
<file path=[Content_Types].xml><?xml version="1.0" encoding="utf-8"?>
<Types xmlns="http://schemas.openxmlformats.org/package/2006/content-types">
  <Default Extension="vml" ContentType="application/vnd.openxmlformats-officedocument.vmlDrawing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ЭтаКнига"/>
  <bookViews>
    <workbookView windowWidth="24000" windowHeight="10980" tabRatio="908"/>
  </bookViews>
  <sheets>
    <sheet name="Обложка ДКС" sheetId="59" r:id="rId1"/>
    <sheet name="Тит. лист ДКС" sheetId="60" r:id="rId2"/>
    <sheet name="Тит. лист СГТ" sheetId="61" r:id="rId3"/>
    <sheet name="Содержание" sheetId="62" r:id="rId4"/>
    <sheet name="БЦ" sheetId="30" r:id="rId5"/>
    <sheet name="1кв 2024" sheetId="41" r:id="rId6"/>
    <sheet name="№1.1 ИГДИ" sheetId="44" r:id="rId7"/>
    <sheet name="№1.2 ИГДИ Разбивка ж.д." sheetId="45" r:id="rId8"/>
    <sheet name="№1.3 ИГДИ Разбивка а.д." sheetId="46" r:id="rId9"/>
    <sheet name="№2 ИГМИ" sheetId="33" r:id="rId10"/>
    <sheet name="№3 ИЭИ" sheetId="63" r:id="rId11"/>
    <sheet name="№4 ИГИ" sheetId="47" r:id="rId12"/>
    <sheet name="№5 ИГФИ" sheetId="48" r:id="rId13"/>
    <sheet name="№6 ПД ПЖ" sheetId="49" r:id="rId14"/>
    <sheet name="№7 ПД ИССО" sheetId="50" r:id="rId15"/>
    <sheet name="№8 ПД Здания" sheetId="51" r:id="rId16"/>
    <sheet name="№9 ПД Водоснабжение" sheetId="52" r:id="rId17"/>
    <sheet name="№10 ПД ЭС" sheetId="53" r:id="rId18"/>
    <sheet name="№11 УГТ ПД ЭС Тяговые" sheetId="55" r:id="rId19"/>
    <sheet name="№12 УГТ ПД КС" sheetId="54" r:id="rId20"/>
    <sheet name="№13 УГТ ПД СЦБ" sheetId="56" r:id="rId21"/>
    <sheet name="№14 ПД АД Подъездные" sheetId="57" r:id="rId22"/>
    <sheet name="№15 ПД АД Ж,Д, переезд" sheetId="58" r:id="rId23"/>
    <sheet name="№16 Обследования ОР2" sheetId="6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</externalReferences>
  <definedNames>
    <definedName name="_\a" localSheetId="10">#REF!</definedName>
    <definedName name="__\a">#REF!</definedName>
    <definedName name="_\AUTOEXEC" localSheetId="22">#REF!</definedName>
    <definedName name="__\AUTOEXEC" localSheetId="23">#REF!</definedName>
    <definedName name="___\AUTOEXEC" localSheetId="10">#REF!</definedName>
    <definedName name="____\AUTOEXEC">#REF!</definedName>
    <definedName name="_\HOMEPOS" localSheetId="10">#REF!</definedName>
    <definedName name="__\HOMEPOS">#REF!</definedName>
    <definedName name="_\k" localSheetId="22">#REF!</definedName>
    <definedName name="__\k" localSheetId="23">#REF!</definedName>
    <definedName name="___\k" localSheetId="10">#REF!</definedName>
    <definedName name="____\k">#REF!</definedName>
    <definedName name="_\m" localSheetId="22">#REF!</definedName>
    <definedName name="__\m" localSheetId="23">#REF!</definedName>
    <definedName name="___\m" localSheetId="10">#REF!</definedName>
    <definedName name="____\m">#REF!</definedName>
    <definedName name="_\n" localSheetId="10">#REF!</definedName>
    <definedName name="__\n">#REF!</definedName>
    <definedName name="_\o" localSheetId="10">#REF!</definedName>
    <definedName name="__\o">#REF!</definedName>
    <definedName name="_\s" localSheetId="22">#REF!</definedName>
    <definedName name="__\s" localSheetId="23">#REF!</definedName>
    <definedName name="___\s" localSheetId="10">#REF!</definedName>
    <definedName name="____\s">#REF!</definedName>
    <definedName name="_\z" localSheetId="22">#REF!</definedName>
    <definedName name="__\z" localSheetId="23">#REF!</definedName>
    <definedName name="___\z" localSheetId="10">#REF!</definedName>
    <definedName name="____\z">#REF!</definedName>
    <definedName name="___________________a2" localSheetId="10">#REF!</definedName>
    <definedName name="___________________a2">#REF!</definedName>
    <definedName name="__________________a2" localSheetId="10">#REF!</definedName>
    <definedName name="__________________a2">#REF!</definedName>
    <definedName name="_________________a2" localSheetId="10">#REF!</definedName>
    <definedName name="_________________a2">#REF!</definedName>
    <definedName name="________________a2" localSheetId="10">#REF!</definedName>
    <definedName name="________________a2">#REF!</definedName>
    <definedName name="________________k116" localSheetId="22">'[1]Зап-3- СЦБ'!#REF!</definedName>
    <definedName name="________________k116" localSheetId="23">'[1]Зап-3- СЦБ'!#REF!</definedName>
    <definedName name="________________k116" localSheetId="10">'[1]Зап-3- СЦБ'!#REF!</definedName>
    <definedName name="________________k116">'[1]Зап-3- СЦБ'!#REF!</definedName>
    <definedName name="________________k121" localSheetId="22">'[1]Зап-3- СЦБ'!#REF!</definedName>
    <definedName name="________________k121" localSheetId="23">'[1]Зап-3- СЦБ'!#REF!</definedName>
    <definedName name="________________k121" localSheetId="10">'[1]Зап-3- СЦБ'!#REF!</definedName>
    <definedName name="________________k121">'[1]Зап-3- СЦБ'!#REF!</definedName>
    <definedName name="_______________a2" localSheetId="10">#REF!</definedName>
    <definedName name="_______________a2">#REF!</definedName>
    <definedName name="______________a2" localSheetId="10">#REF!</definedName>
    <definedName name="______________a2">#REF!</definedName>
    <definedName name="______________k116" localSheetId="22">'[1]Зап-3- СЦБ'!#REF!</definedName>
    <definedName name="______________k116" localSheetId="23">'[1]Зап-3- СЦБ'!#REF!</definedName>
    <definedName name="______________k116" localSheetId="10">'[1]Зап-3- СЦБ'!#REF!</definedName>
    <definedName name="______________k116">'[1]Зап-3- СЦБ'!#REF!</definedName>
    <definedName name="______________k121" localSheetId="22">'[1]Зап-3- СЦБ'!#REF!</definedName>
    <definedName name="______________k121" localSheetId="23">'[1]Зап-3- СЦБ'!#REF!</definedName>
    <definedName name="______________k121" localSheetId="10">'[1]Зап-3- СЦБ'!#REF!</definedName>
    <definedName name="______________k121">'[1]Зап-3- СЦБ'!#REF!</definedName>
    <definedName name="_____________a2" localSheetId="10">#REF!</definedName>
    <definedName name="_____________a2">#REF!</definedName>
    <definedName name="_____________k116" localSheetId="22">'[1]Зап-3- СЦБ'!#REF!</definedName>
    <definedName name="_____________k116" localSheetId="23">'[1]Зап-3- СЦБ'!#REF!</definedName>
    <definedName name="_____________k116" localSheetId="10">'[1]Зап-3- СЦБ'!#REF!</definedName>
    <definedName name="_____________k116">'[1]Зап-3- СЦБ'!#REF!</definedName>
    <definedName name="_____________k121" localSheetId="22">'[1]Зап-3- СЦБ'!#REF!</definedName>
    <definedName name="_____________k121" localSheetId="23">'[1]Зап-3- СЦБ'!#REF!</definedName>
    <definedName name="_____________k121" localSheetId="10">'[1]Зап-3- СЦБ'!#REF!</definedName>
    <definedName name="_____________k121">'[1]Зап-3- СЦБ'!#REF!</definedName>
    <definedName name="____________a2" localSheetId="10">#REF!</definedName>
    <definedName name="____________a2">#REF!</definedName>
    <definedName name="____________k116" localSheetId="22">'[1]Зап-3- СЦБ'!#REF!</definedName>
    <definedName name="____________k116" localSheetId="23">'[1]Зап-3- СЦБ'!#REF!</definedName>
    <definedName name="____________k116" localSheetId="10">'[1]Зап-3- СЦБ'!#REF!</definedName>
    <definedName name="____________k116">'[1]Зап-3- СЦБ'!#REF!</definedName>
    <definedName name="____________k121" localSheetId="22">'[1]Зап-3- СЦБ'!#REF!</definedName>
    <definedName name="____________k121" localSheetId="23">'[1]Зап-3- СЦБ'!#REF!</definedName>
    <definedName name="____________k121" localSheetId="10">'[1]Зап-3- СЦБ'!#REF!</definedName>
    <definedName name="____________k121">'[1]Зап-3- СЦБ'!#REF!</definedName>
    <definedName name="___________a2" localSheetId="10">#REF!</definedName>
    <definedName name="___________a2">#REF!</definedName>
    <definedName name="___________k116" localSheetId="22">'[1]Зап-3- СЦБ'!#REF!</definedName>
    <definedName name="___________k116" localSheetId="23">'[1]Зап-3- СЦБ'!#REF!</definedName>
    <definedName name="___________k116" localSheetId="10">'[1]Зап-3- СЦБ'!#REF!</definedName>
    <definedName name="___________k116">'[1]Зап-3- СЦБ'!#REF!</definedName>
    <definedName name="___________k121" localSheetId="22">'[1]Зап-3- СЦБ'!#REF!</definedName>
    <definedName name="___________k121" localSheetId="23">'[1]Зап-3- СЦБ'!#REF!</definedName>
    <definedName name="___________k121" localSheetId="10">'[1]Зап-3- СЦБ'!#REF!</definedName>
    <definedName name="___________k121">'[1]Зап-3- СЦБ'!#REF!</definedName>
    <definedName name="__________a2" localSheetId="10">#REF!</definedName>
    <definedName name="__________a2">#REF!</definedName>
    <definedName name="__________k116" localSheetId="22">'[1]Зап-3- СЦБ'!#REF!</definedName>
    <definedName name="__________k116" localSheetId="23">'[1]Зап-3- СЦБ'!#REF!</definedName>
    <definedName name="__________k116" localSheetId="10">'[1]Зап-3- СЦБ'!#REF!</definedName>
    <definedName name="__________k116">'[1]Зап-3- СЦБ'!#REF!</definedName>
    <definedName name="__________k121" localSheetId="22">'[1]Зап-3- СЦБ'!#REF!</definedName>
    <definedName name="__________k121" localSheetId="23">'[1]Зап-3- СЦБ'!#REF!</definedName>
    <definedName name="__________k121" localSheetId="10">'[1]Зап-3- СЦБ'!#REF!</definedName>
    <definedName name="__________k121">'[1]Зап-3- СЦБ'!#REF!</definedName>
    <definedName name="_________a2" localSheetId="10">#REF!</definedName>
    <definedName name="_________a2">#REF!</definedName>
    <definedName name="_________all2" localSheetId="22">#REF!</definedName>
    <definedName name="_________all2" localSheetId="23">#REF!</definedName>
    <definedName name="_________all2" localSheetId="10">#REF!</definedName>
    <definedName name="_________all2">#REF!</definedName>
    <definedName name="_________big2" localSheetId="22">#REF!</definedName>
    <definedName name="_________big2" localSheetId="23">#REF!</definedName>
    <definedName name="_________big2" localSheetId="10">#REF!</definedName>
    <definedName name="_________big2">#REF!</definedName>
    <definedName name="________a2" localSheetId="21">#REF!</definedName>
    <definedName name="________a2" localSheetId="22">#REF!</definedName>
    <definedName name="________a2" localSheetId="23">#REF!</definedName>
    <definedName name="________a2" localSheetId="10">#REF!</definedName>
    <definedName name="________a2">#REF!</definedName>
    <definedName name="________k116" localSheetId="22">'[1]Зап-3- СЦБ'!#REF!</definedName>
    <definedName name="________k116" localSheetId="23">'[1]Зап-3- СЦБ'!#REF!</definedName>
    <definedName name="________k116" localSheetId="10">'[1]Зап-3- СЦБ'!#REF!</definedName>
    <definedName name="________k116">'[1]Зап-3- СЦБ'!#REF!</definedName>
    <definedName name="________k121" localSheetId="22">'[1]Зап-3- СЦБ'!#REF!</definedName>
    <definedName name="________k121" localSheetId="23">'[1]Зап-3- СЦБ'!#REF!</definedName>
    <definedName name="________k121" localSheetId="10">'[1]Зап-3- СЦБ'!#REF!</definedName>
    <definedName name="________k121">'[1]Зап-3- СЦБ'!#REF!</definedName>
    <definedName name="_______a2" localSheetId="21">#REF!</definedName>
    <definedName name="_______a2" localSheetId="22">#REF!</definedName>
    <definedName name="_______a2" localSheetId="23">#REF!</definedName>
    <definedName name="_______a2" localSheetId="10">#REF!</definedName>
    <definedName name="_______a2">#REF!</definedName>
    <definedName name="_______dog2">'[2]исх-данные'!$E$8</definedName>
    <definedName name="_______k116" localSheetId="22">'[1]Зап-3- СЦБ'!#REF!</definedName>
    <definedName name="_______k116" localSheetId="23">'[1]Зап-3- СЦБ'!#REF!</definedName>
    <definedName name="_______k116" localSheetId="10">'[1]Зап-3- СЦБ'!#REF!</definedName>
    <definedName name="_______k116">'[1]Зап-3- СЦБ'!#REF!</definedName>
    <definedName name="_______k121" localSheetId="22">'[1]Зап-3- СЦБ'!#REF!</definedName>
    <definedName name="_______k121" localSheetId="23">'[1]Зап-3- СЦБ'!#REF!</definedName>
    <definedName name="_______k121" localSheetId="10">'[1]Зап-3- СЦБ'!#REF!</definedName>
    <definedName name="_______k121">'[1]Зап-3- СЦБ'!#REF!</definedName>
    <definedName name="______a2" localSheetId="21">#REF!</definedName>
    <definedName name="______a2" localSheetId="22">#REF!</definedName>
    <definedName name="______a2" localSheetId="23">#REF!</definedName>
    <definedName name="______a2" localSheetId="10">#REF!</definedName>
    <definedName name="______a2">#REF!</definedName>
    <definedName name="______dog2">'[2]исх-данные'!$E$8</definedName>
    <definedName name="______k116" localSheetId="22">'[1]Зап-3- СЦБ'!#REF!</definedName>
    <definedName name="______k116" localSheetId="23">'[1]Зап-3- СЦБ'!#REF!</definedName>
    <definedName name="______k116" localSheetId="10">'[1]Зап-3- СЦБ'!#REF!</definedName>
    <definedName name="______k116">'[1]Зап-3- СЦБ'!#REF!</definedName>
    <definedName name="______k121" localSheetId="22">'[1]Зап-3- СЦБ'!#REF!</definedName>
    <definedName name="______k121" localSheetId="23">'[1]Зап-3- СЦБ'!#REF!</definedName>
    <definedName name="______k121" localSheetId="10">'[1]Зап-3- СЦБ'!#REF!</definedName>
    <definedName name="______k121">'[1]Зап-3- СЦБ'!#REF!</definedName>
    <definedName name="______SMT1" localSheetId="10">#REF!</definedName>
    <definedName name="______SMT1">#REF!</definedName>
    <definedName name="______SMT3" localSheetId="10">#REF!</definedName>
    <definedName name="______SMT3">#REF!</definedName>
    <definedName name="_____a2" localSheetId="21">#REF!</definedName>
    <definedName name="_____a2" localSheetId="22">#REF!</definedName>
    <definedName name="_____a2" localSheetId="23">#REF!</definedName>
    <definedName name="_____a2" localSheetId="10">#REF!</definedName>
    <definedName name="_____a2">#REF!</definedName>
    <definedName name="_____dog2">'[2]исх-данные'!$E$8</definedName>
    <definedName name="_____k116" localSheetId="22">'[1]Зап-3- СЦБ'!#REF!</definedName>
    <definedName name="_____k116" localSheetId="23">'[1]Зап-3- СЦБ'!#REF!</definedName>
    <definedName name="_____k116" localSheetId="10">'[1]Зап-3- СЦБ'!#REF!</definedName>
    <definedName name="_____k116">'[1]Зап-3- СЦБ'!#REF!</definedName>
    <definedName name="_____k121" localSheetId="22">'[1]Зап-3- СЦБ'!#REF!</definedName>
    <definedName name="_____k121" localSheetId="23">'[1]Зап-3- СЦБ'!#REF!</definedName>
    <definedName name="_____k121" localSheetId="10">'[1]Зап-3- СЦБ'!#REF!</definedName>
    <definedName name="_____k121">'[1]Зап-3- СЦБ'!#REF!</definedName>
    <definedName name="_____SMT1">#REF!</definedName>
    <definedName name="_____SMT3">#REF!</definedName>
    <definedName name="____a2" localSheetId="21">#REF!</definedName>
    <definedName name="____a2" localSheetId="22">#REF!</definedName>
    <definedName name="____a2" localSheetId="23">#REF!</definedName>
    <definedName name="____a2" localSheetId="10">#REF!</definedName>
    <definedName name="____a2">#REF!</definedName>
    <definedName name="____A65560" localSheetId="10">#REF!</definedName>
    <definedName name="____A65560">#REF!</definedName>
    <definedName name="____all2" localSheetId="22">#REF!</definedName>
    <definedName name="____all2" localSheetId="23">#REF!</definedName>
    <definedName name="____all2" localSheetId="10">#REF!</definedName>
    <definedName name="____all2">#REF!</definedName>
    <definedName name="____all3">'[3]исх-данные'!$E$38</definedName>
    <definedName name="____big2" localSheetId="22">#REF!</definedName>
    <definedName name="____big2" localSheetId="23">#REF!</definedName>
    <definedName name="____big2" localSheetId="10">#REF!</definedName>
    <definedName name="____big2">#REF!</definedName>
    <definedName name="____dog2">'[2]исх-данные'!$E$8</definedName>
    <definedName name="____E65560" localSheetId="10">#REF!</definedName>
    <definedName name="____E65560">#REF!</definedName>
    <definedName name="____k116" localSheetId="22">'[1]Зап-3- СЦБ'!#REF!</definedName>
    <definedName name="____k116" localSheetId="23">'[1]Зап-3- СЦБ'!#REF!</definedName>
    <definedName name="____k116" localSheetId="10">'[1]Зап-3- СЦБ'!#REF!</definedName>
    <definedName name="____k116">'[1]Зап-3- СЦБ'!#REF!</definedName>
    <definedName name="____k121" localSheetId="22">'[1]Зап-3- СЦБ'!#REF!</definedName>
    <definedName name="____k121" localSheetId="23">'[1]Зап-3- СЦБ'!#REF!</definedName>
    <definedName name="____k121" localSheetId="10">'[1]Зап-3- СЦБ'!#REF!</definedName>
    <definedName name="____k121">'[1]Зап-3- СЦБ'!#REF!</definedName>
    <definedName name="____SMT1">#REF!</definedName>
    <definedName name="____SMT3">#REF!</definedName>
    <definedName name="___a2" localSheetId="21">#REF!</definedName>
    <definedName name="___a2" localSheetId="22">#REF!</definedName>
    <definedName name="___a2" localSheetId="23">#REF!</definedName>
    <definedName name="___a2" localSheetId="10">#REF!</definedName>
    <definedName name="___a2">#REF!</definedName>
    <definedName name="___A65560" localSheetId="10">#REF!</definedName>
    <definedName name="___A65560">#REF!</definedName>
    <definedName name="___all2" localSheetId="22">#REF!</definedName>
    <definedName name="___all2" localSheetId="23">#REF!</definedName>
    <definedName name="___all2" localSheetId="10">#REF!</definedName>
    <definedName name="___all2">#REF!</definedName>
    <definedName name="___all3">'[3]исх-данные'!$E$38</definedName>
    <definedName name="___big2" localSheetId="22">#REF!</definedName>
    <definedName name="___big2" localSheetId="23">#REF!</definedName>
    <definedName name="___big2" localSheetId="10">#REF!</definedName>
    <definedName name="___big2">#REF!</definedName>
    <definedName name="___dog2">'[4]исх-данные'!$E$8</definedName>
    <definedName name="___E65560" localSheetId="10">#REF!</definedName>
    <definedName name="___E65560">#REF!</definedName>
    <definedName name="___Etp1" localSheetId="10">#REF!</definedName>
    <definedName name="___Etp1">#REF!</definedName>
    <definedName name="___k116" localSheetId="22">'[1]Зап-3- СЦБ'!#REF!</definedName>
    <definedName name="___k116" localSheetId="23">'[1]Зап-3- СЦБ'!#REF!</definedName>
    <definedName name="___k116" localSheetId="10">'[1]Зап-3- СЦБ'!#REF!</definedName>
    <definedName name="___k116">'[1]Зап-3- СЦБ'!#REF!</definedName>
    <definedName name="___k121" localSheetId="22">'[1]Зап-3- СЦБ'!#REF!</definedName>
    <definedName name="___k121" localSheetId="23">'[1]Зап-3- СЦБ'!#REF!</definedName>
    <definedName name="___k121" localSheetId="10">'[1]Зап-3- СЦБ'!#REF!</definedName>
    <definedName name="___k121">'[1]Зап-3- СЦБ'!#REF!</definedName>
    <definedName name="___SMT1">#REF!</definedName>
    <definedName name="___SMT3">#REF!</definedName>
    <definedName name="___SP1">[5]FES!#REF!</definedName>
    <definedName name="___SP10">[5]FES!#REF!</definedName>
    <definedName name="___SP11">[5]FES!#REF!</definedName>
    <definedName name="___SP12">[5]FES!#REF!</definedName>
    <definedName name="___SP13">[5]FES!#REF!</definedName>
    <definedName name="___SP14">[5]FES!#REF!</definedName>
    <definedName name="___SP15">[5]FES!#REF!</definedName>
    <definedName name="___SP16">[5]FES!#REF!</definedName>
    <definedName name="___SP17">[5]FES!#REF!</definedName>
    <definedName name="___SP18">[5]FES!#REF!</definedName>
    <definedName name="___SP19">[5]FES!#REF!</definedName>
    <definedName name="___SP2">[5]FES!#REF!</definedName>
    <definedName name="___SP20">[5]FES!#REF!</definedName>
    <definedName name="___SP3">[5]FES!#REF!</definedName>
    <definedName name="___SP4">[5]FES!#REF!</definedName>
    <definedName name="___SP5">[5]FES!#REF!</definedName>
    <definedName name="___SP7">[5]FES!#REF!</definedName>
    <definedName name="___SP8">[5]FES!#REF!</definedName>
    <definedName name="___SP9">[5]FES!#REF!</definedName>
    <definedName name="__123Graph_A" hidden="1">[6]Кедровский!#REF!</definedName>
    <definedName name="__123Graph_AGraph1" hidden="1">[6]Кедровский!#REF!</definedName>
    <definedName name="__123Graph_AGraph2" hidden="1">[6]Кедровский!#REF!</definedName>
    <definedName name="__123Graph_AGraph3" hidden="1">[6]Кедровский!#REF!</definedName>
    <definedName name="__123Graph_AGraph4" hidden="1">[6]Кедровский!#REF!</definedName>
    <definedName name="__123Graph_X" hidden="1">[6]Кедровский!#REF!</definedName>
    <definedName name="__123Graph_XGraph1" hidden="1">[6]Кедровский!#REF!</definedName>
    <definedName name="__123Graph_XGraph2" hidden="1">[6]Кедровский!#REF!</definedName>
    <definedName name="__123Graph_XGraph3" hidden="1">[6]Кедровский!#REF!</definedName>
    <definedName name="__123Graph_XGraph4" hidden="1">[6]Кедровский!#REF!</definedName>
    <definedName name="__a2" localSheetId="21">#REF!</definedName>
    <definedName name="__a2" localSheetId="22">#REF!</definedName>
    <definedName name="__a2" localSheetId="23">#REF!</definedName>
    <definedName name="__a2" localSheetId="10">#REF!</definedName>
    <definedName name="__a2">#REF!</definedName>
    <definedName name="__A65560" localSheetId="10">#REF!</definedName>
    <definedName name="__A65560">#REF!</definedName>
    <definedName name="__all2" localSheetId="22">#REF!</definedName>
    <definedName name="__all2" localSheetId="23">#REF!</definedName>
    <definedName name="__all2" localSheetId="10">#REF!</definedName>
    <definedName name="__all2">#REF!</definedName>
    <definedName name="__all3">'[3]исх-данные'!$E$38</definedName>
    <definedName name="__big2" localSheetId="22">#REF!</definedName>
    <definedName name="__big2" localSheetId="23">#REF!</definedName>
    <definedName name="__big2" localSheetId="10">#REF!</definedName>
    <definedName name="__big2">#REF!</definedName>
    <definedName name="__dog2">'[4]исх-данные'!$E$8</definedName>
    <definedName name="__E65560" localSheetId="10">#REF!</definedName>
    <definedName name="__E65560">#REF!</definedName>
    <definedName name="__Etp1" localSheetId="10">#REF!</definedName>
    <definedName name="__Etp1">#REF!</definedName>
    <definedName name="__ew1">#N/A</definedName>
    <definedName name="__fg33">#N/A</definedName>
    <definedName name="__IntlFixup" hidden="1">TRUE</definedName>
    <definedName name="__k116" localSheetId="22">'[1]Зап-3- СЦБ'!#REF!</definedName>
    <definedName name="__k116" localSheetId="23">'[1]Зап-3- СЦБ'!#REF!</definedName>
    <definedName name="__k116" localSheetId="10">'[1]Зап-3- СЦБ'!#REF!</definedName>
    <definedName name="__k116">'[1]Зап-3- СЦБ'!#REF!</definedName>
    <definedName name="__k121" localSheetId="22">'[1]Зап-3- СЦБ'!#REF!</definedName>
    <definedName name="__k121" localSheetId="23">'[1]Зап-3- СЦБ'!#REF!</definedName>
    <definedName name="__k121" localSheetId="10">'[1]Зап-3- СЦБ'!#REF!</definedName>
    <definedName name="__k121">'[1]Зап-3- СЦБ'!#REF!</definedName>
    <definedName name="__SMT1" localSheetId="10">#REF!</definedName>
    <definedName name="__SMT1">#REF!</definedName>
    <definedName name="__SMT3" localSheetId="10">#REF!</definedName>
    <definedName name="__SMT3">#REF!</definedName>
    <definedName name="__SP1" localSheetId="10">[5]FES!#REF!</definedName>
    <definedName name="__SP1">[5]FES!#REF!</definedName>
    <definedName name="__SP10" localSheetId="10">[5]FES!#REF!</definedName>
    <definedName name="__SP10">[5]FES!#REF!</definedName>
    <definedName name="__SP11">[5]FES!#REF!</definedName>
    <definedName name="__SP12">[5]FES!#REF!</definedName>
    <definedName name="__SP13">[5]FES!#REF!</definedName>
    <definedName name="__SP14">[5]FES!#REF!</definedName>
    <definedName name="__SP15">[5]FES!#REF!</definedName>
    <definedName name="__SP16">[5]FES!#REF!</definedName>
    <definedName name="__SP17">[5]FES!#REF!</definedName>
    <definedName name="__SP18">[5]FES!#REF!</definedName>
    <definedName name="__SP19">[5]FES!#REF!</definedName>
    <definedName name="__SP2">[5]FES!#REF!</definedName>
    <definedName name="__SP20">[5]FES!#REF!</definedName>
    <definedName name="__SP3">[5]FES!#REF!</definedName>
    <definedName name="__SP4">[5]FES!#REF!</definedName>
    <definedName name="__SP5">[5]FES!#REF!</definedName>
    <definedName name="__SP7">[5]FES!#REF!</definedName>
    <definedName name="__SP8">[5]FES!#REF!</definedName>
    <definedName name="__SP9">[5]FES!#REF!</definedName>
    <definedName name="__xlfn.BAHTTEXT" hidden="1">#NAME?</definedName>
    <definedName name="__МПА_">#N/A</definedName>
    <definedName name="__РУ_">#N/A</definedName>
    <definedName name="_001" localSheetId="10">#REF!</definedName>
    <definedName name="_001">#REF!</definedName>
    <definedName name="_1_AUTOEXEC_1" localSheetId="10">#REF!</definedName>
    <definedName name="_1_AUTOEXEC_1">#REF!</definedName>
    <definedName name="_10_AUTOEXEC_2" localSheetId="10">#REF!</definedName>
    <definedName name="_10_AUTOEXEC_2">#REF!</definedName>
    <definedName name="_10_z_6_1" localSheetId="10">#REF!</definedName>
    <definedName name="_10_z_6_1">#REF!</definedName>
    <definedName name="_100_s_5" localSheetId="10">#REF!</definedName>
    <definedName name="_100_s_5">#REF!</definedName>
    <definedName name="_100см_1_1" localSheetId="10">#REF!</definedName>
    <definedName name="_100см_1_1">#REF!</definedName>
    <definedName name="_101см_4_1" localSheetId="10">#REF!</definedName>
    <definedName name="_101см_4_1">#REF!</definedName>
    <definedName name="_102см_6_1" localSheetId="10">#REF!</definedName>
    <definedName name="_102см_6_1">#REF!</definedName>
    <definedName name="_103Согласование_4_1" localSheetId="10">#REF!</definedName>
    <definedName name="_103Согласование_4_1">#REF!</definedName>
    <definedName name="_104Согласование_6_1" localSheetId="10">#REF!</definedName>
    <definedName name="_104Согласование_6_1">#REF!</definedName>
    <definedName name="_105_z_1" localSheetId="10">#REF!</definedName>
    <definedName name="_105_z_1">#REF!</definedName>
    <definedName name="_105Составитель_4_1" localSheetId="10">#REF!</definedName>
    <definedName name="_105Составитель_4_1">#REF!</definedName>
    <definedName name="_106Составитель_6_1" localSheetId="10">#REF!</definedName>
    <definedName name="_106Составитель_6_1">#REF!</definedName>
    <definedName name="_109Строительная_полоса_4_1" localSheetId="10">#REF!</definedName>
    <definedName name="_109Строительная_полоса_4_1">#REF!</definedName>
    <definedName name="_110_z_2" localSheetId="10">#REF!</definedName>
    <definedName name="_110_z_2">#REF!</definedName>
    <definedName name="_110Строительная_полоса_6_1" localSheetId="10">#REF!</definedName>
    <definedName name="_110Строительная_полоса_6_1">#REF!</definedName>
    <definedName name="_112Участок_4_1" localSheetId="10">#REF!</definedName>
    <definedName name="_112Участок_4_1">#REF!</definedName>
    <definedName name="_113Участок_6_1" localSheetId="10">#REF!</definedName>
    <definedName name="_113Участок_6_1">#REF!</definedName>
    <definedName name="_115_z_3" localSheetId="10">#REF!</definedName>
    <definedName name="_115_z_3">#REF!</definedName>
    <definedName name="_115ЭлеСи_1_1" localSheetId="10">#REF!</definedName>
    <definedName name="_115ЭлеСи_1_1">#REF!</definedName>
    <definedName name="_11CnfName_1_1" localSheetId="10">#REF!</definedName>
    <definedName name="_11CnfName_1_1">#REF!</definedName>
    <definedName name="_120_z_4" localSheetId="10">#REF!</definedName>
    <definedName name="_120_z_4">#REF!</definedName>
    <definedName name="_121kjl2jk3l2vjklkjlkjllj" localSheetId="21">Модуль1.NumTxt</definedName>
    <definedName name="_121kjl2jk3l2vjklkjlkjllj" localSheetId="22">Модуль1.NumTxt</definedName>
    <definedName name="_121kjl2jk3l2vjklkjlkjllj" localSheetId="23">Модуль1.NumTxt</definedName>
    <definedName name="_121kjl2jk3l2vjklkjlkjllj" localSheetId="10">Модуль1.NumTxt</definedName>
    <definedName name="_121kjl2jk3l2vjklkjlkjllj">Модуль1.NumTxt</definedName>
    <definedName name="_123" localSheetId="10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123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123Graph_XGraph4" localSheetId="10" hidden="1">#REF!</definedName>
    <definedName name="_123Graph_XGraph4" hidden="1">#REF!</definedName>
    <definedName name="_125_z_5" localSheetId="10">#REF!</definedName>
    <definedName name="_125_z_5">#REF!</definedName>
    <definedName name="_12ConfName_1_1" localSheetId="10">#REF!</definedName>
    <definedName name="_12ConfName_1_1">#REF!</definedName>
    <definedName name="_130dck_1" localSheetId="10">#REF!</definedName>
    <definedName name="_130dck_1">#REF!</definedName>
    <definedName name="_135dck_2" localSheetId="10">#REF!</definedName>
    <definedName name="_135dck_2">#REF!</definedName>
    <definedName name="_13dck_4_1" localSheetId="10">#REF!</definedName>
    <definedName name="_13dck_4_1">#REF!</definedName>
    <definedName name="_140dck_3" localSheetId="10">#REF!</definedName>
    <definedName name="_140dck_3">#REF!</definedName>
    <definedName name="_145dck_4" localSheetId="10">#REF!</definedName>
    <definedName name="_145dck_4">#REF!</definedName>
    <definedName name="_14dck_6_1" localSheetId="10">#REF!</definedName>
    <definedName name="_14dck_6_1">#REF!</definedName>
    <definedName name="_15_AUTOEXEC_3" localSheetId="10">#REF!</definedName>
    <definedName name="_15_AUTOEXEC_3">#REF!</definedName>
    <definedName name="_150dck_5" localSheetId="10">#REF!</definedName>
    <definedName name="_150dck_5">#REF!</definedName>
    <definedName name="_155dck_6" localSheetId="10">#REF!</definedName>
    <definedName name="_155dck_6">#REF!</definedName>
    <definedName name="_15EILName_1_1" localSheetId="10">#REF!</definedName>
    <definedName name="_15EILName_1_1">#REF!</definedName>
    <definedName name="_160dck_7" localSheetId="10">#REF!</definedName>
    <definedName name="_160dck_7">#REF!</definedName>
    <definedName name="_165dck_8" localSheetId="10">#REF!</definedName>
    <definedName name="_165dck_8">#REF!</definedName>
    <definedName name="_166Excel_BuiltIn_Database_1" localSheetId="10">#REF!</definedName>
    <definedName name="_166Excel_BuiltIn_Database_1">#REF!</definedName>
    <definedName name="_16Excel_BuiltIn_Database_1" localSheetId="10">#REF!</definedName>
    <definedName name="_16Excel_BuiltIn_Database_1">#REF!</definedName>
    <definedName name="_171а36_1" localSheetId="10">#REF!</definedName>
    <definedName name="_171а36_1">#REF!</definedName>
    <definedName name="_176а36_2" localSheetId="10">#REF!</definedName>
    <definedName name="_176а36_2">#REF!</definedName>
    <definedName name="_17Excel_BuiltIn_Database_1_1" localSheetId="10">#REF!</definedName>
    <definedName name="_17Excel_BuiltIn_Database_1_1">#REF!</definedName>
    <definedName name="_184ав_4" localSheetId="10">#REF!</definedName>
    <definedName name="_184ав_4">#REF!</definedName>
    <definedName name="_185вравар_1" localSheetId="10">#REF!</definedName>
    <definedName name="_185вравар_1">#REF!</definedName>
    <definedName name="_186вравар_2" localSheetId="10">#REF!</definedName>
    <definedName name="_186вравар_2">#REF!</definedName>
    <definedName name="_187вравар_3" localSheetId="10">#REF!</definedName>
    <definedName name="_187вравар_3">#REF!</definedName>
    <definedName name="_188вравар_4" localSheetId="10">#REF!</definedName>
    <definedName name="_188вравар_4">#REF!</definedName>
    <definedName name="_189вравар_5" localSheetId="10">#REF!</definedName>
    <definedName name="_189вравар_5">#REF!</definedName>
    <definedName name="_18Excel_BuiltIn_Database_10_1" localSheetId="10">#REF!</definedName>
    <definedName name="_18Excel_BuiltIn_Database_10_1">#REF!</definedName>
    <definedName name="_190вравар_6" localSheetId="10">#REF!</definedName>
    <definedName name="_190вравар_6">#REF!</definedName>
    <definedName name="_191вравар_7" localSheetId="10">#REF!</definedName>
    <definedName name="_191вравар_7">#REF!</definedName>
    <definedName name="_192вравар_8" localSheetId="10">#REF!</definedName>
    <definedName name="_192вравар_8">#REF!</definedName>
    <definedName name="_193вравар_9" localSheetId="10">#REF!</definedName>
    <definedName name="_193вравар_9">#REF!</definedName>
    <definedName name="_194геол1_1" localSheetId="10">#REF!</definedName>
    <definedName name="_194геол1_1">#REF!</definedName>
    <definedName name="_195геол1_2" localSheetId="10">#REF!</definedName>
    <definedName name="_195геол1_2">#REF!</definedName>
    <definedName name="_196геол1_3" localSheetId="10">#REF!</definedName>
    <definedName name="_196геол1_3">#REF!</definedName>
    <definedName name="_197геол1_4" localSheetId="10">#REF!</definedName>
    <definedName name="_197геол1_4">#REF!</definedName>
    <definedName name="_198геол1_5" localSheetId="10">#REF!</definedName>
    <definedName name="_198геол1_5">#REF!</definedName>
    <definedName name="_199геол1_6" localSheetId="10">#REF!</definedName>
    <definedName name="_199геол1_6">#REF!</definedName>
    <definedName name="_19Excel_BuiltIn_Database_13_1" localSheetId="10">#REF!</definedName>
    <definedName name="_19Excel_BuiltIn_Database_13_1">#REF!</definedName>
    <definedName name="_1Excel_BuiltIn_Print_Area_1_1" localSheetId="22">#REF!</definedName>
    <definedName name="_1Excel_BuiltIn_Print_Area_1_1" localSheetId="23">#REF!</definedName>
    <definedName name="_1Excel_BuiltIn_Print_Area_1_1" localSheetId="10">#REF!</definedName>
    <definedName name="_1Excel_BuiltIn_Print_Area_1_1">#REF!</definedName>
    <definedName name="_2_AUTOEXEC_6_1" localSheetId="10">#REF!</definedName>
    <definedName name="_2_AUTOEXEC_6_1">#REF!</definedName>
    <definedName name="_20_AUTOEXEC_4" localSheetId="10">#REF!</definedName>
    <definedName name="_20_AUTOEXEC_4">#REF!</definedName>
    <definedName name="_200геоф_1" localSheetId="10">#REF!</definedName>
    <definedName name="_200геоф_1">#REF!</definedName>
    <definedName name="_201гидро1_1" localSheetId="10">#REF!</definedName>
    <definedName name="_201гидро1_1">#REF!</definedName>
    <definedName name="_202гидро1_2" localSheetId="10">#REF!</definedName>
    <definedName name="_202гидро1_2">#REF!</definedName>
    <definedName name="_203гидро1_3" localSheetId="10">#REF!</definedName>
    <definedName name="_203гидро1_3">#REF!</definedName>
    <definedName name="_204гидро1_4" localSheetId="10">#REF!</definedName>
    <definedName name="_204гидро1_4">#REF!</definedName>
    <definedName name="_205гидро1_5" localSheetId="10">#REF!</definedName>
    <definedName name="_205гидро1_5">#REF!</definedName>
    <definedName name="_20Excel_BuiltIn_Database_14_1" localSheetId="10">#REF!</definedName>
    <definedName name="_20Excel_BuiltIn_Database_14_1">#REF!</definedName>
    <definedName name="_21" localSheetId="22">#REF!</definedName>
    <definedName name="_21" localSheetId="23">#REF!</definedName>
    <definedName name="_21" localSheetId="10">#REF!</definedName>
    <definedName name="_21">#REF!</definedName>
    <definedName name="_210дд_1" localSheetId="10">#REF!</definedName>
    <definedName name="_210дд_1">#REF!</definedName>
    <definedName name="_2134" localSheetId="10" hidden="1">{#N/A,#N/A,FALSE,"Откр.вод.(осн.)"}</definedName>
    <definedName name="_2134" hidden="1">{#N/A,#N/A,FALSE,"Откр.вод.(осн.)"}</definedName>
    <definedName name="_2134234" localSheetId="10" hidden="1">#REF!</definedName>
    <definedName name="_2134234" hidden="1">#REF!</definedName>
    <definedName name="_215дд_2" localSheetId="10">#REF!</definedName>
    <definedName name="_215дд_2">#REF!</definedName>
    <definedName name="_21Excel_BuiltIn_Database_15_1" localSheetId="10">#REF!</definedName>
    <definedName name="_21Excel_BuiltIn_Database_15_1">#REF!</definedName>
    <definedName name="_220дд_3" localSheetId="10">#REF!</definedName>
    <definedName name="_220дд_3">#REF!</definedName>
    <definedName name="_225дд_4" localSheetId="10">#REF!</definedName>
    <definedName name="_225дд_4">#REF!</definedName>
    <definedName name="_226кака_1" localSheetId="10">#REF!</definedName>
    <definedName name="_226кака_1">#REF!</definedName>
    <definedName name="_227кака_2" localSheetId="10">#REF!</definedName>
    <definedName name="_227кака_2">#REF!</definedName>
    <definedName name="_228кака_3" localSheetId="10">#REF!</definedName>
    <definedName name="_228кака_3">#REF!</definedName>
    <definedName name="_229кака_4" localSheetId="10">#REF!</definedName>
    <definedName name="_229кака_4">#REF!</definedName>
    <definedName name="_22Excel_BuiltIn_Database_16_1" localSheetId="10">#REF!</definedName>
    <definedName name="_22Excel_BuiltIn_Database_16_1">#REF!</definedName>
    <definedName name="_230кака_5" localSheetId="10">#REF!</definedName>
    <definedName name="_230кака_5">#REF!</definedName>
    <definedName name="_231кака_6" localSheetId="10">#REF!</definedName>
    <definedName name="_231кака_6">#REF!</definedName>
    <definedName name="_232кака_7" localSheetId="10">#REF!</definedName>
    <definedName name="_232кака_7">#REF!</definedName>
    <definedName name="_233кака_8" localSheetId="10">#REF!</definedName>
    <definedName name="_233кака_8">#REF!</definedName>
    <definedName name="_234" localSheetId="10" hidden="1">{#N/A,#N/A,TRUE,"Лист1";#N/A,#N/A,TRUE,"Лист2";#N/A,#N/A,TRUE,"Лист3"}</definedName>
    <definedName name="_234" hidden="1">{#N/A,#N/A,TRUE,"Лист1";#N/A,#N/A,TRUE,"Лист2";#N/A,#N/A,TRUE,"Лист3"}</definedName>
    <definedName name="_234кака_9" localSheetId="10">#REF!</definedName>
    <definedName name="_234кака_9">#REF!</definedName>
    <definedName name="_235калплан_1" localSheetId="10">#REF!</definedName>
    <definedName name="_235калплан_1">#REF!</definedName>
    <definedName name="_236кеке_1" localSheetId="10">#REF!</definedName>
    <definedName name="_236кеке_1">#REF!</definedName>
    <definedName name="_237кеке_2" localSheetId="10">#REF!</definedName>
    <definedName name="_237кеке_2">#REF!</definedName>
    <definedName name="_238кеке_3" localSheetId="10">#REF!</definedName>
    <definedName name="_238кеке_3">#REF!</definedName>
    <definedName name="_239кеке_4" localSheetId="10">#REF!</definedName>
    <definedName name="_239кеке_4">#REF!</definedName>
    <definedName name="_23Excel_BuiltIn_Database_7_1" localSheetId="10">#REF!</definedName>
    <definedName name="_23Excel_BuiltIn_Database_7_1">#REF!</definedName>
    <definedName name="_240кеке_5" localSheetId="10">#REF!</definedName>
    <definedName name="_240кеке_5">#REF!</definedName>
    <definedName name="_241кеке_6" localSheetId="10">#REF!</definedName>
    <definedName name="_241кеке_6">#REF!</definedName>
    <definedName name="_242кеке_7" localSheetId="10">#REF!</definedName>
    <definedName name="_242кеке_7">#REF!</definedName>
    <definedName name="_243кеке_8" localSheetId="10">#REF!</definedName>
    <definedName name="_243кеке_8">#REF!</definedName>
    <definedName name="_244кеке_9" localSheetId="10">#REF!</definedName>
    <definedName name="_244кеке_9">#REF!</definedName>
    <definedName name="_245ккк_1" localSheetId="10">#REF!</definedName>
    <definedName name="_245ккк_1">#REF!</definedName>
    <definedName name="_246ккк_2" localSheetId="10">#REF!</definedName>
    <definedName name="_246ккк_2">#REF!</definedName>
    <definedName name="_247ккк_3" localSheetId="10">#REF!</definedName>
    <definedName name="_247ккк_3">#REF!</definedName>
    <definedName name="_248ккк_4" localSheetId="10">#REF!</definedName>
    <definedName name="_248ккк_4">#REF!</definedName>
    <definedName name="_249ккк_5" localSheetId="10">#REF!</definedName>
    <definedName name="_249ккк_5">#REF!</definedName>
    <definedName name="_24Excel_BuiltIn_Database_8_1" localSheetId="10">#REF!</definedName>
    <definedName name="_24Excel_BuiltIn_Database_8_1">#REF!</definedName>
    <definedName name="_25_AUTOEXEC_5" localSheetId="10">#REF!</definedName>
    <definedName name="_25_AUTOEXEC_5">#REF!</definedName>
    <definedName name="_250ккк_6" localSheetId="10">#REF!</definedName>
    <definedName name="_250ккк_6">#REF!</definedName>
    <definedName name="_251ккк_7" localSheetId="10">#REF!</definedName>
    <definedName name="_251ккк_7">#REF!</definedName>
    <definedName name="_252ккк_8" localSheetId="10">#REF!</definedName>
    <definedName name="_252ккк_8">#REF!</definedName>
    <definedName name="_253ккк_9" localSheetId="10">#REF!</definedName>
    <definedName name="_253ккк_9">#REF!</definedName>
    <definedName name="_258ком_1" localSheetId="10">#REF!</definedName>
    <definedName name="_258ком_1">#REF!</definedName>
    <definedName name="_25Excel_BuiltIn_Database_9_1" localSheetId="10">#REF!</definedName>
    <definedName name="_25Excel_BuiltIn_Database_9_1">#REF!</definedName>
    <definedName name="_263ком_2" localSheetId="10">#REF!</definedName>
    <definedName name="_263ком_2">#REF!</definedName>
    <definedName name="_268ком_3" localSheetId="10">#REF!</definedName>
    <definedName name="_268ком_3">#REF!</definedName>
    <definedName name="_26Excel_BuiltIn_Print_Area_1_1" localSheetId="10">#REF!</definedName>
    <definedName name="_26Excel_BuiltIn_Print_Area_1_1">#REF!</definedName>
    <definedName name="_273ком_4" localSheetId="10">#REF!</definedName>
    <definedName name="_273ком_4">#REF!</definedName>
    <definedName name="_279объем_2" localSheetId="10">#REF!</definedName>
    <definedName name="_279объем_2">#REF!</definedName>
    <definedName name="_27Excel_BuiltIn_Print_Area_2_1" localSheetId="10">#REF!</definedName>
    <definedName name="_27Excel_BuiltIn_Print_Area_2_1">#REF!</definedName>
    <definedName name="_280объем_3" localSheetId="10">#REF!</definedName>
    <definedName name="_280объем_3">#REF!</definedName>
    <definedName name="_282объем_5" localSheetId="10">#REF!</definedName>
    <definedName name="_282объем_5">#REF!</definedName>
    <definedName name="_283объем_6" localSheetId="10">#REF!</definedName>
    <definedName name="_283объем_6">#REF!</definedName>
    <definedName name="_285объем_8" localSheetId="10">#REF!</definedName>
    <definedName name="_285объем_8">#REF!</definedName>
    <definedName name="_286объем_9" localSheetId="10">#REF!</definedName>
    <definedName name="_286объем_9">#REF!</definedName>
    <definedName name="_287объем___0_1" localSheetId="10">#REF!</definedName>
    <definedName name="_287объем___0_1">#REF!</definedName>
    <definedName name="_288объем___0_10" localSheetId="10">#REF!</definedName>
    <definedName name="_288объем___0_10">#REF!</definedName>
    <definedName name="_289объем___0_2" localSheetId="10">#REF!</definedName>
    <definedName name="_289объем___0_2">#REF!</definedName>
    <definedName name="_28hPriceRange_1_1" localSheetId="10">#REF!</definedName>
    <definedName name="_28hPriceRange_1_1">#REF!</definedName>
    <definedName name="_290объем___0_3" localSheetId="10">#REF!</definedName>
    <definedName name="_290объем___0_3">#REF!</definedName>
    <definedName name="_291объем___0_4" localSheetId="10">#REF!</definedName>
    <definedName name="_291объем___0_4">#REF!</definedName>
    <definedName name="_292объем___0_5" localSheetId="10">#REF!</definedName>
    <definedName name="_292объем___0_5">#REF!</definedName>
    <definedName name="_294объем___0_7" localSheetId="10">#REF!</definedName>
    <definedName name="_294объем___0_7">#REF!</definedName>
    <definedName name="_295объем___0_8" localSheetId="10">#REF!</definedName>
    <definedName name="_295объем___0_8">#REF!</definedName>
    <definedName name="_296объем___0_9" localSheetId="10">#REF!</definedName>
    <definedName name="_296объем___0_9">#REF!</definedName>
    <definedName name="_297объем___0___0_1" localSheetId="10">#REF!</definedName>
    <definedName name="_297объем___0___0_1">#REF!</definedName>
    <definedName name="_298объем___0___0_2" localSheetId="10">#REF!</definedName>
    <definedName name="_298объем___0___0_2">#REF!</definedName>
    <definedName name="_299объем___0___0_3" localSheetId="10">#REF!</definedName>
    <definedName name="_299объем___0___0_3">#REF!</definedName>
    <definedName name="_29idPriceColumn_1_1" localSheetId="10">#REF!</definedName>
    <definedName name="_29idPriceColumn_1_1">#REF!</definedName>
    <definedName name="_2Excel_BuiltIn_Print_Area_1_1" localSheetId="10">#REF!</definedName>
    <definedName name="_2Excel_BuiltIn_Print_Area_1_1">#REF!</definedName>
    <definedName name="_2Excel_BuiltIn_Print_Area_1_1_1_1" localSheetId="22">#REF!</definedName>
    <definedName name="_2Excel_BuiltIn_Print_Area_1_1_1_1" localSheetId="23">#REF!</definedName>
    <definedName name="_2Excel_BuiltIn_Print_Area_1_1_1_1" localSheetId="10">#REF!</definedName>
    <definedName name="_2Excel_BuiltIn_Print_Area_1_1_1_1">#REF!</definedName>
    <definedName name="_2Excel_BuiltIn_Print_Area_2_1" localSheetId="10">#REF!</definedName>
    <definedName name="_2Excel_BuiltIn_Print_Area_2_1">#REF!</definedName>
    <definedName name="_3_k_1" localSheetId="10">#REF!</definedName>
    <definedName name="_3_k_1">#REF!</definedName>
    <definedName name="_30_k_1" localSheetId="10">#REF!</definedName>
    <definedName name="_30_k_1">#REF!</definedName>
    <definedName name="_300объем___0___0_4" localSheetId="10">#REF!</definedName>
    <definedName name="_300объем___0___0_4">#REF!</definedName>
    <definedName name="_301объем___0___0_5" localSheetId="10">#REF!</definedName>
    <definedName name="_301объем___0___0_5">#REF!</definedName>
    <definedName name="_302объем___0___0___0_1" localSheetId="10">#REF!</definedName>
    <definedName name="_302объем___0___0___0_1">#REF!</definedName>
    <definedName name="_303объем___0___0___0_2" localSheetId="10">#REF!</definedName>
    <definedName name="_303объем___0___0___0_2">#REF!</definedName>
    <definedName name="_304объем___0___0___0_3" localSheetId="10">#REF!</definedName>
    <definedName name="_304объем___0___0___0_3">#REF!</definedName>
    <definedName name="_305объем___0___0___0_4" localSheetId="10">#REF!</definedName>
    <definedName name="_305объем___0___0___0_4">#REF!</definedName>
    <definedName name="_306объем___0___0___0_5" localSheetId="10">#REF!</definedName>
    <definedName name="_306объем___0___0___0_5">#REF!</definedName>
    <definedName name="_307объем___0___0___0___0_1" localSheetId="10">#REF!</definedName>
    <definedName name="_307объем___0___0___0___0_1">#REF!</definedName>
    <definedName name="_308объем___0___0___3_1" localSheetId="10">#REF!</definedName>
    <definedName name="_308объем___0___0___3_1">#REF!</definedName>
    <definedName name="_309объем___0___0___4_1" localSheetId="10">#REF!</definedName>
    <definedName name="_309объем___0___0___4_1">#REF!</definedName>
    <definedName name="_30OELName_1_1" localSheetId="10">#REF!</definedName>
    <definedName name="_30OELName_1_1">#REF!</definedName>
    <definedName name="_310объем___0___2_1" localSheetId="10">#REF!</definedName>
    <definedName name="_310объем___0___2_1">#REF!</definedName>
    <definedName name="_311объем___0___2_2" localSheetId="10">#REF!</definedName>
    <definedName name="_311объем___0___2_2">#REF!</definedName>
    <definedName name="_312объем___0___2_3" localSheetId="10">#REF!</definedName>
    <definedName name="_312объем___0___2_3">#REF!</definedName>
    <definedName name="_313объем___0___2_4" localSheetId="10">#REF!</definedName>
    <definedName name="_313объем___0___2_4">#REF!</definedName>
    <definedName name="_314объем___0___2_5" localSheetId="10">#REF!</definedName>
    <definedName name="_314объем___0___2_5">#REF!</definedName>
    <definedName name="_315объем___0___3_1" localSheetId="10">#REF!</definedName>
    <definedName name="_315объем___0___3_1">#REF!</definedName>
    <definedName name="_316объем___0___3_2" localSheetId="10">#REF!</definedName>
    <definedName name="_316объем___0___3_2">#REF!</definedName>
    <definedName name="_317объем___0___3_3" localSheetId="10">#REF!</definedName>
    <definedName name="_317объем___0___3_3">#REF!</definedName>
    <definedName name="_318объем___0___3_4" localSheetId="10">#REF!</definedName>
    <definedName name="_318объем___0___3_4">#REF!</definedName>
    <definedName name="_319объем___0___3_5" localSheetId="10">#REF!</definedName>
    <definedName name="_319объем___0___3_5">#REF!</definedName>
    <definedName name="_31OPLName_1_1" localSheetId="10">#REF!</definedName>
    <definedName name="_31OPLName_1_1">#REF!</definedName>
    <definedName name="_320объем___0___4_1" localSheetId="10">#REF!</definedName>
    <definedName name="_320объем___0___4_1">#REF!</definedName>
    <definedName name="_321объем___0___4_2" localSheetId="10">#REF!</definedName>
    <definedName name="_321объем___0___4_2">#REF!</definedName>
    <definedName name="_322объем___0___4_3" localSheetId="10">#REF!</definedName>
    <definedName name="_322объем___0___4_3">#REF!</definedName>
    <definedName name="_323объем___1_1" localSheetId="10">#REF!</definedName>
    <definedName name="_323объем___1_1">#REF!</definedName>
    <definedName name="_324объем___1_2" localSheetId="10">#REF!</definedName>
    <definedName name="_324объем___1_2">#REF!</definedName>
    <definedName name="_325объем___1_3" localSheetId="10">#REF!</definedName>
    <definedName name="_325объем___1_3">#REF!</definedName>
    <definedName name="_326объем___10_1" localSheetId="10">#REF!</definedName>
    <definedName name="_326объем___10_1">#REF!</definedName>
    <definedName name="_327объем___10_10" localSheetId="10">#REF!</definedName>
    <definedName name="_327объем___10_10">#REF!</definedName>
    <definedName name="_328объем___10_2" localSheetId="10">#REF!</definedName>
    <definedName name="_328объем___10_2">#REF!</definedName>
    <definedName name="_329объем___10_3" localSheetId="10">#REF!</definedName>
    <definedName name="_329объем___10_3">#REF!</definedName>
    <definedName name="_32p_1_1" localSheetId="10">#REF!</definedName>
    <definedName name="_32p_1_1">#REF!</definedName>
    <definedName name="_331объем___10_5" localSheetId="10">#REF!</definedName>
    <definedName name="_331объем___10_5">#REF!</definedName>
    <definedName name="_333объем___10_7" localSheetId="10">#REF!</definedName>
    <definedName name="_333объем___10_7">#REF!</definedName>
    <definedName name="_334объем___10_8" localSheetId="10">#REF!</definedName>
    <definedName name="_334объем___10_8">#REF!</definedName>
    <definedName name="_335объем___10_9" localSheetId="10">#REF!</definedName>
    <definedName name="_335объем___10_9">#REF!</definedName>
    <definedName name="_339объем___2_1" localSheetId="10">#REF!</definedName>
    <definedName name="_339объем___2_1">#REF!</definedName>
    <definedName name="_33PriceRange_1_1" localSheetId="10">#REF!</definedName>
    <definedName name="_33PriceRange_1_1">#REF!</definedName>
    <definedName name="_340объем___2_10" localSheetId="10">#REF!</definedName>
    <definedName name="_340объем___2_10">#REF!</definedName>
    <definedName name="_341объем___2_11" localSheetId="10">#REF!</definedName>
    <definedName name="_341объем___2_11">#REF!</definedName>
    <definedName name="_342объем___2_2" localSheetId="10">#REF!</definedName>
    <definedName name="_342объем___2_2">#REF!</definedName>
    <definedName name="_343объем___2_3" localSheetId="10">#REF!</definedName>
    <definedName name="_343объем___2_3">#REF!</definedName>
    <definedName name="_344объем___2_4" localSheetId="10">#REF!</definedName>
    <definedName name="_344объем___2_4">#REF!</definedName>
    <definedName name="_345объем___2_5" localSheetId="10">#REF!</definedName>
    <definedName name="_345объем___2_5">#REF!</definedName>
    <definedName name="_346объем___2_6" localSheetId="10">#REF!</definedName>
    <definedName name="_346объем___2_6">#REF!</definedName>
    <definedName name="_348объем___2_8" localSheetId="10">#REF!</definedName>
    <definedName name="_348объем___2_8">#REF!</definedName>
    <definedName name="_349объем___2_9" localSheetId="10">#REF!</definedName>
    <definedName name="_349объем___2_9">#REF!</definedName>
    <definedName name="_34SM_STO1_1_1" localSheetId="10">#REF!</definedName>
    <definedName name="_34SM_STO1_1_1">#REF!</definedName>
    <definedName name="_35_k_2" localSheetId="10">#REF!</definedName>
    <definedName name="_35_k_2">#REF!</definedName>
    <definedName name="_350объем___2___0_1" localSheetId="10">#REF!</definedName>
    <definedName name="_350объем___2___0_1">#REF!</definedName>
    <definedName name="_351объем___2___0_2" localSheetId="10">#REF!</definedName>
    <definedName name="_351объем___2___0_2">#REF!</definedName>
    <definedName name="_352объем___2___0_3" localSheetId="10">#REF!</definedName>
    <definedName name="_352объем___2___0_3">#REF!</definedName>
    <definedName name="_353объем___2___0_4" localSheetId="10">#REF!</definedName>
    <definedName name="_353объем___2___0_4">#REF!</definedName>
    <definedName name="_354объем___2___0_5" localSheetId="10">#REF!</definedName>
    <definedName name="_354объем___2___0_5">#REF!</definedName>
    <definedName name="_355объем___2___0___0_1" localSheetId="10">#REF!</definedName>
    <definedName name="_355объем___2___0___0_1">#REF!</definedName>
    <definedName name="_356объем___2___0___0_2" localSheetId="10">#REF!</definedName>
    <definedName name="_356объем___2___0___0_2">#REF!</definedName>
    <definedName name="_357объем___2___0___0_3" localSheetId="10">#REF!</definedName>
    <definedName name="_357объем___2___0___0_3">#REF!</definedName>
    <definedName name="_358объем___2___0___0_4" localSheetId="10">#REF!</definedName>
    <definedName name="_358объем___2___0___0_4">#REF!</definedName>
    <definedName name="_359объем___2___0___0_5" localSheetId="10">#REF!</definedName>
    <definedName name="_359объем___2___0___0_5">#REF!</definedName>
    <definedName name="_35SM_STO2_4_1" localSheetId="10">#REF!</definedName>
    <definedName name="_35SM_STO2_4_1">#REF!</definedName>
    <definedName name="_360объем___2___4_1" localSheetId="10">#REF!</definedName>
    <definedName name="_360объем___2___4_1">#REF!</definedName>
    <definedName name="_361объем___2___4_2" localSheetId="10">#REF!</definedName>
    <definedName name="_361объем___2___4_2">#REF!</definedName>
    <definedName name="_362объем___2___4_3" localSheetId="10">#REF!</definedName>
    <definedName name="_362объем___2___4_3">#REF!</definedName>
    <definedName name="_363объем___3_1" localSheetId="10">#REF!</definedName>
    <definedName name="_363объем___3_1">#REF!</definedName>
    <definedName name="_365объем___3_3" localSheetId="10">#REF!</definedName>
    <definedName name="_365объем___3_3">#REF!</definedName>
    <definedName name="_366объем___3_4" localSheetId="10">#REF!</definedName>
    <definedName name="_366объем___3_4">#REF!</definedName>
    <definedName name="_367объем___3_5" localSheetId="10">#REF!</definedName>
    <definedName name="_367объем___3_5">#REF!</definedName>
    <definedName name="_369объем___3___0_2" localSheetId="10">#REF!</definedName>
    <definedName name="_369объем___3___0_2">#REF!</definedName>
    <definedName name="_36USA_1_1" localSheetId="10">#REF!</definedName>
    <definedName name="_36USA_1_1">#REF!</definedName>
    <definedName name="_370объем___3___0_3" localSheetId="10">#REF!</definedName>
    <definedName name="_370объем___3___0_3">#REF!</definedName>
    <definedName name="_372объем___3___0_5" localSheetId="10">#REF!</definedName>
    <definedName name="_372объем___3___0_5">#REF!</definedName>
    <definedName name="_373объем___4_1" localSheetId="10">#REF!</definedName>
    <definedName name="_373объем___4_1">#REF!</definedName>
    <definedName name="_374объем___4_10" localSheetId="10">#REF!</definedName>
    <definedName name="_374объем___4_10">#REF!</definedName>
    <definedName name="_375объем___4_11" localSheetId="10">#REF!</definedName>
    <definedName name="_375объем___4_11">#REF!</definedName>
    <definedName name="_378объем___4_4" localSheetId="10">#REF!</definedName>
    <definedName name="_378объем___4_4">#REF!</definedName>
    <definedName name="_379объем___4_5" localSheetId="10">#REF!</definedName>
    <definedName name="_379объем___4_5">#REF!</definedName>
    <definedName name="_37ав_4_1" localSheetId="10">#REF!</definedName>
    <definedName name="_37ав_4_1">#REF!</definedName>
    <definedName name="_382объем___4_8" localSheetId="10">#REF!</definedName>
    <definedName name="_382объем___4_8">#REF!</definedName>
    <definedName name="_383объем___4_9" localSheetId="10">#REF!</definedName>
    <definedName name="_383объем___4_9">#REF!</definedName>
    <definedName name="_384объем___4___0_1" localSheetId="10">#REF!</definedName>
    <definedName name="_384объем___4___0_1">#REF!</definedName>
    <definedName name="_385объем___4___0_2" localSheetId="10">#REF!</definedName>
    <definedName name="_385объем___4___0_2">#REF!</definedName>
    <definedName name="_387объем___4___0_4" localSheetId="10">#REF!</definedName>
    <definedName name="_387объем___4___0_4">#REF!</definedName>
    <definedName name="_389объем___4___0___0_1" localSheetId="10">#REF!</definedName>
    <definedName name="_389объем___4___0___0_1">#REF!</definedName>
    <definedName name="_38Вычислительная_техника_1_1" localSheetId="10">#REF!</definedName>
    <definedName name="_38Вычислительная_техника_1_1">#REF!</definedName>
    <definedName name="_390объем___4___0___0_2" localSheetId="10">#REF!</definedName>
    <definedName name="_390объем___4___0___0_2">#REF!</definedName>
    <definedName name="_391объем___4___0___0_3" localSheetId="10">#REF!</definedName>
    <definedName name="_391объем___4___0___0_3">#REF!</definedName>
    <definedName name="_392объем___4___0___0_4" localSheetId="10">#REF!</definedName>
    <definedName name="_392объем___4___0___0_4">#REF!</definedName>
    <definedName name="_393объем___4___0___0_5" localSheetId="10">#REF!</definedName>
    <definedName name="_393объем___4___0___0_5">#REF!</definedName>
    <definedName name="_395объем___5_2" localSheetId="10">#REF!</definedName>
    <definedName name="_395объем___5_2">#REF!</definedName>
    <definedName name="_397объем___5___0_1" localSheetId="10">#REF!</definedName>
    <definedName name="_397объем___5___0_1">#REF!</definedName>
    <definedName name="_398объем___5___0_2" localSheetId="10">#REF!</definedName>
    <definedName name="_398объем___5___0_2">#REF!</definedName>
    <definedName name="_399объем___5___0_3" localSheetId="10">#REF!</definedName>
    <definedName name="_399объем___5___0_3">#REF!</definedName>
    <definedName name="_39геол_6_1" localSheetId="10">#REF!</definedName>
    <definedName name="_39геол_6_1">#REF!</definedName>
    <definedName name="_3Excel_BuiltIn_Print_Area_1_1_1_1_1" localSheetId="22">#REF!</definedName>
    <definedName name="_3Excel_BuiltIn_Print_Area_1_1_1_1_1" localSheetId="23">#REF!</definedName>
    <definedName name="_3Excel_BuiltIn_Print_Area_1_1_1_1_1" localSheetId="10">#REF!</definedName>
    <definedName name="_3Excel_BuiltIn_Print_Area_1_1_1_1_1">#REF!</definedName>
    <definedName name="_4_k_6_1" localSheetId="10">#REF!</definedName>
    <definedName name="_4_k_6_1">#REF!</definedName>
    <definedName name="_40_k_3" localSheetId="10">#REF!</definedName>
    <definedName name="_40_k_3">#REF!</definedName>
    <definedName name="_400объем___5___0___0_1" localSheetId="10">#REF!</definedName>
    <definedName name="_400объем___5___0___0_1">#REF!</definedName>
    <definedName name="_404объем___6_2" localSheetId="10">#REF!</definedName>
    <definedName name="_404объем___6_2">#REF!</definedName>
    <definedName name="_405объем___6_3" localSheetId="10">#REF!</definedName>
    <definedName name="_405объем___6_3">#REF!</definedName>
    <definedName name="_406объем___6_4" localSheetId="10">#REF!</definedName>
    <definedName name="_406объем___6_4">#REF!</definedName>
    <definedName name="_407объем___6_5" localSheetId="10">#REF!</definedName>
    <definedName name="_407объем___6_5">#REF!</definedName>
    <definedName name="_408объем___6_6" localSheetId="10">#REF!</definedName>
    <definedName name="_408объем___6_6">#REF!</definedName>
    <definedName name="_40гид_6_1" localSheetId="10">#REF!</definedName>
    <definedName name="_40гид_6_1">#REF!</definedName>
    <definedName name="_410объем___6_8" localSheetId="10">#REF!</definedName>
    <definedName name="_410объем___6_8">#REF!</definedName>
    <definedName name="_411объем___6_9" localSheetId="10">#REF!</definedName>
    <definedName name="_411объем___6_9">#REF!</definedName>
    <definedName name="_412объем___6___0_1" localSheetId="10">#REF!</definedName>
    <definedName name="_412объем___6___0_1">#REF!</definedName>
    <definedName name="_413объем___6___0_2" localSheetId="10">#REF!</definedName>
    <definedName name="_413объем___6___0_2">#REF!</definedName>
    <definedName name="_414объем___6___0_3" localSheetId="10">#REF!</definedName>
    <definedName name="_414объем___6___0_3">#REF!</definedName>
    <definedName name="_415объем___6___0_4" localSheetId="10">#REF!</definedName>
    <definedName name="_415объем___6___0_4">#REF!</definedName>
    <definedName name="_416объем___6___0_5" localSheetId="10">#REF!</definedName>
    <definedName name="_416объем___6___0_5">#REF!</definedName>
    <definedName name="_417объем___6___0___0_1" localSheetId="10">#REF!</definedName>
    <definedName name="_417объем___6___0___0_1">#REF!</definedName>
    <definedName name="_418объем___8_1" localSheetId="10">#REF!</definedName>
    <definedName name="_418объем___8_1">#REF!</definedName>
    <definedName name="_419объем___8_10" localSheetId="10">#REF!</definedName>
    <definedName name="_419объем___8_10">#REF!</definedName>
    <definedName name="_41ГИП_4_1" localSheetId="10">#REF!</definedName>
    <definedName name="_41ГИП_4_1">#REF!</definedName>
    <definedName name="_420объем___8_2" localSheetId="10">#REF!</definedName>
    <definedName name="_420объем___8_2">#REF!</definedName>
    <definedName name="_421объем___8_3" localSheetId="10">#REF!</definedName>
    <definedName name="_421объем___8_3">#REF!</definedName>
    <definedName name="_422объем___8_4" localSheetId="10">#REF!</definedName>
    <definedName name="_422объем___8_4">#REF!</definedName>
    <definedName name="_423объем___8_5" localSheetId="10">#REF!</definedName>
    <definedName name="_423объем___8_5">#REF!</definedName>
    <definedName name="_425объем___8_7" localSheetId="10">#REF!</definedName>
    <definedName name="_425объем___8_7">#REF!</definedName>
    <definedName name="_426объем___8_8" localSheetId="10">#REF!</definedName>
    <definedName name="_426объем___8_8">#REF!</definedName>
    <definedName name="_427объем___8_9" localSheetId="10">#REF!</definedName>
    <definedName name="_427объем___8_9">#REF!</definedName>
    <definedName name="_428объем___8___0_1" localSheetId="10">#REF!</definedName>
    <definedName name="_428объем___8___0_1">#REF!</definedName>
    <definedName name="_429объем___8___0_2" localSheetId="10">#REF!</definedName>
    <definedName name="_429объем___8___0_2">#REF!</definedName>
    <definedName name="_42ГИП_6_1" localSheetId="10">#REF!</definedName>
    <definedName name="_42ГИП_6_1">#REF!</definedName>
    <definedName name="_430объем___8___0_3" localSheetId="10">#REF!</definedName>
    <definedName name="_430объем___8___0_3">#REF!</definedName>
    <definedName name="_431объем___8___0___0_1" localSheetId="10">#REF!</definedName>
    <definedName name="_431объем___8___0___0_1">#REF!</definedName>
    <definedName name="_432объем___9_1" localSheetId="10">#REF!</definedName>
    <definedName name="_432объем___9_1">#REF!</definedName>
    <definedName name="_433объем___9_2" localSheetId="10">#REF!</definedName>
    <definedName name="_433объем___9_2">#REF!</definedName>
    <definedName name="_434объем___9_3" localSheetId="10">#REF!</definedName>
    <definedName name="_434объем___9_3">#REF!</definedName>
    <definedName name="_435объем___9___0_1" localSheetId="10">#REF!</definedName>
    <definedName name="_435объем___9___0_1">#REF!</definedName>
    <definedName name="_436объем___9___0_2" localSheetId="10">#REF!</definedName>
    <definedName name="_436объем___9___0_2">#REF!</definedName>
    <definedName name="_437объем___9___0_3" localSheetId="10">#REF!</definedName>
    <definedName name="_437объем___9___0_3">#REF!</definedName>
    <definedName name="_438объем___9___0___0_1" localSheetId="10">#REF!</definedName>
    <definedName name="_438объем___9___0___0_1">#REF!</definedName>
    <definedName name="_43дд_4_1" localSheetId="10">#REF!</definedName>
    <definedName name="_43дд_4_1">#REF!</definedName>
    <definedName name="_444Поправочные_коэффициенты_по_письму_Госстроя_от_25.12.90_2" localSheetId="10">#REF!</definedName>
    <definedName name="_444Поправочные_коэффициенты_по_письму_Госстроя_от_25.12.90_2">#REF!</definedName>
    <definedName name="_449Поправочные_коэффициенты_по_письму_Госстроя_от_25.12.90_3" localSheetId="10">#REF!</definedName>
    <definedName name="_449Поправочные_коэффициенты_по_письму_Госстроя_от_25.12.90_3">#REF!</definedName>
    <definedName name="_44Дефлятор_4_1" localSheetId="10">#REF!</definedName>
    <definedName name="_44Дефлятор_4_1">#REF!</definedName>
    <definedName name="_45_k_4" localSheetId="10">#REF!</definedName>
    <definedName name="_45_k_4">#REF!</definedName>
    <definedName name="_451Поправочные_коэффициенты_по_письму_Госстроя_от_25.12.90_5" localSheetId="10">#REF!</definedName>
    <definedName name="_451Поправочные_коэффициенты_по_письму_Госстроя_от_25.12.90_5">#REF!</definedName>
    <definedName name="_452Поправочные_коэффициенты_по_письму_Госстроя_от_25.12.90_6" localSheetId="10">#REF!</definedName>
    <definedName name="_452Поправочные_коэффициенты_по_письму_Госстроя_от_25.12.90_6">#REF!</definedName>
    <definedName name="_454Поправочные_коэффициенты_по_письму_Госстроя_от_25.12.90_8" localSheetId="10">#REF!</definedName>
    <definedName name="_454Поправочные_коэффициенты_по_письму_Госстроя_от_25.12.90_8">#REF!</definedName>
    <definedName name="_455Поправочные_коэффициенты_по_письму_Госстроя_от_25.12.90_9" localSheetId="10">#REF!</definedName>
    <definedName name="_455Поправочные_коэффициенты_по_письму_Госстроя_от_25.12.90_9">#REF!</definedName>
    <definedName name="_45Дефлятор_6_1" localSheetId="10">#REF!</definedName>
    <definedName name="_45Дефлятор_6_1">#REF!</definedName>
    <definedName name="_460Поправочные_коэффициенты_по_письму_Госстроя_от_25.12.90___0_1" localSheetId="10">#REF!</definedName>
    <definedName name="_460Поправочные_коэффициенты_по_письму_Госстроя_от_25.12.90___0_1">#REF!</definedName>
    <definedName name="_465Поправочные_коэффициенты_по_письму_Госстроя_от_25.12.90___0_10" localSheetId="10">#REF!</definedName>
    <definedName name="_465Поправочные_коэффициенты_по_письму_Госстроя_от_25.12.90___0_10">#REF!</definedName>
    <definedName name="_46Длинна_границы_4_1" localSheetId="10">#REF!</definedName>
    <definedName name="_46Длинна_границы_4_1">#REF!</definedName>
    <definedName name="_470Поправочные_коэффициенты_по_письму_Госстроя_от_25.12.90___0_2" localSheetId="10">#REF!</definedName>
    <definedName name="_470Поправочные_коэффициенты_по_письму_Госстроя_от_25.12.90___0_2">#REF!</definedName>
    <definedName name="_471Поправочные_коэффициенты_по_письму_Госстроя_от_25.12.90___0_3" localSheetId="10">#REF!</definedName>
    <definedName name="_471Поправочные_коэффициенты_по_письму_Госстроя_от_25.12.90___0_3">#REF!</definedName>
    <definedName name="_472Поправочные_коэффициенты_по_письму_Госстроя_от_25.12.90___0_4" localSheetId="10">#REF!</definedName>
    <definedName name="_472Поправочные_коэффициенты_по_письму_Госстроя_от_25.12.90___0_4">#REF!</definedName>
    <definedName name="_477Поправочные_коэффициенты_по_письму_Госстроя_от_25.12.90___0_5" localSheetId="10">#REF!</definedName>
    <definedName name="_477Поправочные_коэффициенты_по_письму_Госстроя_от_25.12.90___0_5">#REF!</definedName>
    <definedName name="_479Поправочные_коэффициенты_по_письму_Госстроя_от_25.12.90___0_7" localSheetId="10">#REF!</definedName>
    <definedName name="_479Поправочные_коэффициенты_по_письму_Госстроя_от_25.12.90___0_7">#REF!</definedName>
    <definedName name="_47Длинна_границы_6_1" localSheetId="10">#REF!</definedName>
    <definedName name="_47Длинна_границы_6_1">#REF!</definedName>
    <definedName name="_480Поправочные_коэффициенты_по_письму_Госстроя_от_25.12.90___0_8" localSheetId="10">#REF!</definedName>
    <definedName name="_480Поправочные_коэффициенты_по_письму_Госстроя_от_25.12.90___0_8">#REF!</definedName>
    <definedName name="_485Поправочные_коэффициенты_по_письму_Госстроя_от_25.12.90___0_9" localSheetId="10">#REF!</definedName>
    <definedName name="_485Поправочные_коэффициенты_по_письму_Госстроя_от_25.12.90___0_9">#REF!</definedName>
    <definedName name="_486Поправочные_коэффициенты_по_письму_Госстроя_от_25.12.90___0___0_1" localSheetId="10">#REF!</definedName>
    <definedName name="_486Поправочные_коэффициенты_по_письму_Госстроя_от_25.12.90___0___0_1">#REF!</definedName>
    <definedName name="_48Длинна_трассы_4_1" localSheetId="10">#REF!</definedName>
    <definedName name="_48Длинна_трассы_4_1">#REF!</definedName>
    <definedName name="_491Поправочные_коэффициенты_по_письму_Госстроя_от_25.12.90___0___0_2" localSheetId="10">#REF!</definedName>
    <definedName name="_491Поправочные_коэффициенты_по_письму_Госстроя_от_25.12.90___0___0_2">#REF!</definedName>
    <definedName name="_496Поправочные_коэффициенты_по_письму_Госстроя_от_25.12.90___0___0_3" localSheetId="10">#REF!</definedName>
    <definedName name="_496Поправочные_коэффициенты_по_письму_Госстроя_от_25.12.90___0___0_3">#REF!</definedName>
    <definedName name="_497Поправочные_коэффициенты_по_письму_Госстроя_от_25.12.90___0___0___0_1" localSheetId="10">#REF!</definedName>
    <definedName name="_497Поправочные_коэффициенты_по_письму_Госстроя_от_25.12.90___0___0___0_1">#REF!</definedName>
    <definedName name="_498Поправочные_коэффициенты_по_письму_Госстроя_от_25.12.90___0___0___0_2" localSheetId="10">#REF!</definedName>
    <definedName name="_498Поправочные_коэффициенты_по_письму_Госстроя_от_25.12.90___0___0___0_2">#REF!</definedName>
    <definedName name="_49Длинна_трассы_6_1" localSheetId="10">#REF!</definedName>
    <definedName name="_49Длинна_трассы_6_1">#REF!</definedName>
    <definedName name="_4Excel_BuiltIn_Print_Area_1_1_1_1_1_1" localSheetId="22">#REF!</definedName>
    <definedName name="_4Excel_BuiltIn_Print_Area_1_1_1_1_1_1" localSheetId="23">#REF!</definedName>
    <definedName name="_4Excel_BuiltIn_Print_Area_1_1_1_1_1_1" localSheetId="10">#REF!</definedName>
    <definedName name="_4Excel_BuiltIn_Print_Area_1_1_1_1_1_1">#REF!</definedName>
    <definedName name="_5_AUTOEXEC_1" localSheetId="10">#REF!</definedName>
    <definedName name="_5_AUTOEXEC_1">#REF!</definedName>
    <definedName name="_5_m_1" localSheetId="10">#REF!</definedName>
    <definedName name="_5_m_1">#REF!</definedName>
    <definedName name="_50_k_5" localSheetId="10">#REF!</definedName>
    <definedName name="_50_k_5">#REF!</definedName>
    <definedName name="_503Поправочные_коэффициенты_по_письму_Госстроя_от_25.12.90___0___0___0_3" localSheetId="10">#REF!</definedName>
    <definedName name="_503Поправочные_коэффициенты_по_письму_Госстроя_от_25.12.90___0___0___0_3">#REF!</definedName>
    <definedName name="_504Поправочные_коэффициенты_по_письму_Госстроя_от_25.12.90___0___0___0_4" localSheetId="10">#REF!</definedName>
    <definedName name="_504Поправочные_коэффициенты_по_письму_Госстроя_от_25.12.90___0___0___0_4">#REF!</definedName>
    <definedName name="_509Поправочные_коэффициенты_по_письму_Госстроя_от_25.12.90___0___0___0_5" localSheetId="10">#REF!</definedName>
    <definedName name="_509Поправочные_коэффициенты_по_письму_Госстроя_от_25.12.90___0___0___0_5">#REF!</definedName>
    <definedName name="_50Доп._оборудование_1_1" localSheetId="10">#REF!</definedName>
    <definedName name="_50Доп._оборудование_1_1">#REF!</definedName>
    <definedName name="_510Поправочные_коэффициенты_по_письму_Госстроя_от_25.12.90___0___0___0___0_1" localSheetId="10">#REF!</definedName>
    <definedName name="_510Поправочные_коэффициенты_по_письму_Госстроя_от_25.12.90___0___0___0___0_1">#REF!</definedName>
    <definedName name="_511Поправочные_коэффициенты_по_письму_Госстроя_от_25.12.90___0___0___3_1" localSheetId="10">#REF!</definedName>
    <definedName name="_511Поправочные_коэффициенты_по_письму_Госстроя_от_25.12.90___0___0___3_1">#REF!</definedName>
    <definedName name="_512Поправочные_коэффициенты_по_письму_Госстроя_от_25.12.90___0___0___4_1" localSheetId="10">#REF!</definedName>
    <definedName name="_512Поправочные_коэффициенты_по_письму_Госстроя_от_25.12.90___0___0___4_1">#REF!</definedName>
    <definedName name="_513Поправочные_коэффициенты_по_письму_Госстроя_от_25.12.90___0___2_1" localSheetId="10">#REF!</definedName>
    <definedName name="_513Поправочные_коэффициенты_по_письму_Госстроя_от_25.12.90___0___2_1">#REF!</definedName>
    <definedName name="_514Поправочные_коэффициенты_по_письму_Госстроя_от_25.12.90___0___2_2" localSheetId="10">#REF!</definedName>
    <definedName name="_514Поправочные_коэффициенты_по_письму_Госстроя_от_25.12.90___0___2_2">#REF!</definedName>
    <definedName name="_515Поправочные_коэффициенты_по_письму_Госстроя_от_25.12.90___0___2_3" localSheetId="10">#REF!</definedName>
    <definedName name="_515Поправочные_коэффициенты_по_письму_Госстроя_от_25.12.90___0___2_3">#REF!</definedName>
    <definedName name="_516Поправочные_коэффициенты_по_письму_Госстроя_от_25.12.90___0___2_4" localSheetId="10">#REF!</definedName>
    <definedName name="_516Поправочные_коэффициенты_по_письму_Госстроя_от_25.12.90___0___2_4">#REF!</definedName>
    <definedName name="_517Поправочные_коэффициенты_по_письму_Госстроя_от_25.12.90___0___2_5" localSheetId="10">#REF!</definedName>
    <definedName name="_517Поправочные_коэффициенты_по_письму_Госстроя_от_25.12.90___0___2_5">#REF!</definedName>
    <definedName name="_518Поправочные_коэффициенты_по_письму_Госстроя_от_25.12.90___0___3_1" localSheetId="10">#REF!</definedName>
    <definedName name="_518Поправочные_коэффициенты_по_письму_Госстроя_от_25.12.90___0___3_1">#REF!</definedName>
    <definedName name="_519Поправочные_коэффициенты_по_письму_Госстроя_от_25.12.90___0___3_2" localSheetId="10">#REF!</definedName>
    <definedName name="_519Поправочные_коэффициенты_по_письму_Госстроя_от_25.12.90___0___3_2">#REF!</definedName>
    <definedName name="_51Дорога_1_1" localSheetId="10">#REF!</definedName>
    <definedName name="_51Дорога_1_1">#REF!</definedName>
    <definedName name="_520Поправочные_коэффициенты_по_письму_Госстроя_от_25.12.90___0___3_3" localSheetId="10">#REF!</definedName>
    <definedName name="_520Поправочные_коэффициенты_по_письму_Госстроя_от_25.12.90___0___3_3">#REF!</definedName>
    <definedName name="_521Поправочные_коэффициенты_по_письму_Госстроя_от_25.12.90___0___3_4" localSheetId="10">#REF!</definedName>
    <definedName name="_521Поправочные_коэффициенты_по_письму_Госстроя_от_25.12.90___0___3_4">#REF!</definedName>
    <definedName name="_522Поправочные_коэффициенты_по_письму_Госстроя_от_25.12.90___0___3_5" localSheetId="10">#REF!</definedName>
    <definedName name="_522Поправочные_коэффициенты_по_письму_Госстроя_от_25.12.90___0___3_5">#REF!</definedName>
    <definedName name="_523Поправочные_коэффициенты_по_письму_Госстроя_от_25.12.90___0___3___0_1" localSheetId="10">#REF!</definedName>
    <definedName name="_523Поправочные_коэффициенты_по_письму_Госстроя_от_25.12.90___0___3___0_1">#REF!</definedName>
    <definedName name="_524Поправочные_коэффициенты_по_письму_Госстроя_от_25.12.90___0___3___0_2" localSheetId="10">#REF!</definedName>
    <definedName name="_524Поправочные_коэффициенты_по_письму_Госстроя_от_25.12.90___0___3___0_2">#REF!</definedName>
    <definedName name="_525Поправочные_коэффициенты_по_письму_Госстроя_от_25.12.90___0___3___0_3" localSheetId="10">#REF!</definedName>
    <definedName name="_525Поправочные_коэффициенты_по_письму_Госстроя_от_25.12.90___0___3___0_3">#REF!</definedName>
    <definedName name="_526Поправочные_коэффициенты_по_письму_Госстроя_от_25.12.90___0___3___0_4" localSheetId="10">#REF!</definedName>
    <definedName name="_526Поправочные_коэффициенты_по_письму_Госстроя_от_25.12.90___0___3___0_4">#REF!</definedName>
    <definedName name="_527Поправочные_коэффициенты_по_письму_Госстроя_от_25.12.90___0___3___0_5" localSheetId="10">#REF!</definedName>
    <definedName name="_527Поправочные_коэффициенты_по_письму_Госстроя_от_25.12.90___0___3___0_5">#REF!</definedName>
    <definedName name="_528Поправочные_коэффициенты_по_письму_Госстроя_от_25.12.90___0___4_1" localSheetId="10">#REF!</definedName>
    <definedName name="_528Поправочные_коэффициенты_по_письму_Госстроя_от_25.12.90___0___4_1">#REF!</definedName>
    <definedName name="_529Поправочные_коэффициенты_по_письму_Госстроя_от_25.12.90___0___4_2" localSheetId="10">#REF!</definedName>
    <definedName name="_529Поправочные_коэффициенты_по_письму_Госстроя_от_25.12.90___0___4_2">#REF!</definedName>
    <definedName name="_52ДСК_1_1" localSheetId="10">#REF!</definedName>
    <definedName name="_52ДСК_1_1">#REF!</definedName>
    <definedName name="_530Поправочные_коэффициенты_по_письму_Госстроя_от_25.12.90___0___4_3" localSheetId="10">#REF!</definedName>
    <definedName name="_530Поправочные_коэффициенты_по_письму_Госстроя_от_25.12.90___0___4_3">#REF!</definedName>
    <definedName name="_531Поправочные_коэффициенты_по_письму_Госстроя_от_25.12.90___1_1" localSheetId="10">#REF!</definedName>
    <definedName name="_531Поправочные_коэффициенты_по_письму_Госстроя_от_25.12.90___1_1">#REF!</definedName>
    <definedName name="_532Поправочные_коэффициенты_по_письму_Госстроя_от_25.12.90___1_2" localSheetId="10">#REF!</definedName>
    <definedName name="_532Поправочные_коэффициенты_по_письму_Госстроя_от_25.12.90___1_2">#REF!</definedName>
    <definedName name="_533Поправочные_коэффициенты_по_письму_Госстроя_от_25.12.90___1_3" localSheetId="10">#REF!</definedName>
    <definedName name="_533Поправочные_коэффициенты_по_письму_Госстроя_от_25.12.90___1_3">#REF!</definedName>
    <definedName name="_534Поправочные_коэффициенты_по_письму_Госстроя_от_25.12.90___1_4" localSheetId="10">#REF!</definedName>
    <definedName name="_534Поправочные_коэффициенты_по_письму_Госстроя_от_25.12.90___1_4">#REF!</definedName>
    <definedName name="_535Поправочные_коэффициенты_по_письму_Госстроя_от_25.12.90___1_5" localSheetId="10">#REF!</definedName>
    <definedName name="_535Поправочные_коэффициенты_по_письму_Госстроя_от_25.12.90___1_5">#REF!</definedName>
    <definedName name="_536Поправочные_коэффициенты_по_письму_Госстроя_от_25.12.90___10_1" localSheetId="10">#REF!</definedName>
    <definedName name="_536Поправочные_коэффициенты_по_письму_Госстроя_от_25.12.90___10_1">#REF!</definedName>
    <definedName name="_537Поправочные_коэффициенты_по_письму_Госстроя_от_25.12.90___10_10" localSheetId="10">#REF!</definedName>
    <definedName name="_537Поправочные_коэффициенты_по_письму_Госстроя_от_25.12.90___10_10">#REF!</definedName>
    <definedName name="_538Поправочные_коэффициенты_по_письму_Госстроя_от_25.12.90___10_2" localSheetId="10">#REF!</definedName>
    <definedName name="_538Поправочные_коэффициенты_по_письму_Госстроя_от_25.12.90___10_2">#REF!</definedName>
    <definedName name="_539Поправочные_коэффициенты_по_письму_Госстроя_от_25.12.90___10_3" localSheetId="10">#REF!</definedName>
    <definedName name="_539Поправочные_коэффициенты_по_письму_Госстроя_от_25.12.90___10_3">#REF!</definedName>
    <definedName name="_53ДСК_4_1" localSheetId="10">#REF!</definedName>
    <definedName name="_53ДСК_4_1">#REF!</definedName>
    <definedName name="_541Поправочные_коэффициенты_по_письму_Госстроя_от_25.12.90___10_5" localSheetId="10">#REF!</definedName>
    <definedName name="_541Поправочные_коэффициенты_по_письму_Госстроя_от_25.12.90___10_5">#REF!</definedName>
    <definedName name="_543Поправочные_коэффициенты_по_письму_Госстроя_от_25.12.90___10_7" localSheetId="10">#REF!</definedName>
    <definedName name="_543Поправочные_коэффициенты_по_письму_Госстроя_от_25.12.90___10_7">#REF!</definedName>
    <definedName name="_544Поправочные_коэффициенты_по_письму_Госстроя_от_25.12.90___10_8" localSheetId="10">#REF!</definedName>
    <definedName name="_544Поправочные_коэффициенты_по_письму_Госстроя_от_25.12.90___10_8">#REF!</definedName>
    <definedName name="_545Поправочные_коэффициенты_по_письму_Госстроя_от_25.12.90___10_9" localSheetId="10">#REF!</definedName>
    <definedName name="_545Поправочные_коэффициенты_по_письму_Госстроя_от_25.12.90___10_9">#REF!</definedName>
    <definedName name="_549Поправочные_коэффициенты_по_письму_Госстроя_от_25.12.90___2_1" localSheetId="10">#REF!</definedName>
    <definedName name="_549Поправочные_коэффициенты_по_письму_Госстроя_от_25.12.90___2_1">#REF!</definedName>
    <definedName name="_54ДСК_6_1" localSheetId="10">#REF!</definedName>
    <definedName name="_54ДСК_6_1">#REF!</definedName>
    <definedName name="_55_m_1" localSheetId="10">#REF!</definedName>
    <definedName name="_55_m_1">#REF!</definedName>
    <definedName name="_550Поправочные_коэффициенты_по_письму_Госстроя_от_25.12.90___2_10" localSheetId="10">#REF!</definedName>
    <definedName name="_550Поправочные_коэффициенты_по_письму_Госстроя_от_25.12.90___2_10">#REF!</definedName>
    <definedName name="_551Поправочные_коэффициенты_по_письму_Госстроя_от_25.12.90___2_11" localSheetId="10">#REF!</definedName>
    <definedName name="_551Поправочные_коэффициенты_по_письму_Госстроя_от_25.12.90___2_11">#REF!</definedName>
    <definedName name="_552Поправочные_коэффициенты_по_письму_Госстроя_от_25.12.90___2_2" localSheetId="10">#REF!</definedName>
    <definedName name="_552Поправочные_коэффициенты_по_письму_Госстроя_от_25.12.90___2_2">#REF!</definedName>
    <definedName name="_553Поправочные_коэффициенты_по_письму_Госстроя_от_25.12.90___2_3" localSheetId="10">#REF!</definedName>
    <definedName name="_553Поправочные_коэффициенты_по_письму_Госстроя_от_25.12.90___2_3">#REF!</definedName>
    <definedName name="_554Поправочные_коэффициенты_по_письму_Госстроя_от_25.12.90___2_4" localSheetId="10">#REF!</definedName>
    <definedName name="_554Поправочные_коэффициенты_по_письму_Госстроя_от_25.12.90___2_4">#REF!</definedName>
    <definedName name="_555Поправочные_коэффициенты_по_письму_Госстроя_от_25.12.90___2_5" localSheetId="10">#REF!</definedName>
    <definedName name="_555Поправочные_коэффициенты_по_письму_Госстроя_от_25.12.90___2_5">#REF!</definedName>
    <definedName name="_556Поправочные_коэффициенты_по_письму_Госстроя_от_25.12.90___2_6" localSheetId="10">#REF!</definedName>
    <definedName name="_556Поправочные_коэффициенты_по_письму_Госстроя_от_25.12.90___2_6">#REF!</definedName>
    <definedName name="_558Поправочные_коэффициенты_по_письму_Госстроя_от_25.12.90___2_8" localSheetId="10">#REF!</definedName>
    <definedName name="_558Поправочные_коэффициенты_по_письму_Госстроя_от_25.12.90___2_8">#REF!</definedName>
    <definedName name="_559Поправочные_коэффициенты_по_письму_Госстроя_от_25.12.90___2_9" localSheetId="10">#REF!</definedName>
    <definedName name="_559Поправочные_коэффициенты_по_письму_Госстроя_от_25.12.90___2_9">#REF!</definedName>
    <definedName name="_55Заказчик_4_1" localSheetId="10">#REF!</definedName>
    <definedName name="_55Заказчик_4_1">#REF!</definedName>
    <definedName name="_560Поправочные_коэффициенты_по_письму_Госстроя_от_25.12.90___2___0_1" localSheetId="10">#REF!</definedName>
    <definedName name="_560Поправочные_коэффициенты_по_письму_Госстроя_от_25.12.90___2___0_1">#REF!</definedName>
    <definedName name="_561Поправочные_коэффициенты_по_письму_Госстроя_от_25.12.90___2___0_2" localSheetId="10">#REF!</definedName>
    <definedName name="_561Поправочные_коэффициенты_по_письму_Госстроя_от_25.12.90___2___0_2">#REF!</definedName>
    <definedName name="_562Поправочные_коэффициенты_по_письму_Госстроя_от_25.12.90___2___0_3" localSheetId="10">#REF!</definedName>
    <definedName name="_562Поправочные_коэффициенты_по_письму_Госстроя_от_25.12.90___2___0_3">#REF!</definedName>
    <definedName name="_563Поправочные_коэффициенты_по_письму_Госстроя_от_25.12.90___2___0_4" localSheetId="10">#REF!</definedName>
    <definedName name="_563Поправочные_коэффициенты_по_письму_Госстроя_от_25.12.90___2___0_4">#REF!</definedName>
    <definedName name="_564Поправочные_коэффициенты_по_письму_Госстроя_от_25.12.90___2___0_5" localSheetId="10">#REF!</definedName>
    <definedName name="_564Поправочные_коэффициенты_по_письму_Госстроя_от_25.12.90___2___0_5">#REF!</definedName>
    <definedName name="_565Поправочные_коэффициенты_по_письму_Госстроя_от_25.12.90___2___0___0_1" localSheetId="10">#REF!</definedName>
    <definedName name="_565Поправочные_коэффициенты_по_письму_Госстроя_от_25.12.90___2___0___0_1">#REF!</definedName>
    <definedName name="_566Поправочные_коэффициенты_по_письму_Госстроя_от_25.12.90___2___0___0_2" localSheetId="10">#REF!</definedName>
    <definedName name="_566Поправочные_коэффициенты_по_письму_Госстроя_от_25.12.90___2___0___0_2">#REF!</definedName>
    <definedName name="_567Поправочные_коэффициенты_по_письму_Госстроя_от_25.12.90___2___0___0_3" localSheetId="10">#REF!</definedName>
    <definedName name="_567Поправочные_коэффициенты_по_письму_Госстроя_от_25.12.90___2___0___0_3">#REF!</definedName>
    <definedName name="_568Поправочные_коэффициенты_по_письму_Госстроя_от_25.12.90___2___0___0_4" localSheetId="10">#REF!</definedName>
    <definedName name="_568Поправочные_коэффициенты_по_письму_Госстроя_от_25.12.90___2___0___0_4">#REF!</definedName>
    <definedName name="_569Поправочные_коэффициенты_по_письму_Госстроя_от_25.12.90___2___0___0_5" localSheetId="10">#REF!</definedName>
    <definedName name="_569Поправочные_коэффициенты_по_письму_Госстроя_от_25.12.90___2___0___0_5">#REF!</definedName>
    <definedName name="_56Заказчик_6_1" localSheetId="10">#REF!</definedName>
    <definedName name="_56Заказчик_6_1">#REF!</definedName>
    <definedName name="_570Поправочные_коэффициенты_по_письму_Госстроя_от_25.12.90___2___3_1" localSheetId="10">#REF!</definedName>
    <definedName name="_570Поправочные_коэффициенты_по_письму_Госстроя_от_25.12.90___2___3_1">#REF!</definedName>
    <definedName name="_571Поправочные_коэффициенты_по_письму_Госстроя_от_25.12.90___2___4_1" localSheetId="10">#REF!</definedName>
    <definedName name="_571Поправочные_коэффициенты_по_письму_Госстроя_от_25.12.90___2___4_1">#REF!</definedName>
    <definedName name="_572Поправочные_коэффициенты_по_письму_Госстроя_от_25.12.90___2___4_2" localSheetId="10">#REF!</definedName>
    <definedName name="_572Поправочные_коэффициенты_по_письму_Госстроя_от_25.12.90___2___4_2">#REF!</definedName>
    <definedName name="_573Поправочные_коэффициенты_по_письму_Госстроя_от_25.12.90___2___4_3" localSheetId="10">#REF!</definedName>
    <definedName name="_573Поправочные_коэффициенты_по_письму_Госстроя_от_25.12.90___2___4_3">#REF!</definedName>
    <definedName name="_578Поправочные_коэффициенты_по_письму_Госстроя_от_25.12.90___3_1" localSheetId="10">#REF!</definedName>
    <definedName name="_578Поправочные_коэффициенты_по_письму_Госстроя_от_25.12.90___3_1">#REF!</definedName>
    <definedName name="_57ЗИП_Всего_1_1" localSheetId="10">#REF!</definedName>
    <definedName name="_57ЗИП_Всего_1_1">#REF!</definedName>
    <definedName name="_580Поправочные_коэффициенты_по_письму_Госстроя_от_25.12.90___3_3" localSheetId="10">#REF!</definedName>
    <definedName name="_580Поправочные_коэффициенты_по_письму_Госстроя_от_25.12.90___3_3">#REF!</definedName>
    <definedName name="_585Поправочные_коэффициенты_по_письму_Госстроя_от_25.12.90___3_4" localSheetId="10">#REF!</definedName>
    <definedName name="_585Поправочные_коэффициенты_по_письму_Госстроя_от_25.12.90___3_4">#REF!</definedName>
    <definedName name="_586Поправочные_коэффициенты_по_письму_Госстроя_от_25.12.90___3_5" localSheetId="10">#REF!</definedName>
    <definedName name="_586Поправочные_коэффициенты_по_письму_Госстроя_от_25.12.90___3_5">#REF!</definedName>
    <definedName name="_588Поправочные_коэффициенты_по_письму_Госстроя_от_25.12.90___3___0_2" localSheetId="10">#REF!</definedName>
    <definedName name="_588Поправочные_коэффициенты_по_письму_Госстроя_от_25.12.90___3___0_2">#REF!</definedName>
    <definedName name="_58изыск_6_1" localSheetId="10">#REF!</definedName>
    <definedName name="_58изыск_6_1">#REF!</definedName>
    <definedName name="_593Поправочные_коэффициенты_по_письму_Госстроя_от_25.12.90___3___0_3" localSheetId="10">#REF!</definedName>
    <definedName name="_593Поправочные_коэффициенты_по_письму_Госстроя_от_25.12.90___3___0_3">#REF!</definedName>
    <definedName name="_599Поправочные_коэффициенты_по_письму_Госстроя_от_25.12.90___3___0_5" localSheetId="10">#REF!</definedName>
    <definedName name="_599Поправочные_коэффициенты_по_письму_Госстроя_от_25.12.90___3___0_5">#REF!</definedName>
    <definedName name="_59инж_6_1" localSheetId="10">#REF!</definedName>
    <definedName name="_59инж_6_1">#REF!</definedName>
    <definedName name="_5Excel_BuiltIn_Print_Area_1_1_1_1_1_1_1" localSheetId="22">#REF!</definedName>
    <definedName name="_5Excel_BuiltIn_Print_Area_1_1_1_1_1_1_1" localSheetId="23">#REF!</definedName>
    <definedName name="_5Excel_BuiltIn_Print_Area_1_1_1_1_1_1_1" localSheetId="10">#REF!</definedName>
    <definedName name="_5Excel_BuiltIn_Print_Area_1_1_1_1_1_1_1">#REF!</definedName>
    <definedName name="_6_m_6_1" localSheetId="10">#REF!</definedName>
    <definedName name="_6_m_6_1">#REF!</definedName>
    <definedName name="_60_m_2" localSheetId="10">#REF!</definedName>
    <definedName name="_60_m_2">#REF!</definedName>
    <definedName name="_600Поправочные_коэффициенты_по_письму_Госстроя_от_25.12.90___3___0___0_1" localSheetId="10">#REF!</definedName>
    <definedName name="_600Поправочные_коэффициенты_по_письму_Госстроя_от_25.12.90___3___0___0_1">#REF!</definedName>
    <definedName name="_601Поправочные_коэффициенты_по_письму_Госстроя_от_25.12.90___3___0___0_2" localSheetId="10">#REF!</definedName>
    <definedName name="_601Поправочные_коэффициенты_по_письму_Госстроя_от_25.12.90___3___0___0_2">#REF!</definedName>
    <definedName name="_603Поправочные_коэффициенты_по_письму_Госстроя_от_25.12.90___3___0___0_4" localSheetId="10">#REF!</definedName>
    <definedName name="_603Поправочные_коэффициенты_по_письму_Госстроя_от_25.12.90___3___0___0_4">#REF!</definedName>
    <definedName name="_605Поправочные_коэффициенты_по_письму_Госстроя_от_25.12.90___4_1" localSheetId="10">#REF!</definedName>
    <definedName name="_605Поправочные_коэффициенты_по_письму_Госстроя_от_25.12.90___4_1">#REF!</definedName>
    <definedName name="_606Поправочные_коэффициенты_по_письму_Госстроя_от_25.12.90___4_10" localSheetId="10">#REF!</definedName>
    <definedName name="_606Поправочные_коэффициенты_по_письму_Госстроя_от_25.12.90___4_10">#REF!</definedName>
    <definedName name="_607Поправочные_коэффициенты_по_письму_Госстроя_от_25.12.90___4_11" localSheetId="10">#REF!</definedName>
    <definedName name="_607Поправочные_коэффициенты_по_письму_Госстроя_от_25.12.90___4_11">#REF!</definedName>
    <definedName name="_60Кабели_1_1" localSheetId="10">#REF!</definedName>
    <definedName name="_60Кабели_1_1">#REF!</definedName>
    <definedName name="_610Поправочные_коэффициенты_по_письму_Госстроя_от_25.12.90___4_4" localSheetId="10">#REF!</definedName>
    <definedName name="_610Поправочные_коэффициенты_по_письму_Госстроя_от_25.12.90___4_4">#REF!</definedName>
    <definedName name="_611Поправочные_коэффициенты_по_письму_Госстроя_от_25.12.90___4_5" localSheetId="10">#REF!</definedName>
    <definedName name="_611Поправочные_коэффициенты_по_письму_Госстроя_от_25.12.90___4_5">#REF!</definedName>
    <definedName name="_614Поправочные_коэффициенты_по_письму_Госстроя_от_25.12.90___4_8" localSheetId="10">#REF!</definedName>
    <definedName name="_614Поправочные_коэффициенты_по_письму_Госстроя_от_25.12.90___4_8">#REF!</definedName>
    <definedName name="_615Поправочные_коэффициенты_по_письму_Госстроя_от_25.12.90___4_9" localSheetId="10">#REF!</definedName>
    <definedName name="_615Поправочные_коэффициенты_по_письму_Госстроя_от_25.12.90___4_9">#REF!</definedName>
    <definedName name="_616Поправочные_коэффициенты_по_письму_Госстроя_от_25.12.90___4___0_1" localSheetId="10">#REF!</definedName>
    <definedName name="_616Поправочные_коэффициенты_по_письму_Госстроя_от_25.12.90___4___0_1">#REF!</definedName>
    <definedName name="_619Поправочные_коэффициенты_по_письму_Госстроя_от_25.12.90___4___0_4" localSheetId="10">#REF!</definedName>
    <definedName name="_619Поправочные_коэффициенты_по_письму_Госстроя_от_25.12.90___4___0_4">#REF!</definedName>
    <definedName name="_61Категория_сложности_4_1" localSheetId="10">#REF!</definedName>
    <definedName name="_61Категория_сложности_4_1">#REF!</definedName>
    <definedName name="_621Поправочные_коэффициенты_по_письму_Госстроя_от_25.12.90___4___0___0_1" localSheetId="10">#REF!</definedName>
    <definedName name="_621Поправочные_коэффициенты_по_письму_Госстроя_от_25.12.90___4___0___0_1">#REF!</definedName>
    <definedName name="_622Поправочные_коэффициенты_по_письму_Госстроя_от_25.12.90___4___0___0_2" localSheetId="10">#REF!</definedName>
    <definedName name="_622Поправочные_коэффициенты_по_письму_Госстроя_от_25.12.90___4___0___0_2">#REF!</definedName>
    <definedName name="_623Поправочные_коэффициенты_по_письму_Госстроя_от_25.12.90___4___0___0_3" localSheetId="10">#REF!</definedName>
    <definedName name="_623Поправочные_коэффициенты_по_письму_Госстроя_от_25.12.90___4___0___0_3">#REF!</definedName>
    <definedName name="_624Поправочные_коэффициенты_по_письму_Госстроя_от_25.12.90___4___0___0_4" localSheetId="10">#REF!</definedName>
    <definedName name="_624Поправочные_коэффициенты_по_письму_Госстроя_от_25.12.90___4___0___0_4">#REF!</definedName>
    <definedName name="_625Поправочные_коэффициенты_по_письму_Госстроя_от_25.12.90___4___0___0_5" localSheetId="10">#REF!</definedName>
    <definedName name="_625Поправочные_коэффициенты_по_письму_Госстроя_от_25.12.90___4___0___0_5">#REF!</definedName>
    <definedName name="_626Поправочные_коэффициенты_по_письму_Госстроя_от_25.12.90___4___0___4_1" localSheetId="10">#REF!</definedName>
    <definedName name="_626Поправочные_коэффициенты_по_письму_Госстроя_от_25.12.90___4___0___4_1">#REF!</definedName>
    <definedName name="_627Поправочные_коэффициенты_по_письму_Госстроя_от_25.12.90___4___3_1" localSheetId="10">#REF!</definedName>
    <definedName name="_627Поправочные_коэффициенты_по_письму_Госстроя_от_25.12.90___4___3_1">#REF!</definedName>
    <definedName name="_628Поправочные_коэффициенты_по_письму_Госстроя_от_25.12.90___4___3_2" localSheetId="10">#REF!</definedName>
    <definedName name="_628Поправочные_коэффициенты_по_письму_Госстроя_от_25.12.90___4___3_2">#REF!</definedName>
    <definedName name="_629Поправочные_коэффициенты_по_письму_Госстроя_от_25.12.90___4___3_3" localSheetId="10">#REF!</definedName>
    <definedName name="_629Поправочные_коэффициенты_по_письму_Госстроя_от_25.12.90___4___3_3">#REF!</definedName>
    <definedName name="_62Категория_сложности_6_1" localSheetId="10">#REF!</definedName>
    <definedName name="_62Категория_сложности_6_1">#REF!</definedName>
    <definedName name="_630Поправочные_коэффициенты_по_письму_Госстроя_от_25.12.90___4___3_4" localSheetId="10">#REF!</definedName>
    <definedName name="_630Поправочные_коэффициенты_по_письму_Госстроя_от_25.12.90___4___3_4">#REF!</definedName>
    <definedName name="_631Поправочные_коэффициенты_по_письму_Госстроя_от_25.12.90___4___3_5" localSheetId="10">#REF!</definedName>
    <definedName name="_631Поправочные_коэффициенты_по_письму_Госстроя_от_25.12.90___4___3_5">#REF!</definedName>
    <definedName name="_633Поправочные_коэффициенты_по_письму_Госстроя_от_25.12.90___5_2" localSheetId="10">#REF!</definedName>
    <definedName name="_633Поправочные_коэффициенты_по_письму_Госстроя_от_25.12.90___5_2">#REF!</definedName>
    <definedName name="_635Поправочные_коэффициенты_по_письму_Госстроя_от_25.12.90___5___0_1" localSheetId="10">#REF!</definedName>
    <definedName name="_635Поправочные_коэффициенты_по_письму_Госстроя_от_25.12.90___5___0_1">#REF!</definedName>
    <definedName name="_636Поправочные_коэффициенты_по_письму_Госстроя_от_25.12.90___5___0_2" localSheetId="10">#REF!</definedName>
    <definedName name="_636Поправочные_коэффициенты_по_письму_Госстроя_от_25.12.90___5___0_2">#REF!</definedName>
    <definedName name="_637Поправочные_коэффициенты_по_письму_Госстроя_от_25.12.90___5___0_3" localSheetId="10">#REF!</definedName>
    <definedName name="_637Поправочные_коэффициенты_по_письму_Госстроя_от_25.12.90___5___0_3">#REF!</definedName>
    <definedName name="_638Поправочные_коэффициенты_по_письму_Госстроя_от_25.12.90___5___0___0_1" localSheetId="10">#REF!</definedName>
    <definedName name="_638Поправочные_коэффициенты_по_письму_Госстроя_от_25.12.90___5___0___0_1">#REF!</definedName>
    <definedName name="_63Количество_землепользователей_4_1" localSheetId="10">#REF!</definedName>
    <definedName name="_63Количество_землепользователей_4_1">#REF!</definedName>
    <definedName name="_642Поправочные_коэффициенты_по_письму_Госстроя_от_25.12.90___6_2" localSheetId="10">#REF!</definedName>
    <definedName name="_642Поправочные_коэффициенты_по_письму_Госстроя_от_25.12.90___6_2">#REF!</definedName>
    <definedName name="_643Поправочные_коэффициенты_по_письму_Госстроя_от_25.12.90___6_3" localSheetId="10">#REF!</definedName>
    <definedName name="_643Поправочные_коэффициенты_по_письму_Госстроя_от_25.12.90___6_3">#REF!</definedName>
    <definedName name="_644Поправочные_коэффициенты_по_письму_Госстроя_от_25.12.90___6_4" localSheetId="10">#REF!</definedName>
    <definedName name="_644Поправочные_коэффициенты_по_письму_Госстроя_от_25.12.90___6_4">#REF!</definedName>
    <definedName name="_645Поправочные_коэффициенты_по_письму_Госстроя_от_25.12.90___6_5" localSheetId="10">#REF!</definedName>
    <definedName name="_645Поправочные_коэффициенты_по_письму_Госстроя_от_25.12.90___6_5">#REF!</definedName>
    <definedName name="_646Поправочные_коэффициенты_по_письму_Госстроя_от_25.12.90___6_6" localSheetId="10">#REF!</definedName>
    <definedName name="_646Поправочные_коэффициенты_по_письму_Госстроя_от_25.12.90___6_6">#REF!</definedName>
    <definedName name="_648Поправочные_коэффициенты_по_письму_Госстроя_от_25.12.90___6_8" localSheetId="10">#REF!</definedName>
    <definedName name="_648Поправочные_коэффициенты_по_письму_Госстроя_от_25.12.90___6_8">#REF!</definedName>
    <definedName name="_649Поправочные_коэффициенты_по_письму_Госстроя_от_25.12.90___6_9" localSheetId="10">#REF!</definedName>
    <definedName name="_649Поправочные_коэффициенты_по_письму_Госстроя_от_25.12.90___6_9">#REF!</definedName>
    <definedName name="_64Количество_землепользователей_6_1" localSheetId="10">#REF!</definedName>
    <definedName name="_64Количество_землепользователей_6_1">#REF!</definedName>
    <definedName name="_65_m_3" localSheetId="10">#REF!</definedName>
    <definedName name="_65_m_3">#REF!</definedName>
    <definedName name="_650Поправочные_коэффициенты_по_письму_Госстроя_от_25.12.90___6___0_1" localSheetId="10">#REF!</definedName>
    <definedName name="_650Поправочные_коэффициенты_по_письму_Госстроя_от_25.12.90___6___0_1">#REF!</definedName>
    <definedName name="_651Поправочные_коэффициенты_по_письму_Госстроя_от_25.12.90___6___0_2" localSheetId="10">#REF!</definedName>
    <definedName name="_651Поправочные_коэффициенты_по_письму_Госстроя_от_25.12.90___6___0_2">#REF!</definedName>
    <definedName name="_652Поправочные_коэффициенты_по_письму_Госстроя_от_25.12.90___6___0_3" localSheetId="10">#REF!</definedName>
    <definedName name="_652Поправочные_коэффициенты_по_письму_Госстроя_от_25.12.90___6___0_3">#REF!</definedName>
    <definedName name="_653Поправочные_коэффициенты_по_письму_Госстроя_от_25.12.90___6___0_4" localSheetId="10">#REF!</definedName>
    <definedName name="_653Поправочные_коэффициенты_по_письму_Госстроя_от_25.12.90___6___0_4">#REF!</definedName>
    <definedName name="_654Поправочные_коэффициенты_по_письму_Госстроя_от_25.12.90___6___0_5" localSheetId="10">#REF!</definedName>
    <definedName name="_654Поправочные_коэффициенты_по_письму_Госстроя_от_25.12.90___6___0_5">#REF!</definedName>
    <definedName name="_659Поправочные_коэффициенты_по_письму_Госстроя_от_25.12.90___6___0___0_1" localSheetId="10">#REF!</definedName>
    <definedName name="_659Поправочные_коэффициенты_по_письму_Госстроя_от_25.12.90___6___0___0_1">#REF!</definedName>
    <definedName name="_65Количество_контуров_4_1" localSheetId="10">#REF!</definedName>
    <definedName name="_65Количество_контуров_4_1">#REF!</definedName>
    <definedName name="_660Поправочные_коэффициенты_по_письму_Госстроя_от_25.12.90___8_1" localSheetId="10">#REF!</definedName>
    <definedName name="_660Поправочные_коэффициенты_по_письму_Госстроя_от_25.12.90___8_1">#REF!</definedName>
    <definedName name="_661Поправочные_коэффициенты_по_письму_Госстроя_от_25.12.90___8_10" localSheetId="10">#REF!</definedName>
    <definedName name="_661Поправочные_коэффициенты_по_письму_Госстроя_от_25.12.90___8_10">#REF!</definedName>
    <definedName name="_662Поправочные_коэффициенты_по_письму_Госстроя_от_25.12.90___8_2" localSheetId="10">#REF!</definedName>
    <definedName name="_662Поправочные_коэффициенты_по_письму_Госстроя_от_25.12.90___8_2">#REF!</definedName>
    <definedName name="_663Поправочные_коэффициенты_по_письму_Госстроя_от_25.12.90___8_3" localSheetId="10">#REF!</definedName>
    <definedName name="_663Поправочные_коэффициенты_по_письму_Госстроя_от_25.12.90___8_3">#REF!</definedName>
    <definedName name="_664Поправочные_коэффициенты_по_письму_Госстроя_от_25.12.90___8_4" localSheetId="10">#REF!</definedName>
    <definedName name="_664Поправочные_коэффициенты_по_письму_Госстроя_от_25.12.90___8_4">#REF!</definedName>
    <definedName name="_665Поправочные_коэффициенты_по_письму_Госстроя_от_25.12.90___8_5" localSheetId="10">#REF!</definedName>
    <definedName name="_665Поправочные_коэффициенты_по_письму_Госстроя_от_25.12.90___8_5">#REF!</definedName>
    <definedName name="_667Поправочные_коэффициенты_по_письму_Госстроя_от_25.12.90___8_7" localSheetId="10">#REF!</definedName>
    <definedName name="_667Поправочные_коэффициенты_по_письму_Госстроя_от_25.12.90___8_7">#REF!</definedName>
    <definedName name="_668Поправочные_коэффициенты_по_письму_Госстроя_от_25.12.90___8_8" localSheetId="10">#REF!</definedName>
    <definedName name="_668Поправочные_коэффициенты_по_письму_Госстроя_от_25.12.90___8_8">#REF!</definedName>
    <definedName name="_669Поправочные_коэффициенты_по_письму_Госстроя_от_25.12.90___8_9" localSheetId="10">#REF!</definedName>
    <definedName name="_669Поправочные_коэффициенты_по_письму_Госстроя_от_25.12.90___8_9">#REF!</definedName>
    <definedName name="_66Количество_контуров_6_1" localSheetId="10">#REF!</definedName>
    <definedName name="_66Количество_контуров_6_1">#REF!</definedName>
    <definedName name="_670Поправочные_коэффициенты_по_письму_Госстроя_от_25.12.90___8___0_1" localSheetId="10">#REF!</definedName>
    <definedName name="_670Поправочные_коэффициенты_по_письму_Госстроя_от_25.12.90___8___0_1">#REF!</definedName>
    <definedName name="_671Поправочные_коэффициенты_по_письму_Госстроя_от_25.12.90___8___0_2" localSheetId="10">#REF!</definedName>
    <definedName name="_671Поправочные_коэффициенты_по_письму_Госстроя_от_25.12.90___8___0_2">#REF!</definedName>
    <definedName name="_672Поправочные_коэффициенты_по_письму_Госстроя_от_25.12.90___8___0_3" localSheetId="10">#REF!</definedName>
    <definedName name="_672Поправочные_коэффициенты_по_письму_Госстроя_от_25.12.90___8___0_3">#REF!</definedName>
    <definedName name="_677Поправочные_коэффициенты_по_письму_Госстроя_от_25.12.90___8___0___0_1" localSheetId="10">#REF!</definedName>
    <definedName name="_677Поправочные_коэффициенты_по_письму_Госстроя_от_25.12.90___8___0___0_1">#REF!</definedName>
    <definedName name="_678Поправочные_коэффициенты_по_письму_Госстроя_от_25.12.90___9_1" localSheetId="10">#REF!</definedName>
    <definedName name="_678Поправочные_коэффициенты_по_письму_Госстроя_от_25.12.90___9_1">#REF!</definedName>
    <definedName name="_679Поправочные_коэффициенты_по_письму_Госстроя_от_25.12.90___9_2" localSheetId="10">#REF!</definedName>
    <definedName name="_679Поправочные_коэффициенты_по_письму_Госстроя_от_25.12.90___9_2">#REF!</definedName>
    <definedName name="_67Количество_культур_4_1" localSheetId="10">#REF!</definedName>
    <definedName name="_67Количество_культур_4_1">#REF!</definedName>
    <definedName name="_680Поправочные_коэффициенты_по_письму_Госстроя_от_25.12.90___9_3" localSheetId="10">#REF!</definedName>
    <definedName name="_680Поправочные_коэффициенты_по_письму_Госстроя_от_25.12.90___9_3">#REF!</definedName>
    <definedName name="_681Поправочные_коэффициенты_по_письму_Госстроя_от_25.12.90___9___0_1" localSheetId="10">#REF!</definedName>
    <definedName name="_681Поправочные_коэффициенты_по_письму_Госстроя_от_25.12.90___9___0_1">#REF!</definedName>
    <definedName name="_686Поправочные_коэффициенты_по_письму_Госстроя_от_25.12.90___9___0_2" localSheetId="10">#REF!</definedName>
    <definedName name="_686Поправочные_коэффициенты_по_письму_Госстроя_от_25.12.90___9___0_2">#REF!</definedName>
    <definedName name="_68Количество_культур_6_1" localSheetId="10">#REF!</definedName>
    <definedName name="_68Количество_культур_6_1">#REF!</definedName>
    <definedName name="_691Поправочные_коэффициенты_по_письму_Госстроя_от_25.12.90___9___0_3" localSheetId="10">#REF!</definedName>
    <definedName name="_691Поправочные_коэффициенты_по_письму_Госстроя_от_25.12.90___9___0_3">#REF!</definedName>
    <definedName name="_692Поправочные_коэффициенты_по_письму_Госстроя_от_25.12.90___9___0___0_1" localSheetId="10">#REF!</definedName>
    <definedName name="_692Поправочные_коэффициенты_по_письму_Госстроя_от_25.12.90___9___0___0_1">#REF!</definedName>
    <definedName name="_693РД_1" localSheetId="10">#REF!</definedName>
    <definedName name="_693РД_1">#REF!</definedName>
    <definedName name="_698см_1" localSheetId="10">#REF!</definedName>
    <definedName name="_698см_1">#REF!</definedName>
    <definedName name="_69Количество_планшетов_4_1" localSheetId="10">#REF!</definedName>
    <definedName name="_69Количество_планшетов_4_1">#REF!</definedName>
    <definedName name="_7_s_1" localSheetId="10">#REF!</definedName>
    <definedName name="_7_s_1">#REF!</definedName>
    <definedName name="_70_m_4" localSheetId="10">#REF!</definedName>
    <definedName name="_70_m_4">#REF!</definedName>
    <definedName name="_703см_2" localSheetId="10">#REF!</definedName>
    <definedName name="_703см_2">#REF!</definedName>
    <definedName name="_708см_3" localSheetId="10">#REF!</definedName>
    <definedName name="_708см_3">#REF!</definedName>
    <definedName name="_70Количество_планшетов_6_1" localSheetId="10">#REF!</definedName>
    <definedName name="_70Количество_планшетов_6_1">#REF!</definedName>
    <definedName name="_713см_4" localSheetId="10">#REF!</definedName>
    <definedName name="_713см_4">#REF!</definedName>
    <definedName name="_718см_5" localSheetId="10">#REF!</definedName>
    <definedName name="_718см_5">#REF!</definedName>
    <definedName name="_71Количество_предприятий_4_1" localSheetId="10">#REF!</definedName>
    <definedName name="_71Количество_предприятий_4_1">#REF!</definedName>
    <definedName name="_723см_6" localSheetId="10">#REF!</definedName>
    <definedName name="_723см_6">#REF!</definedName>
    <definedName name="_728см_7" localSheetId="10">#REF!</definedName>
    <definedName name="_728см_7">#REF!</definedName>
    <definedName name="_72Количество_предприятий_6_1" localSheetId="10">#REF!</definedName>
    <definedName name="_72Количество_предприятий_6_1">#REF!</definedName>
    <definedName name="_733см_8" localSheetId="10">#REF!</definedName>
    <definedName name="_733см_8">#REF!</definedName>
    <definedName name="_738см_9" localSheetId="10">#REF!</definedName>
    <definedName name="_738см_9">#REF!</definedName>
    <definedName name="_73Количество_согласований_4_1" localSheetId="10">#REF!</definedName>
    <definedName name="_73Количество_согласований_4_1">#REF!</definedName>
    <definedName name="_744цена_2" localSheetId="10">#REF!</definedName>
    <definedName name="_744цена_2">#REF!</definedName>
    <definedName name="_745цена_3" localSheetId="10">#REF!</definedName>
    <definedName name="_745цена_3">#REF!</definedName>
    <definedName name="_747цена_5" localSheetId="10">#REF!</definedName>
    <definedName name="_747цена_5">#REF!</definedName>
    <definedName name="_748цена_6" localSheetId="10">#REF!</definedName>
    <definedName name="_748цена_6">#REF!</definedName>
    <definedName name="_74Количество_согласований_6_1" localSheetId="10">#REF!</definedName>
    <definedName name="_74Количество_согласований_6_1">#REF!</definedName>
    <definedName name="_75_m_5" localSheetId="10">#REF!</definedName>
    <definedName name="_75_m_5">#REF!</definedName>
    <definedName name="_750цена_8" localSheetId="10">#REF!</definedName>
    <definedName name="_750цена_8">#REF!</definedName>
    <definedName name="_751цена_9" localSheetId="10">#REF!</definedName>
    <definedName name="_751цена_9">#REF!</definedName>
    <definedName name="_752цена___0_1" localSheetId="10">#REF!</definedName>
    <definedName name="_752цена___0_1">#REF!</definedName>
    <definedName name="_753цена___0_10" localSheetId="10">#REF!</definedName>
    <definedName name="_753цена___0_10">#REF!</definedName>
    <definedName name="_754цена___0_2" localSheetId="10">#REF!</definedName>
    <definedName name="_754цена___0_2">#REF!</definedName>
    <definedName name="_755цена___0_3" localSheetId="10">#REF!</definedName>
    <definedName name="_755цена___0_3">#REF!</definedName>
    <definedName name="_756цена___0_4" localSheetId="10">#REF!</definedName>
    <definedName name="_756цена___0_4">#REF!</definedName>
    <definedName name="_757цена___0_5" localSheetId="10">#REF!</definedName>
    <definedName name="_757цена___0_5">#REF!</definedName>
    <definedName name="_759цена___0_7" localSheetId="10">#REF!</definedName>
    <definedName name="_759цена___0_7">#REF!</definedName>
    <definedName name="_75Командировочные_расходы_4_1" localSheetId="10">#REF!</definedName>
    <definedName name="_75Командировочные_расходы_4_1">#REF!</definedName>
    <definedName name="_760цена___0_8" localSheetId="10">#REF!</definedName>
    <definedName name="_760цена___0_8">#REF!</definedName>
    <definedName name="_761цена___0_9" localSheetId="10">#REF!</definedName>
    <definedName name="_761цена___0_9">#REF!</definedName>
    <definedName name="_762цена___0___0_1" localSheetId="10">#REF!</definedName>
    <definedName name="_762цена___0___0_1">#REF!</definedName>
    <definedName name="_763цена___0___0_2" localSheetId="10">#REF!</definedName>
    <definedName name="_763цена___0___0_2">#REF!</definedName>
    <definedName name="_764цена___0___0_3" localSheetId="10">#REF!</definedName>
    <definedName name="_764цена___0___0_3">#REF!</definedName>
    <definedName name="_765цена___0___0_4" localSheetId="10">#REF!</definedName>
    <definedName name="_765цена___0___0_4">#REF!</definedName>
    <definedName name="_766цена___0___0_5" localSheetId="10">#REF!</definedName>
    <definedName name="_766цена___0___0_5">#REF!</definedName>
    <definedName name="_767цена___0___0___0_1" localSheetId="10">#REF!</definedName>
    <definedName name="_767цена___0___0___0_1">#REF!</definedName>
    <definedName name="_768цена___0___0___0_2" localSheetId="10">#REF!</definedName>
    <definedName name="_768цена___0___0___0_2">#REF!</definedName>
    <definedName name="_769цена___0___0___0_3" localSheetId="10">#REF!</definedName>
    <definedName name="_769цена___0___0___0_3">#REF!</definedName>
    <definedName name="_76Командировочные_расходы_6_1" localSheetId="10">#REF!</definedName>
    <definedName name="_76Командировочные_расходы_6_1">#REF!</definedName>
    <definedName name="_770цена___0___0___0_4" localSheetId="10">#REF!</definedName>
    <definedName name="_770цена___0___0___0_4">#REF!</definedName>
    <definedName name="_771цена___0___0___0_5" localSheetId="10">#REF!</definedName>
    <definedName name="_771цена___0___0___0_5">#REF!</definedName>
    <definedName name="_772цена___0___0___0___0_1" localSheetId="10">#REF!</definedName>
    <definedName name="_772цена___0___0___0___0_1">#REF!</definedName>
    <definedName name="_773цена___0___0___3_1" localSheetId="10">#REF!</definedName>
    <definedName name="_773цена___0___0___3_1">#REF!</definedName>
    <definedName name="_774цена___0___0___4_1" localSheetId="10">#REF!</definedName>
    <definedName name="_774цена___0___0___4_1">#REF!</definedName>
    <definedName name="_775цена___0___2_1" localSheetId="10">#REF!</definedName>
    <definedName name="_775цена___0___2_1">#REF!</definedName>
    <definedName name="_776цена___0___2_2" localSheetId="10">#REF!</definedName>
    <definedName name="_776цена___0___2_2">#REF!</definedName>
    <definedName name="_777цена___0___2_3" localSheetId="10">#REF!</definedName>
    <definedName name="_777цена___0___2_3">#REF!</definedName>
    <definedName name="_778цена___0___2_4" localSheetId="10">#REF!</definedName>
    <definedName name="_778цена___0___2_4">#REF!</definedName>
    <definedName name="_779цена___0___2_5" localSheetId="10">#REF!</definedName>
    <definedName name="_779цена___0___2_5">#REF!</definedName>
    <definedName name="_77Контроллер_1_1" localSheetId="10">#REF!</definedName>
    <definedName name="_77Контроллер_1_1">#REF!</definedName>
    <definedName name="_780цена___0___3_1" localSheetId="10">#REF!</definedName>
    <definedName name="_780цена___0___3_1">#REF!</definedName>
    <definedName name="_781цена___0___3_2" localSheetId="10">#REF!</definedName>
    <definedName name="_781цена___0___3_2">#REF!</definedName>
    <definedName name="_782цена___0___3_3" localSheetId="10">#REF!</definedName>
    <definedName name="_782цена___0___3_3">#REF!</definedName>
    <definedName name="_783цена___0___3_4" localSheetId="10">#REF!</definedName>
    <definedName name="_783цена___0___3_4">#REF!</definedName>
    <definedName name="_784цена___0___3_5" localSheetId="10">#REF!</definedName>
    <definedName name="_784цена___0___3_5">#REF!</definedName>
    <definedName name="_785цена___0___4_1" localSheetId="10">#REF!</definedName>
    <definedName name="_785цена___0___4_1">#REF!</definedName>
    <definedName name="_786цена___0___4_2" localSheetId="10">#REF!</definedName>
    <definedName name="_786цена___0___4_2">#REF!</definedName>
    <definedName name="_787цена___0___4_3" localSheetId="10">#REF!</definedName>
    <definedName name="_787цена___0___4_3">#REF!</definedName>
    <definedName name="_788цена___1_1" localSheetId="10">#REF!</definedName>
    <definedName name="_788цена___1_1">#REF!</definedName>
    <definedName name="_789цена___1_2" localSheetId="10">#REF!</definedName>
    <definedName name="_789цена___1_2">#REF!</definedName>
    <definedName name="_78Коэффициент_4_1" localSheetId="10">#REF!</definedName>
    <definedName name="_78Коэффициент_4_1">#REF!</definedName>
    <definedName name="_790цена___1_3" localSheetId="10">#REF!</definedName>
    <definedName name="_790цена___1_3">#REF!</definedName>
    <definedName name="_791цена___10_1" localSheetId="10">#REF!</definedName>
    <definedName name="_791цена___10_1">#REF!</definedName>
    <definedName name="_792цена___10_10" localSheetId="10">#REF!</definedName>
    <definedName name="_792цена___10_10">#REF!</definedName>
    <definedName name="_793цена___10_2" localSheetId="10">#REF!</definedName>
    <definedName name="_793цена___10_2">#REF!</definedName>
    <definedName name="_794цена___10_3" localSheetId="10">#REF!</definedName>
    <definedName name="_794цена___10_3">#REF!</definedName>
    <definedName name="_796цена___10_5" localSheetId="10">#REF!</definedName>
    <definedName name="_796цена___10_5">#REF!</definedName>
    <definedName name="_798цена___10_7" localSheetId="10">#REF!</definedName>
    <definedName name="_798цена___10_7">#REF!</definedName>
    <definedName name="_799цена___10_8" localSheetId="10">#REF!</definedName>
    <definedName name="_799цена___10_8">#REF!</definedName>
    <definedName name="_79Коэффициент_6_1" localSheetId="10">#REF!</definedName>
    <definedName name="_79Коэффициент_6_1">#REF!</definedName>
    <definedName name="_8_s_6_1" localSheetId="10">#REF!</definedName>
    <definedName name="_8_s_6_1">#REF!</definedName>
    <definedName name="_80_s_1" localSheetId="10">#REF!</definedName>
    <definedName name="_80_s_1">#REF!</definedName>
    <definedName name="_800цена___10_9" localSheetId="10">#REF!</definedName>
    <definedName name="_800цена___10_9">#REF!</definedName>
    <definedName name="_804цена___2_1" localSheetId="10">#REF!</definedName>
    <definedName name="_804цена___2_1">#REF!</definedName>
    <definedName name="_805цена___2_10" localSheetId="10">#REF!</definedName>
    <definedName name="_805цена___2_10">#REF!</definedName>
    <definedName name="_806цена___2_11" localSheetId="10">#REF!</definedName>
    <definedName name="_806цена___2_11">#REF!</definedName>
    <definedName name="_807цена___2_2" localSheetId="10">#REF!</definedName>
    <definedName name="_807цена___2_2">#REF!</definedName>
    <definedName name="_808цена___2_3" localSheetId="10">#REF!</definedName>
    <definedName name="_808цена___2_3">#REF!</definedName>
    <definedName name="_809цена___2_4" localSheetId="10">#REF!</definedName>
    <definedName name="_809цена___2_4">#REF!</definedName>
    <definedName name="_80Курс_1_1" localSheetId="10">#REF!</definedName>
    <definedName name="_80Курс_1_1">#REF!</definedName>
    <definedName name="_810цена___2_5" localSheetId="10">#REF!</definedName>
    <definedName name="_810цена___2_5">#REF!</definedName>
    <definedName name="_811цена___2_6" localSheetId="10">#REF!</definedName>
    <definedName name="_811цена___2_6">#REF!</definedName>
    <definedName name="_813цена___2_8" localSheetId="10">#REF!</definedName>
    <definedName name="_813цена___2_8">#REF!</definedName>
    <definedName name="_814цена___2_9" localSheetId="10">#REF!</definedName>
    <definedName name="_814цена___2_9">#REF!</definedName>
    <definedName name="_815цена___2___0_1" localSheetId="10">#REF!</definedName>
    <definedName name="_815цена___2___0_1">#REF!</definedName>
    <definedName name="_816цена___2___0_2" localSheetId="10">#REF!</definedName>
    <definedName name="_816цена___2___0_2">#REF!</definedName>
    <definedName name="_817цена___2___0_3" localSheetId="10">#REF!</definedName>
    <definedName name="_817цена___2___0_3">#REF!</definedName>
    <definedName name="_818цена___2___0_4" localSheetId="10">#REF!</definedName>
    <definedName name="_818цена___2___0_4">#REF!</definedName>
    <definedName name="_819цена___2___0_5" localSheetId="10">#REF!</definedName>
    <definedName name="_819цена___2___0_5">#REF!</definedName>
    <definedName name="_820цена___2___0___0_1" localSheetId="10">#REF!</definedName>
    <definedName name="_820цена___2___0___0_1">#REF!</definedName>
    <definedName name="_821цена___2___0___0_2" localSheetId="10">#REF!</definedName>
    <definedName name="_821цена___2___0___0_2">#REF!</definedName>
    <definedName name="_822цена___2___0___0_3" localSheetId="10">#REF!</definedName>
    <definedName name="_822цена___2___0___0_3">#REF!</definedName>
    <definedName name="_823цена___2___0___0_4" localSheetId="10">#REF!</definedName>
    <definedName name="_823цена___2___0___0_4">#REF!</definedName>
    <definedName name="_824цена___2___0___0_5" localSheetId="10">#REF!</definedName>
    <definedName name="_824цена___2___0___0_5">#REF!</definedName>
    <definedName name="_825цена___2___4_1" localSheetId="10">#REF!</definedName>
    <definedName name="_825цена___2___4_1">#REF!</definedName>
    <definedName name="_826цена___2___4_2" localSheetId="10">#REF!</definedName>
    <definedName name="_826цена___2___4_2">#REF!</definedName>
    <definedName name="_827цена___2___4_3" localSheetId="10">#REF!</definedName>
    <definedName name="_827цена___2___4_3">#REF!</definedName>
    <definedName name="_828цена___3_1" localSheetId="10">#REF!</definedName>
    <definedName name="_828цена___3_1">#REF!</definedName>
    <definedName name="_82Название_проекта_4_1" localSheetId="10">#REF!</definedName>
    <definedName name="_82Название_проекта_4_1">#REF!</definedName>
    <definedName name="_830цена___3_3" localSheetId="10">#REF!</definedName>
    <definedName name="_830цена___3_3">#REF!</definedName>
    <definedName name="_831цена___3_4" localSheetId="10">#REF!</definedName>
    <definedName name="_831цена___3_4">#REF!</definedName>
    <definedName name="_832цена___3_5" localSheetId="10">#REF!</definedName>
    <definedName name="_832цена___3_5">#REF!</definedName>
    <definedName name="_834цена___3___0_2" localSheetId="10">#REF!</definedName>
    <definedName name="_834цена___3___0_2">#REF!</definedName>
    <definedName name="_835цена___3___0_3" localSheetId="10">#REF!</definedName>
    <definedName name="_835цена___3___0_3">#REF!</definedName>
    <definedName name="_837цена___3___0_5" localSheetId="10">#REF!</definedName>
    <definedName name="_837цена___3___0_5">#REF!</definedName>
    <definedName name="_838цена___4_1" localSheetId="10">#REF!</definedName>
    <definedName name="_838цена___4_1">#REF!</definedName>
    <definedName name="_839цена___4_10" localSheetId="10">#REF!</definedName>
    <definedName name="_839цена___4_10">#REF!</definedName>
    <definedName name="_83Название_проекта_6_1" localSheetId="10">#REF!</definedName>
    <definedName name="_83Название_проекта_6_1">#REF!</definedName>
    <definedName name="_840цена___4_11" localSheetId="10">#REF!</definedName>
    <definedName name="_840цена___4_11">#REF!</definedName>
    <definedName name="_843цена___4_4" localSheetId="10">#REF!</definedName>
    <definedName name="_843цена___4_4">#REF!</definedName>
    <definedName name="_844цена___4_5" localSheetId="10">#REF!</definedName>
    <definedName name="_844цена___4_5">#REF!</definedName>
    <definedName name="_847цена___4_8" localSheetId="10">#REF!</definedName>
    <definedName name="_847цена___4_8">#REF!</definedName>
    <definedName name="_848цена___4_9" localSheetId="10">#REF!</definedName>
    <definedName name="_848цена___4_9">#REF!</definedName>
    <definedName name="_849цена___4___0_1" localSheetId="10">#REF!</definedName>
    <definedName name="_849цена___4___0_1">#REF!</definedName>
    <definedName name="_84Номер_договора_4_1" localSheetId="10">#REF!</definedName>
    <definedName name="_84Номер_договора_4_1">#REF!</definedName>
    <definedName name="_85_s_2" localSheetId="10">#REF!</definedName>
    <definedName name="_85_s_2">#REF!</definedName>
    <definedName name="_850цена___4___0_2" localSheetId="10">#REF!</definedName>
    <definedName name="_850цена___4___0_2">#REF!</definedName>
    <definedName name="_852цена___4___0_4" localSheetId="10">#REF!</definedName>
    <definedName name="_852цена___4___0_4">#REF!</definedName>
    <definedName name="_854цена___4___0___0_1" localSheetId="10">#REF!</definedName>
    <definedName name="_854цена___4___0___0_1">#REF!</definedName>
    <definedName name="_855цена___4___0___0_2" localSheetId="10">#REF!</definedName>
    <definedName name="_855цена___4___0___0_2">#REF!</definedName>
    <definedName name="_856цена___4___0___0_3" localSheetId="10">#REF!</definedName>
    <definedName name="_856цена___4___0___0_3">#REF!</definedName>
    <definedName name="_857цена___4___0___0_4" localSheetId="10">#REF!</definedName>
    <definedName name="_857цена___4___0___0_4">#REF!</definedName>
    <definedName name="_858цена___4___0___0_5" localSheetId="10">#REF!</definedName>
    <definedName name="_858цена___4___0___0_5">#REF!</definedName>
    <definedName name="_85Номер_договора_6_1" localSheetId="10">#REF!</definedName>
    <definedName name="_85Номер_договора_6_1">#REF!</definedName>
    <definedName name="_860цена___5_2" localSheetId="10">#REF!</definedName>
    <definedName name="_860цена___5_2">#REF!</definedName>
    <definedName name="_862цена___5___0_1" localSheetId="10">#REF!</definedName>
    <definedName name="_862цена___5___0_1">#REF!</definedName>
    <definedName name="_863цена___5___0_2" localSheetId="10">#REF!</definedName>
    <definedName name="_863цена___5___0_2">#REF!</definedName>
    <definedName name="_864цена___5___0_3" localSheetId="10">#REF!</definedName>
    <definedName name="_864цена___5___0_3">#REF!</definedName>
    <definedName name="_865цена___5___0___0_1" localSheetId="10">#REF!</definedName>
    <definedName name="_865цена___5___0___0_1">#REF!</definedName>
    <definedName name="_869цена___6_2" localSheetId="10">#REF!</definedName>
    <definedName name="_869цена___6_2">#REF!</definedName>
    <definedName name="_870цена___6_3" localSheetId="10">#REF!</definedName>
    <definedName name="_870цена___6_3">#REF!</definedName>
    <definedName name="_871цена___6_4" localSheetId="10">#REF!</definedName>
    <definedName name="_871цена___6_4">#REF!</definedName>
    <definedName name="_872цена___6_5" localSheetId="10">#REF!</definedName>
    <definedName name="_872цена___6_5">#REF!</definedName>
    <definedName name="_873цена___6_6" localSheetId="10">#REF!</definedName>
    <definedName name="_873цена___6_6">#REF!</definedName>
    <definedName name="_875цена___6_8" localSheetId="10">#REF!</definedName>
    <definedName name="_875цена___6_8">#REF!</definedName>
    <definedName name="_876цена___6_9" localSheetId="10">#REF!</definedName>
    <definedName name="_876цена___6_9">#REF!</definedName>
    <definedName name="_877цена___6___0_1" localSheetId="10">#REF!</definedName>
    <definedName name="_877цена___6___0_1">#REF!</definedName>
    <definedName name="_878цена___6___0_2" localSheetId="10">#REF!</definedName>
    <definedName name="_878цена___6___0_2">#REF!</definedName>
    <definedName name="_879цена___6___0_3" localSheetId="10">#REF!</definedName>
    <definedName name="_879цена___6___0_3">#REF!</definedName>
    <definedName name="_87орп_4_1" localSheetId="10">#REF!</definedName>
    <definedName name="_87орп_4_1">#REF!</definedName>
    <definedName name="_880цена___6___0_4" localSheetId="10">#REF!</definedName>
    <definedName name="_880цена___6___0_4">#REF!</definedName>
    <definedName name="_881цена___6___0_5" localSheetId="10">#REF!</definedName>
    <definedName name="_881цена___6___0_5">#REF!</definedName>
    <definedName name="_882цена___6___0___0_1" localSheetId="10">#REF!</definedName>
    <definedName name="_882цена___6___0___0_1">#REF!</definedName>
    <definedName name="_883цена___8_1" localSheetId="10">#REF!</definedName>
    <definedName name="_883цена___8_1">#REF!</definedName>
    <definedName name="_884цена___8_10" localSheetId="10">#REF!</definedName>
    <definedName name="_884цена___8_10">#REF!</definedName>
    <definedName name="_885цена___8_2" localSheetId="10">#REF!</definedName>
    <definedName name="_885цена___8_2">#REF!</definedName>
    <definedName name="_886цена___8_3" localSheetId="10">#REF!</definedName>
    <definedName name="_886цена___8_3">#REF!</definedName>
    <definedName name="_887цена___8_4" localSheetId="10">#REF!</definedName>
    <definedName name="_887цена___8_4">#REF!</definedName>
    <definedName name="_888цена___8_5" localSheetId="10">#REF!</definedName>
    <definedName name="_888цена___8_5">#REF!</definedName>
    <definedName name="_88Площадь_4_1" localSheetId="10">#REF!</definedName>
    <definedName name="_88Площадь_4_1">#REF!</definedName>
    <definedName name="_890цена___8_7" localSheetId="10">#REF!</definedName>
    <definedName name="_890цена___8_7">#REF!</definedName>
    <definedName name="_891цена___8_8" localSheetId="10">#REF!</definedName>
    <definedName name="_891цена___8_8">#REF!</definedName>
    <definedName name="_892цена___8_9" localSheetId="10">#REF!</definedName>
    <definedName name="_892цена___8_9">#REF!</definedName>
    <definedName name="_893цена___8___0_1" localSheetId="10">#REF!</definedName>
    <definedName name="_893цена___8___0_1">#REF!</definedName>
    <definedName name="_894цена___8___0_2" localSheetId="10">#REF!</definedName>
    <definedName name="_894цена___8___0_2">#REF!</definedName>
    <definedName name="_895цена___8___0_3" localSheetId="10">#REF!</definedName>
    <definedName name="_895цена___8___0_3">#REF!</definedName>
    <definedName name="_896цена___8___0___0_1" localSheetId="10">#REF!</definedName>
    <definedName name="_896цена___8___0___0_1">#REF!</definedName>
    <definedName name="_897цена___9_1" localSheetId="10">#REF!</definedName>
    <definedName name="_897цена___9_1">#REF!</definedName>
    <definedName name="_898цена___9_2" localSheetId="10">#REF!</definedName>
    <definedName name="_898цена___9_2">#REF!</definedName>
    <definedName name="_899цена___9_3" localSheetId="10">#REF!</definedName>
    <definedName name="_899цена___9_3">#REF!</definedName>
    <definedName name="_89Площадь_6_1" localSheetId="10">#REF!</definedName>
    <definedName name="_89Площадь_6_1">#REF!</definedName>
    <definedName name="_9_z_1" localSheetId="10">#REF!</definedName>
    <definedName name="_9_z_1">#REF!</definedName>
    <definedName name="_90_s_3" localSheetId="10">#REF!</definedName>
    <definedName name="_90_s_3">#REF!</definedName>
    <definedName name="_900цена___9___0_1" localSheetId="10">#REF!</definedName>
    <definedName name="_900цена___9___0_1">#REF!</definedName>
    <definedName name="_901цена___9___0_2" localSheetId="10">#REF!</definedName>
    <definedName name="_901цена___9___0_2">#REF!</definedName>
    <definedName name="_902цена___9___0_3" localSheetId="10">#REF!</definedName>
    <definedName name="_902цена___9___0_3">#REF!</definedName>
    <definedName name="_903цена___9___0___0_1" localSheetId="10">#REF!</definedName>
    <definedName name="_903цена___9___0___0_1">#REF!</definedName>
    <definedName name="_904эко_1" localSheetId="10">#REF!</definedName>
    <definedName name="_904эко_1">#REF!</definedName>
    <definedName name="_905эко_10" localSheetId="10">#REF!</definedName>
    <definedName name="_905эко_10">#REF!</definedName>
    <definedName name="_906эко_11" localSheetId="10">#REF!</definedName>
    <definedName name="_906эко_11">#REF!</definedName>
    <definedName name="_907эко_12" localSheetId="10">#REF!</definedName>
    <definedName name="_907эко_12">#REF!</definedName>
    <definedName name="_908эко_13" localSheetId="10">#REF!</definedName>
    <definedName name="_908эко_13">#REF!</definedName>
    <definedName name="_909эко_2" localSheetId="10">#REF!</definedName>
    <definedName name="_909эко_2">#REF!</definedName>
    <definedName name="_90Площадь_нелинейных_объектов_4_1" localSheetId="10">#REF!</definedName>
    <definedName name="_90Площадь_нелинейных_объектов_4_1">#REF!</definedName>
    <definedName name="_910эко_3" localSheetId="10">#REF!</definedName>
    <definedName name="_910эко_3">#REF!</definedName>
    <definedName name="_911эко_4" localSheetId="10">#REF!</definedName>
    <definedName name="_911эко_4">#REF!</definedName>
    <definedName name="_912эко_5" localSheetId="10">#REF!</definedName>
    <definedName name="_912эко_5">#REF!</definedName>
    <definedName name="_913эко_6" localSheetId="10">#REF!</definedName>
    <definedName name="_913эко_6">#REF!</definedName>
    <definedName name="_914эко_7" localSheetId="10">#REF!</definedName>
    <definedName name="_914эко_7">#REF!</definedName>
    <definedName name="_915эко_8" localSheetId="10">#REF!</definedName>
    <definedName name="_915эко_8">#REF!</definedName>
    <definedName name="_916эко_9" localSheetId="10">#REF!</definedName>
    <definedName name="_916эко_9">#REF!</definedName>
    <definedName name="_91Площадь_нелинейных_объектов_6_1" localSheetId="10">#REF!</definedName>
    <definedName name="_91Площадь_нелинейных_объектов_6_1">#REF!</definedName>
    <definedName name="_92Площадь_планшетов_4_1" localSheetId="10">#REF!</definedName>
    <definedName name="_92Площадь_планшетов_4_1">#REF!</definedName>
    <definedName name="_93Площадь_планшетов_6_1" localSheetId="10">#REF!</definedName>
    <definedName name="_93Площадь_планшетов_6_1">#REF!</definedName>
    <definedName name="_95_s_4" localSheetId="10">#REF!</definedName>
    <definedName name="_95_s_4">#REF!</definedName>
    <definedName name="_95прпр_1_1" localSheetId="10">#REF!</definedName>
    <definedName name="_95прпр_1_1">#REF!</definedName>
    <definedName name="_96Руководитель_4_1" localSheetId="10">#REF!</definedName>
    <definedName name="_96Руководитель_4_1">#REF!</definedName>
    <definedName name="_97Руководитель_6_1" localSheetId="10">#REF!</definedName>
    <definedName name="_97Руководитель_6_1">#REF!</definedName>
    <definedName name="_98Сервис_Всего_1_1" localSheetId="10">#REF!</definedName>
    <definedName name="_98Сервис_Всего_1_1">#REF!</definedName>
    <definedName name="_99Сервисное_оборудование_1_1" localSheetId="10">#REF!</definedName>
    <definedName name="_99Сервисное_оборудование_1_1">#REF!</definedName>
    <definedName name="_a1" localSheetId="10" hidden="1">[6]Кедровский!#REF!</definedName>
    <definedName name="_a1" hidden="1">[6]Кедровский!#REF!</definedName>
    <definedName name="_a2" localSheetId="21">#REF!</definedName>
    <definedName name="_a2" localSheetId="22">#REF!</definedName>
    <definedName name="_a2" localSheetId="23">#REF!</definedName>
    <definedName name="_a2" localSheetId="10">#REF!</definedName>
    <definedName name="_a2">#REF!</definedName>
    <definedName name="_a23" localSheetId="10" hidden="1">{#N/A,#N/A,FALSE,"Шаблон_Спец1"}</definedName>
    <definedName name="_a23" hidden="1">{#N/A,#N/A,FALSE,"Шаблон_Спец1"}</definedName>
    <definedName name="_a3" localSheetId="10" hidden="1">#REF!</definedName>
    <definedName name="_a3" hidden="1">#REF!</definedName>
    <definedName name="_a4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a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A65560" localSheetId="10">[7]График!#REF!</definedName>
    <definedName name="_A65560">#REF!</definedName>
    <definedName name="_aaa71" localSheetId="10">#REF!</definedName>
    <definedName name="_aaa71">#REF!</definedName>
    <definedName name="_all2" localSheetId="22">#REF!</definedName>
    <definedName name="_all2" localSheetId="23">#REF!</definedName>
    <definedName name="_all2" localSheetId="10">#REF!</definedName>
    <definedName name="_all2">#REF!</definedName>
    <definedName name="_all3">'[3]исх-данные'!$E$38</definedName>
    <definedName name="_AUTOEXEC" localSheetId="10">#REF!</definedName>
    <definedName name="_AUTOEXEC">#REF!</definedName>
    <definedName name="_AUTOEXEC___0" localSheetId="10">#REF!</definedName>
    <definedName name="_AUTOEXEC___0">#REF!</definedName>
    <definedName name="_AUTOEXEC___1" localSheetId="10">#REF!</definedName>
    <definedName name="_AUTOEXEC___1">#REF!</definedName>
    <definedName name="_AUTOEXEC___8" localSheetId="10">#REF!</definedName>
    <definedName name="_AUTOEXEC___8">#REF!</definedName>
    <definedName name="_AUTOEXEC___9" localSheetId="10">#REF!</definedName>
    <definedName name="_AUTOEXEC___9">#REF!</definedName>
    <definedName name="_AUTOEXEC_13" localSheetId="10">#REF!</definedName>
    <definedName name="_AUTOEXEC_13">#REF!</definedName>
    <definedName name="_AUTOEXEC_15" localSheetId="10">#REF!</definedName>
    <definedName name="_AUTOEXEC_15">#REF!</definedName>
    <definedName name="_AUTOEXEC_4" localSheetId="10">#REF!</definedName>
    <definedName name="_AUTOEXEC_4">#REF!</definedName>
    <definedName name="_AUTOEXEC_5" localSheetId="10">#REF!</definedName>
    <definedName name="_AUTOEXEC_5">#REF!</definedName>
    <definedName name="_AUTOEXEC_6" localSheetId="10">#REF!</definedName>
    <definedName name="_AUTOEXEC_6">#REF!</definedName>
    <definedName name="_AUTOEXEC_7" localSheetId="10">#REF!</definedName>
    <definedName name="_AUTOEXEC_7">#REF!</definedName>
    <definedName name="_AUTOEXEC_8" localSheetId="10">#REF!</definedName>
    <definedName name="_AUTOEXEC_8">#REF!</definedName>
    <definedName name="_AUTOEXEC_9" localSheetId="10">#REF!</definedName>
    <definedName name="_AUTOEXEC_9">#REF!</definedName>
    <definedName name="_AUTOEXEC1" localSheetId="10">#REF!</definedName>
    <definedName name="_AUTOEXEC1">#REF!</definedName>
    <definedName name="_big2" localSheetId="22">#REF!</definedName>
    <definedName name="_big2" localSheetId="23">#REF!</definedName>
    <definedName name="_big2" localSheetId="10">#REF!</definedName>
    <definedName name="_big2">#REF!</definedName>
    <definedName name="_dog2">'[2]исх-данные'!$E$8</definedName>
    <definedName name="_E65560" localSheetId="10">[7]График!#REF!</definedName>
    <definedName name="_E65560">#REF!</definedName>
    <definedName name="_Etp1" localSheetId="10">#REF!</definedName>
    <definedName name="_Etp1">#REF!</definedName>
    <definedName name="_Fill" localSheetId="10" hidden="1">#REF!</definedName>
    <definedName name="_Fill" hidden="1">#REF!</definedName>
    <definedName name="_xlnm._FilterDatabase" localSheetId="10" hidden="1">#REF!</definedName>
    <definedName name="_xlnm._FilterDatabase" hidden="1">#REF!</definedName>
    <definedName name="_Hlt529174358" localSheetId="10">#REF!</definedName>
    <definedName name="_Hlt529174358">#REF!</definedName>
    <definedName name="_k" localSheetId="10">#REF!</definedName>
    <definedName name="_k">#REF!</definedName>
    <definedName name="_k___0" localSheetId="10">#REF!</definedName>
    <definedName name="_k___0">#REF!</definedName>
    <definedName name="_k___1" localSheetId="10">#REF!</definedName>
    <definedName name="_k___1">#REF!</definedName>
    <definedName name="_k___8" localSheetId="10">#REF!</definedName>
    <definedName name="_k___8">#REF!</definedName>
    <definedName name="_k___9" localSheetId="10">#REF!</definedName>
    <definedName name="_k___9">#REF!</definedName>
    <definedName name="_k_13" localSheetId="10">#REF!</definedName>
    <definedName name="_k_13">#REF!</definedName>
    <definedName name="_k_15" localSheetId="10">#REF!</definedName>
    <definedName name="_k_15">#REF!</definedName>
    <definedName name="_k_4" localSheetId="10">#REF!</definedName>
    <definedName name="_k_4">#REF!</definedName>
    <definedName name="_k_5" localSheetId="10">#REF!</definedName>
    <definedName name="_k_5">#REF!</definedName>
    <definedName name="_k_6" localSheetId="10">#REF!</definedName>
    <definedName name="_k_6">#REF!</definedName>
    <definedName name="_k_7" localSheetId="10">#REF!</definedName>
    <definedName name="_k_7">#REF!</definedName>
    <definedName name="_k_8" localSheetId="10">#REF!</definedName>
    <definedName name="_k_8">#REF!</definedName>
    <definedName name="_k_9" localSheetId="10">#REF!</definedName>
    <definedName name="_k_9">#REF!</definedName>
    <definedName name="_k116" localSheetId="22">'[1]Зап-3- СЦБ'!#REF!</definedName>
    <definedName name="_k116" localSheetId="23">'[1]Зап-3- СЦБ'!#REF!</definedName>
    <definedName name="_k116" localSheetId="10">'[1]Зап-3- СЦБ'!#REF!</definedName>
    <definedName name="_k116">'[1]Зап-3- СЦБ'!#REF!</definedName>
    <definedName name="_k121" localSheetId="22">'[1]Зап-3- СЦБ'!#REF!</definedName>
    <definedName name="_k121" localSheetId="23">'[1]Зап-3- СЦБ'!#REF!</definedName>
    <definedName name="_k121" localSheetId="10">'[1]Зап-3- СЦБ'!#REF!</definedName>
    <definedName name="_k121">'[1]Зап-3- СЦБ'!#REF!</definedName>
    <definedName name="_m" localSheetId="10">#REF!</definedName>
    <definedName name="_m">#REF!</definedName>
    <definedName name="_m___0" localSheetId="10">#REF!</definedName>
    <definedName name="_m___0">#REF!</definedName>
    <definedName name="_m___1" localSheetId="10">#REF!</definedName>
    <definedName name="_m___1">#REF!</definedName>
    <definedName name="_m___8" localSheetId="10">#REF!</definedName>
    <definedName name="_m___8">#REF!</definedName>
    <definedName name="_m___9" localSheetId="10">#REF!</definedName>
    <definedName name="_m___9">#REF!</definedName>
    <definedName name="_m_13" localSheetId="10">#REF!</definedName>
    <definedName name="_m_13">#REF!</definedName>
    <definedName name="_m_15" localSheetId="10">#REF!</definedName>
    <definedName name="_m_15">#REF!</definedName>
    <definedName name="_m_4" localSheetId="10">#REF!</definedName>
    <definedName name="_m_4">#REF!</definedName>
    <definedName name="_m_5" localSheetId="10">#REF!</definedName>
    <definedName name="_m_5">#REF!</definedName>
    <definedName name="_m_6" localSheetId="10">#REF!</definedName>
    <definedName name="_m_6">#REF!</definedName>
    <definedName name="_m_7" localSheetId="10">#REF!</definedName>
    <definedName name="_m_7">#REF!</definedName>
    <definedName name="_m_8" localSheetId="10">#REF!</definedName>
    <definedName name="_m_8">#REF!</definedName>
    <definedName name="_m_9" localSheetId="10">#REF!</definedName>
    <definedName name="_m_9">#REF!</definedName>
    <definedName name="_PDG085">#REF!</definedName>
    <definedName name="_R5009_____" localSheetId="10">'[8]Справочный счет за 2006'!#REF!</definedName>
    <definedName name="_R5009_____">'[8]Справочный счет за 2006'!#REF!</definedName>
    <definedName name="_R5012_______________" localSheetId="10">'[8]Справочный счет за 2006'!#REF!</definedName>
    <definedName name="_R5012_______________">'[8]Справочный счет за 2006'!#REF!</definedName>
    <definedName name="_R5171" localSheetId="10">'[8]Справочный счет за 2006'!#REF!</definedName>
    <definedName name="_R5171">'[8]Справочный счет за 2006'!#REF!</definedName>
    <definedName name="_s" localSheetId="10">#REF!</definedName>
    <definedName name="_s">#REF!</definedName>
    <definedName name="_s___0" localSheetId="10">#REF!</definedName>
    <definedName name="_s___0">#REF!</definedName>
    <definedName name="_s___1" localSheetId="10">#REF!</definedName>
    <definedName name="_s___1">#REF!</definedName>
    <definedName name="_s___8" localSheetId="10">#REF!</definedName>
    <definedName name="_s___8">#REF!</definedName>
    <definedName name="_s___9" localSheetId="10">#REF!</definedName>
    <definedName name="_s___9">#REF!</definedName>
    <definedName name="_s_13" localSheetId="10">#REF!</definedName>
    <definedName name="_s_13">#REF!</definedName>
    <definedName name="_s_15" localSheetId="10">#REF!</definedName>
    <definedName name="_s_15">#REF!</definedName>
    <definedName name="_s_4" localSheetId="10">#REF!</definedName>
    <definedName name="_s_4">#REF!</definedName>
    <definedName name="_s_5" localSheetId="10">#REF!</definedName>
    <definedName name="_s_5">#REF!</definedName>
    <definedName name="_s_6" localSheetId="10">#REF!</definedName>
    <definedName name="_s_6">#REF!</definedName>
    <definedName name="_s_7" localSheetId="10">#REF!</definedName>
    <definedName name="_s_7">#REF!</definedName>
    <definedName name="_s_8" localSheetId="10">#REF!</definedName>
    <definedName name="_s_8">#REF!</definedName>
    <definedName name="_s_9" localSheetId="10">#REF!</definedName>
    <definedName name="_s_9">#REF!</definedName>
    <definedName name="_S116" localSheetId="10">#REF!</definedName>
    <definedName name="_S116">#REF!</definedName>
    <definedName name="_S118" localSheetId="10">#REF!</definedName>
    <definedName name="_S118">#REF!</definedName>
    <definedName name="_S119" localSheetId="10">#REF!</definedName>
    <definedName name="_S119">#REF!</definedName>
    <definedName name="_S22">#REF!</definedName>
    <definedName name="_S220">#REF!</definedName>
    <definedName name="_S330">#REF!</definedName>
    <definedName name="_SMT1">#REF!</definedName>
    <definedName name="_SMT3">#REF!</definedName>
    <definedName name="_SP1" localSheetId="10">[9]FES!#REF!</definedName>
    <definedName name="_SP1">[9]FES!#REF!</definedName>
    <definedName name="_SP10" localSheetId="10">[9]FES!#REF!</definedName>
    <definedName name="_SP10">[9]FES!#REF!</definedName>
    <definedName name="_SP11" localSheetId="10">[9]FES!#REF!</definedName>
    <definedName name="_SP11">[9]FES!#REF!</definedName>
    <definedName name="_SP12" localSheetId="10">[9]FES!#REF!</definedName>
    <definedName name="_SP12">[9]FES!#REF!</definedName>
    <definedName name="_SP13" localSheetId="10">[9]FES!#REF!</definedName>
    <definedName name="_SP13">[9]FES!#REF!</definedName>
    <definedName name="_SP14">[9]FES!#REF!</definedName>
    <definedName name="_SP15">[9]FES!#REF!</definedName>
    <definedName name="_SP16">[9]FES!#REF!</definedName>
    <definedName name="_SP17">[9]FES!#REF!</definedName>
    <definedName name="_SP18">[9]FES!#REF!</definedName>
    <definedName name="_SP19">[9]FES!#REF!</definedName>
    <definedName name="_SP2">[9]FES!#REF!</definedName>
    <definedName name="_SP20">[9]FES!#REF!</definedName>
    <definedName name="_SP3">[9]FES!#REF!</definedName>
    <definedName name="_SP4">[9]FES!#REF!</definedName>
    <definedName name="_SP5">[9]FES!#REF!</definedName>
    <definedName name="_SP7">[9]FES!#REF!</definedName>
    <definedName name="_SP8">[9]FES!#REF!</definedName>
    <definedName name="_SP9">[9]FES!#REF!</definedName>
    <definedName name="_Toc129607528_3" localSheetId="10">#REF!</definedName>
    <definedName name="_Toc129607528_3">#REF!</definedName>
    <definedName name="_Toc129607529_3" localSheetId="10">#REF!</definedName>
    <definedName name="_Toc129607529_3">#REF!</definedName>
    <definedName name="_Toc59774915_3" localSheetId="10">#REF!</definedName>
    <definedName name="_Toc59774915_3">#REF!</definedName>
    <definedName name="_Toc59774916_3" localSheetId="10">#REF!</definedName>
    <definedName name="_Toc59774916_3">#REF!</definedName>
    <definedName name="_z" localSheetId="10">#REF!</definedName>
    <definedName name="_z">#REF!</definedName>
    <definedName name="_z___0" localSheetId="10">#REF!</definedName>
    <definedName name="_z___0">#REF!</definedName>
    <definedName name="_z___1" localSheetId="10">#REF!</definedName>
    <definedName name="_z___1">#REF!</definedName>
    <definedName name="_z___8" localSheetId="10">#REF!</definedName>
    <definedName name="_z___8">#REF!</definedName>
    <definedName name="_z___9" localSheetId="10">#REF!</definedName>
    <definedName name="_z___9">#REF!</definedName>
    <definedName name="_z_13" localSheetId="10">#REF!</definedName>
    <definedName name="_z_13">#REF!</definedName>
    <definedName name="_z_15" localSheetId="10">#REF!</definedName>
    <definedName name="_z_15">#REF!</definedName>
    <definedName name="_z_4" localSheetId="10">#REF!</definedName>
    <definedName name="_z_4">#REF!</definedName>
    <definedName name="_z_5" localSheetId="10">#REF!</definedName>
    <definedName name="_z_5">#REF!</definedName>
    <definedName name="_z_6" localSheetId="10">#REF!</definedName>
    <definedName name="_z_6">#REF!</definedName>
    <definedName name="_z_7" localSheetId="10">#REF!</definedName>
    <definedName name="_z_7">#REF!</definedName>
    <definedName name="_z_8" localSheetId="10">#REF!</definedName>
    <definedName name="_z_8">#REF!</definedName>
    <definedName name="_z_9" localSheetId="10">#REF!</definedName>
    <definedName name="_z_9">#REF!</definedName>
    <definedName name="_а2" localSheetId="10">#REF!</definedName>
    <definedName name="_а2">#REF!</definedName>
    <definedName name="_Восемь">'[10]Таблица 4 АСУТП'!$B$84:$B$86</definedName>
    <definedName name="_ГеологическиеработыДОП2" localSheetId="10">#REF!</definedName>
    <definedName name="_ГеологическиеработыДОП2">#REF!</definedName>
    <definedName name="_два_1">'[10]Таблица 4 АСУТП'!$B$16:$B$23</definedName>
    <definedName name="_два_2">'[10]Таблица 4 АСУТП'!$B$24:$B$25</definedName>
    <definedName name="_Девять">'[10]Таблица 4 АСУТП'!$B$88:$B$90</definedName>
    <definedName name="_пять">'[10]Таблица 4 АСУТП'!$B$42:$B$47</definedName>
    <definedName name="_Раз">'[10]Таблица 4 АСУТП'!$B$8:$B$14</definedName>
    <definedName name="_семь_1">'[10]Таблица 4 АСУТП'!$B$66:$B$79</definedName>
    <definedName name="_семь_2">'[10]Таблица 4 АСУТП'!$B$80:$B$81</definedName>
    <definedName name="_три">'[10]Таблица 4 АСУТП'!$B$27:$B$31</definedName>
    <definedName name="_четыре">'[10]Таблица 4 АСУТП'!$B$33:$B$40</definedName>
    <definedName name="_шесть_1">'[10]Таблица 4 АСУТП'!$B$49:$B$62</definedName>
    <definedName name="_шесть_2">'[10]Таблица 4 АСУТП'!$B$63:$B$64</definedName>
    <definedName name="A" localSheetId="21">#REF!</definedName>
    <definedName name="A" localSheetId="22">#REF!</definedName>
    <definedName name="A" localSheetId="23">#REF!</definedName>
    <definedName name="a" localSheetId="10">#REF!</definedName>
    <definedName name="a">#REF!</definedName>
    <definedName name="a_1" localSheetId="10">#REF!</definedName>
    <definedName name="a_1">#REF!</definedName>
    <definedName name="a_10" localSheetId="10">#REF!</definedName>
    <definedName name="a_10">#REF!</definedName>
    <definedName name="a_13" localSheetId="10">#REF!</definedName>
    <definedName name="a_13">#REF!</definedName>
    <definedName name="a_14" localSheetId="10">#REF!</definedName>
    <definedName name="a_14">#REF!</definedName>
    <definedName name="a_15" localSheetId="10">#REF!</definedName>
    <definedName name="a_15">#REF!</definedName>
    <definedName name="a_16" localSheetId="10">#REF!</definedName>
    <definedName name="a_16">#REF!</definedName>
    <definedName name="a_7" localSheetId="10">#REF!</definedName>
    <definedName name="a_7">#REF!</definedName>
    <definedName name="a_8" localSheetId="10">#REF!</definedName>
    <definedName name="a_8">#REF!</definedName>
    <definedName name="a_9" localSheetId="10">#REF!</definedName>
    <definedName name="a_9">#REF!</definedName>
    <definedName name="a2_6" localSheetId="10">#REF!</definedName>
    <definedName name="a2_6">#REF!</definedName>
    <definedName name="a2_7" localSheetId="10">#REF!</definedName>
    <definedName name="a2_7">#REF!</definedName>
    <definedName name="a2_8" localSheetId="10">#REF!</definedName>
    <definedName name="a2_8">#REF!</definedName>
    <definedName name="a36_" localSheetId="10">#REF!</definedName>
    <definedName name="a36_">#REF!</definedName>
    <definedName name="A99999999" localSheetId="10">#REF!</definedName>
    <definedName name="A99999999">#REF!</definedName>
    <definedName name="aa" localSheetId="10">#N/A</definedName>
    <definedName name="aa">#REF!</definedName>
    <definedName name="aaa" localSheetId="21">#REF!</definedName>
    <definedName name="aaa" localSheetId="22">#REF!</definedName>
    <definedName name="aaa" localSheetId="23">#REF!</definedName>
    <definedName name="aaa" localSheetId="10">#REF!</definedName>
    <definedName name="aaa">#REF!</definedName>
    <definedName name="aaaaa">#N/A</definedName>
    <definedName name="aaaaaaaaaaaaa" localSheetId="10">#REF!</definedName>
    <definedName name="aaaaaaaaaaaaa">#REF!</definedName>
    <definedName name="aaqa" localSheetId="10">#REF!</definedName>
    <definedName name="aaqa">#REF!</definedName>
    <definedName name="ab" localSheetId="22">#REF!</definedName>
    <definedName name="ab" localSheetId="23">#REF!</definedName>
    <definedName name="ab" localSheetId="10">#REF!</definedName>
    <definedName name="ab">#REF!</definedName>
    <definedName name="AccessDatabase" hidden="1">"C:\My Documents\vlad\Var_2\can270398v2t05.mdb"</definedName>
    <definedName name="adress" localSheetId="10">#REF!</definedName>
    <definedName name="adress">#REF!</definedName>
    <definedName name="ak_b_isp" localSheetId="10">#REF!</definedName>
    <definedName name="ak_b_isp">#REF!</definedName>
    <definedName name="ak_b_izm" localSheetId="10">#REF!</definedName>
    <definedName name="ak_b_izm">#REF!</definedName>
    <definedName name="ak_b_izm_isp">#REF!</definedName>
    <definedName name="ak_b_izm_smr">#REF!</definedName>
    <definedName name="ak_b_pnr">#REF!</definedName>
    <definedName name="ak_b_ppo">#REF!</definedName>
    <definedName name="ak_b_proj">#REF!</definedName>
    <definedName name="ak_b_smr">#REF!</definedName>
    <definedName name="ak_v_isp">#REF!</definedName>
    <definedName name="ak_v_izm">#REF!</definedName>
    <definedName name="ak_v_pnr">#REF!</definedName>
    <definedName name="ak_v_ppo">#REF!</definedName>
    <definedName name="ak_v_proj">#REF!</definedName>
    <definedName name="ak_v_smr">#REF!</definedName>
    <definedName name="AllNodes" localSheetId="22">'[11]исх-данные'!#REF!</definedName>
    <definedName name="AllNodes" localSheetId="23">'[11]исх-данные'!#REF!</definedName>
    <definedName name="AllNodes" localSheetId="10">'[11]исх-данные'!#REF!</definedName>
    <definedName name="AllNodes">'[11]исх-данные'!#REF!</definedName>
    <definedName name="AllNodes_10">[12]data!$B$4</definedName>
    <definedName name="AllNodes_11">[12]data!$B$4</definedName>
    <definedName name="AllNodes_12">[12]data!$B$4</definedName>
    <definedName name="AllNodes_14" localSheetId="22">#REF!</definedName>
    <definedName name="AllNodes_14" localSheetId="23">#REF!</definedName>
    <definedName name="AllNodes_14" localSheetId="10">#REF!</definedName>
    <definedName name="AllNodes_14">#REF!</definedName>
    <definedName name="AllNodes_15" localSheetId="22">#REF!</definedName>
    <definedName name="AllNodes_15" localSheetId="23">#REF!</definedName>
    <definedName name="AllNodes_15" localSheetId="10">#REF!</definedName>
    <definedName name="AllNodes_15">#REF!</definedName>
    <definedName name="AllNodes_2">[13]data!$B$4</definedName>
    <definedName name="AllNodes_3">[13]data!$B$4</definedName>
    <definedName name="AllNodes_5">[12]data!$B$4</definedName>
    <definedName name="AllNodes_7">[12]data!$B$4</definedName>
    <definedName name="AllNodes_8">[12]data!$B$4</definedName>
    <definedName name="AllNodes_9">[12]data!$B$4</definedName>
    <definedName name="anscount" hidden="1">1</definedName>
    <definedName name="approval" localSheetId="10">#REF!</definedName>
    <definedName name="approval">#REF!</definedName>
    <definedName name="approval1" localSheetId="10">#REF!</definedName>
    <definedName name="approval1">#REF!</definedName>
    <definedName name="AreaLosses">'[14]св. о.'!$F$8</definedName>
    <definedName name="asd" localSheetId="10">#N/A</definedName>
    <definedName name="asd">#REF!</definedName>
    <definedName name="AUTOEXECC" localSheetId="10">#REF!</definedName>
    <definedName name="AUTOEXECC">#REF!</definedName>
    <definedName name="B" localSheetId="21">#REF!</definedName>
    <definedName name="B" localSheetId="22">#REF!</definedName>
    <definedName name="B" localSheetId="23">#REF!</definedName>
    <definedName name="b" localSheetId="10">#REF!</definedName>
    <definedName name="b">#REF!</definedName>
    <definedName name="basis" localSheetId="10">#REF!</definedName>
    <definedName name="basis">#REF!</definedName>
    <definedName name="BcjaShapka" localSheetId="10">#REF!</definedName>
    <definedName name="BcjaShapka">#REF!</definedName>
    <definedName name="BE" localSheetId="10">#REF!</definedName>
    <definedName name="BE">#REF!</definedName>
    <definedName name="Beg_Bal" localSheetId="10">#REF!</definedName>
    <definedName name="Beg_Bal">#REF!</definedName>
    <definedName name="bigNodes" localSheetId="22">'[11]исх-данные'!#REF!</definedName>
    <definedName name="bigNodes" localSheetId="23">'[11]исх-данные'!#REF!</definedName>
    <definedName name="bigNodes" localSheetId="10">'[11]исх-данные'!#REF!</definedName>
    <definedName name="bigNodes">'[11]исх-данные'!#REF!</definedName>
    <definedName name="bigNodes_10">[12]data!$B$5</definedName>
    <definedName name="bigNodes_11">[12]data!$B$5</definedName>
    <definedName name="bigNodes_12">[12]data!$B$5</definedName>
    <definedName name="bigNodes_14" localSheetId="22">#REF!</definedName>
    <definedName name="bigNodes_14" localSheetId="23">#REF!</definedName>
    <definedName name="bigNodes_14" localSheetId="10">#REF!</definedName>
    <definedName name="bigNodes_14">#REF!</definedName>
    <definedName name="bigNodes_15" localSheetId="22">#REF!</definedName>
    <definedName name="bigNodes_15" localSheetId="23">#REF!</definedName>
    <definedName name="bigNodes_15" localSheetId="10">#REF!</definedName>
    <definedName name="bigNodes_15">#REF!</definedName>
    <definedName name="bigNodes_2">[13]data!$B$5</definedName>
    <definedName name="bigNodes_3">[13]data!$B$5</definedName>
    <definedName name="bigNodes_5">[12]data!$B$5</definedName>
    <definedName name="bigNodes_7">[12]data!$B$5</definedName>
    <definedName name="bigNodes_8">[12]data!$B$5</definedName>
    <definedName name="bigNodes_9">[12]data!$B$5</definedName>
    <definedName name="BilateralConUpSize">[14]ДДКП!$E$10</definedName>
    <definedName name="BilateralRegVolume">[14]ДДКП!$C$10</definedName>
    <definedName name="bjbkl" localSheetId="10">[15]топография!#REF!</definedName>
    <definedName name="bjbkl">[15]топография!#REF!</definedName>
    <definedName name="BSMG">'[14]св. о.'!$D$8</definedName>
    <definedName name="BU" localSheetId="10">#REF!</definedName>
    <definedName name="BU">#REF!</definedName>
    <definedName name="BuyDPPVolume">'[14]св. о.'!$AB$8</definedName>
    <definedName name="BuyVolume" localSheetId="10">#REF!</definedName>
    <definedName name="BuyVolume">#REF!</definedName>
    <definedName name="Byoudjet" localSheetId="10">#REF!</definedName>
    <definedName name="Byoudjet">#REF!</definedName>
    <definedName name="CAcceptedVolume">[14]ДДКП!$D$10</definedName>
    <definedName name="Categories" localSheetId="10">#REF!</definedName>
    <definedName name="Categories">#REF!</definedName>
    <definedName name="cddcf" localSheetId="22">{"","стоz","двестиz","тристаz","четырестаz","пятьсотz","шестьсотz","семьсотz","восемьсотz","девятьсотz"}</definedName>
    <definedName name="cddcf" localSheetId="23">{"","стоz","двестиz","тристаz","четырестаz","пятьсотz","шестьсотz","семьсотz","восемьсотz","девятьсотz"}</definedName>
    <definedName name="cddcf" localSheetId="10">{"","стоz","двестиz","тристаz","четырестаz","пятьсотz","шестьсотz","семьсотz","восемьсотz","девятьсотz"}</definedName>
    <definedName name="cddcf">{"","стоz","двестиz","тристаz","четырестаz","пятьсотz","шестьсотz","семьсотz","восемьсотz","девятьсотz"}</definedName>
    <definedName name="cmndBase" localSheetId="10">#REF!</definedName>
    <definedName name="cmndBase">#REF!</definedName>
    <definedName name="cmndDayMonthTo" localSheetId="10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fName" localSheetId="10">#REF!</definedName>
    <definedName name="CnfName">#REF!</definedName>
    <definedName name="CnfName_1" localSheetId="10">#REF!</definedName>
    <definedName name="CnfName_1">#REF!</definedName>
    <definedName name="CnfName_1_1" localSheetId="10">#REF!</definedName>
    <definedName name="CnfName_1_1">#REF!</definedName>
    <definedName name="CnfName_1_4" localSheetId="10">#REF!</definedName>
    <definedName name="CnfName_1_4">#REF!</definedName>
    <definedName name="CnfName_1_5" localSheetId="10">#REF!</definedName>
    <definedName name="CnfName_1_5">#REF!</definedName>
    <definedName name="CnfName_1_6" localSheetId="10">#REF!</definedName>
    <definedName name="CnfName_1_6">#REF!</definedName>
    <definedName name="CnfName_4" localSheetId="10">#REF!</definedName>
    <definedName name="CnfName_4">#REF!</definedName>
    <definedName name="CnfName_5" localSheetId="10">#REF!</definedName>
    <definedName name="CnfName_5">#REF!</definedName>
    <definedName name="CnfName_6" localSheetId="10">#REF!</definedName>
    <definedName name="CnfName_6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ast">'[3]исх-данные'!$E$38</definedName>
    <definedName name="coast_10">[16]исх_данные!$E$38</definedName>
    <definedName name="coast_11">[16]исх_данные!$E$38</definedName>
    <definedName name="coast_12">[16]исх_данные!$E$38</definedName>
    <definedName name="coast_13">[16]исх_данные!$E$38</definedName>
    <definedName name="coast_5">[16]исх_данные!$E$38</definedName>
    <definedName name="coast_7">[16]исх_данные!$E$38</definedName>
    <definedName name="coast_8">[16]исх_данные!$E$38</definedName>
    <definedName name="coast_9">[16]исх_данные!$E$38</definedName>
    <definedName name="Code" localSheetId="10">#REF!</definedName>
    <definedName name="Code">#REF!</definedName>
    <definedName name="CompO">#N/A</definedName>
    <definedName name="CompO1">#N/A</definedName>
    <definedName name="CompOt">#N/A</definedName>
    <definedName name="CompOt1">#N/A</definedName>
    <definedName name="CompOtq">#N/A</definedName>
    <definedName name="CompRas">#N/A</definedName>
    <definedName name="CompRAss">#N/A</definedName>
    <definedName name="ComRas1">#N/A</definedName>
    <definedName name="ConfName" localSheetId="10">#REF!</definedName>
    <definedName name="ConfName">#REF!</definedName>
    <definedName name="ConfName_1" localSheetId="10">#REF!</definedName>
    <definedName name="ConfName_1">#REF!</definedName>
    <definedName name="ConfName_1_1" localSheetId="10">#REF!</definedName>
    <definedName name="ConfName_1_1">#REF!</definedName>
    <definedName name="ConfName_1_4" localSheetId="10">#REF!</definedName>
    <definedName name="ConfName_1_4">#REF!</definedName>
    <definedName name="ConfName_1_5" localSheetId="10">#REF!</definedName>
    <definedName name="ConfName_1_5">#REF!</definedName>
    <definedName name="ConfName_1_6" localSheetId="10">#REF!</definedName>
    <definedName name="ConfName_1_6">#REF!</definedName>
    <definedName name="ConfName_4" localSheetId="10">#REF!</definedName>
    <definedName name="ConfName_4">#REF!</definedName>
    <definedName name="ConfName_5" localSheetId="10">#REF!</definedName>
    <definedName name="ConfName_5">#REF!</definedName>
    <definedName name="ConfName_6" localSheetId="10">#REF!</definedName>
    <definedName name="ConfName_6">#REF!</definedName>
    <definedName name="copies">[17]!copies</definedName>
    <definedName name="CPercent">[14]ДДКП!$O$10</definedName>
    <definedName name="CSpotVolume">[14]ДДКП!$G$10</definedName>
    <definedName name="CSumBilateralVolume">[14]ДДКП!$F$10</definedName>
    <definedName name="currency" localSheetId="10">#REF!</definedName>
    <definedName name="currency">#REF!</definedName>
    <definedName name="CЕВЕР" localSheetId="10">#REF!</definedName>
    <definedName name="CЕВЕР">#REF!</definedName>
    <definedName name="D">#N/A</definedName>
    <definedName name="Data" localSheetId="10">#REF!</definedName>
    <definedName name="Data">#REF!</definedName>
    <definedName name="DATA1" localSheetId="10">#REF!</definedName>
    <definedName name="DATA1">#REF!</definedName>
    <definedName name="DATA10" localSheetId="10">#REF!</definedName>
    <definedName name="DATA10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eColJournal" localSheetId="10">#REF!</definedName>
    <definedName name="DateColJournal">#REF!</definedName>
    <definedName name="DateColJournal_1" localSheetId="10">#REF!</definedName>
    <definedName name="DateColJournal_1">#REF!</definedName>
    <definedName name="DateColJournal_10" localSheetId="10">#REF!</definedName>
    <definedName name="DateColJournal_10">#REF!</definedName>
    <definedName name="DateColJournal_13" localSheetId="10">#REF!</definedName>
    <definedName name="DateColJournal_13">#REF!</definedName>
    <definedName name="DateColJournal_14" localSheetId="10">#REF!</definedName>
    <definedName name="DateColJournal_14">#REF!</definedName>
    <definedName name="DateColJournal_15" localSheetId="10">#REF!</definedName>
    <definedName name="DateColJournal_15">#REF!</definedName>
    <definedName name="DateColJournal_16" localSheetId="10">#REF!</definedName>
    <definedName name="DateColJournal_16">#REF!</definedName>
    <definedName name="DateColJournal_7" localSheetId="10">#REF!</definedName>
    <definedName name="DateColJournal_7">#REF!</definedName>
    <definedName name="DateColJournal_8" localSheetId="10">#REF!</definedName>
    <definedName name="DateColJournal_8">#REF!</definedName>
    <definedName name="DateColJournal_9" localSheetId="10">#REF!</definedName>
    <definedName name="DateColJournal_9">#REF!</definedName>
    <definedName name="days" localSheetId="22">'[11]исх-данные'!#REF!</definedName>
    <definedName name="days" localSheetId="23">'[11]исх-данные'!#REF!</definedName>
    <definedName name="days" localSheetId="10">'[11]исх-данные'!#REF!</definedName>
    <definedName name="days">'[11]исх-данные'!#REF!</definedName>
    <definedName name="days_10">[18]исх_данные!$E$37</definedName>
    <definedName name="days_11" localSheetId="22">[19]исх_данные!#REF!</definedName>
    <definedName name="days_11" localSheetId="23">[19]исх_данные!#REF!</definedName>
    <definedName name="days_11" localSheetId="10">[19]исх_данные!#REF!</definedName>
    <definedName name="days_11">[19]исх_данные!#REF!</definedName>
    <definedName name="days_12">[18]исх_данные!$E$37</definedName>
    <definedName name="days_13">[20]исх_данные!$B$28</definedName>
    <definedName name="days_14" localSheetId="22">#REF!</definedName>
    <definedName name="days_14" localSheetId="23">#REF!</definedName>
    <definedName name="days_14" localSheetId="10">#REF!</definedName>
    <definedName name="days_14">#REF!</definedName>
    <definedName name="days_15" localSheetId="22">#REF!</definedName>
    <definedName name="days_15" localSheetId="23">#REF!</definedName>
    <definedName name="days_15" localSheetId="10">#REF!</definedName>
    <definedName name="days_15">#REF!</definedName>
    <definedName name="days_3" localSheetId="22">[19]исх_данные!#REF!</definedName>
    <definedName name="days_3" localSheetId="23">[19]исх_данные!#REF!</definedName>
    <definedName name="days_3" localSheetId="10">[19]исх_данные!#REF!</definedName>
    <definedName name="days_3">[19]исх_данные!#REF!</definedName>
    <definedName name="days_5">[18]исх_данные!$E$37</definedName>
    <definedName name="days_7" localSheetId="22">[19]исх_данные!#REF!</definedName>
    <definedName name="days_7" localSheetId="23">[19]исх_данные!#REF!</definedName>
    <definedName name="days_7" localSheetId="10">[19]исх_данные!#REF!</definedName>
    <definedName name="days_7">[19]исх_данные!#REF!</definedName>
    <definedName name="days_8">[18]исх_данные!$E$37</definedName>
    <definedName name="days_9">[18]исх_данные!$E$37</definedName>
    <definedName name="days2">'[3]исх-данные'!$F$35</definedName>
    <definedName name="days2_10">[16]исх_данные!$F$35</definedName>
    <definedName name="days2_11">[16]исх_данные!$F$35</definedName>
    <definedName name="days2_12">[16]исх_данные!$F$35</definedName>
    <definedName name="days2_13">[16]исх_данные!$F$35</definedName>
    <definedName name="days2_5">[16]исх_данные!$F$35</definedName>
    <definedName name="days2_7">[16]исх_данные!$F$35</definedName>
    <definedName name="days2_8">[16]исх_данные!$F$35</definedName>
    <definedName name="days2_9">[16]исх_данные!$F$35</definedName>
    <definedName name="dcghk">#REF!</definedName>
    <definedName name="dck" localSheetId="21">[21]топография!#REF!</definedName>
    <definedName name="dck" localSheetId="22">[21]топография!#REF!</definedName>
    <definedName name="dck" localSheetId="23">[21]топография!#REF!</definedName>
    <definedName name="dck" localSheetId="10">[22]топография!#REF!</definedName>
    <definedName name="dck">#REF!</definedName>
    <definedName name="dck_4" localSheetId="10">#REF!</definedName>
    <definedName name="dck_4">#REF!</definedName>
    <definedName name="dck_5" localSheetId="10">#REF!</definedName>
    <definedName name="dck_5">#REF!</definedName>
    <definedName name="dck_6" localSheetId="10">#REF!</definedName>
    <definedName name="dck_6">#REF!</definedName>
    <definedName name="dck_7" localSheetId="10">#REF!</definedName>
    <definedName name="dck_7">#REF!</definedName>
    <definedName name="dck_8" localSheetId="10">#REF!</definedName>
    <definedName name="dck_8">#REF!</definedName>
    <definedName name="DD" localSheetId="22">#REF!</definedName>
    <definedName name="DD" localSheetId="23">#REF!</definedName>
    <definedName name="dd" localSheetId="10">#N/A</definedName>
    <definedName name="DD">#REF!</definedName>
    <definedName name="ddd">#N/A</definedName>
    <definedName name="dddd">#N/A</definedName>
    <definedName name="dddddd">#N/A</definedName>
    <definedName name="ddddddddd">#N/A</definedName>
    <definedName name="ddduy" localSheetId="10">#REF!</definedName>
    <definedName name="ddduy">#REF!</definedName>
    <definedName name="del" localSheetId="10">#REF!</definedName>
    <definedName name="del">#REF!</definedName>
    <definedName name="dest" localSheetId="22">'[11]исх-данные'!#REF!</definedName>
    <definedName name="dest" localSheetId="23">'[11]исх-данные'!#REF!</definedName>
    <definedName name="dest" localSheetId="10">'[11]исх-данные'!#REF!</definedName>
    <definedName name="dest">'[11]исх-данные'!#REF!</definedName>
    <definedName name="dest_10" localSheetId="22">#REF!</definedName>
    <definedName name="dest_10" localSheetId="23">#REF!</definedName>
    <definedName name="dest_10" localSheetId="10">#REF!</definedName>
    <definedName name="dest_10">#REF!</definedName>
    <definedName name="dest_11">[23]исх_данные!$B$33</definedName>
    <definedName name="dest_12">[23]исх_данные!$B$33</definedName>
    <definedName name="dest_13">[20]исх_данные!$B$31</definedName>
    <definedName name="dest_14" localSheetId="22">#REF!</definedName>
    <definedName name="dest_14" localSheetId="23">#REF!</definedName>
    <definedName name="dest_14" localSheetId="10">#REF!</definedName>
    <definedName name="dest_14">#REF!</definedName>
    <definedName name="dest_15" localSheetId="22">#REF!</definedName>
    <definedName name="dest_15" localSheetId="23">#REF!</definedName>
    <definedName name="dest_15" localSheetId="10">#REF!</definedName>
    <definedName name="dest_15">#REF!</definedName>
    <definedName name="dest_5">[23]исх_данные!$B$33</definedName>
    <definedName name="dest_7">[23]исх_данные!$B$33</definedName>
    <definedName name="dest_8">[23]исх_данные!$B$33</definedName>
    <definedName name="dest_9">[23]исх_данные!$B$33</definedName>
    <definedName name="dest2" localSheetId="22">'[11]исх-данные'!#REF!</definedName>
    <definedName name="dest2" localSheetId="23">'[11]исх-данные'!#REF!</definedName>
    <definedName name="dest2" localSheetId="10">'[11]исх-данные'!#REF!</definedName>
    <definedName name="dest2">'[11]исх-данные'!#REF!</definedName>
    <definedName name="dest2_11">[23]исх_данные!$D$33</definedName>
    <definedName name="dest2_12">[23]исх_данные!$D$33</definedName>
    <definedName name="dest2_5">[23]исх_данные!$D$33</definedName>
    <definedName name="dest2_7">[23]исх_данные!$D$33</definedName>
    <definedName name="dest2_8">[23]исх_данные!$D$33</definedName>
    <definedName name="dest2_9">[23]исх_данные!$D$33</definedName>
    <definedName name="dest3" localSheetId="22">'[11]исх-данные'!#REF!</definedName>
    <definedName name="dest3" localSheetId="23">'[11]исх-данные'!#REF!</definedName>
    <definedName name="dest3" localSheetId="10">'[11]исх-данные'!#REF!</definedName>
    <definedName name="dest3">'[11]исх-данные'!#REF!</definedName>
    <definedName name="dest4" localSheetId="22">'[11]исх-данные'!#REF!</definedName>
    <definedName name="dest4" localSheetId="23">'[11]исх-данные'!#REF!</definedName>
    <definedName name="dest4" localSheetId="10">'[11]исх-данные'!#REF!</definedName>
    <definedName name="dest4">'[11]исх-данные'!#REF!</definedName>
    <definedName name="dest5" localSheetId="22">'[11]исх-данные'!#REF!</definedName>
    <definedName name="dest5" localSheetId="23">'[11]исх-данные'!#REF!</definedName>
    <definedName name="dest5" localSheetId="10">'[11]исх-данные'!#REF!</definedName>
    <definedName name="dest5">'[11]исх-данные'!#REF!</definedName>
    <definedName name="dest5_11">[23]исх_данные!$D$36</definedName>
    <definedName name="dest5_12">[23]исх_данные!$D$36</definedName>
    <definedName name="dest5_5">[23]исх_данные!$D$36</definedName>
    <definedName name="dest5_7">[23]исх_данные!$D$36</definedName>
    <definedName name="dest5_8">[23]исх_данные!$D$36</definedName>
    <definedName name="dest5_9">[23]исх_данные!$D$36</definedName>
    <definedName name="dfds">#N/A</definedName>
    <definedName name="dffghghjhj">#N/A</definedName>
    <definedName name="dfgh">'[24]исх-данные'!$B$31</definedName>
    <definedName name="dgk" localSheetId="10">#REF!</definedName>
    <definedName name="dgk">#REF!</definedName>
    <definedName name="discont" localSheetId="10">#REF!</definedName>
    <definedName name="discont">#REF!</definedName>
    <definedName name="dk" localSheetId="10">#REF!</definedName>
    <definedName name="dk">#REF!</definedName>
    <definedName name="DM" localSheetId="10">#REF!</definedName>
    <definedName name="DM">#REF!</definedName>
    <definedName name="DM_1" localSheetId="10">#REF!</definedName>
    <definedName name="DM_1">#REF!</definedName>
    <definedName name="DM_10" localSheetId="10">#REF!</definedName>
    <definedName name="DM_10">#REF!</definedName>
    <definedName name="DM_13" localSheetId="10">#REF!</definedName>
    <definedName name="DM_13">#REF!</definedName>
    <definedName name="DM_14" localSheetId="10">#REF!</definedName>
    <definedName name="DM_14">#REF!</definedName>
    <definedName name="DM_15" localSheetId="10">#REF!</definedName>
    <definedName name="DM_15">#REF!</definedName>
    <definedName name="DM_16" localSheetId="10">#REF!</definedName>
    <definedName name="DM_16">#REF!</definedName>
    <definedName name="DM_7" localSheetId="10">#REF!</definedName>
    <definedName name="DM_7">#REF!</definedName>
    <definedName name="DM_8" localSheetId="10">#REF!</definedName>
    <definedName name="DM_8">#REF!</definedName>
    <definedName name="DM_9" localSheetId="10">#REF!</definedName>
    <definedName name="DM_9">#REF!</definedName>
    <definedName name="DNa" localSheetId="22">#REF!</definedName>
    <definedName name="DNa" localSheetId="23">#REF!</definedName>
    <definedName name="DNa" localSheetId="10">#REF!</definedName>
    <definedName name="DNa">#REF!</definedName>
    <definedName name="DNu" localSheetId="22">#REF!</definedName>
    <definedName name="DNu" localSheetId="23">#REF!</definedName>
    <definedName name="DNu" localSheetId="10">#REF!</definedName>
    <definedName name="DNu">#REF!</definedName>
    <definedName name="dog_10">[25]исх_данные!$D$8</definedName>
    <definedName name="dog_11">[25]исх_данные!$D$8</definedName>
    <definedName name="dog_12">[25]исх_данные!$D$8</definedName>
    <definedName name="dog_13">[20]исх_данные!$B$8</definedName>
    <definedName name="dog_14">[26]исх_данные!$D$8</definedName>
    <definedName name="dog_15">[26]исх_данные!$D$8</definedName>
    <definedName name="dog_5">[25]исх_данные!$D$8</definedName>
    <definedName name="dog_7">[25]исх_данные!$D$8</definedName>
    <definedName name="dog_8">[25]исх_данные!$D$8</definedName>
    <definedName name="dog_9">[25]исх_данные!$D$8</definedName>
    <definedName name="dogovor">'[27]исх-данные'!$D$9</definedName>
    <definedName name="Doh_Август" localSheetId="10">'[28]Перечень корректировок'!#REF!</definedName>
    <definedName name="Doh_Август">'[28]Перечень корректировок'!#REF!</definedName>
    <definedName name="Doh_Апрель" localSheetId="10">'[28]Перечень корректировок'!#REF!</definedName>
    <definedName name="Doh_Апрель">'[28]Перечень корректировок'!#REF!</definedName>
    <definedName name="Doh_Декабрь" localSheetId="10">'[28]Перечень корректировок'!#REF!</definedName>
    <definedName name="Doh_Декабрь">'[28]Перечень корректировок'!#REF!</definedName>
    <definedName name="Doh_Июль" localSheetId="10">'[28]Перечень корректировок'!#REF!</definedName>
    <definedName name="Doh_Июль">'[28]Перечень корректировок'!#REF!</definedName>
    <definedName name="Doh_Июнь">'[28]Перечень корректировок'!#REF!</definedName>
    <definedName name="Doh_Май">'[28]Перечень корректировок'!#REF!</definedName>
    <definedName name="Doh_Март">'[28]Перечень корректировок'!#REF!</definedName>
    <definedName name="Doh_Ноябрь">'[28]Перечень корректировок'!#REF!</definedName>
    <definedName name="Doh_Октябрь">'[28]Перечень корректировок'!#REF!</definedName>
    <definedName name="Doh_Сентябрь">'[28]Перечень корректировок'!#REF!</definedName>
    <definedName name="Doh_Февраль">'[28]Перечень корректировок'!#REF!</definedName>
    <definedName name="Doh_Январь">'[28]Перечень корректировок'!#REF!</definedName>
    <definedName name="DPPRegVolume">'[14]св. о.'!$S$8</definedName>
    <definedName name="DS" localSheetId="22">#REF!</definedName>
    <definedName name="DS" localSheetId="23">#REF!</definedName>
    <definedName name="DS" localSheetId="10">#REF!</definedName>
    <definedName name="DS">#REF!</definedName>
    <definedName name="dtgyk" localSheetId="10">#REF!</definedName>
    <definedName name="dtgyk">#REF!</definedName>
    <definedName name="dvrCustomer" localSheetId="10">#REF!</definedName>
    <definedName name="dvrCustomer">#REF!</definedName>
    <definedName name="dvrDay" localSheetId="10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dxj">#REF!</definedName>
    <definedName name="dв">#REF!</definedName>
    <definedName name="ea" localSheetId="22">#REF!</definedName>
    <definedName name="ea" localSheetId="23">#REF!</definedName>
    <definedName name="ea" localSheetId="10">#REF!</definedName>
    <definedName name="ea">#REF!</definedName>
    <definedName name="EILName" localSheetId="10">#REF!</definedName>
    <definedName name="EILName">#REF!</definedName>
    <definedName name="EILName_1" localSheetId="10">#REF!</definedName>
    <definedName name="EILName_1">#REF!</definedName>
    <definedName name="EILName_1_1" localSheetId="10">#REF!</definedName>
    <definedName name="EILName_1_1">#REF!</definedName>
    <definedName name="EILName_1_4" localSheetId="10">#REF!</definedName>
    <definedName name="EILName_1_4">#REF!</definedName>
    <definedName name="EILName_1_5" localSheetId="10">#REF!</definedName>
    <definedName name="EILName_1_5">#REF!</definedName>
    <definedName name="EILName_1_6" localSheetId="10">#REF!</definedName>
    <definedName name="EILName_1_6">#REF!</definedName>
    <definedName name="EILName_4" localSheetId="10">#REF!</definedName>
    <definedName name="EILName_4">#REF!</definedName>
    <definedName name="EILName_5" localSheetId="10">#REF!</definedName>
    <definedName name="EILName_5">#REF!</definedName>
    <definedName name="EILName_6" localSheetId="10">#REF!</definedName>
    <definedName name="EILName_6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d_Bal">#REF!</definedName>
    <definedName name="ew">#N/A</definedName>
    <definedName name="eww">#N/A</definedName>
    <definedName name="Excel_BuiltIn__FilterDatabase" localSheetId="10">#REF!</definedName>
    <definedName name="Excel_BuiltIn__FilterDatabase">#REF!</definedName>
    <definedName name="Excel_BuiltIn__FilterDatabase_1" localSheetId="10">#REF!</definedName>
    <definedName name="Excel_BuiltIn__FilterDatabase_1">#REF!</definedName>
    <definedName name="Excel_BuiltIn_Database" localSheetId="10">#REF!</definedName>
    <definedName name="Excel_BuiltIn_Database">#REF!</definedName>
    <definedName name="Excel_BuiltIn_Database_1" localSheetId="10">#REF!</definedName>
    <definedName name="Excel_BuiltIn_Database_1">#REF!</definedName>
    <definedName name="Excel_BuiltIn_Database_10" localSheetId="10">#REF!</definedName>
    <definedName name="Excel_BuiltIn_Database_10">#REF!</definedName>
    <definedName name="Excel_BuiltIn_Database_13" localSheetId="10">#REF!</definedName>
    <definedName name="Excel_BuiltIn_Database_13">#REF!</definedName>
    <definedName name="Excel_BuiltIn_Database_14" localSheetId="10">#REF!</definedName>
    <definedName name="Excel_BuiltIn_Database_14">#REF!</definedName>
    <definedName name="Excel_BuiltIn_Database_15" localSheetId="10">#REF!</definedName>
    <definedName name="Excel_BuiltIn_Database_15">#REF!</definedName>
    <definedName name="Excel_BuiltIn_Database_16" localSheetId="10">#REF!</definedName>
    <definedName name="Excel_BuiltIn_Database_16">#REF!</definedName>
    <definedName name="Excel_BuiltIn_Database_7" localSheetId="10">#REF!</definedName>
    <definedName name="Excel_BuiltIn_Database_7">#REF!</definedName>
    <definedName name="Excel_BuiltIn_Database_8" localSheetId="10">#REF!</definedName>
    <definedName name="Excel_BuiltIn_Database_8">#REF!</definedName>
    <definedName name="Excel_BuiltIn_Database_9" localSheetId="10">#REF!</definedName>
    <definedName name="Excel_BuiltIn_Database_9">#REF!</definedName>
    <definedName name="Excel_BuiltIn_Print_Area" localSheetId="22">#REF!</definedName>
    <definedName name="Excel_BuiltIn_Print_Area" localSheetId="23">#REF!</definedName>
    <definedName name="Excel_BuiltIn_Print_Area" localSheetId="10">#REF!</definedName>
    <definedName name="Excel_BuiltIn_Print_Area">#REF!</definedName>
    <definedName name="Excel_BuiltIn_Print_Area_1" localSheetId="10">#REF!</definedName>
    <definedName name="Excel_BuiltIn_Print_Area_1">#REF!</definedName>
    <definedName name="Excel_BuiltIn_Print_Area_1_1_1" localSheetId="22">#REF!</definedName>
    <definedName name="Excel_BuiltIn_Print_Area_1_1_1" localSheetId="23">#REF!</definedName>
    <definedName name="Excel_BuiltIn_Print_Area_1_1_1" localSheetId="10">#REF!</definedName>
    <definedName name="Excel_BuiltIn_Print_Area_1_1_1">#REF!</definedName>
    <definedName name="Excel_BuiltIn_Print_Area_1_1_1_1" localSheetId="22">#REF!</definedName>
    <definedName name="Excel_BuiltIn_Print_Area_1_1_1_1" localSheetId="23">#REF!</definedName>
    <definedName name="Excel_BuiltIn_Print_Area_1_1_1_1" localSheetId="10">#REF!</definedName>
    <definedName name="Excel_BuiltIn_Print_Area_1_1_1_1">#REF!</definedName>
    <definedName name="Excel_BuiltIn_Print_Area_1_1_1_1_1" localSheetId="22">#REF!</definedName>
    <definedName name="Excel_BuiltIn_Print_Area_1_1_1_1_1" localSheetId="23">#REF!</definedName>
    <definedName name="Excel_BuiltIn_Print_Area_1_1_1_1_1" localSheetId="10">#REF!</definedName>
    <definedName name="Excel_BuiltIn_Print_Area_1_1_1_1_1">#REF!</definedName>
    <definedName name="Excel_BuiltIn_Print_Area_1_1_1_1_1_1" localSheetId="22">#REF!</definedName>
    <definedName name="Excel_BuiltIn_Print_Area_1_1_1_1_1_1" localSheetId="23">#REF!</definedName>
    <definedName name="Excel_BuiltIn_Print_Area_1_1_1_1_1_1" localSheetId="10">#REF!</definedName>
    <definedName name="Excel_BuiltIn_Print_Area_1_1_1_1_1_1">#REF!</definedName>
    <definedName name="Excel_BuiltIn_Print_Area_13">"$#ССЫЛ!.$A$2:$E$8"</definedName>
    <definedName name="Excel_BuiltIn_Print_Area_14_1">"$#ССЫЛ!.$#ССЫЛ!$#ССЫЛ!:$#ССЫЛ!$#ССЫЛ!"</definedName>
    <definedName name="Excel_BuiltIn_Print_Area_2" localSheetId="10">"$#ССЫЛ!.$A$2:$D$4"</definedName>
    <definedName name="Excel_BuiltIn_Print_Area_2">#REF!</definedName>
    <definedName name="Excel_BuiltIn_Print_Area_25_1">"$#ССЫЛ!.$#ССЫЛ!$#ССЫЛ!:$#ССЫЛ!$#ССЫЛ!"</definedName>
    <definedName name="Excel_BuiltIn_Print_Area_28_1">"$#ССЫЛ!.$#ССЫЛ!$#ССЫЛ!:$#ССЫЛ!$#ССЫЛ!"</definedName>
    <definedName name="Excel_BuiltIn_Print_Area_3" localSheetId="10">#REF!</definedName>
    <definedName name="Excel_BuiltIn_Print_Area_3">#REF!</definedName>
    <definedName name="Excel_BuiltIn_Print_Area_3_1">"$#ССЫЛ!.$A$2:$E$4"</definedName>
    <definedName name="Excel_BuiltIn_Print_Area_32">"$#ССЫЛ!.$#ССЫЛ!$#ССЫЛ!:$#ССЫЛ!$#ССЫЛ!"</definedName>
    <definedName name="Excel_BuiltIn_Print_Area_43">"$#ССЫЛ!.$#ССЫЛ!$#ССЫЛ!:$#ССЫЛ!$#ССЫЛ!"</definedName>
    <definedName name="Excel_BuiltIn_Print_Area_5" localSheetId="10">#REF!</definedName>
    <definedName name="Excel_BuiltIn_Print_Area_5">#REF!</definedName>
    <definedName name="Excel_BuiltIn_Print_Area_6" localSheetId="10">#REF!</definedName>
    <definedName name="Excel_BuiltIn_Print_Area_6">#REF!</definedName>
    <definedName name="Excel_BuiltIn_Print_Area_7">"$#ССЫЛ!.$A$2:$E$5"</definedName>
    <definedName name="Excel_BuiltIn_Print_Titles_1" localSheetId="21">#REF!</definedName>
    <definedName name="Excel_BuiltIn_Print_Titles_1" localSheetId="22">#REF!</definedName>
    <definedName name="Excel_BuiltIn_Print_Titles_1" localSheetId="23">#REF!</definedName>
    <definedName name="Excel_BuiltIn_Print_Titles_1" localSheetId="10">#REF!</definedName>
    <definedName name="Excel_BuiltIn_Print_Titles_1">#REF!</definedName>
    <definedName name="Excel_BuiltIn_Print_Titles_2" localSheetId="10">#REF!</definedName>
    <definedName name="Excel_BuiltIn_Print_Titles_2">#REF!</definedName>
    <definedName name="Extra_Pay" localSheetId="10">#REF!</definedName>
    <definedName name="Extra_Pay">#REF!</definedName>
    <definedName name="F4_LocSmeta" localSheetId="22">#REF!</definedName>
    <definedName name="F4_LocSmeta" localSheetId="23">#REF!</definedName>
    <definedName name="F4_LocSmeta" localSheetId="10">#REF!</definedName>
    <definedName name="F4_LocSmeta">#REF!</definedName>
    <definedName name="F4_ObjSmeta" localSheetId="22">#REF!</definedName>
    <definedName name="F4_ObjSmeta" localSheetId="23">#REF!</definedName>
    <definedName name="F4_ObjSmeta" localSheetId="10">#REF!</definedName>
    <definedName name="F4_ObjSmeta">#REF!</definedName>
    <definedName name="F4_OrgUpr" localSheetId="22">#REF!</definedName>
    <definedName name="F4_OrgUpr" localSheetId="23">#REF!</definedName>
    <definedName name="F4_OrgUpr" localSheetId="10">#REF!</definedName>
    <definedName name="F4_OrgUpr">#REF!</definedName>
    <definedName name="F4_Proveril" localSheetId="22">#REF!</definedName>
    <definedName name="F4_Proveril" localSheetId="23">#REF!</definedName>
    <definedName name="F4_Proveril" localSheetId="10">#REF!</definedName>
    <definedName name="F4_Proveril">#REF!</definedName>
    <definedName name="F4_Shifr" localSheetId="22">#REF!</definedName>
    <definedName name="F4_Shifr" localSheetId="23">#REF!</definedName>
    <definedName name="F4_Shifr" localSheetId="10">#REF!</definedName>
    <definedName name="F4_Shifr">#REF!</definedName>
    <definedName name="F4_Sostavil" localSheetId="22">#REF!</definedName>
    <definedName name="F4_Sostavil" localSheetId="23">#REF!</definedName>
    <definedName name="F4_Sostavil" localSheetId="10">#REF!</definedName>
    <definedName name="F4_Sostavil">#REF!</definedName>
    <definedName name="F4_Titul" localSheetId="22">#REF!</definedName>
    <definedName name="F4_Titul" localSheetId="23">#REF!</definedName>
    <definedName name="F4_Titul" localSheetId="10">#REF!</definedName>
    <definedName name="F4_Titul">#REF!</definedName>
    <definedName name="F5_LocSmeta" localSheetId="22">#REF!</definedName>
    <definedName name="F5_LocSmeta" localSheetId="23">#REF!</definedName>
    <definedName name="F5_LocSmeta" localSheetId="10">#REF!</definedName>
    <definedName name="F5_LocSmeta">#REF!</definedName>
    <definedName name="F5_ObjSmeta" localSheetId="22">#REF!</definedName>
    <definedName name="F5_ObjSmeta" localSheetId="23">#REF!</definedName>
    <definedName name="F5_ObjSmeta" localSheetId="10">#REF!</definedName>
    <definedName name="F5_ObjSmeta">#REF!</definedName>
    <definedName name="F5_OrgUpr" localSheetId="22">#REF!</definedName>
    <definedName name="F5_OrgUpr" localSheetId="23">#REF!</definedName>
    <definedName name="F5_OrgUpr" localSheetId="10">#REF!</definedName>
    <definedName name="F5_OrgUpr">#REF!</definedName>
    <definedName name="F5_Proveril" localSheetId="22">#REF!</definedName>
    <definedName name="F5_Proveril" localSheetId="23">#REF!</definedName>
    <definedName name="F5_Proveril" localSheetId="10">#REF!</definedName>
    <definedName name="F5_Proveril">#REF!</definedName>
    <definedName name="F5_Shifr" localSheetId="22">#REF!</definedName>
    <definedName name="F5_Shifr" localSheetId="23">#REF!</definedName>
    <definedName name="F5_Shifr" localSheetId="10">#REF!</definedName>
    <definedName name="F5_Shifr">#REF!</definedName>
    <definedName name="F5_Sostavil" localSheetId="22">#REF!</definedName>
    <definedName name="F5_Sostavil" localSheetId="23">#REF!</definedName>
    <definedName name="F5_Sostavil" localSheetId="10">#REF!</definedName>
    <definedName name="F5_Sostavil">#REF!</definedName>
    <definedName name="F5_Titul" localSheetId="22">#REF!</definedName>
    <definedName name="F5_Titul" localSheetId="23">#REF!</definedName>
    <definedName name="F5_Titul" localSheetId="10">#REF!</definedName>
    <definedName name="F5_Titul">#REF!</definedName>
    <definedName name="F5_ZMH_1CHCH" localSheetId="22">#REF!</definedName>
    <definedName name="F5_ZMH_1CHCH" localSheetId="23">#REF!</definedName>
    <definedName name="F5_ZMH_1CHCH" localSheetId="10">#REF!</definedName>
    <definedName name="F5_ZMH_1CHCH">#REF!</definedName>
    <definedName name="F5_ZMH_BAZ" localSheetId="22">#REF!</definedName>
    <definedName name="F5_ZMH_BAZ" localSheetId="23">#REF!</definedName>
    <definedName name="F5_ZMH_BAZ" localSheetId="10">#REF!</definedName>
    <definedName name="F5_ZMH_BAZ">#REF!</definedName>
    <definedName name="F5_ZMH_CHCH" localSheetId="22">#REF!</definedName>
    <definedName name="F5_ZMH_CHCH" localSheetId="23">#REF!</definedName>
    <definedName name="F5_ZMH_CHCH" localSheetId="10">#REF!</definedName>
    <definedName name="F5_ZMH_CHCH">#REF!</definedName>
    <definedName name="F5_ZOR_1CHCH" localSheetId="22">#REF!</definedName>
    <definedName name="F5_ZOR_1CHCH" localSheetId="23">#REF!</definedName>
    <definedName name="F5_ZOR_1CHCH" localSheetId="10">#REF!</definedName>
    <definedName name="F5_ZOR_1CHCH">#REF!</definedName>
    <definedName name="F5_ZOR_BAZ" localSheetId="22">#REF!</definedName>
    <definedName name="F5_ZOR_BAZ" localSheetId="23">#REF!</definedName>
    <definedName name="F5_ZOR_BAZ" localSheetId="10">#REF!</definedName>
    <definedName name="F5_ZOR_BAZ">#REF!</definedName>
    <definedName name="F5_ZOR_CHCH" localSheetId="22">#REF!</definedName>
    <definedName name="F5_ZOR_CHCH" localSheetId="23">#REF!</definedName>
    <definedName name="F5_ZOR_CHCH" localSheetId="10">#REF!</definedName>
    <definedName name="F5_ZOR_CHCH">#REF!</definedName>
    <definedName name="F6_LocSmeta" localSheetId="22">'[29]Форма 9'!#REF!</definedName>
    <definedName name="F6_LocSmeta" localSheetId="23">'[29]Форма 9'!#REF!</definedName>
    <definedName name="F6_LocSmeta" localSheetId="10">'[29]Форма 9'!#REF!</definedName>
    <definedName name="F6_LocSmeta">'[29]Форма 9'!#REF!</definedName>
    <definedName name="F6_ObjSmeta" localSheetId="22">'[29]Форма 9'!#REF!</definedName>
    <definedName name="F6_ObjSmeta" localSheetId="23">'[29]Форма 9'!#REF!</definedName>
    <definedName name="F6_ObjSmeta" localSheetId="10">'[29]Форма 9'!#REF!</definedName>
    <definedName name="F6_ObjSmeta">'[29]Форма 9'!#REF!</definedName>
    <definedName name="F6_OrgUpr" localSheetId="22">'[29]Форма 9'!#REF!</definedName>
    <definedName name="F6_OrgUpr" localSheetId="23">'[29]Форма 9'!#REF!</definedName>
    <definedName name="F6_OrgUpr" localSheetId="10">'[29]Форма 9'!#REF!</definedName>
    <definedName name="F6_OrgUpr">'[29]Форма 9'!#REF!</definedName>
    <definedName name="F6_PROCH_BAZ" localSheetId="22">'[29]Форма 9'!#REF!</definedName>
    <definedName name="F6_PROCH_BAZ" localSheetId="23">'[29]Форма 9'!#REF!</definedName>
    <definedName name="F6_PROCH_BAZ" localSheetId="10">'[29]Форма 9'!#REF!</definedName>
    <definedName name="F6_PROCH_BAZ">'[29]Форма 9'!#REF!</definedName>
    <definedName name="F6_PROCH_TEK" localSheetId="22">'[29]Форма 9'!#REF!</definedName>
    <definedName name="F6_PROCH_TEK" localSheetId="23">'[29]Форма 9'!#REF!</definedName>
    <definedName name="F6_PROCH_TEK" localSheetId="10">'[29]Форма 9'!#REF!</definedName>
    <definedName name="F6_PROCH_TEK">'[29]Форма 9'!#REF!</definedName>
    <definedName name="F6_Shifr" localSheetId="22">'[29]Форма 9'!#REF!</definedName>
    <definedName name="F6_Shifr" localSheetId="23">'[29]Форма 9'!#REF!</definedName>
    <definedName name="F6_Shifr" localSheetId="10">'[29]Форма 9'!#REF!</definedName>
    <definedName name="F6_Shifr">'[29]Форма 9'!#REF!</definedName>
    <definedName name="F6_Titul" localSheetId="22">'[29]Форма 9'!#REF!</definedName>
    <definedName name="F6_Titul" localSheetId="23">'[29]Форма 9'!#REF!</definedName>
    <definedName name="F6_Titul" localSheetId="10">'[29]Форма 9'!#REF!</definedName>
    <definedName name="F6_Titul">'[29]Форма 9'!#REF!</definedName>
    <definedName name="F7_LocSmeta" localSheetId="22">'[29]Форма 10'!#REF!</definedName>
    <definedName name="F7_LocSmeta" localSheetId="23">'[29]Форма 10'!#REF!</definedName>
    <definedName name="F7_LocSmeta" localSheetId="10">'[29]Форма 10'!#REF!</definedName>
    <definedName name="F7_LocSmeta">'[29]Форма 10'!#REF!</definedName>
    <definedName name="F7_ObjSmeta" localSheetId="22">'[29]Форма 10'!#REF!</definedName>
    <definedName name="F7_ObjSmeta" localSheetId="23">'[29]Форма 10'!#REF!</definedName>
    <definedName name="F7_ObjSmeta" localSheetId="10">'[29]Форма 10'!#REF!</definedName>
    <definedName name="F7_ObjSmeta">'[29]Форма 10'!#REF!</definedName>
    <definedName name="F7_OrgUpr" localSheetId="22">'[29]Форма 10'!#REF!</definedName>
    <definedName name="F7_OrgUpr" localSheetId="23">'[29]Форма 10'!#REF!</definedName>
    <definedName name="F7_OrgUpr" localSheetId="10">'[29]Форма 10'!#REF!</definedName>
    <definedName name="F7_OrgUpr">'[29]Форма 10'!#REF!</definedName>
    <definedName name="F7_PROCH_BAZ" localSheetId="22">'[29]Форма 10'!#REF!</definedName>
    <definedName name="F7_PROCH_BAZ" localSheetId="23">'[29]Форма 10'!#REF!</definedName>
    <definedName name="F7_PROCH_BAZ" localSheetId="10">'[29]Форма 10'!#REF!</definedName>
    <definedName name="F7_PROCH_BAZ">'[29]Форма 10'!#REF!</definedName>
    <definedName name="F7_PROCH_TEK" localSheetId="22">'[29]Форма 10'!#REF!</definedName>
    <definedName name="F7_PROCH_TEK" localSheetId="23">'[29]Форма 10'!#REF!</definedName>
    <definedName name="F7_PROCH_TEK" localSheetId="10">'[29]Форма 10'!#REF!</definedName>
    <definedName name="F7_PROCH_TEK">'[29]Форма 10'!#REF!</definedName>
    <definedName name="F7_Shifr" localSheetId="22">'[29]Форма 10'!#REF!</definedName>
    <definedName name="F7_Shifr" localSheetId="23">'[29]Форма 10'!#REF!</definedName>
    <definedName name="F7_Shifr" localSheetId="10">'[29]Форма 10'!#REF!</definedName>
    <definedName name="F7_Shifr">'[29]Форма 10'!#REF!</definedName>
    <definedName name="F7_Titul" localSheetId="22">'[29]Форма 10'!#REF!</definedName>
    <definedName name="F7_Titul" localSheetId="23">'[29]Форма 10'!#REF!</definedName>
    <definedName name="F7_Titul" localSheetId="10">'[29]Форма 10'!#REF!</definedName>
    <definedName name="F7_Titul">'[29]Форма 10'!#REF!</definedName>
    <definedName name="fdc">#N/A</definedName>
    <definedName name="fdfr" localSheetId="10">#REF!</definedName>
    <definedName name="fdfr">#REF!</definedName>
    <definedName name="ff" localSheetId="22">'[30]Табл38-7'!#REF!</definedName>
    <definedName name="ff" localSheetId="23">'[30]Табл38-7'!#REF!</definedName>
    <definedName name="ff" localSheetId="10">'[30]Табл38-7'!#REF!</definedName>
    <definedName name="ff">'[30]Табл38-7'!#REF!</definedName>
    <definedName name="ffffff" localSheetId="10" hidden="1">{#N/A,#N/A,TRUE,"Лист1";#N/A,#N/A,TRUE,"Лист2";#N/A,#N/A,TRUE,"Лист3"}</definedName>
    <definedName name="ffffff" hidden="1">{#N/A,#N/A,TRUE,"Лист1";#N/A,#N/A,TRUE,"Лист2";#N/A,#N/A,TRUE,"Лист3"}</definedName>
    <definedName name="ffgy">#N/A</definedName>
    <definedName name="fg">#N/A</definedName>
    <definedName name="first">'[28]Перечень корректировок'!#REF!</definedName>
    <definedName name="first_998">'[28]Перечень корректировок'!#REF!</definedName>
    <definedName name="first_998_Add">'[28]Перечень корректировок'!#REF!</definedName>
    <definedName name="first_999">'[28]Перечень корректировок'!#REF!</definedName>
    <definedName name="first_999_Add">'[28]Перечень корректировок'!#REF!</definedName>
    <definedName name="FromFZA_BAZ" localSheetId="22">#REF!</definedName>
    <definedName name="FromFZA_BAZ" localSheetId="23">#REF!</definedName>
    <definedName name="FromFZA_BAZ" localSheetId="10">#REF!</definedName>
    <definedName name="FromFZA_BAZ">#REF!</definedName>
    <definedName name="FromFZA_TEK" localSheetId="22">#REF!</definedName>
    <definedName name="FromFZA_TEK" localSheetId="23">#REF!</definedName>
    <definedName name="FromFZA_TEK" localSheetId="10">#REF!</definedName>
    <definedName name="FromFZA_TEK">#REF!</definedName>
    <definedName name="Full_Print" localSheetId="10">#REF!</definedName>
    <definedName name="Full_Print">#REF!</definedName>
    <definedName name="FullVolume" localSheetId="10">#REF!</definedName>
    <definedName name="FullVolume">#REF!</definedName>
    <definedName name="FZA_CopyStr" localSheetId="22">#REF!</definedName>
    <definedName name="FZA_CopyStr" localSheetId="23">#REF!</definedName>
    <definedName name="FZA_CopyStr" localSheetId="10">#REF!</definedName>
    <definedName name="FZA_CopyStr">#REF!</definedName>
    <definedName name="GAcceptedVolume">[14]ДДКП!$K$10</definedName>
    <definedName name="gg" localSheetId="22">'[30]Табл38-7'!#REF!</definedName>
    <definedName name="gg" localSheetId="23">'[30]Табл38-7'!#REF!</definedName>
    <definedName name="gg" localSheetId="10">'[30]Табл38-7'!#REF!</definedName>
    <definedName name="gg">'[30]Табл38-7'!#REF!</definedName>
    <definedName name="ggg" localSheetId="22">'№15 ПД АД Ж,Д, переезд'!ggg</definedName>
    <definedName name="ggg" localSheetId="23">'№16 Обследования ОР2'!ggg</definedName>
    <definedName name="ggg" localSheetId="10">'№3 ИЭИ'!ggg</definedName>
    <definedName name="ggg">'№15 ПД АД Ж,Д, переезд'!ggg</definedName>
    <definedName name="gggg" localSheetId="10">#REF!</definedName>
    <definedName name="gggg">#REF!</definedName>
    <definedName name="gip_10">[25]исх_данные!$D$17</definedName>
    <definedName name="gip_11">[25]исх_данные!$D$17</definedName>
    <definedName name="gip_12">[25]исх_данные!$D$17</definedName>
    <definedName name="gip_13">[20]исх_данные!$B$17</definedName>
    <definedName name="gip_14">[26]исх_данные!$D$17</definedName>
    <definedName name="gip_15">[26]исх_данные!$D$17</definedName>
    <definedName name="gip_5">[25]исх_данные!$D$17</definedName>
    <definedName name="gip_7">[25]исх_данные!$D$17</definedName>
    <definedName name="gip_8">[25]исх_данные!$D$17</definedName>
    <definedName name="gip_9">[25]исх_данные!$D$17</definedName>
    <definedName name="gjgfjg">#N/A</definedName>
    <definedName name="group" localSheetId="10">#REF!</definedName>
    <definedName name="group">#REF!</definedName>
    <definedName name="Header_Row">ROW(#REF!)</definedName>
    <definedName name="Header1" hidden="1">IF(COUNTA(#REF!)=0,0,INDEX(#REF!,MATCH(ROW(#REF!),#REF!,TRUE)))+1</definedName>
    <definedName name="Header2" localSheetId="10" hidden="1">Header1-1&amp;"."&amp;MAX(1,COUNTA(INDEX(#REF!,MATCH(Header1-1,#REF!,FALSE)):#REF!))</definedName>
    <definedName name="Header2" hidden="1">Header1-1&amp;"."&amp;MAX(1,COUNTA(INDEX(#REF!,MATCH(Header1-1,#REF!,FALSE)):#REF!))</definedName>
    <definedName name="hfcxtn" localSheetId="10" hidden="1">#REF!</definedName>
    <definedName name="hfcxtn" hidden="1">#REF!</definedName>
    <definedName name="hghg" localSheetId="22">'[30]Табл38-7'!#REF!</definedName>
    <definedName name="hghg" localSheetId="23">'[30]Табл38-7'!#REF!</definedName>
    <definedName name="hghg" localSheetId="10">#REF!</definedName>
    <definedName name="hghg">'[30]Табл38-7'!#REF!</definedName>
    <definedName name="hhhhhhhhhhh" localSheetId="10">#REF!</definedName>
    <definedName name="hhhhhhhhhhh">#REF!</definedName>
    <definedName name="hhjkl">#N/A</definedName>
    <definedName name="hPriceRange" localSheetId="10">#REF!</definedName>
    <definedName name="hPriceRange">#REF!</definedName>
    <definedName name="hPriceRange_1" localSheetId="10">#REF!</definedName>
    <definedName name="hPriceRange_1">#REF!</definedName>
    <definedName name="hPriceRange_1_1" localSheetId="10">#REF!</definedName>
    <definedName name="hPriceRange_1_1">#REF!</definedName>
    <definedName name="hPriceRange_1_4" localSheetId="10">#REF!</definedName>
    <definedName name="hPriceRange_1_4">#REF!</definedName>
    <definedName name="hPriceRange_1_5" localSheetId="10">#REF!</definedName>
    <definedName name="hPriceRange_1_5">#REF!</definedName>
    <definedName name="hPriceRange_1_6" localSheetId="10">#REF!</definedName>
    <definedName name="hPriceRange_1_6">#REF!</definedName>
    <definedName name="hPriceRange_4" localSheetId="10">#REF!</definedName>
    <definedName name="hPriceRange_4">#REF!</definedName>
    <definedName name="hPriceRange_5" localSheetId="10">#REF!</definedName>
    <definedName name="hPriceRange_5">#REF!</definedName>
    <definedName name="hPriceRange_6" localSheetId="10">#REF!</definedName>
    <definedName name="hPriceRange_6">#REF!</definedName>
    <definedName name="idPriceColumn" localSheetId="10">#REF!</definedName>
    <definedName name="idPriceColumn">#REF!</definedName>
    <definedName name="idPriceColumn_1" localSheetId="10">#REF!</definedName>
    <definedName name="idPriceColumn_1">#REF!</definedName>
    <definedName name="idPriceColumn_1_1" localSheetId="10">#REF!</definedName>
    <definedName name="idPriceColumn_1_1">#REF!</definedName>
    <definedName name="idPriceColumn_1_4" localSheetId="10">#REF!</definedName>
    <definedName name="idPriceColumn_1_4">#REF!</definedName>
    <definedName name="idPriceColumn_1_5" localSheetId="10">#REF!</definedName>
    <definedName name="idPriceColumn_1_5">#REF!</definedName>
    <definedName name="idPriceColumn_1_6" localSheetId="10">#REF!</definedName>
    <definedName name="idPriceColumn_1_6">#REF!</definedName>
    <definedName name="idPriceColumn_4" localSheetId="10">#REF!</definedName>
    <definedName name="idPriceColumn_4">#REF!</definedName>
    <definedName name="idPriceColumn_5" localSheetId="10">#REF!</definedName>
    <definedName name="idPriceColumn_5">#REF!</definedName>
    <definedName name="idPriceColumn_6" localSheetId="10">#REF!</definedName>
    <definedName name="idPriceColumn_6">#REF!</definedName>
    <definedName name="iii" localSheetId="10">#REF!</definedName>
    <definedName name="iii">#REF!</definedName>
    <definedName name="iiioopp">#N/A</definedName>
    <definedName name="in" localSheetId="10">#REF!</definedName>
    <definedName name="in">#REF!</definedName>
    <definedName name="IncludedDPPVolume">'[14]св. о.'!$V$8</definedName>
    <definedName name="IncludedGenDPPVolume">'[14]св. о.'!$AA$8</definedName>
    <definedName name="Ind" localSheetId="10">#REF!</definedName>
    <definedName name="Ind">#REF!</definedName>
    <definedName name="infl" localSheetId="10">[31]ПДР!#REF!</definedName>
    <definedName name="infl">#REF!</definedName>
    <definedName name="Int" localSheetId="10">#REF!</definedName>
    <definedName name="Int">#REF!</definedName>
    <definedName name="Interest_Rate" localSheetId="10">#REF!</definedName>
    <definedName name="Interest_Rate">#REF!</definedName>
    <definedName name="Interval1" localSheetId="10">#REF!</definedName>
    <definedName name="Interval1">#REF!</definedName>
    <definedName name="Interval10">#REF!</definedName>
    <definedName name="Interval11">#REF!</definedName>
    <definedName name="Interval12">#REF!</definedName>
    <definedName name="Interval13">#REF!</definedName>
    <definedName name="Interval14">#REF!</definedName>
    <definedName name="Interval15">#REF!</definedName>
    <definedName name="Interval16">#REF!</definedName>
    <definedName name="Interval17">#REF!</definedName>
    <definedName name="Interval18">#REF!</definedName>
    <definedName name="Interval19">#REF!</definedName>
    <definedName name="Interval2">#REF!</definedName>
    <definedName name="Interval20">#REF!</definedName>
    <definedName name="Interval21">#REF!</definedName>
    <definedName name="Interval22">#REF!</definedName>
    <definedName name="Interval23">#REF!</definedName>
    <definedName name="Interval24">#REF!</definedName>
    <definedName name="Interval3">#REF!</definedName>
    <definedName name="Interval4">#REF!</definedName>
    <definedName name="Interval5">#REF!</definedName>
    <definedName name="Interval6">#REF!</definedName>
    <definedName name="Interval7">#REF!</definedName>
    <definedName name="Interval8">#REF!</definedName>
    <definedName name="Interval9">#REF!</definedName>
    <definedName name="isp_aiis_ch">#REF!</definedName>
    <definedName name="isp_aiis_comp">#REF!</definedName>
    <definedName name="isp_aiis_ik">#REF!</definedName>
    <definedName name="isp_aiis_obj">#REF!</definedName>
    <definedName name="isp_aiis_zs">#REF!</definedName>
    <definedName name="isp_ch_h_p">#REF!</definedName>
    <definedName name="isp_ch_h_r">#REF!</definedName>
    <definedName name="isp_comp">#REF!</definedName>
    <definedName name="isp_ik">#REF!</definedName>
    <definedName name="isp_kpd">#REF!</definedName>
    <definedName name="isp_n_kontr">#REF!</definedName>
    <definedName name="isp_ob">#REF!</definedName>
    <definedName name="isp_t_kontr">#REF!</definedName>
    <definedName name="isp_tr">#REF!</definedName>
    <definedName name="isp_zs">#REF!</definedName>
    <definedName name="Itog" localSheetId="21">#REF!</definedName>
    <definedName name="Itog" localSheetId="22">#REF!</definedName>
    <definedName name="Itog" localSheetId="23">#REF!</definedName>
    <definedName name="Itog" localSheetId="10">#REF!</definedName>
    <definedName name="Itog">#REF!</definedName>
    <definedName name="Itog_4" localSheetId="10">#REF!</definedName>
    <definedName name="Itog_4">#REF!</definedName>
    <definedName name="Itog_6" localSheetId="10">#REF!</definedName>
    <definedName name="Itog_6">#REF!</definedName>
    <definedName name="izm_arm">#REF!</definedName>
    <definedName name="izm_avr">#REF!</definedName>
    <definedName name="izm_avt">#REF!</definedName>
    <definedName name="izm_ch_h_p">#REF!</definedName>
    <definedName name="izm_ch_h_r">#REF!</definedName>
    <definedName name="izm_ik">#REF!</definedName>
    <definedName name="izm_jazn">#REF!</definedName>
    <definedName name="izm_kpd">#REF!</definedName>
    <definedName name="izm_nku">#REF!</definedName>
    <definedName name="izm_pr3">#REF!</definedName>
    <definedName name="izm_tn">#REF!</definedName>
    <definedName name="izm_tr">#REF!</definedName>
    <definedName name="izm_tr_avt">#REF!</definedName>
    <definedName name="izm_tr_ik">#REF!</definedName>
    <definedName name="izm_tr_tn">#REF!</definedName>
    <definedName name="izm_tr_tt">#REF!</definedName>
    <definedName name="izm_tr_ustr">#REF!</definedName>
    <definedName name="izm_tt">#REF!</definedName>
    <definedName name="izm_ussv">#REF!</definedName>
    <definedName name="izm_ustr">#REF!</definedName>
    <definedName name="Izmeritel">#REF!</definedName>
    <definedName name="jhggf">#N/A</definedName>
    <definedName name="jiooi">#N/A</definedName>
    <definedName name="jjj" localSheetId="10">#REF!</definedName>
    <definedName name="jjj">#REF!</definedName>
    <definedName name="jjjjj">#N/A</definedName>
    <definedName name="K" localSheetId="22">#REF!</definedName>
    <definedName name="K" localSheetId="23">#REF!</definedName>
    <definedName name="k" localSheetId="10">#N/A</definedName>
    <definedName name="K">#REF!</definedName>
    <definedName name="K_izisk_7">[32]исх_данные!$D$10</definedName>
    <definedName name="K_proekt_10">[33]исх_данные!$G$10</definedName>
    <definedName name="K_proekt_11">[33]исх_данные!$G$10</definedName>
    <definedName name="K_proekt_12">[33]исх_данные!$G$10</definedName>
    <definedName name="K_proekt_14">[34]исх_данные!$G$10</definedName>
    <definedName name="K_proekt_15">[34]исх_данные!$G$10</definedName>
    <definedName name="K_proekt_5">[33]исх_данные!$G$10</definedName>
    <definedName name="K_proekt_7">[33]исх_данные!$G$10</definedName>
    <definedName name="K_proekt_8">[33]исх_данные!$G$10</definedName>
    <definedName name="K_proekt_9">[33]исх_данные!$G$10</definedName>
    <definedName name="K_proekt2">'[35]исх-данные'!$G$10</definedName>
    <definedName name="K_proekt2_10">[36]исх_данные!$G$10</definedName>
    <definedName name="K_proekt2_11">[36]исх_данные!$G$10</definedName>
    <definedName name="K_proekt2_12">[36]исх_данные!$G$10</definedName>
    <definedName name="K_proekt2_13">[36]исх_данные!$G$10</definedName>
    <definedName name="K_proekt2_5">[36]исх_данные!$G$10</definedName>
    <definedName name="K_proekt2_7">[36]исх_данные!$G$10</definedName>
    <definedName name="K_proekt2_8">[36]исх_данные!$G$10</definedName>
    <definedName name="K_proekt2_9">[36]исх_данные!$G$10</definedName>
    <definedName name="K_proekt3">'[37]исх-данные'!$G$10</definedName>
    <definedName name="K_proekt3_10">[38]исх_данные!$G$10</definedName>
    <definedName name="K_proekt3_11">[38]исх_данные!$G$10</definedName>
    <definedName name="K_proekt3_12">[38]исх_данные!$G$10</definedName>
    <definedName name="K_proekt3_13">[38]исх_данные!$G$10</definedName>
    <definedName name="K_proekt3_5">[38]исх_данные!$G$10</definedName>
    <definedName name="K_proekt3_7">[38]исх_данные!$G$10</definedName>
    <definedName name="K_proekt3_8">[38]исх_данные!$G$10</definedName>
    <definedName name="K_proekt3_9">[38]исх_данные!$G$10</definedName>
    <definedName name="K_proektМВ" localSheetId="22">'[39]исх-данные'!#REF!</definedName>
    <definedName name="K_proektМВ" localSheetId="23">'[39]исх-данные'!#REF!</definedName>
    <definedName name="K_proektМВ" localSheetId="10">'[39]исх-данные'!#REF!</definedName>
    <definedName name="K_proektМВ">'[39]исх-данные'!#REF!</definedName>
    <definedName name="kjbkvkiv">'[40]исх-данные'!$B$27</definedName>
    <definedName name="kjbkvkiv_7">[41]исх_данные!$B$27</definedName>
    <definedName name="kjg">'[40]исх-данные'!$B$30</definedName>
    <definedName name="kjg_7">[41]исх_данные!$B$30</definedName>
    <definedName name="klhlkhlkhlhlkhlkhlkhl">#N/A</definedName>
    <definedName name="kolmakov">#N/A</definedName>
    <definedName name="kp" localSheetId="10">[31]ПДР!#REF!</definedName>
    <definedName name="kp">#REF!</definedName>
    <definedName name="KPlan" localSheetId="22">#REF!</definedName>
    <definedName name="KPlan" localSheetId="23">#REF!</definedName>
    <definedName name="KPlan" localSheetId="10">#REF!</definedName>
    <definedName name="KPlan">#REF!</definedName>
    <definedName name="kurs" localSheetId="10">#REF!</definedName>
    <definedName name="kurs">#REF!</definedName>
    <definedName name="Kзаявки">'[14]Узл. цены'!$A$52</definedName>
    <definedName name="L" localSheetId="22">#REF!</definedName>
    <definedName name="L" localSheetId="23">#REF!</definedName>
    <definedName name="L" localSheetId="10">#REF!</definedName>
    <definedName name="L">#REF!</definedName>
    <definedName name="Last_Row">#N/A</definedName>
    <definedName name="life">'[3]исх-данные'!$E$39</definedName>
    <definedName name="life_10">[16]исх_данные!$E$39</definedName>
    <definedName name="life_11">[16]исх_данные!$E$39</definedName>
    <definedName name="life_12">[16]исх_данные!$E$39</definedName>
    <definedName name="life_13">[16]исх_данные!$E$39</definedName>
    <definedName name="life_5">[16]исх_данные!$E$39</definedName>
    <definedName name="life_7">[16]исх_данные!$E$39</definedName>
    <definedName name="life_8">[16]исх_данные!$E$39</definedName>
    <definedName name="life_9">[16]исх_данные!$E$39</definedName>
    <definedName name="limcount" hidden="1">1</definedName>
    <definedName name="lkbljbkljvikvcjkhcujgxuj">#N/A</definedName>
    <definedName name="Loan_Amount" localSheetId="10">#REF!</definedName>
    <definedName name="Loan_Amount">#REF!</definedName>
    <definedName name="Loan_Start" localSheetId="10">#REF!</definedName>
    <definedName name="Loan_Start">#REF!</definedName>
    <definedName name="Loan_Years" localSheetId="10">#REF!</definedName>
    <definedName name="Loan_Years">#REF!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es" localSheetId="10">#REF!</definedName>
    <definedName name="Losses">#REF!</definedName>
    <definedName name="MarketAreaLosses" localSheetId="10">#REF!</definedName>
    <definedName name="MarketAreaLosses">#REF!</definedName>
    <definedName name="mau" localSheetId="10">#REF!</definedName>
    <definedName name="mau">#REF!</definedName>
    <definedName name="max">#REF!</definedName>
    <definedName name="med">#REF!</definedName>
    <definedName name="min">#REF!</definedName>
    <definedName name="MIN_Greg">#REF!</definedName>
    <definedName name="mmmmmmmm">#N/A</definedName>
    <definedName name="money" localSheetId="22">#REF!</definedName>
    <definedName name="money" localSheetId="23">#REF!</definedName>
    <definedName name="money" localSheetId="10">#REF!</definedName>
    <definedName name="money">#REF!</definedName>
    <definedName name="money_10" localSheetId="22">#REF!</definedName>
    <definedName name="money_10" localSheetId="23">#REF!</definedName>
    <definedName name="money_10" localSheetId="10">#REF!</definedName>
    <definedName name="money_10">#REF!</definedName>
    <definedName name="money_14" localSheetId="22">#REF!</definedName>
    <definedName name="money_14" localSheetId="23">#REF!</definedName>
    <definedName name="money_14" localSheetId="10">#REF!</definedName>
    <definedName name="money_14">#REF!</definedName>
    <definedName name="money_15" localSheetId="22">#REF!</definedName>
    <definedName name="money_15" localSheetId="23">#REF!</definedName>
    <definedName name="money_15" localSheetId="10">#REF!</definedName>
    <definedName name="money_15">#REF!</definedName>
    <definedName name="month" localSheetId="10">#REF!</definedName>
    <definedName name="month">#REF!</definedName>
    <definedName name="n_1" localSheetId="21">{"","одинz","дваz","триz","четыреz","пятьz","шестьz","семьz","восемьz","девятьz"}</definedName>
    <definedName name="n_1" localSheetId="22">{"","одинz","дваz","триz","четыреz","пятьz","шестьz","семьz","восемьz","девятьz"}</definedName>
    <definedName name="n_1" localSheetId="23">{"","одинz","дваz","триz","четыреz","пятьz","шестьz","семьz","восемьz","девятьz"}</definedName>
    <definedName name="n_1" localSheetId="10">{"","одинz","дваz","триz","четыреz","пятьz","шестьz","семьz","восемьz","девятьz"}</definedName>
    <definedName name="n_1" localSheetId="12">{"","одинz","дваz","триz","четыреz","пятьz","шестьz","семьz","восемьz","девятьz"}</definedName>
    <definedName name="n_1">{"","одинz","дваz","триz","четыреz","пятьz","шестьz","семьz","восемьz","девятьz"}</definedName>
    <definedName name="n_2" localSheetId="21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2" localSheetId="2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2" localSheetId="23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2" localSheetId="10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2" localSheetId="1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 localSheetId="21">{"";1;"двадцатьz";"тридцатьz";"сорокz";"пятьдесятz";"шестьдесятz";"семьдесятz";"восемьдесятz";"девяностоz"}</definedName>
    <definedName name="n_3" localSheetId="22">{"";1;"двадцатьz";"тридцатьz";"сорокz";"пятьдесятz";"шестьдесятz";"семьдесятz";"восемьдесятz";"девяностоz"}</definedName>
    <definedName name="n_3" localSheetId="23">{"";1;"двадцатьz";"тридцатьz";"сорокz";"пятьдесятz";"шестьдесятz";"семьдесятz";"восемьдесятz";"девяностоz"}</definedName>
    <definedName name="n_3" localSheetId="10">{"";1;"двадцатьz";"тридцатьz";"сорокz";"пятьдесятz";"шестьдесятz";"семьдесятz";"восемьдесятz";"девяностоz"}</definedName>
    <definedName name="n_3" localSheetId="12">{"";1;"двадцатьz";"тридцатьz";"сорокz";"пятьдесятz";"шестьдесятz";"семьдесятz";"восемьдесятz";"девяностоz"}</definedName>
    <definedName name="n_3">{"";1;"двадцатьz";"тридцатьz";"сорокz";"пятьдесятz";"шестьдесятz";"семьдесятz";"восемьдесятz";"девяностоz"}</definedName>
    <definedName name="n_4" localSheetId="21">{"","стоz","двестиz","тристаz","четырестаz","пятьсотz","шестьсотz","семьсотz","восемьсотz","девятьсотz"}</definedName>
    <definedName name="n_4" localSheetId="22">{"","стоz","двестиz","тристаz","четырестаz","пятьсотz","шестьсотz","семьсотz","восемьсотz","девятьсотz"}</definedName>
    <definedName name="n_4" localSheetId="23">{"","стоz","двестиz","тристаz","четырестаz","пятьсотz","шестьсотz","семьсотz","восемьсотz","девятьсотz"}</definedName>
    <definedName name="n_4" localSheetId="10">{"","стоz","двестиz","тристаz","четырестаz","пятьсотz","шестьсотz","семьсотz","восемьсотz","девятьсотz"}</definedName>
    <definedName name="n_4" localSheetId="12">{"","стоz","двестиz","тристаz","четырестаz","пятьсотz","шестьсотz","семьсотz","восемьсотz","девятьсотz"}</definedName>
    <definedName name="n_4">{"","стоz","двестиz","тристаz","четырестаz","пятьсотz","шестьсотz","семьсотz","восемьсотz","девятьсотz"}</definedName>
    <definedName name="n_5" localSheetId="21">{"","однаz","двеz","триz","четыреz","пятьz","шестьz","семьz","восемьz","девятьz"}</definedName>
    <definedName name="n_5" localSheetId="22">{"","однаz","двеz","триz","четыреz","пятьz","шестьz","семьz","восемьz","девятьz"}</definedName>
    <definedName name="n_5" localSheetId="23">{"","однаz","двеz","триz","четыреz","пятьz","шестьz","семьz","восемьz","девятьz"}</definedName>
    <definedName name="n_5" localSheetId="10">{"","однаz","двеz","триz","четыреz","пятьz","шестьz","семьz","восемьz","девятьz"}</definedName>
    <definedName name="n_5" localSheetId="12">{"","однаz","двеz","триz","четыреz","пятьz","шестьz","семьz","восемьz","девятьz"}</definedName>
    <definedName name="n_5">{"","однаz","двеz","триz","четыреz","пятьz","шестьz","семьz","восемьz","девятьz"}</definedName>
    <definedName name="n_kontr" localSheetId="10">#REF!</definedName>
    <definedName name="n_kontr">#REF!</definedName>
    <definedName name="n0" localSheetId="10">"000000000000,00"</definedName>
    <definedName name="n0">"000000000000"&amp;MID(1/2,2,1)&amp;"00"</definedName>
    <definedName name="n0x" localSheetId="21">IF('№14 ПД АД Подъездные'!n_3=1,'№14 ПД АД Подъездные'!n_2,'№14 ПД АД Подъездные'!n_3&amp;'№14 ПД АД Подъездные'!n_1)</definedName>
    <definedName name="n0x" localSheetId="22">IF('№15 ПД АД Ж,Д, переезд'!n_3=1,'№15 ПД АД Ж,Д, переезд'!n_2,'№15 ПД АД Ж,Д, переезд'!n_3&amp;'№15 ПД АД Ж,Д, переезд'!n_1)</definedName>
    <definedName name="n0x" localSheetId="23">IF('№16 Обследования ОР2'!n_3=1,'№16 Обследования ОР2'!n_2,'№16 Обследования ОР2'!n_3&amp;'№16 Обследования ОР2'!n_1)</definedName>
    <definedName name="n0x" localSheetId="10">IF('№3 ИЭИ'!n_3=1,'№3 ИЭИ'!n_2,'№3 ИЭИ'!n_3&amp;'№3 ИЭИ'!n_1)</definedName>
    <definedName name="n0x" localSheetId="12">IF('№5 ИГФИ'!n_3=1,'№5 ИГФИ'!n_2,'№5 ИГФИ'!n_3&amp;'№5 ИГФИ'!n_1)</definedName>
    <definedName name="n0x">IF(n_3=1,n_2,n_3&amp;n_1)</definedName>
    <definedName name="n1x" localSheetId="21">IF('№14 ПД АД Подъездные'!n_3=1,'№14 ПД АД Подъездные'!n_2,'№14 ПД АД Подъездные'!n_3&amp;'№14 ПД АД Подъездные'!n_5)</definedName>
    <definedName name="n1x" localSheetId="22">IF('№15 ПД АД Ж,Д, переезд'!n_3=1,'№15 ПД АД Ж,Д, переезд'!n_2,'№15 ПД АД Ж,Д, переезд'!n_3&amp;'№15 ПД АД Ж,Д, переезд'!n_5)</definedName>
    <definedName name="n1x" localSheetId="23">IF('№16 Обследования ОР2'!n_3=1,'№16 Обследования ОР2'!n_2,'№16 Обследования ОР2'!n_3&amp;'№16 Обследования ОР2'!n_5)</definedName>
    <definedName name="n1x" localSheetId="10">IF('№3 ИЭИ'!n_3=1,'№3 ИЭИ'!n_2,'№3 ИЭИ'!n_3&amp;'№3 ИЭИ'!n_5)</definedName>
    <definedName name="n1x" localSheetId="12">IF('№5 ИГФИ'!n_3=1,'№5 ИГФИ'!n_2,'№5 ИГФИ'!n_3&amp;'№5 ИГФИ'!n_5)</definedName>
    <definedName name="n1x">IF(n_3=1,n_2,n_3&amp;n_5)</definedName>
    <definedName name="nakDay" localSheetId="10">#REF!</definedName>
    <definedName name="nakDay">#REF!</definedName>
    <definedName name="nakFrom" localSheetId="10">#REF!</definedName>
    <definedName name="nakFrom">#REF!</definedName>
    <definedName name="nakMonth" localSheetId="10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alog" localSheetId="10">#REF!</definedName>
    <definedName name="Nalog">#REF!</definedName>
    <definedName name="Name" localSheetId="10">#REF!</definedName>
    <definedName name="Name">#REF!</definedName>
    <definedName name="njgj" localSheetId="10">#REF!</definedName>
    <definedName name="njgj">#REF!</definedName>
    <definedName name="Nom_god">#REF!</definedName>
    <definedName name="Nom_mes">#REF!</definedName>
    <definedName name="Num_Pmt_Per_Year">#REF!</definedName>
    <definedName name="Number_of_Payments" localSheetId="10">MATCH(0.01,End_Bal,-1)+1</definedName>
    <definedName name="Number_of_Payments">MATCH(0.01,End_Bal,-1)+1</definedName>
    <definedName name="NumberStat" localSheetId="10">#REF!</definedName>
    <definedName name="NumberStat">#REF!</definedName>
    <definedName name="NumColJournal" localSheetId="10">#REF!</definedName>
    <definedName name="NumColJournal">#REF!</definedName>
    <definedName name="NumColJournal_1" localSheetId="10">#REF!</definedName>
    <definedName name="NumColJournal_1">#REF!</definedName>
    <definedName name="NumColJournal_10" localSheetId="10">#REF!</definedName>
    <definedName name="NumColJournal_10">#REF!</definedName>
    <definedName name="NumColJournal_13" localSheetId="10">#REF!</definedName>
    <definedName name="NumColJournal_13">#REF!</definedName>
    <definedName name="NumColJournal_14" localSheetId="10">#REF!</definedName>
    <definedName name="NumColJournal_14">#REF!</definedName>
    <definedName name="NumColJournal_15" localSheetId="10">#REF!</definedName>
    <definedName name="NumColJournal_15">#REF!</definedName>
    <definedName name="NumColJournal_16" localSheetId="10">#REF!</definedName>
    <definedName name="NumColJournal_16">#REF!</definedName>
    <definedName name="NumColJournal_7" localSheetId="10">#REF!</definedName>
    <definedName name="NumColJournal_7">#REF!</definedName>
    <definedName name="NumColJournal_8" localSheetId="10">#REF!</definedName>
    <definedName name="NumColJournal_8">#REF!</definedName>
    <definedName name="NumColJournal_9" localSheetId="10">#REF!</definedName>
    <definedName name="NumColJournal_9">#REF!</definedName>
    <definedName name="NumTxt" localSheetId="21">Модуль1.NumTxt</definedName>
    <definedName name="NumTxt" localSheetId="22">Модуль1.NumTxt</definedName>
    <definedName name="NumTxt" localSheetId="23">Модуль1.NumTxt</definedName>
    <definedName name="NumTxt" localSheetId="10">Модуль1.NumTxt</definedName>
    <definedName name="NumTxt">Модуль1.NumTxt</definedName>
    <definedName name="Nгз" localSheetId="10">#REF!</definedName>
    <definedName name="Nгз">#REF!</definedName>
    <definedName name="object" localSheetId="10">#REF!</definedName>
    <definedName name="object">#REF!</definedName>
    <definedName name="obsl_ch_h_p" localSheetId="10">#REF!</definedName>
    <definedName name="obsl_ch_h_p">#REF!</definedName>
    <definedName name="obsl_ch_h_r">#REF!</definedName>
    <definedName name="obsl_eu">#REF!</definedName>
    <definedName name="obsl_ik">#REF!</definedName>
    <definedName name="obsl_kpd">#REF!</definedName>
    <definedName name="obsl_ob">#REF!</definedName>
    <definedName name="obsl_zs">#REF!</definedName>
    <definedName name="obsled_ik_eu">#REF!</definedName>
    <definedName name="obsled_ik_ik">#REF!</definedName>
    <definedName name="obsled_ik_obj">#REF!</definedName>
    <definedName name="obsled_ik_zs">#REF!</definedName>
    <definedName name="OELName" localSheetId="10">#REF!</definedName>
    <definedName name="OELName">#REF!</definedName>
    <definedName name="OELName_1" localSheetId="10">#REF!</definedName>
    <definedName name="OELName_1">#REF!</definedName>
    <definedName name="OELName_1_1" localSheetId="10">#REF!</definedName>
    <definedName name="OELName_1_1">#REF!</definedName>
    <definedName name="OELName_1_4" localSheetId="10">#REF!</definedName>
    <definedName name="OELName_1_4">#REF!</definedName>
    <definedName name="OELName_1_5" localSheetId="10">#REF!</definedName>
    <definedName name="OELName_1_5">#REF!</definedName>
    <definedName name="OELName_1_6" localSheetId="10">#REF!</definedName>
    <definedName name="OELName_1_6">#REF!</definedName>
    <definedName name="OELName_4" localSheetId="10">#REF!</definedName>
    <definedName name="OELName_4">#REF!</definedName>
    <definedName name="OELName_5" localSheetId="10">#REF!</definedName>
    <definedName name="OELName_5">#REF!</definedName>
    <definedName name="OELName_6" localSheetId="10">#REF!</definedName>
    <definedName name="OELName_6">#REF!</definedName>
    <definedName name="OFS" localSheetId="10">#REF!</definedName>
    <definedName name="OFS">#REF!</definedName>
    <definedName name="ok">[42]Контроль!$E$1</definedName>
    <definedName name="OPLName" localSheetId="10">#REF!</definedName>
    <definedName name="OPLName">#REF!</definedName>
    <definedName name="OPLName_1" localSheetId="10">#REF!</definedName>
    <definedName name="OPLName_1">#REF!</definedName>
    <definedName name="OPLName_1_1" localSheetId="10">#REF!</definedName>
    <definedName name="OPLName_1_1">#REF!</definedName>
    <definedName name="OPLName_1_4" localSheetId="10">#REF!</definedName>
    <definedName name="OPLName_1_4">#REF!</definedName>
    <definedName name="OPLName_1_5" localSheetId="10">#REF!</definedName>
    <definedName name="OPLName_1_5">#REF!</definedName>
    <definedName name="OPLName_1_6" localSheetId="10">#REF!</definedName>
    <definedName name="OPLName_1_6">#REF!</definedName>
    <definedName name="OPLName_4" localSheetId="10">#REF!</definedName>
    <definedName name="OPLName_4">#REF!</definedName>
    <definedName name="OPLName_5" localSheetId="10">#REF!</definedName>
    <definedName name="OPLName_5">#REF!</definedName>
    <definedName name="OPLName_6" localSheetId="10">#REF!</definedName>
    <definedName name="OPLName_6">#REF!</definedName>
    <definedName name="ORP">'[14]св. о.'!$P$8</definedName>
    <definedName name="ORPLosses">'[14]св. о.'!$Q$8</definedName>
    <definedName name="ot">'[43]исх-данные'!$B$9</definedName>
    <definedName name="p" localSheetId="10">#REF!</definedName>
    <definedName name="p">#REF!</definedName>
    <definedName name="p_1" localSheetId="10">#REF!</definedName>
    <definedName name="p_1">#REF!</definedName>
    <definedName name="p_1_1" localSheetId="10">#REF!</definedName>
    <definedName name="p_1_1">#REF!</definedName>
    <definedName name="p_1_4" localSheetId="10">#REF!</definedName>
    <definedName name="p_1_4">#REF!</definedName>
    <definedName name="p_1_5" localSheetId="10">#REF!</definedName>
    <definedName name="p_1_5">#REF!</definedName>
    <definedName name="p_1_6" localSheetId="10">#REF!</definedName>
    <definedName name="p_1_6">#REF!</definedName>
    <definedName name="p_4" localSheetId="10">#REF!</definedName>
    <definedName name="p_4">#REF!</definedName>
    <definedName name="p_5" localSheetId="10">#REF!</definedName>
    <definedName name="p_5">#REF!</definedName>
    <definedName name="p_6" localSheetId="10">#REF!</definedName>
    <definedName name="p_6">#REF!</definedName>
    <definedName name="param_arm" localSheetId="10">#REF!</definedName>
    <definedName name="param_arm">#REF!</definedName>
    <definedName name="param_arm_pnr" localSheetId="10">#REF!</definedName>
    <definedName name="param_arm_pnr">#REF!</definedName>
    <definedName name="param_avr" localSheetId="10">#REF!</definedName>
    <definedName name="param_avr">#REF!</definedName>
    <definedName name="param_avt">#REF!</definedName>
    <definedName name="param_eu">#REF!</definedName>
    <definedName name="param_ik">#REF!</definedName>
    <definedName name="param_ik_shu">#REF!</definedName>
    <definedName name="param_ik_tt">#REF!</definedName>
    <definedName name="param_ivk">#REF!</definedName>
    <definedName name="param_ivke_r">#REF!</definedName>
    <definedName name="param_jazn">#REF!</definedName>
    <definedName name="param_kab">#REF!</definedName>
    <definedName name="param_kab_podv">#REF!</definedName>
    <definedName name="param_lin_sv">#REF!</definedName>
    <definedName name="param_lin_sv_in">#REF!</definedName>
    <definedName name="param_lot">#REF!</definedName>
    <definedName name="param_nku_pnr">#REF!</definedName>
    <definedName name="param_nku_pol">#REF!</definedName>
    <definedName name="param_nku_proj">#REF!</definedName>
    <definedName name="param_nku_st">#REF!</definedName>
    <definedName name="param_obj">#REF!</definedName>
    <definedName name="param_pr3">#REF!</definedName>
    <definedName name="param_sch">#REF!</definedName>
    <definedName name="param_tn">#REF!</definedName>
    <definedName name="param_tn_izm">#REF!</definedName>
    <definedName name="param_tt">#REF!</definedName>
    <definedName name="param_tt_izm">#REF!</definedName>
    <definedName name="param_ussv">#REF!</definedName>
    <definedName name="param_zs">#REF!</definedName>
    <definedName name="Pay_Date">#REF!</definedName>
    <definedName name="Pay_Num">#REF!</definedName>
    <definedName name="Payment_Date" localSheetId="10">DATE(YEAR('№3 ИЭИ'!Loan_Start),MONTH('№3 ИЭИ'!Loan_Start)+Payment_Number,DAY('№3 ИЭИ'!Loan_Start))</definedName>
    <definedName name="Payment_Date">DATE(YEAR(Loan_Start),MONTH(Loan_Start)+Payment_Number,DAY(Loan_Start))</definedName>
    <definedName name="PDG" localSheetId="10">#REF!</definedName>
    <definedName name="PDG">#REF!</definedName>
    <definedName name="PL_ENG" localSheetId="10">#REF!</definedName>
    <definedName name="PL_ENG">#REF!</definedName>
    <definedName name="PL_RUS" localSheetId="10">#REF!</definedName>
    <definedName name="PL_RUS">#REF!</definedName>
    <definedName name="PMAXSO">#REF!</definedName>
    <definedName name="PMIN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nr_arm">#REF!</definedName>
    <definedName name="pnr_avr">#REF!</definedName>
    <definedName name="pnr_ch_h_p">#REF!</definedName>
    <definedName name="pnr_ch_h_r">#REF!</definedName>
    <definedName name="pnr_ik">#REF!</definedName>
    <definedName name="pnr_ivke_r">#REF!</definedName>
    <definedName name="pnr_kab">#REF!</definedName>
    <definedName name="pnr_kab_podv">#REF!</definedName>
    <definedName name="pnr_kpd">#REF!</definedName>
    <definedName name="pnr_lin_sv">#REF!</definedName>
    <definedName name="pnr_lin_sv_in">#REF!</definedName>
    <definedName name="pnr_lot">#REF!</definedName>
    <definedName name="pnr_nku">#REF!</definedName>
    <definedName name="pnr_ob">#REF!</definedName>
    <definedName name="pnr_schet">#REF!</definedName>
    <definedName name="pnr_tr">#REF!</definedName>
    <definedName name="pnr_tr_arm">#REF!</definedName>
    <definedName name="pnr_tr_avr">#REF!</definedName>
    <definedName name="pnr_tr_ik">#REF!</definedName>
    <definedName name="pnr_tr_ivke_r">#REF!</definedName>
    <definedName name="pnr_tr_lin_sv">#REF!</definedName>
    <definedName name="pnr_tr_lin_sv_in">#REF!</definedName>
    <definedName name="pnr_tr_nku">#REF!</definedName>
    <definedName name="pnr_tr_schet">#REF!</definedName>
    <definedName name="pnr_tr_ur">#REF!</definedName>
    <definedName name="pnr_tr_ussv">#REF!</definedName>
    <definedName name="pnr_tr_ustr">#REF!</definedName>
    <definedName name="pnr_ur">#REF!</definedName>
    <definedName name="pnr_ussv">#REF!</definedName>
    <definedName name="pnr_ustr">#REF!</definedName>
    <definedName name="PO" localSheetId="22">#REF!</definedName>
    <definedName name="PO" localSheetId="23">#REF!</definedName>
    <definedName name="PO" localSheetId="10">#REF!</definedName>
    <definedName name="PO">#REF!</definedName>
    <definedName name="point">'[44]исх-данные'!$E$39</definedName>
    <definedName name="point_10">[18]исх_данные!$E$39</definedName>
    <definedName name="point_11" localSheetId="22">[19]исх_данные!#REF!</definedName>
    <definedName name="point_11" localSheetId="23">[19]исх_данные!#REF!</definedName>
    <definedName name="point_11" localSheetId="10">[19]исх_данные!#REF!</definedName>
    <definedName name="point_11">[19]исх_данные!#REF!</definedName>
    <definedName name="point_12">[18]исх_данные!$E$39</definedName>
    <definedName name="point_13">[18]исх_данные!$E$39</definedName>
    <definedName name="point_14" localSheetId="22">[45]исх_данные!#REF!</definedName>
    <definedName name="point_14" localSheetId="23">[45]исх_данные!#REF!</definedName>
    <definedName name="point_14" localSheetId="10">[45]исх_данные!#REF!</definedName>
    <definedName name="point_14">[45]исх_данные!#REF!</definedName>
    <definedName name="point_15" localSheetId="22">[45]исх_данные!#REF!</definedName>
    <definedName name="point_15" localSheetId="23">[45]исх_данные!#REF!</definedName>
    <definedName name="point_15" localSheetId="10">[45]исх_данные!#REF!</definedName>
    <definedName name="point_15">[45]исх_данные!#REF!</definedName>
    <definedName name="point_3" localSheetId="22">[19]исх_данные!#REF!</definedName>
    <definedName name="point_3" localSheetId="23">[19]исх_данные!#REF!</definedName>
    <definedName name="point_3" localSheetId="10">[19]исх_данные!#REF!</definedName>
    <definedName name="point_3">[19]исх_данные!#REF!</definedName>
    <definedName name="point_5">[18]исх_данные!$E$39</definedName>
    <definedName name="point_7" localSheetId="22">[19]исх_данные!#REF!</definedName>
    <definedName name="point_7" localSheetId="23">[19]исх_данные!#REF!</definedName>
    <definedName name="point_7" localSheetId="10">[19]исх_данные!#REF!</definedName>
    <definedName name="point_7">[19]исх_данные!#REF!</definedName>
    <definedName name="point_8">[18]исх_данные!$E$39</definedName>
    <definedName name="point_9">[18]исх_данные!$E$39</definedName>
    <definedName name="point1">'[46]исх-данные'!$E$39</definedName>
    <definedName name="point1_10">[47]исх_данные!$E$39</definedName>
    <definedName name="point1_11">[47]исх_данные!$E$39</definedName>
    <definedName name="point1_12">[47]исх_данные!$E$39</definedName>
    <definedName name="point1_13">[47]исх_данные!$E$39</definedName>
    <definedName name="point1_5">[47]исх_данные!$E$39</definedName>
    <definedName name="point1_7">[47]исх_данные!$E$39</definedName>
    <definedName name="point1_8">[47]исх_данные!$E$39</definedName>
    <definedName name="point1_9">[47]исх_данные!$E$39</definedName>
    <definedName name="polta" localSheetId="10">'[48]2001'!#REF!</definedName>
    <definedName name="polta">'[48]2001'!#REF!</definedName>
    <definedName name="PPO" localSheetId="10">#REF!</definedName>
    <definedName name="PPO">#REF!</definedName>
    <definedName name="ppo_n_21" localSheetId="10">#REF!</definedName>
    <definedName name="ppo_n_21">#REF!</definedName>
    <definedName name="ppo_pr_21" localSheetId="10">#REF!</definedName>
    <definedName name="ppo_pr_21">#REF!</definedName>
    <definedName name="ppo_tr">#REF!</definedName>
    <definedName name="ppo_z_21">#REF!</definedName>
    <definedName name="PPORU">'[14]св. о.'!$I$8</definedName>
    <definedName name="PPOVolume" localSheetId="10">#REF!</definedName>
    <definedName name="PPOVolume">#REF!</definedName>
    <definedName name="PPSO">'[14]св. о.'!$C$8</definedName>
    <definedName name="pr" localSheetId="10">#REF!</definedName>
    <definedName name="pr">#REF!</definedName>
    <definedName name="priApplication1" localSheetId="10">#REF!</definedName>
    <definedName name="priApplication1">#REF!</definedName>
    <definedName name="priApplication2" localSheetId="10">#REF!</definedName>
    <definedName name="priApplication2">#REF!</definedName>
    <definedName name="PriceRange" localSheetId="10">#REF!</definedName>
    <definedName name="PriceRange">#REF!</definedName>
    <definedName name="PriceRange_1" localSheetId="10">#REF!</definedName>
    <definedName name="PriceRange_1">#REF!</definedName>
    <definedName name="PriceRange_1_1" localSheetId="10">#REF!</definedName>
    <definedName name="PriceRange_1_1">#REF!</definedName>
    <definedName name="PriceRange_1_4" localSheetId="10">#REF!</definedName>
    <definedName name="PriceRange_1_4">#REF!</definedName>
    <definedName name="PriceRange_1_5" localSheetId="10">#REF!</definedName>
    <definedName name="PriceRange_1_5">#REF!</definedName>
    <definedName name="PriceRange_1_6" localSheetId="10">#REF!</definedName>
    <definedName name="PriceRange_1_6">#REF!</definedName>
    <definedName name="PriceRange_4" localSheetId="10">#REF!</definedName>
    <definedName name="PriceRange_4">#REF!</definedName>
    <definedName name="PriceRange_5" localSheetId="10">#REF!</definedName>
    <definedName name="PriceRange_5">#REF!</definedName>
    <definedName name="PriceRange_6" localSheetId="10">#REF!</definedName>
    <definedName name="PriceRange_6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c">#REF!</definedName>
    <definedName name="Print_Area_Reset" localSheetId="10">OFFSET('№3 ИЭИ'!Full_Print,0,0,Last_Row)</definedName>
    <definedName name="Print_Area_Reset">OFFSET(Full_Print,0,0,Last_Row)</definedName>
    <definedName name="priNumber" localSheetId="10">#REF!</definedName>
    <definedName name="priNumber">#REF!</definedName>
    <definedName name="priOrgn" localSheetId="10">#REF!</definedName>
    <definedName name="priOrgn">#REF!</definedName>
    <definedName name="priPayer" localSheetId="10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ntSnbUser">#REF!</definedName>
    <definedName name="proekt_10">[33]исх_данные!$D$4</definedName>
    <definedName name="proekt_11">[33]исх_данные!$D$4</definedName>
    <definedName name="proekt_12">[33]исх_данные!$D$4</definedName>
    <definedName name="proekt_13">[20]исх_данные!$B$4</definedName>
    <definedName name="proekt_14">[34]исх_данные!$D$4</definedName>
    <definedName name="proekt_15">[34]исх_данные!$D$4</definedName>
    <definedName name="proekt_5">[33]исх_данные!$D$4</definedName>
    <definedName name="proekt_7">[33]исх_данные!$D$4</definedName>
    <definedName name="proekt_8">[33]исх_данные!$D$4</definedName>
    <definedName name="proekt_9">[33]исх_данные!$D$4</definedName>
    <definedName name="prog">'[44]исх-данные'!$E$41</definedName>
    <definedName name="prog_10">[18]исх_данные!$E$41</definedName>
    <definedName name="prog_11" localSheetId="22">[19]исх_данные!#REF!</definedName>
    <definedName name="prog_11" localSheetId="23">[19]исх_данные!#REF!</definedName>
    <definedName name="prog_11" localSheetId="10">[19]исх_данные!#REF!</definedName>
    <definedName name="prog_11">[19]исх_данные!#REF!</definedName>
    <definedName name="prog_12">[18]исх_данные!$E$41</definedName>
    <definedName name="prog_13">[18]исх_данные!$E$41</definedName>
    <definedName name="prog_14" localSheetId="22">[45]исх_данные!#REF!</definedName>
    <definedName name="prog_14" localSheetId="23">[45]исх_данные!#REF!</definedName>
    <definedName name="prog_14" localSheetId="10">[45]исх_данные!#REF!</definedName>
    <definedName name="prog_14">[45]исх_данные!#REF!</definedName>
    <definedName name="prog_15" localSheetId="22">[45]исх_данные!#REF!</definedName>
    <definedName name="prog_15" localSheetId="23">[45]исх_данные!#REF!</definedName>
    <definedName name="prog_15" localSheetId="10">[45]исх_данные!#REF!</definedName>
    <definedName name="prog_15">[45]исх_данные!#REF!</definedName>
    <definedName name="prog_3" localSheetId="22">[19]исх_данные!#REF!</definedName>
    <definedName name="prog_3" localSheetId="23">[19]исх_данные!#REF!</definedName>
    <definedName name="prog_3" localSheetId="10">[19]исх_данные!#REF!</definedName>
    <definedName name="prog_3">[19]исх_данные!#REF!</definedName>
    <definedName name="prog_5">[18]исх_данные!$E$41</definedName>
    <definedName name="prog_7" localSheetId="22">[19]исх_данные!#REF!</definedName>
    <definedName name="prog_7" localSheetId="23">[19]исх_данные!#REF!</definedName>
    <definedName name="prog_7" localSheetId="10">[19]исх_данные!#REF!</definedName>
    <definedName name="prog_7">[19]исх_данные!#REF!</definedName>
    <definedName name="prog_8">[18]исх_данные!$E$41</definedName>
    <definedName name="prog_9">[18]исх_данные!$E$41</definedName>
    <definedName name="proj_aiis_ch">#REF!</definedName>
    <definedName name="proj_aiis_comp">#REF!</definedName>
    <definedName name="proj_aiis_ik">#REF!</definedName>
    <definedName name="proj_aiis_obj">#REF!</definedName>
    <definedName name="proj_aiis_zs">#REF!</definedName>
    <definedName name="proj_ch_h_p">#REF!</definedName>
    <definedName name="proj_ch_h_r">#REF!</definedName>
    <definedName name="proj_comp">#REF!</definedName>
    <definedName name="proj_ik">#REF!</definedName>
    <definedName name="proj_kpd">#REF!</definedName>
    <definedName name="proj_ob">#REF!</definedName>
    <definedName name="proj_zs">#REF!</definedName>
    <definedName name="propis" localSheetId="10">#REF!</definedName>
    <definedName name="propis">#REF!</definedName>
    <definedName name="PU" localSheetId="10">#REF!</definedName>
    <definedName name="PU">#REF!</definedName>
    <definedName name="qip">'[24]исх-данные'!$B$17</definedName>
    <definedName name="qqq" localSheetId="21">Модуль1.NumTxt</definedName>
    <definedName name="qqq" localSheetId="22">Модуль1.NumTxt</definedName>
    <definedName name="qqq" localSheetId="23">Модуль1.NumTxt</definedName>
    <definedName name="qqq" localSheetId="10">#REF!</definedName>
    <definedName name="qqq">#REF!</definedName>
    <definedName name="QUIT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eason" localSheetId="10">#REF!</definedName>
    <definedName name="reason">#REF!</definedName>
    <definedName name="RegBuyVolume">'[14]св. о.'!$AD$7</definedName>
    <definedName name="RegDPPCorrectVolume">'[14]св. о.'!$T$8</definedName>
    <definedName name="RegGenDPPCorrectVolume">'[14]св. о.'!$Y$8</definedName>
    <definedName name="RegGenDPPVolume">'[14]св. о.'!$X$8</definedName>
    <definedName name="RegSellVolume">'[14]св. о.'!$AE$7</definedName>
    <definedName name="rghh">#N/A</definedName>
    <definedName name="rr" localSheetId="10">#REF!</definedName>
    <definedName name="rr">#REF!</definedName>
    <definedName name="RSVolume" localSheetId="10">#REF!</definedName>
    <definedName name="RSVolume">#REF!</definedName>
    <definedName name="s">#N/A</definedName>
    <definedName name="S1_" localSheetId="10">#REF!</definedName>
    <definedName name="S1_">#REF!</definedName>
    <definedName name="S10_" localSheetId="10">#REF!</definedName>
    <definedName name="S10_">#REF!</definedName>
    <definedName name="S11_" localSheetId="10">#REF!</definedName>
    <definedName name="S11_">#REF!</definedName>
    <definedName name="S12_">#REF!</definedName>
    <definedName name="S13_">#REF!</definedName>
    <definedName name="S14_">#REF!</definedName>
    <definedName name="S15_">#REF!</definedName>
    <definedName name="S16_">#REF!</definedName>
    <definedName name="S17_">#REF!</definedName>
    <definedName name="S18_">#REF!</definedName>
    <definedName name="S19_">#REF!</definedName>
    <definedName name="S2_">#REF!</definedName>
    <definedName name="S20_">#REF!</definedName>
    <definedName name="S3_">#REF!</definedName>
    <definedName name="S4_">#REF!</definedName>
    <definedName name="S5_">#REF!</definedName>
    <definedName name="S6_">#REF!</definedName>
    <definedName name="S7_">#REF!</definedName>
    <definedName name="S8_">#REF!</definedName>
    <definedName name="S9_">#REF!</definedName>
    <definedName name="Saldo">#REF!</definedName>
    <definedName name="scale" localSheetId="22">#REF!</definedName>
    <definedName name="scale" localSheetId="23">#REF!</definedName>
    <definedName name="scale" localSheetId="10">#REF!</definedName>
    <definedName name="scale">#REF!</definedName>
    <definedName name="scale_12" localSheetId="22">#REF!</definedName>
    <definedName name="scale_12" localSheetId="23">#REF!</definedName>
    <definedName name="scale_12" localSheetId="10">#REF!</definedName>
    <definedName name="scale_12">#REF!</definedName>
    <definedName name="scale_13" localSheetId="22">#REF!</definedName>
    <definedName name="scale_13" localSheetId="23">#REF!</definedName>
    <definedName name="scale_13" localSheetId="10">#REF!</definedName>
    <definedName name="scale_13">#REF!</definedName>
    <definedName name="scale_14" localSheetId="22">#REF!</definedName>
    <definedName name="scale_14" localSheetId="23">#REF!</definedName>
    <definedName name="scale_14" localSheetId="10">#REF!</definedName>
    <definedName name="scale_14">#REF!</definedName>
    <definedName name="scale_15" localSheetId="22">#REF!</definedName>
    <definedName name="scale_15" localSheetId="23">#REF!</definedName>
    <definedName name="scale_15" localSheetId="10">#REF!</definedName>
    <definedName name="scale_15">#REF!</definedName>
    <definedName name="scale_5" localSheetId="22">#REF!</definedName>
    <definedName name="scale_5" localSheetId="23">#REF!</definedName>
    <definedName name="scale_5" localSheetId="10">#REF!</definedName>
    <definedName name="scale_5">#REF!</definedName>
    <definedName name="scale_7" localSheetId="22">#REF!</definedName>
    <definedName name="scale_7" localSheetId="23">#REF!</definedName>
    <definedName name="scale_7" localSheetId="10">#REF!</definedName>
    <definedName name="scale_7">#REF!</definedName>
    <definedName name="scale_8" localSheetId="22">#REF!</definedName>
    <definedName name="scale_8" localSheetId="23">#REF!</definedName>
    <definedName name="scale_8" localSheetId="10">#REF!</definedName>
    <definedName name="scale_8">#REF!</definedName>
    <definedName name="scale_9" localSheetId="22">#REF!</definedName>
    <definedName name="scale_9" localSheetId="23">#REF!</definedName>
    <definedName name="scale_9" localSheetId="10">#REF!</definedName>
    <definedName name="scale_9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gas" localSheetId="10">#REF!</definedName>
    <definedName name="sdgas">#REF!</definedName>
    <definedName name="second">'[28]Перечень корректировок'!#REF!</definedName>
    <definedName name="second_998">'[28]Перечень корректировок'!#REF!</definedName>
    <definedName name="second_998_Add">'[28]Перечень корректировок'!#REF!</definedName>
    <definedName name="second_999">'[28]Перечень корректировок'!#REF!</definedName>
    <definedName name="second_999_Add">'[28]Перечень корректировок'!#REF!</definedName>
    <definedName name="sector" localSheetId="10">#REF!</definedName>
    <definedName name="sector">#REF!</definedName>
    <definedName name="SellDppVolume">'[14]св. о.'!$W$8</definedName>
    <definedName name="SellVolume">'[14]св. о.'!$R$8</definedName>
    <definedName name="sencount" hidden="1">1</definedName>
    <definedName name="Shap" localSheetId="10">MATCH(0.01,End_Bal,-1)+1</definedName>
    <definedName name="Shap">MATCH(0.01,End_Bal,-1)+1</definedName>
    <definedName name="ShapkaBepx" localSheetId="10">#REF!</definedName>
    <definedName name="ShapkaBepx">#REF!</definedName>
    <definedName name="ShapkaBepxVezde" localSheetId="10">#REF!</definedName>
    <definedName name="ShapkaBepxVezde">#REF!</definedName>
    <definedName name="ShapkaNiz" localSheetId="10">#REF!</definedName>
    <definedName name="ShapkaNiz">#REF!</definedName>
    <definedName name="ShapkaNizVezde">#REF!</definedName>
    <definedName name="SM" localSheetId="21">#REF!</definedName>
    <definedName name="SM" localSheetId="22">#REF!</definedName>
    <definedName name="SM" localSheetId="23">#REF!</definedName>
    <definedName name="SM" localSheetId="10">#REF!</definedName>
    <definedName name="SM">#REF!</definedName>
    <definedName name="SM_6" localSheetId="10">#REF!</definedName>
    <definedName name="SM_6">#REF!</definedName>
    <definedName name="SM_7" localSheetId="10">#REF!</definedName>
    <definedName name="SM_7">#REF!</definedName>
    <definedName name="SM_8" localSheetId="10">#REF!</definedName>
    <definedName name="SM_8">#REF!</definedName>
    <definedName name="SM_SM" localSheetId="21">#REF!</definedName>
    <definedName name="SM_SM" localSheetId="22">#REF!</definedName>
    <definedName name="SM_SM" localSheetId="23">#REF!</definedName>
    <definedName name="SM_SM" localSheetId="10">#REF!</definedName>
    <definedName name="SM_SM">#REF!</definedName>
    <definedName name="SM_SM_6" localSheetId="10">#REF!</definedName>
    <definedName name="SM_SM_6">#REF!</definedName>
    <definedName name="SM_SM_7" localSheetId="10">#REF!</definedName>
    <definedName name="SM_SM_7">#REF!</definedName>
    <definedName name="SM_SM_8" localSheetId="10">#REF!</definedName>
    <definedName name="SM_SM_8">#REF!</definedName>
    <definedName name="SM_STO" localSheetId="21">#REF!</definedName>
    <definedName name="SM_STO" localSheetId="22">#REF!</definedName>
    <definedName name="SM_STO" localSheetId="23">#REF!</definedName>
    <definedName name="SM_STO" localSheetId="10">[49]топография!#REF!</definedName>
    <definedName name="SM_STO">#REF!</definedName>
    <definedName name="SM_STO_" localSheetId="10">#REF!</definedName>
    <definedName name="SM_STO_">#REF!</definedName>
    <definedName name="SM_STO_1" localSheetId="21">'[50]СМЕТА проект'!#REF!</definedName>
    <definedName name="SM_STO_1" localSheetId="22">'[50]СМЕТА проект'!#REF!</definedName>
    <definedName name="SM_STO_1" localSheetId="23">'[50]СМЕТА проект'!#REF!</definedName>
    <definedName name="SM_STO_1" localSheetId="10">'[50]СМЕТА проект'!#REF!</definedName>
    <definedName name="SM_STO_1">#REF!</definedName>
    <definedName name="SM_STO_1_6" localSheetId="10">#REF!</definedName>
    <definedName name="SM_STO_1_6">#REF!</definedName>
    <definedName name="SM_STO_1_7" localSheetId="10">#REF!</definedName>
    <definedName name="SM_STO_1_7">#REF!</definedName>
    <definedName name="SM_STO_1_8" localSheetId="10">#REF!</definedName>
    <definedName name="SM_STO_1_8">#REF!</definedName>
    <definedName name="SM_STO_10" localSheetId="10">#REF!</definedName>
    <definedName name="SM_STO_10">#REF!</definedName>
    <definedName name="SM_STO_13" localSheetId="10">#REF!</definedName>
    <definedName name="SM_STO_13">#REF!</definedName>
    <definedName name="SM_STO_14" localSheetId="10">#REF!</definedName>
    <definedName name="SM_STO_14">#REF!</definedName>
    <definedName name="SM_STO_15" localSheetId="10">#REF!</definedName>
    <definedName name="SM_STO_15">#REF!</definedName>
    <definedName name="SM_STO_16" localSheetId="10">#REF!</definedName>
    <definedName name="SM_STO_16">#REF!</definedName>
    <definedName name="SM_STO_4" localSheetId="10">#REF!</definedName>
    <definedName name="SM_STO_4">#REF!</definedName>
    <definedName name="SM_STO_5" localSheetId="10">#REF!</definedName>
    <definedName name="SM_STO_5">#REF!</definedName>
    <definedName name="SM_STO_6" localSheetId="10">#REF!</definedName>
    <definedName name="SM_STO_6">#REF!</definedName>
    <definedName name="SM_STO_7" localSheetId="10">#REF!</definedName>
    <definedName name="SM_STO_7">#REF!</definedName>
    <definedName name="SM_STO_8" localSheetId="10">#REF!</definedName>
    <definedName name="SM_STO_8">#REF!</definedName>
    <definedName name="SM_STO_9" localSheetId="10">#REF!</definedName>
    <definedName name="SM_STO_9">#REF!</definedName>
    <definedName name="SM_STO1" localSheetId="21">#REF!</definedName>
    <definedName name="SM_STO1" localSheetId="22">#REF!</definedName>
    <definedName name="SM_STO1" localSheetId="23">#REF!</definedName>
    <definedName name="SM_STO1" localSheetId="10">#REF!</definedName>
    <definedName name="SM_STO1">#REF!</definedName>
    <definedName name="SM_STO1_1" localSheetId="10">#REF!</definedName>
    <definedName name="SM_STO1_1">#REF!</definedName>
    <definedName name="SM_STO1_4" localSheetId="10">#REF!</definedName>
    <definedName name="SM_STO1_4">#REF!</definedName>
    <definedName name="SM_STO1_5" localSheetId="10">#REF!</definedName>
    <definedName name="SM_STO1_5">#REF!</definedName>
    <definedName name="SM_STO1_6" localSheetId="10">#REF!</definedName>
    <definedName name="SM_STO1_6">#REF!</definedName>
    <definedName name="SM_STO1_7" localSheetId="10">#REF!</definedName>
    <definedName name="SM_STO1_7">#REF!</definedName>
    <definedName name="SM_STO1_8" localSheetId="10">#REF!</definedName>
    <definedName name="SM_STO1_8">#REF!</definedName>
    <definedName name="SM_STO2" localSheetId="21">#REF!</definedName>
    <definedName name="SM_STO2" localSheetId="22">#REF!</definedName>
    <definedName name="SM_STO2" localSheetId="23">#REF!</definedName>
    <definedName name="SM_STO2" localSheetId="10">#REF!</definedName>
    <definedName name="SM_STO2">#REF!</definedName>
    <definedName name="SM_STO2_1" localSheetId="10">#REF!</definedName>
    <definedName name="SM_STO2_1">#REF!</definedName>
    <definedName name="SM_STO2_4" localSheetId="10">#REF!</definedName>
    <definedName name="SM_STO2_4">#REF!</definedName>
    <definedName name="SM_STO2_5" localSheetId="10">#REF!</definedName>
    <definedName name="SM_STO2_5">#REF!</definedName>
    <definedName name="SM_STO2_6" localSheetId="10">#REF!</definedName>
    <definedName name="SM_STO2_6">#REF!</definedName>
    <definedName name="SM_STO2_7" localSheetId="10">#REF!</definedName>
    <definedName name="SM_STO2_7">#REF!</definedName>
    <definedName name="SM_STO2_8" localSheetId="10">#REF!</definedName>
    <definedName name="SM_STO2_8">#REF!</definedName>
    <definedName name="SM_STO3" localSheetId="21">#REF!</definedName>
    <definedName name="SM_STO3" localSheetId="22">#REF!</definedName>
    <definedName name="SM_STO3" localSheetId="23">#REF!</definedName>
    <definedName name="SM_STO3" localSheetId="10">#REF!</definedName>
    <definedName name="SM_STO3">#REF!</definedName>
    <definedName name="SM_STO3_1" localSheetId="10">#REF!</definedName>
    <definedName name="SM_STO3_1">#REF!</definedName>
    <definedName name="SM_STO3_10" localSheetId="10">#REF!</definedName>
    <definedName name="SM_STO3_10">#REF!</definedName>
    <definedName name="SM_STO3_13" localSheetId="10">#REF!</definedName>
    <definedName name="SM_STO3_13">#REF!</definedName>
    <definedName name="SM_STO3_14" localSheetId="10">#REF!</definedName>
    <definedName name="SM_STO3_14">#REF!</definedName>
    <definedName name="SM_STO3_15" localSheetId="10">#REF!</definedName>
    <definedName name="SM_STO3_15">#REF!</definedName>
    <definedName name="SM_STO3_16" localSheetId="10">#REF!</definedName>
    <definedName name="SM_STO3_16">#REF!</definedName>
    <definedName name="SM_STO3_4" localSheetId="10">#REF!</definedName>
    <definedName name="SM_STO3_4">#REF!</definedName>
    <definedName name="SM_STO3_5" localSheetId="10">#REF!</definedName>
    <definedName name="SM_STO3_5">#REF!</definedName>
    <definedName name="SM_STO3_6" localSheetId="10">#REF!</definedName>
    <definedName name="SM_STO3_6">#REF!</definedName>
    <definedName name="SM_STO3_7" localSheetId="10">#REF!</definedName>
    <definedName name="SM_STO3_7">#REF!</definedName>
    <definedName name="SM_STO3_8" localSheetId="10">#REF!</definedName>
    <definedName name="SM_STO3_8">#REF!</definedName>
    <definedName name="SM_STO3_9" localSheetId="10">#REF!</definedName>
    <definedName name="SM_STO3_9">#REF!</definedName>
    <definedName name="Smmmmmmmmmmmmmmm" localSheetId="10">#REF!</definedName>
    <definedName name="Smmmmmmmmmmmmmmm">#REF!</definedName>
    <definedName name="smr_arm">#REF!</definedName>
    <definedName name="smr_avr">#REF!</definedName>
    <definedName name="smr_avt">#REF!</definedName>
    <definedName name="smr_ch_h_p">#REF!</definedName>
    <definedName name="smr_ch_h_r">#REF!</definedName>
    <definedName name="smr_dost">#REF!</definedName>
    <definedName name="smr_ik">#REF!</definedName>
    <definedName name="smr_ik_shu">#REF!</definedName>
    <definedName name="smr_ik_tt">#REF!</definedName>
    <definedName name="smr_ivke_r">#REF!</definedName>
    <definedName name="smr_jazn">#REF!</definedName>
    <definedName name="smr_kab">#REF!</definedName>
    <definedName name="smr_kab_podv">#REF!</definedName>
    <definedName name="smr_kpd">#REF!</definedName>
    <definedName name="smr_lin_sv">#REF!</definedName>
    <definedName name="smr_lin_sv_in">#REF!</definedName>
    <definedName name="smr_lot">#REF!</definedName>
    <definedName name="smr_nku">#REF!</definedName>
    <definedName name="smr_nku_st">#REF!</definedName>
    <definedName name="smr_pr3">#REF!</definedName>
    <definedName name="smr_schet">#REF!</definedName>
    <definedName name="smr_tn">#REF!</definedName>
    <definedName name="smr_tr">#REF!</definedName>
    <definedName name="smr_tr_arm">#REF!</definedName>
    <definedName name="smr_tr_avr">#REF!</definedName>
    <definedName name="smr_tr_avt">#REF!</definedName>
    <definedName name="smr_tr_dost">#REF!</definedName>
    <definedName name="smr_tr_ik">#REF!</definedName>
    <definedName name="smr_tr_ik_shu">#REF!</definedName>
    <definedName name="smr_tr_ik_tt">#REF!</definedName>
    <definedName name="smr_tr_ivke_r">#REF!</definedName>
    <definedName name="smr_tr_jazn">#REF!</definedName>
    <definedName name="smr_tr_kab">#REF!</definedName>
    <definedName name="smr_tr_lin_sv">#REF!</definedName>
    <definedName name="smr_tr_lin_sv_in">#REF!</definedName>
    <definedName name="smr_tr_lot">#REF!</definedName>
    <definedName name="smr_tr_nku">#REF!</definedName>
    <definedName name="smr_tr_nku_st">#REF!</definedName>
    <definedName name="smr_tr_podv">#REF!</definedName>
    <definedName name="smr_tr_pr3">#REF!</definedName>
    <definedName name="smr_tr_schet">#REF!</definedName>
    <definedName name="smr_tr_tn">#REF!</definedName>
    <definedName name="smr_tr_tt">#REF!</definedName>
    <definedName name="smr_tr_ur">#REF!</definedName>
    <definedName name="smr_tr_ussv">#REF!</definedName>
    <definedName name="smr_tr_ustr">#REF!</definedName>
    <definedName name="smr_tt">#REF!</definedName>
    <definedName name="smr_ur">#REF!</definedName>
    <definedName name="smr_ussv">#REF!</definedName>
    <definedName name="smr_ustr">#REF!</definedName>
    <definedName name="Soglasovano">#REF!</definedName>
    <definedName name="SPPO">'[14]св. о.'!$J$8</definedName>
    <definedName name="SPPOVolume" localSheetId="10">#REF!</definedName>
    <definedName name="SPPOVolume">#REF!</definedName>
    <definedName name="sss" localSheetId="22">[51]база!#REF!</definedName>
    <definedName name="sss" localSheetId="23">[51]база!#REF!</definedName>
    <definedName name="sss" localSheetId="10">[51]база!#REF!</definedName>
    <definedName name="sss">[51]база!#REF!</definedName>
    <definedName name="ssss">#N/A</definedName>
    <definedName name="ssssssss">#N/A</definedName>
    <definedName name="ssssssssssssss">#N/A</definedName>
    <definedName name="SSTPMAX" localSheetId="10">#REF!</definedName>
    <definedName name="SSTPMAX">#REF!</definedName>
    <definedName name="SSTVolume" localSheetId="10">#REF!</definedName>
    <definedName name="SSTVolume">#REF!</definedName>
    <definedName name="ST" localSheetId="10">#REF!</definedName>
    <definedName name="ST">#REF!</definedName>
    <definedName name="Stat" localSheetId="10">#REF!</definedName>
    <definedName name="Stat">#REF!</definedName>
    <definedName name="stoim">'[44]исх-данные'!$E$40</definedName>
    <definedName name="stoim_10">[18]исх_данные!$E$40</definedName>
    <definedName name="stoim_11" localSheetId="22">[19]исх_данные!#REF!</definedName>
    <definedName name="stoim_11" localSheetId="23">[19]исх_данные!#REF!</definedName>
    <definedName name="stoim_11" localSheetId="10">[19]исх_данные!#REF!</definedName>
    <definedName name="stoim_11">[19]исх_данные!#REF!</definedName>
    <definedName name="stoim_12">[18]исх_данные!$E$40</definedName>
    <definedName name="stoim_13">[18]исх_данные!$E$40</definedName>
    <definedName name="stoim_14" localSheetId="22">[45]исх_данные!#REF!</definedName>
    <definedName name="stoim_14" localSheetId="23">[45]исх_данные!#REF!</definedName>
    <definedName name="stoim_14" localSheetId="10">[45]исх_данные!#REF!</definedName>
    <definedName name="stoim_14">[45]исх_данные!#REF!</definedName>
    <definedName name="stoim_15" localSheetId="22">[45]исх_данные!#REF!</definedName>
    <definedName name="stoim_15" localSheetId="23">[45]исх_данные!#REF!</definedName>
    <definedName name="stoim_15" localSheetId="10">[45]исх_данные!#REF!</definedName>
    <definedName name="stoim_15">[45]исх_данные!#REF!</definedName>
    <definedName name="stoim_3" localSheetId="22">[19]исх_данные!#REF!</definedName>
    <definedName name="stoim_3" localSheetId="23">[19]исх_данные!#REF!</definedName>
    <definedName name="stoim_3" localSheetId="10">[19]исх_данные!#REF!</definedName>
    <definedName name="stoim_3">[19]исх_данные!#REF!</definedName>
    <definedName name="stoim_5">[18]исх_данные!$E$40</definedName>
    <definedName name="stoim_7" localSheetId="22">[19]исх_данные!#REF!</definedName>
    <definedName name="stoim_7" localSheetId="23">[19]исх_данные!#REF!</definedName>
    <definedName name="stoim_7" localSheetId="10">[19]исх_данные!#REF!</definedName>
    <definedName name="stoim_7">[19]исх_данные!#REF!</definedName>
    <definedName name="stoim_8">[18]исх_данные!$E$40</definedName>
    <definedName name="stoim_9">[18]исх_данные!$E$40</definedName>
    <definedName name="su">#REF!</definedName>
    <definedName name="sub" localSheetId="10">#REF!</definedName>
    <definedName name="sub">#REF!</definedName>
    <definedName name="subject" localSheetId="10">#REF!</definedName>
    <definedName name="subject">#REF!</definedName>
    <definedName name="submoney">[52]data!$B$11</definedName>
    <definedName name="submoney_14" localSheetId="22">#REF!</definedName>
    <definedName name="submoney_14" localSheetId="23">#REF!</definedName>
    <definedName name="submoney_14" localSheetId="10">#REF!</definedName>
    <definedName name="submoney_14">#REF!</definedName>
    <definedName name="submoney_15" localSheetId="22">#REF!</definedName>
    <definedName name="submoney_15" localSheetId="23">#REF!</definedName>
    <definedName name="submoney_15" localSheetId="10">#REF!</definedName>
    <definedName name="submoney_15">#REF!</definedName>
    <definedName name="submoney_2">[53]data!$B$11</definedName>
    <definedName name="submoney_3">[53]data!$B$11</definedName>
    <definedName name="subvolume" localSheetId="22">#REF!</definedName>
    <definedName name="subvolume" localSheetId="23">#REF!</definedName>
    <definedName name="subvolume" localSheetId="10">#REF!</definedName>
    <definedName name="subvolume">#REF!</definedName>
    <definedName name="subvolume_12" localSheetId="22">#REF!</definedName>
    <definedName name="subvolume_12" localSheetId="23">#REF!</definedName>
    <definedName name="subvolume_12" localSheetId="10">#REF!</definedName>
    <definedName name="subvolume_12">#REF!</definedName>
    <definedName name="subvolume_13" localSheetId="22">#REF!</definedName>
    <definedName name="subvolume_13" localSheetId="23">#REF!</definedName>
    <definedName name="subvolume_13" localSheetId="10">#REF!</definedName>
    <definedName name="subvolume_13">#REF!</definedName>
    <definedName name="subvolume_14" localSheetId="22">#REF!</definedName>
    <definedName name="subvolume_14" localSheetId="23">#REF!</definedName>
    <definedName name="subvolume_14" localSheetId="10">#REF!</definedName>
    <definedName name="subvolume_14">#REF!</definedName>
    <definedName name="subvolume_15" localSheetId="22">#REF!</definedName>
    <definedName name="subvolume_15" localSheetId="23">#REF!</definedName>
    <definedName name="subvolume_15" localSheetId="10">#REF!</definedName>
    <definedName name="subvolume_15">#REF!</definedName>
    <definedName name="subvolume_5" localSheetId="22">#REF!</definedName>
    <definedName name="subvolume_5" localSheetId="23">#REF!</definedName>
    <definedName name="subvolume_5" localSheetId="10">#REF!</definedName>
    <definedName name="subvolume_5">#REF!</definedName>
    <definedName name="subvolume_7" localSheetId="22">#REF!</definedName>
    <definedName name="subvolume_7" localSheetId="23">#REF!</definedName>
    <definedName name="subvolume_7" localSheetId="10">#REF!</definedName>
    <definedName name="subvolume_7">#REF!</definedName>
    <definedName name="subvolume_8" localSheetId="22">#REF!</definedName>
    <definedName name="subvolume_8" localSheetId="23">#REF!</definedName>
    <definedName name="subvolume_8" localSheetId="10">#REF!</definedName>
    <definedName name="subvolume_8">#REF!</definedName>
    <definedName name="subvolume_9" localSheetId="22">#REF!</definedName>
    <definedName name="subvolume_9" localSheetId="23">#REF!</definedName>
    <definedName name="subvolume_9" localSheetId="10">#REF!</definedName>
    <definedName name="subvolume_9">#REF!</definedName>
    <definedName name="SUM_" localSheetId="21">#REF!</definedName>
    <definedName name="SUM_" localSheetId="22">#REF!</definedName>
    <definedName name="SUM_" localSheetId="23">#REF!</definedName>
    <definedName name="SUM_" localSheetId="10">#REF!</definedName>
    <definedName name="SUM_">#REF!</definedName>
    <definedName name="SUM___" localSheetId="10">#REF!</definedName>
    <definedName name="SUM___">#REF!</definedName>
    <definedName name="SUM__1" localSheetId="10">#REF!</definedName>
    <definedName name="SUM__1">#REF!</definedName>
    <definedName name="SUM__10" localSheetId="10">#REF!</definedName>
    <definedName name="SUM__10">#REF!</definedName>
    <definedName name="SUM__13" localSheetId="10">#REF!</definedName>
    <definedName name="SUM__13">#REF!</definedName>
    <definedName name="SUM__14" localSheetId="10">#REF!</definedName>
    <definedName name="SUM__14">#REF!</definedName>
    <definedName name="SUM__15" localSheetId="10">#REF!</definedName>
    <definedName name="SUM__15">#REF!</definedName>
    <definedName name="SUM__16" localSheetId="10">#REF!</definedName>
    <definedName name="SUM__16">#REF!</definedName>
    <definedName name="SUM__4" localSheetId="10">#REF!</definedName>
    <definedName name="SUM__4">#REF!</definedName>
    <definedName name="SUM__5" localSheetId="10">#REF!</definedName>
    <definedName name="SUM__5">#REF!</definedName>
    <definedName name="SUM__6" localSheetId="10">#REF!</definedName>
    <definedName name="SUM__6">#REF!</definedName>
    <definedName name="SUM__7" localSheetId="10">#REF!</definedName>
    <definedName name="SUM__7">#REF!</definedName>
    <definedName name="SUM__8" localSheetId="10">#REF!</definedName>
    <definedName name="SUM__8">#REF!</definedName>
    <definedName name="SUM__9" localSheetId="10">#REF!</definedName>
    <definedName name="SUM__9">#REF!</definedName>
    <definedName name="SUM_1" localSheetId="21">#REF!</definedName>
    <definedName name="SUM_1" localSheetId="22">#REF!</definedName>
    <definedName name="SUM_1" localSheetId="23">#REF!</definedName>
    <definedName name="SUM_1" localSheetId="10">#REF!</definedName>
    <definedName name="SUM_1">#REF!</definedName>
    <definedName name="SUM_1_1" localSheetId="10">#REF!</definedName>
    <definedName name="SUM_1_1">#REF!</definedName>
    <definedName name="SUM_1_4" localSheetId="10">#REF!</definedName>
    <definedName name="SUM_1_4">#REF!</definedName>
    <definedName name="SUM_1_5" localSheetId="10">#REF!</definedName>
    <definedName name="SUM_1_5">#REF!</definedName>
    <definedName name="SUM_1_6" localSheetId="10">#REF!</definedName>
    <definedName name="SUM_1_6">#REF!</definedName>
    <definedName name="sum_2" localSheetId="21">#REF!</definedName>
    <definedName name="sum_2" localSheetId="22">#REF!</definedName>
    <definedName name="sum_2" localSheetId="23">#REF!</definedName>
    <definedName name="sum_2" localSheetId="10">#REF!</definedName>
    <definedName name="sum_2">#REF!</definedName>
    <definedName name="SUM_3" localSheetId="21">#REF!</definedName>
    <definedName name="SUM_3" localSheetId="22">#REF!</definedName>
    <definedName name="SUM_3" localSheetId="23">#REF!</definedName>
    <definedName name="SUM_3" localSheetId="10">#REF!</definedName>
    <definedName name="SUM_3">#REF!</definedName>
    <definedName name="SUM_3_1" localSheetId="10">#REF!</definedName>
    <definedName name="SUM_3_1">#REF!</definedName>
    <definedName name="SUM_3_10" localSheetId="10">#REF!</definedName>
    <definedName name="SUM_3_10">#REF!</definedName>
    <definedName name="SUM_3_13" localSheetId="10">#REF!</definedName>
    <definedName name="SUM_3_13">#REF!</definedName>
    <definedName name="SUM_3_14" localSheetId="10">#REF!</definedName>
    <definedName name="SUM_3_14">#REF!</definedName>
    <definedName name="SUM_3_15" localSheetId="10">#REF!</definedName>
    <definedName name="SUM_3_15">#REF!</definedName>
    <definedName name="SUM_3_16" localSheetId="10">#REF!</definedName>
    <definedName name="SUM_3_16">#REF!</definedName>
    <definedName name="SUM_3_4" localSheetId="10">#REF!</definedName>
    <definedName name="SUM_3_4">#REF!</definedName>
    <definedName name="SUM_3_5" localSheetId="10">#REF!</definedName>
    <definedName name="SUM_3_5">#REF!</definedName>
    <definedName name="SUM_3_6" localSheetId="10">#REF!</definedName>
    <definedName name="SUM_3_6">#REF!</definedName>
    <definedName name="SUM_3_7" localSheetId="10">#REF!</definedName>
    <definedName name="SUM_3_7">#REF!</definedName>
    <definedName name="SUM_3_8" localSheetId="10">#REF!</definedName>
    <definedName name="SUM_3_8">#REF!</definedName>
    <definedName name="SUM_3_9" localSheetId="10">#REF!</definedName>
    <definedName name="SUM_3_9">#REF!</definedName>
    <definedName name="SUM_31" localSheetId="10">#REF!</definedName>
    <definedName name="SUM_31">#REF!</definedName>
    <definedName name="sum_4">#REF!</definedName>
    <definedName name="summ_isp">#REF!</definedName>
    <definedName name="summ_izm">#REF!</definedName>
    <definedName name="summ_pnr">#REF!</definedName>
    <definedName name="summ_ppo">#REF!</definedName>
    <definedName name="summ_proj">#REF!</definedName>
    <definedName name="summ_smr">#REF!</definedName>
    <definedName name="summ_tot">#REF!</definedName>
    <definedName name="sut">'[3]исх-данные'!$E$36</definedName>
    <definedName name="sut_10">[16]исх_данные!$E$36</definedName>
    <definedName name="sut_11">[16]исх_данные!$E$36</definedName>
    <definedName name="sut_12">[16]исх_данные!$E$36</definedName>
    <definedName name="sut_13">[16]исх_данные!$E$36</definedName>
    <definedName name="sut_5">[16]исх_данные!$E$36</definedName>
    <definedName name="sut_7">[16]исх_данные!$E$36</definedName>
    <definedName name="sut_8">[16]исх_данные!$E$36</definedName>
    <definedName name="sut_9">[16]исх_данные!$E$36</definedName>
    <definedName name="SV" localSheetId="10">#REF!</definedName>
    <definedName name="SV">#REF!</definedName>
    <definedName name="SV_STO">#REF!</definedName>
    <definedName name="t_kontr">#REF!</definedName>
    <definedName name="TempVolume">#REF!</definedName>
    <definedName name="TEST0">#REF!</definedName>
    <definedName name="TESTHKEY">#REF!</definedName>
    <definedName name="TESTKEYS">#REF!</definedName>
    <definedName name="TESTVKEY">#REF!</definedName>
    <definedName name="TG">#REF!</definedName>
    <definedName name="tghsr">#REF!</definedName>
    <definedName name="third">'[28]Перечень корректировок'!#REF!</definedName>
    <definedName name="third_998">'[28]Перечень корректировок'!#REF!</definedName>
    <definedName name="third_998_Add">'[28]Перечень корректировок'!#REF!</definedName>
    <definedName name="third_999">'[28]Перечень корректировок'!#REF!</definedName>
    <definedName name="third_999_Add">'[28]Перечень корректировок'!#REF!</definedName>
    <definedName name="ticket" localSheetId="22">'[11]исх-данные'!#REF!</definedName>
    <definedName name="ticket" localSheetId="23">'[11]исх-данные'!#REF!</definedName>
    <definedName name="ticket" localSheetId="10">'[11]исх-данные'!#REF!</definedName>
    <definedName name="ticket">'[11]исх-данные'!#REF!</definedName>
    <definedName name="ticket_10" localSheetId="22">#REF!</definedName>
    <definedName name="ticket_10" localSheetId="23">#REF!</definedName>
    <definedName name="ticket_10" localSheetId="10">#REF!</definedName>
    <definedName name="ticket_10">#REF!</definedName>
    <definedName name="ticket_11">[23]исх_данные!$B$32</definedName>
    <definedName name="ticket_12">[23]исх_данные!$B$32</definedName>
    <definedName name="ticket_13">[20]исх_данные!$B$30</definedName>
    <definedName name="ticket_14" localSheetId="22">#REF!</definedName>
    <definedName name="ticket_14" localSheetId="23">#REF!</definedName>
    <definedName name="ticket_14" localSheetId="10">#REF!</definedName>
    <definedName name="ticket_14">#REF!</definedName>
    <definedName name="ticket_15" localSheetId="22">#REF!</definedName>
    <definedName name="ticket_15" localSheetId="23">#REF!</definedName>
    <definedName name="ticket_15" localSheetId="10">#REF!</definedName>
    <definedName name="ticket_15">#REF!</definedName>
    <definedName name="ticket_5">[23]исх_данные!$B$32</definedName>
    <definedName name="ticket_7">[23]исх_данные!$B$32</definedName>
    <definedName name="ticket_8">[23]исх_данные!$B$32</definedName>
    <definedName name="ticket_9">[23]исх_данные!$B$32</definedName>
    <definedName name="ticket3">'[54]исх-данные'!$E$34</definedName>
    <definedName name="ticket4">'[55]исх-данные'!$E$35</definedName>
    <definedName name="Times" localSheetId="22">#REF!</definedName>
    <definedName name="Times" localSheetId="23">#REF!</definedName>
    <definedName name="Times" localSheetId="10">#REF!</definedName>
    <definedName name="Times">#REF!</definedName>
    <definedName name="Timesasfd" localSheetId="22">#REF!</definedName>
    <definedName name="Timesasfd" localSheetId="23">#REF!</definedName>
    <definedName name="Timesasfd" localSheetId="10">#REF!</definedName>
    <definedName name="Timesasfd">#REF!</definedName>
    <definedName name="titul_10">[25]исх_данные!$A$1</definedName>
    <definedName name="titul_11">[25]исх_данные!$A$1</definedName>
    <definedName name="titul_12">[25]исх_данные!$A$1</definedName>
    <definedName name="Titul_13">[20]исх_данные!$A$1</definedName>
    <definedName name="titul_14" localSheetId="22">#REF!</definedName>
    <definedName name="titul_14" localSheetId="23">#REF!</definedName>
    <definedName name="titul_14" localSheetId="10">#REF!</definedName>
    <definedName name="titul_14">#REF!</definedName>
    <definedName name="titul_15" localSheetId="22">#REF!</definedName>
    <definedName name="titul_15" localSheetId="23">#REF!</definedName>
    <definedName name="titul_15" localSheetId="10">#REF!</definedName>
    <definedName name="titul_15">#REF!</definedName>
    <definedName name="titul_5">[25]исх_данные!$A$1</definedName>
    <definedName name="titul_7">[25]исх_данные!$A$1</definedName>
    <definedName name="titul_8">[25]исх_данные!$A$1</definedName>
    <definedName name="titul_9">[25]исх_данные!$A$1</definedName>
    <definedName name="titul2" localSheetId="22">#REF!</definedName>
    <definedName name="titul2" localSheetId="23">#REF!</definedName>
    <definedName name="titul2" localSheetId="10">#REF!</definedName>
    <definedName name="titul2">#REF!</definedName>
    <definedName name="titul2_10" localSheetId="22">#REF!</definedName>
    <definedName name="titul2_10" localSheetId="23">#REF!</definedName>
    <definedName name="titul2_10" localSheetId="10">#REF!</definedName>
    <definedName name="titul2_10">#REF!</definedName>
    <definedName name="titul2_14" localSheetId="22">#REF!</definedName>
    <definedName name="titul2_14" localSheetId="23">#REF!</definedName>
    <definedName name="titul2_14" localSheetId="10">#REF!</definedName>
    <definedName name="titul2_14">#REF!</definedName>
    <definedName name="titul2_15" localSheetId="22">#REF!</definedName>
    <definedName name="titul2_15" localSheetId="23">#REF!</definedName>
    <definedName name="titul2_15" localSheetId="10">#REF!</definedName>
    <definedName name="titul2_15">#REF!</definedName>
    <definedName name="tlfAprt" localSheetId="10">#REF!</definedName>
    <definedName name="tlfAprt">#REF!</definedName>
    <definedName name="tlfBank" localSheetId="10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_Interest">#REF!</definedName>
    <definedName name="Total_Pay">#REF!</definedName>
    <definedName name="Total_Payment" localSheetId="10">Scheduled_Payment+Extra_Payment</definedName>
    <definedName name="Total_Payment">Scheduled_Payment+Extra_Payment</definedName>
    <definedName name="TotalVolume" localSheetId="10">#REF!</definedName>
    <definedName name="TotalVolume">#REF!</definedName>
    <definedName name="TransitLosses" localSheetId="10">#REF!</definedName>
    <definedName name="TransitLosses">#REF!</definedName>
    <definedName name="trip" localSheetId="22">'[11]исх-данные'!#REF!</definedName>
    <definedName name="trip" localSheetId="23">'[11]исх-данные'!#REF!</definedName>
    <definedName name="trip" localSheetId="10">'[11]исх-данные'!#REF!</definedName>
    <definedName name="trip">'[11]исх-данные'!#REF!</definedName>
    <definedName name="trip_10" localSheetId="22">#REF!</definedName>
    <definedName name="trip_10" localSheetId="23">#REF!</definedName>
    <definedName name="trip_10" localSheetId="10">#REF!</definedName>
    <definedName name="trip_10">#REF!</definedName>
    <definedName name="trip_11">[23]исх_данные!$B$31</definedName>
    <definedName name="trip_12">[23]исх_данные!$B$31</definedName>
    <definedName name="trip_13">[20]исх_данные!$B$29</definedName>
    <definedName name="trip_14" localSheetId="22">#REF!</definedName>
    <definedName name="trip_14" localSheetId="23">#REF!</definedName>
    <definedName name="trip_14" localSheetId="10">#REF!</definedName>
    <definedName name="trip_14">#REF!</definedName>
    <definedName name="trip_15" localSheetId="22">#REF!</definedName>
    <definedName name="trip_15" localSheetId="23">#REF!</definedName>
    <definedName name="trip_15" localSheetId="10">#REF!</definedName>
    <definedName name="trip_15">#REF!</definedName>
    <definedName name="trip_5">[23]исх_данные!$B$31</definedName>
    <definedName name="trip_7">[23]исх_данные!$B$31</definedName>
    <definedName name="trip_8">[23]исх_данные!$B$31</definedName>
    <definedName name="trip_9">[23]исх_данные!$B$31</definedName>
    <definedName name="trp_tr" localSheetId="10">#REF!</definedName>
    <definedName name="trp_tr">#REF!</definedName>
    <definedName name="trud_tot">#REF!</definedName>
    <definedName name="ttt">#REF!</definedName>
    <definedName name="ttui">#N/A</definedName>
    <definedName name="ttuu">#N/A</definedName>
    <definedName name="ttyu">#N/A</definedName>
    <definedName name="ttyui">#N/A</definedName>
    <definedName name="ttyuu">#N/A</definedName>
    <definedName name="ttyuui">#N/A</definedName>
    <definedName name="ttyuuu">#N/A</definedName>
    <definedName name="tu" localSheetId="10">[56]Этапы!#REF!</definedName>
    <definedName name="tu">[56]Этапы!#REF!</definedName>
    <definedName name="type" localSheetId="10">#REF!</definedName>
    <definedName name="type">#REF!</definedName>
    <definedName name="tyuu">#N/A</definedName>
    <definedName name="tyyuu">#N/A</definedName>
    <definedName name="tyyuuu">#N/A</definedName>
    <definedName name="Uitprav" localSheetId="10">#REF!</definedName>
    <definedName name="Uitprav">#REF!</definedName>
    <definedName name="ujkkl">#N/A</definedName>
    <definedName name="USA" localSheetId="10">#REF!</definedName>
    <definedName name="USA">#REF!</definedName>
    <definedName name="USA_1" localSheetId="10">#REF!</definedName>
    <definedName name="USA_1">#REF!</definedName>
    <definedName name="USA_1_1" localSheetId="10">#REF!</definedName>
    <definedName name="USA_1_1">#REF!</definedName>
    <definedName name="USA_1_10" localSheetId="10">#REF!</definedName>
    <definedName name="USA_1_10">#REF!</definedName>
    <definedName name="USA_1_13" localSheetId="10">#REF!</definedName>
    <definedName name="USA_1_13">#REF!</definedName>
    <definedName name="USA_1_14" localSheetId="10">#REF!</definedName>
    <definedName name="USA_1_14">#REF!</definedName>
    <definedName name="USA_1_15" localSheetId="10">#REF!</definedName>
    <definedName name="USA_1_15">#REF!</definedName>
    <definedName name="USA_1_16" localSheetId="10">#REF!</definedName>
    <definedName name="USA_1_16">#REF!</definedName>
    <definedName name="USA_1_4" localSheetId="10">#REF!</definedName>
    <definedName name="USA_1_4">#REF!</definedName>
    <definedName name="USA_1_5" localSheetId="10">#REF!</definedName>
    <definedName name="USA_1_5">#REF!</definedName>
    <definedName name="USA_1_6" localSheetId="10">#REF!</definedName>
    <definedName name="USA_1_6">#REF!</definedName>
    <definedName name="USA_1_7" localSheetId="10">#REF!</definedName>
    <definedName name="USA_1_7">#REF!</definedName>
    <definedName name="USA_1_8" localSheetId="10">#REF!</definedName>
    <definedName name="USA_1_8">#REF!</definedName>
    <definedName name="USA_1_9" localSheetId="10">#REF!</definedName>
    <definedName name="USA_1_9">#REF!</definedName>
    <definedName name="USA_4" localSheetId="10">#REF!</definedName>
    <definedName name="USA_4">#REF!</definedName>
    <definedName name="USA_5" localSheetId="10">#REF!</definedName>
    <definedName name="USA_5">#REF!</definedName>
    <definedName name="USA_6" localSheetId="10">#REF!</definedName>
    <definedName name="USA_6">#REF!</definedName>
    <definedName name="UsedDPPVolume">'[14]св. о.'!$U$8</definedName>
    <definedName name="UsedGenDPPVolume">'[14]св. о.'!$Z$8</definedName>
    <definedName name="Utverzhdau" localSheetId="10">#REF!</definedName>
    <definedName name="Utverzhdau">#REF!</definedName>
    <definedName name="uuu" localSheetId="10">#REF!</definedName>
    <definedName name="uuu">#REF!</definedName>
    <definedName name="uuuuuu">#N/A</definedName>
    <definedName name="uzels">'[26]исх-данные'!$D$21</definedName>
    <definedName name="uzels_14">[26]исх_данные!$D$21</definedName>
    <definedName name="uzels_15">[26]исх_данные!$D$21</definedName>
    <definedName name="Values_Entered" localSheetId="10">IF('№3 ИЭИ'!Loan_Amount*'№3 ИЭИ'!Interest_Rate*'№3 ИЭИ'!Loan_Years*'№3 ИЭИ'!Loan_Start&gt;0,1,0)</definedName>
    <definedName name="Values_Entered">IF(Loan_Amount*Interest_Rate*Loan_Years*Loan_Start&gt;0,1,0)</definedName>
    <definedName name="VH" localSheetId="10">#REF!</definedName>
    <definedName name="VH">#REF!</definedName>
    <definedName name="volume" localSheetId="22">'[11]исх-данные'!#REF!</definedName>
    <definedName name="volume" localSheetId="23">'[11]исх-данные'!#REF!</definedName>
    <definedName name="volume" localSheetId="10">'[11]исх-данные'!#REF!</definedName>
    <definedName name="volume">'[11]исх-данные'!#REF!</definedName>
    <definedName name="volume_10">[12]data!$B$6</definedName>
    <definedName name="volume_11">[12]data!$B$6</definedName>
    <definedName name="volume_12">[12]data!$B$6</definedName>
    <definedName name="volume_14" localSheetId="22">#REF!</definedName>
    <definedName name="volume_14" localSheetId="23">#REF!</definedName>
    <definedName name="volume_14" localSheetId="10">#REF!</definedName>
    <definedName name="volume_14">#REF!</definedName>
    <definedName name="volume_15" localSheetId="22">#REF!</definedName>
    <definedName name="volume_15" localSheetId="23">#REF!</definedName>
    <definedName name="volume_15" localSheetId="10">#REF!</definedName>
    <definedName name="volume_15">#REF!</definedName>
    <definedName name="volume_2">[13]data!$B$6</definedName>
    <definedName name="volume_3">[13]data!$B$6</definedName>
    <definedName name="volume_5">[12]data!$B$6</definedName>
    <definedName name="volume_7">[12]data!$B$6</definedName>
    <definedName name="volume_8">[12]data!$B$6</definedName>
    <definedName name="volume_9">[12]data!$B$6</definedName>
    <definedName name="w">#N/A</definedName>
    <definedName name="week" localSheetId="10">#REF!</definedName>
    <definedName name="week">#REF!</definedName>
    <definedName name="wrn.1." localSheetId="21" hidden="1">{#N/A,#N/A,FALSE,"Шаблон_Спец1"}</definedName>
    <definedName name="wrn.1." localSheetId="22" hidden="1">{#N/A,#N/A,FALSE,"Шаблон_Спец1"}</definedName>
    <definedName name="wrn.1." localSheetId="23" hidden="1">{#N/A,#N/A,FALSE,"Шаблон_Спец1"}</definedName>
    <definedName name="wrn.1." localSheetId="10" hidden="1">{#N/A,#N/A,FALSE,"Шаблон_Спец1"}</definedName>
    <definedName name="wrn.1.">#REF!</definedName>
    <definedName name="wrn.2" localSheetId="10">#REF!</definedName>
    <definedName name="wrn.2">#REF!</definedName>
    <definedName name="wrn.SVERKA." localSheetId="10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Все." localSheetId="10">#REF!</definedName>
    <definedName name="wrn.Все.">#REF!</definedName>
    <definedName name="wrn.о1." localSheetId="10">#REF!</definedName>
    <definedName name="wrn.о1.">#REF!</definedName>
    <definedName name="wrn.ооо." localSheetId="22" hidden="1">{#N/A,#N/A,FALSE,"накладная04";#N/A,#N/A,FALSE,"накладная03";#N/A,#N/A,FALSE,"накладная02";#N/A,#N/A,FALSE,"накладная01"}</definedName>
    <definedName name="wrn.ооо." localSheetId="23" hidden="1">{#N/A,#N/A,FALSE,"накладная04";#N/A,#N/A,FALSE,"накладная03";#N/A,#N/A,FALSE,"накладная02";#N/A,#N/A,FALSE,"накладная01"}</definedName>
    <definedName name="wrn.ооо." localSheetId="10" hidden="1">{#N/A,#N/A,FALSE,"накладная04";#N/A,#N/A,FALSE,"накладная03";#N/A,#N/A,FALSE,"накладная02";#N/A,#N/A,FALSE,"накладная01"}</definedName>
    <definedName name="wrn.ооо." hidden="1">{#N/A,#N/A,FALSE,"накладная04";#N/A,#N/A,FALSE,"накладная03";#N/A,#N/A,FALSE,"накладная02";#N/A,#N/A,FALSE,"накладная01"}</definedName>
    <definedName name="wrn.протокол." localSheetId="10" hidden="1">{#N/A,#N/A,FALSE,"Откр.вод.(осн.)"}</definedName>
    <definedName name="wrn.протокол." hidden="1">{#N/A,#N/A,FALSE,"Откр.вод.(осн.)"}</definedName>
    <definedName name="wrn.Сравнение._.с._.отраслями." localSheetId="10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.тест." localSheetId="10">#REF!</definedName>
    <definedName name="wrn.тест.">#REF!</definedName>
    <definedName name="www">#N/A</definedName>
    <definedName name="wwww">#N/A</definedName>
    <definedName name="Yes" localSheetId="10">#REF!</definedName>
    <definedName name="Yes">#REF!</definedName>
    <definedName name="yn" localSheetId="10">#REF!</definedName>
    <definedName name="yn">#REF!</definedName>
    <definedName name="ytr">#N/A</definedName>
    <definedName name="yuuii">#N/A</definedName>
    <definedName name="yuujj">#N/A</definedName>
    <definedName name="yyhuj">#N/A</definedName>
    <definedName name="yyiik">#N/A</definedName>
    <definedName name="yyuiii">#N/A</definedName>
    <definedName name="yyuu">#N/A</definedName>
    <definedName name="yyy" localSheetId="10">#REF!</definedName>
    <definedName name="yyy">#REF!</definedName>
    <definedName name="yyyy" localSheetId="22">'№15 ПД АД Ж,Д, переезд'!yyyy</definedName>
    <definedName name="yyyy" localSheetId="23">'№16 Обследования ОР2'!yyyy</definedName>
    <definedName name="yyyy" localSheetId="10">'№3 ИЭИ'!yyyy</definedName>
    <definedName name="yyyy">'№15 ПД АД Ж,Д, переезд'!yyyy</definedName>
    <definedName name="z" localSheetId="22">'№15 ПД АД Ж,Д, переезд'!z</definedName>
    <definedName name="z" localSheetId="23">'№16 Обследования ОР2'!z</definedName>
    <definedName name="z" localSheetId="10">'№3 ИЭИ'!z</definedName>
    <definedName name="z">'№15 ПД АД Ж,Д, переезд'!z</definedName>
    <definedName name="Z_30FEE15E_D26F_11D4_A6F7_00508B6A7686_.wvu.FilterData" localSheetId="10" hidden="1">#REF!</definedName>
    <definedName name="Z_30FEE15E_D26F_11D4_A6F7_00508B6A7686_.wvu.FilterData" hidden="1">#REF!</definedName>
    <definedName name="Z_30FEE15E_D26F_11D4_A6F7_00508B6A7686_.wvu.PrintArea" localSheetId="10" hidden="1">#REF!</definedName>
    <definedName name="Z_30FEE15E_D26F_11D4_A6F7_00508B6A7686_.wvu.PrintArea" hidden="1">#REF!</definedName>
    <definedName name="Z_30FEE15E_D26F_11D4_A6F7_00508B6A7686_.wvu.PrintTitles" localSheetId="10" hidden="1">#REF!</definedName>
    <definedName name="Z_30FEE15E_D26F_11D4_A6F7_00508B6A7686_.wvu.PrintTitles" hidden="1">#REF!</definedName>
    <definedName name="Z_30FEE15E_D26F_11D4_A6F7_00508B6A7686_.wvu.Rows" hidden="1">#REF!</definedName>
    <definedName name="ZAK1" localSheetId="22">#REF!</definedName>
    <definedName name="ZAK1" localSheetId="23">#REF!</definedName>
    <definedName name="ZAK1" localSheetId="10">#REF!</definedName>
    <definedName name="ZAK1">#REF!</definedName>
    <definedName name="ZAK1_1" localSheetId="10">#REF!</definedName>
    <definedName name="ZAK1_1">#REF!</definedName>
    <definedName name="ZAK1_10" localSheetId="10">#REF!</definedName>
    <definedName name="ZAK1_10">#REF!</definedName>
    <definedName name="ZAK1_13" localSheetId="10">#REF!</definedName>
    <definedName name="ZAK1_13">#REF!</definedName>
    <definedName name="ZAK1_14" localSheetId="10">#REF!</definedName>
    <definedName name="ZAK1_14">#REF!</definedName>
    <definedName name="ZAK1_15" localSheetId="10">#REF!</definedName>
    <definedName name="ZAK1_15">#REF!</definedName>
    <definedName name="ZAK1_16" localSheetId="10">#REF!</definedName>
    <definedName name="ZAK1_16">#REF!</definedName>
    <definedName name="ZAK1_4" localSheetId="10">#REF!</definedName>
    <definedName name="ZAK1_4">#REF!</definedName>
    <definedName name="ZAK1_5" localSheetId="10">#REF!</definedName>
    <definedName name="ZAK1_5">#REF!</definedName>
    <definedName name="ZAK1_6" localSheetId="10">#REF!</definedName>
    <definedName name="ZAK1_6">#REF!</definedName>
    <definedName name="ZAK1_7" localSheetId="10">#REF!</definedName>
    <definedName name="ZAK1_7">#REF!</definedName>
    <definedName name="ZAK1_8" localSheetId="10">#REF!</definedName>
    <definedName name="ZAK1_8">#REF!</definedName>
    <definedName name="ZAK1_9" localSheetId="10">#REF!</definedName>
    <definedName name="ZAK1_9">#REF!</definedName>
    <definedName name="ZAK2" localSheetId="22">#REF!</definedName>
    <definedName name="ZAK2" localSheetId="23">#REF!</definedName>
    <definedName name="ZAK2" localSheetId="10">#REF!</definedName>
    <definedName name="ZAK2">#REF!</definedName>
    <definedName name="ZAK2_1" localSheetId="10">#REF!</definedName>
    <definedName name="ZAK2_1">#REF!</definedName>
    <definedName name="ZAK2_10" localSheetId="10">#REF!</definedName>
    <definedName name="ZAK2_10">#REF!</definedName>
    <definedName name="ZAK2_13" localSheetId="10">#REF!</definedName>
    <definedName name="ZAK2_13">#REF!</definedName>
    <definedName name="ZAK2_14" localSheetId="10">#REF!</definedName>
    <definedName name="ZAK2_14">#REF!</definedName>
    <definedName name="ZAK2_15" localSheetId="10">#REF!</definedName>
    <definedName name="ZAK2_15">#REF!</definedName>
    <definedName name="ZAK2_16" localSheetId="10">#REF!</definedName>
    <definedName name="ZAK2_16">#REF!</definedName>
    <definedName name="ZAK2_4" localSheetId="10">#REF!</definedName>
    <definedName name="ZAK2_4">#REF!</definedName>
    <definedName name="ZAK2_5" localSheetId="10">#REF!</definedName>
    <definedName name="ZAK2_5">#REF!</definedName>
    <definedName name="ZAK2_6" localSheetId="10">#REF!</definedName>
    <definedName name="ZAK2_6">#REF!</definedName>
    <definedName name="ZAK2_7" localSheetId="10">#REF!</definedName>
    <definedName name="ZAK2_7">#REF!</definedName>
    <definedName name="ZAK2_8" localSheetId="10">#REF!</definedName>
    <definedName name="ZAK2_8">#REF!</definedName>
    <definedName name="ZAK2_9" localSheetId="10">#REF!</definedName>
    <definedName name="ZAK2_9">#REF!</definedName>
    <definedName name="zakaz">'[11]исх-данные'!$B$6</definedName>
    <definedName name="zakaz_10">[33]исх_данные!$D$6</definedName>
    <definedName name="zakaz_11">[33]исх_данные!$D$6</definedName>
    <definedName name="zakaz_12">[33]исх_данные!$D$6</definedName>
    <definedName name="zakaz_13">[20]исх_данные!$B$6</definedName>
    <definedName name="zakaz_14">[34]исх_данные!$D$6</definedName>
    <definedName name="zakaz_15">[34]исх_данные!$D$6</definedName>
    <definedName name="zakaz_5">[33]исх_данные!$D$6</definedName>
    <definedName name="zakaz_7">[33]исх_данные!$D$6</definedName>
    <definedName name="zakaz_8">[33]исх_данные!$D$6</definedName>
    <definedName name="zakaz_9">[33]исх_данные!$D$6</definedName>
    <definedName name="zakazchik">'[57]исх-данные'!$D$7</definedName>
    <definedName name="zakazchik_10">[58]исх_данные!$D$7</definedName>
    <definedName name="zakazchik_11">[58]исх_данные!$D$7</definedName>
    <definedName name="zakazchik_12">[58]исх_данные!$D$7</definedName>
    <definedName name="zakazchik_13">[58]исх_данные!$D$7</definedName>
    <definedName name="zakazchik_5">[58]исх_данные!$D$7</definedName>
    <definedName name="zakazchik_7">[58]исх_данные!$D$7</definedName>
    <definedName name="zakazchik_8">[58]исх_данные!$D$7</definedName>
    <definedName name="zakazchik_9">[58]исх_данные!$D$7</definedName>
    <definedName name="ZO" localSheetId="22">#REF!</definedName>
    <definedName name="ZO" localSheetId="23">#REF!</definedName>
    <definedName name="ZO" localSheetId="10">#REF!</definedName>
    <definedName name="ZO">#REF!</definedName>
    <definedName name="zsfg">#REF!</definedName>
    <definedName name="zzzz">#REF!</definedName>
    <definedName name="а" localSheetId="21">#REF!</definedName>
    <definedName name="а" localSheetId="22">#REF!</definedName>
    <definedName name="а" localSheetId="23">#REF!</definedName>
    <definedName name="а" localSheetId="10">#N/A</definedName>
    <definedName name="а">#REF!</definedName>
    <definedName name="а1" localSheetId="10">#REF!</definedName>
    <definedName name="А1">#REF!</definedName>
    <definedName name="А10" localSheetId="10">#REF!</definedName>
    <definedName name="А10">#REF!</definedName>
    <definedName name="а111" localSheetId="10">#REF!</definedName>
    <definedName name="а111">#REF!</definedName>
    <definedName name="а12" localSheetId="10">#REF!</definedName>
    <definedName name="а12">#REF!</definedName>
    <definedName name="А15" localSheetId="10">#REF!</definedName>
    <definedName name="А15">#REF!</definedName>
    <definedName name="А2" localSheetId="21">#REF!</definedName>
    <definedName name="А2" localSheetId="22">#REF!</definedName>
    <definedName name="А2" localSheetId="23">#REF!</definedName>
    <definedName name="А2" localSheetId="10">#REF!</definedName>
    <definedName name="А2">#REF!</definedName>
    <definedName name="А2_1" localSheetId="10">#REF!</definedName>
    <definedName name="А2_1">#REF!</definedName>
    <definedName name="А2_10" localSheetId="10">#REF!</definedName>
    <definedName name="А2_10">#REF!</definedName>
    <definedName name="А2_13" localSheetId="10">#REF!</definedName>
    <definedName name="А2_13">#REF!</definedName>
    <definedName name="А2_14" localSheetId="10">#REF!</definedName>
    <definedName name="А2_14">#REF!</definedName>
    <definedName name="А2_15" localSheetId="10">#REF!</definedName>
    <definedName name="А2_15">#REF!</definedName>
    <definedName name="А2_16" localSheetId="10">#REF!</definedName>
    <definedName name="А2_16">#REF!</definedName>
    <definedName name="А2_7" localSheetId="10">#REF!</definedName>
    <definedName name="А2_7">#REF!</definedName>
    <definedName name="А2_8" localSheetId="10">#REF!</definedName>
    <definedName name="А2_8">#REF!</definedName>
    <definedName name="А2_9" localSheetId="10">#REF!</definedName>
    <definedName name="А2_9">#REF!</definedName>
    <definedName name="а3" localSheetId="10">#REF!</definedName>
    <definedName name="а3">#REF!</definedName>
    <definedName name="а33333" localSheetId="10">#REF!</definedName>
    <definedName name="а33333">#REF!</definedName>
    <definedName name="а35">#REF!</definedName>
    <definedName name="а36" localSheetId="21">#REF!</definedName>
    <definedName name="а36" localSheetId="22">#REF!</definedName>
    <definedName name="а36" localSheetId="23">#REF!</definedName>
    <definedName name="а36" localSheetId="10">#REF!</definedName>
    <definedName name="а36">#REF!</definedName>
    <definedName name="а36___0" localSheetId="10">#REF!</definedName>
    <definedName name="а36___0">#REF!</definedName>
    <definedName name="а36___7" localSheetId="10">#REF!</definedName>
    <definedName name="а36___7">#REF!</definedName>
    <definedName name="а36_1" localSheetId="10">#REF!</definedName>
    <definedName name="а36_1">#REF!</definedName>
    <definedName name="а36_13" localSheetId="10">#REF!</definedName>
    <definedName name="а36_13">#REF!</definedName>
    <definedName name="а36_15" localSheetId="10">#REF!</definedName>
    <definedName name="а36_15">#REF!</definedName>
    <definedName name="а36_4" localSheetId="10">#REF!</definedName>
    <definedName name="а36_4">#REF!</definedName>
    <definedName name="а36_5" localSheetId="10">#REF!</definedName>
    <definedName name="а36_5">#REF!</definedName>
    <definedName name="а36_6" localSheetId="10">#REF!</definedName>
    <definedName name="а36_6">#REF!</definedName>
    <definedName name="а36_7" localSheetId="10">#REF!</definedName>
    <definedName name="а36_7">#REF!</definedName>
    <definedName name="а36_8" localSheetId="10">#REF!</definedName>
    <definedName name="а36_8">#REF!</definedName>
    <definedName name="а36_9" localSheetId="10">#REF!</definedName>
    <definedName name="а36_9">#REF!</definedName>
    <definedName name="а37" localSheetId="10">#REF!</definedName>
    <definedName name="а37">#REF!</definedName>
    <definedName name="аа">#N/A</definedName>
    <definedName name="ааа">#N/A</definedName>
    <definedName name="ааааа">#N/A</definedName>
    <definedName name="АААААААА">#N/A</definedName>
    <definedName name="аааааааааааааааааа" localSheetId="10">#REF!</definedName>
    <definedName name="аааааааааааааааааа">#REF!</definedName>
    <definedName name="ааааааааыфффф" localSheetId="10">#REF!</definedName>
    <definedName name="ааааааааыфффф">#REF!</definedName>
    <definedName name="Аагр" localSheetId="10">#REF!</definedName>
    <definedName name="Аагр">#REF!</definedName>
    <definedName name="аанр">#N/A</definedName>
    <definedName name="аб">#N/A</definedName>
    <definedName name="ав" localSheetId="21">#REF!</definedName>
    <definedName name="ав" localSheetId="22">#REF!</definedName>
    <definedName name="ав" localSheetId="23">#REF!</definedName>
    <definedName name="ав" localSheetId="10">#REF!</definedName>
    <definedName name="ав">#REF!</definedName>
    <definedName name="ав_4" localSheetId="10">#REF!</definedName>
    <definedName name="ав_4">#REF!</definedName>
    <definedName name="ав_6" localSheetId="10">#REF!</definedName>
    <definedName name="ав_6">#REF!</definedName>
    <definedName name="ав_7" localSheetId="10">#REF!</definedName>
    <definedName name="ав_7">#REF!</definedName>
    <definedName name="ав_8" localSheetId="10">#REF!</definedName>
    <definedName name="ав_8">#REF!</definedName>
    <definedName name="авв" localSheetId="10">#REF!</definedName>
    <definedName name="авв">#REF!</definedName>
    <definedName name="Авг_2008_WorkLoadSum" localSheetId="10">#REF!</definedName>
    <definedName name="Авг_2008_WorkLoadSum">#REF!</definedName>
    <definedName name="Август_ув" localSheetId="10">'[28]Перечень корректировок'!#REF!</definedName>
    <definedName name="Август_ув">'[28]Перечень корректировок'!#REF!</definedName>
    <definedName name="Август_ум" localSheetId="10">'[28]Перечень корректировок'!#REF!</definedName>
    <definedName name="Август_ум">'[28]Перечень корректировок'!#REF!</definedName>
    <definedName name="авжддд" localSheetId="10">#REF!</definedName>
    <definedName name="авжддд">#REF!</definedName>
    <definedName name="авмиви" localSheetId="10">#REF!</definedName>
    <definedName name="авмиви">#REF!</definedName>
    <definedName name="авс" localSheetId="10">#REF!</definedName>
    <definedName name="авс">#REF!</definedName>
    <definedName name="авт" localSheetId="10">#REF!</definedName>
    <definedName name="авт">#REF!</definedName>
    <definedName name="Автомат" localSheetId="10">#REF!</definedName>
    <definedName name="Автомат">#REF!</definedName>
    <definedName name="автор.над" localSheetId="10">#REF!</definedName>
    <definedName name="автор.над">#REF!</definedName>
    <definedName name="Авторский_надзор" localSheetId="10">#REF!</definedName>
    <definedName name="Авторский_надзор">#REF!</definedName>
    <definedName name="аепгоык">#N/A</definedName>
    <definedName name="ак" localSheetId="10">#REF!</definedName>
    <definedName name="ак">#REF!</definedName>
    <definedName name="АКСТ">'[59]Лист опроса'!$B$22</definedName>
    <definedName name="аолрмб">[60]Вспомогательный!$D$77</definedName>
    <definedName name="ап">#N/A</definedName>
    <definedName name="апвпвапва">#N/A</definedName>
    <definedName name="апиаоп" localSheetId="10">#REF!</definedName>
    <definedName name="апиаоп">#REF!</definedName>
    <definedName name="апло" localSheetId="10">#REF!</definedName>
    <definedName name="апло">#REF!</definedName>
    <definedName name="аполпнщ" localSheetId="10">#REF!</definedName>
    <definedName name="аполпнщ">#REF!</definedName>
    <definedName name="апп" localSheetId="21">Модуль1.NumTxt</definedName>
    <definedName name="апп" localSheetId="22">Модуль1.NumTxt</definedName>
    <definedName name="апп" localSheetId="23">Модуль1.NumTxt</definedName>
    <definedName name="апп" localSheetId="10">#N/A</definedName>
    <definedName name="апп">Модуль1.NumTxt</definedName>
    <definedName name="Аппарат">#N/A</definedName>
    <definedName name="апр" localSheetId="21">[61]топография!#REF!</definedName>
    <definedName name="апр" localSheetId="22">[61]топография!#REF!</definedName>
    <definedName name="апр" localSheetId="23">[61]топография!#REF!</definedName>
    <definedName name="апр" localSheetId="10">#N/A</definedName>
    <definedName name="апр">#REF!</definedName>
    <definedName name="Апр_2008_WorkLoadSum" localSheetId="10">#REF!</definedName>
    <definedName name="Апр_2008_WorkLoadSum">#REF!</definedName>
    <definedName name="апр_6" localSheetId="10">#REF!</definedName>
    <definedName name="апр_6">#REF!</definedName>
    <definedName name="апр_7" localSheetId="10">#REF!</definedName>
    <definedName name="апр_7">#REF!</definedName>
    <definedName name="апр_8" localSheetId="10">#REF!</definedName>
    <definedName name="апр_8">#REF!</definedName>
    <definedName name="Апрель_ув" localSheetId="10">'[28]Перечень корректировок'!#REF!</definedName>
    <definedName name="Апрель_ув">'[28]Перечень корректировок'!#REF!</definedName>
    <definedName name="Апрель_ум" localSheetId="10">'[28]Перечень корректировок'!#REF!</definedName>
    <definedName name="Апрель_ум">'[28]Перечень корректировок'!#REF!</definedName>
    <definedName name="апрен">#N/A</definedName>
    <definedName name="апро" localSheetId="10">#REF!</definedName>
    <definedName name="апро">#REF!</definedName>
    <definedName name="апрпро">#N/A</definedName>
    <definedName name="апрр">#N/A</definedName>
    <definedName name="ароено">#N/A</definedName>
    <definedName name="арпнл">#N/A</definedName>
    <definedName name="аршщ" localSheetId="10">#REF!</definedName>
    <definedName name="аршщ">#REF!</definedName>
    <definedName name="афродита" localSheetId="10">Scheduled_Payment+Extra_Payment</definedName>
    <definedName name="афродита">Scheduled_Payment+Extra_Payment</definedName>
    <definedName name="афродита2">[17]!copies</definedName>
    <definedName name="АФС" localSheetId="21">[15]топография!#REF!</definedName>
    <definedName name="АФС" localSheetId="22">[15]топография!#REF!</definedName>
    <definedName name="АФС" localSheetId="23">[15]топография!#REF!</definedName>
    <definedName name="АФС" localSheetId="10">[15]топография!#REF!</definedName>
    <definedName name="АФС">#REF!</definedName>
    <definedName name="АФС_6" localSheetId="10">#REF!</definedName>
    <definedName name="АФС_6">#REF!</definedName>
    <definedName name="АФС_7" localSheetId="10">#REF!</definedName>
    <definedName name="АФС_7">#REF!</definedName>
    <definedName name="АФС_8" localSheetId="10">#REF!</definedName>
    <definedName name="АФС_8">#REF!</definedName>
    <definedName name="б" localSheetId="10">#N/A</definedName>
    <definedName name="б">#REF!</definedName>
    <definedName name="Database" localSheetId="10">#REF!</definedName>
    <definedName name="Database">#REF!</definedName>
    <definedName name="БАК" localSheetId="10">#REF!</definedName>
    <definedName name="БАК">#REF!</definedName>
    <definedName name="БаллПр">'[62]БЦ Пр'!$A$126:$H$190</definedName>
    <definedName name="БаллТЗ">'[62]БЦ ТЗ'!$D$3:$F$37</definedName>
    <definedName name="ббб" localSheetId="22">'№15 ПД АД Ж,Д, переезд'!ббб</definedName>
    <definedName name="ббб" localSheetId="23">'№16 Обследования ОР2'!ббб</definedName>
    <definedName name="ббб" localSheetId="10">'№3 ИЭИ'!ббб</definedName>
    <definedName name="ббб">'№15 ПД АД Ж,Д, переезд'!ббб</definedName>
    <definedName name="Бланк_сметы" localSheetId="21">#REF!</definedName>
    <definedName name="Бланк_сметы" localSheetId="22">#REF!</definedName>
    <definedName name="Бланк_сметы" localSheetId="23">#REF!</definedName>
    <definedName name="Бланк_сметы" localSheetId="10">#REF!</definedName>
    <definedName name="Бланк_сметы">#REF!</definedName>
    <definedName name="бр">#N/A</definedName>
    <definedName name="БСИР" localSheetId="21">#REF!</definedName>
    <definedName name="БСИР" localSheetId="22">#REF!</definedName>
    <definedName name="БСИР" localSheetId="23">#REF!</definedName>
    <definedName name="БСИР" localSheetId="10">#REF!</definedName>
    <definedName name="БСИР">#REF!</definedName>
    <definedName name="БЦПр">'[62]БЦ Пр'!$B$47:$H$122</definedName>
    <definedName name="БЦТЗ">'[62]БЦ ТЗ'!$A$2:$B$41</definedName>
    <definedName name="быч">'[63]свод 2'!$A$7</definedName>
    <definedName name="Бюджетный_период">[64]Списки!$B$25:$B$39</definedName>
    <definedName name="бюжлж">#N/A</definedName>
    <definedName name="В" localSheetId="22">#REF!</definedName>
    <definedName name="В" localSheetId="23">#REF!</definedName>
    <definedName name="В" localSheetId="10">#REF!</definedName>
    <definedName name="В">#REF!</definedName>
    <definedName name="в23ё">#N/A</definedName>
    <definedName name="в34" localSheetId="10">#REF!</definedName>
    <definedName name="в34">#REF!</definedName>
    <definedName name="ва">#N/A</definedName>
    <definedName name="вава" localSheetId="10">#REF!</definedName>
    <definedName name="вава">#REF!</definedName>
    <definedName name="Валюта" localSheetId="10">#REF!</definedName>
    <definedName name="Валюта">#REF!</definedName>
    <definedName name="вап" localSheetId="21">#REF!</definedName>
    <definedName name="вап" localSheetId="22">#REF!</definedName>
    <definedName name="вап" localSheetId="23">#REF!</definedName>
    <definedName name="вап" localSheetId="10">#REF!</definedName>
    <definedName name="вап">#REF!</definedName>
    <definedName name="вап_6" localSheetId="10">#REF!</definedName>
    <definedName name="вап_6">#REF!</definedName>
    <definedName name="вап_7" localSheetId="10">#REF!</definedName>
    <definedName name="вап_7">#REF!</definedName>
    <definedName name="вап_8" localSheetId="10">#REF!</definedName>
    <definedName name="вап_8">#REF!</definedName>
    <definedName name="вапро" localSheetId="10">#REF!</definedName>
    <definedName name="вапро">#REF!</definedName>
    <definedName name="ВАХ" localSheetId="10">#REF!</definedName>
    <definedName name="ВАХ">#REF!</definedName>
    <definedName name="Вахты" localSheetId="10">#REF!</definedName>
    <definedName name="Вахты">#REF!</definedName>
    <definedName name="вб">'[65]ЛЧ Р'!$C$55:$H$62</definedName>
    <definedName name="вв" localSheetId="10">#N/A</definedName>
    <definedName name="вв">#REF!</definedName>
    <definedName name="ввв" localSheetId="21">#REF!</definedName>
    <definedName name="ввв" localSheetId="22">#REF!</definedName>
    <definedName name="ввв" localSheetId="23">#REF!</definedName>
    <definedName name="ввв" localSheetId="10">#REF!</definedName>
    <definedName name="ввв">#REF!</definedName>
    <definedName name="ввв_6" localSheetId="10">#REF!</definedName>
    <definedName name="ввв_6">#REF!</definedName>
    <definedName name="ввв_7" localSheetId="10">#REF!</definedName>
    <definedName name="ввв_7">#REF!</definedName>
    <definedName name="ввв_8" localSheetId="10">#REF!</definedName>
    <definedName name="ввв_8">#REF!</definedName>
    <definedName name="ввввву" localSheetId="10" hidden="1">{#N/A,#N/A,FALSE,"Откр.вод.(осн.)"}</definedName>
    <definedName name="ввввву" hidden="1">{#N/A,#N/A,FALSE,"Откр.вод.(осн.)"}</definedName>
    <definedName name="ввер">#N/A</definedName>
    <definedName name="ВедИн" localSheetId="22">#REF!</definedName>
    <definedName name="ВедИн" localSheetId="23">#REF!</definedName>
    <definedName name="ВедИн" localSheetId="10">#REF!</definedName>
    <definedName name="ВедИн">#REF!</definedName>
    <definedName name="Верхняя_часть" localSheetId="22">#REF!</definedName>
    <definedName name="Верхняя_часть" localSheetId="23">#REF!</definedName>
    <definedName name="Верхняя_часть" localSheetId="10">#REF!</definedName>
    <definedName name="Верхняя_часть">#REF!</definedName>
    <definedName name="вид_сметы" localSheetId="21">#REF!</definedName>
    <definedName name="вид_сметы" localSheetId="22">#REF!</definedName>
    <definedName name="вид_сметы" localSheetId="23">#REF!</definedName>
    <definedName name="вид_сметы" localSheetId="10">#REF!</definedName>
    <definedName name="вид_сметы">#REF!</definedName>
    <definedName name="вика" localSheetId="21">#REF!</definedName>
    <definedName name="вика" localSheetId="22">#REF!</definedName>
    <definedName name="вика" localSheetId="23">#REF!</definedName>
    <definedName name="вика" localSheetId="10">#REF!</definedName>
    <definedName name="вика">#REF!</definedName>
    <definedName name="вкевк">#N/A</definedName>
    <definedName name="ВНИИСТ1" localSheetId="10">#REF!</definedName>
    <definedName name="ВНИИСТ1">#REF!</definedName>
    <definedName name="Внут_Т" localSheetId="21">#REF!</definedName>
    <definedName name="Внут_Т" localSheetId="22">#REF!</definedName>
    <definedName name="Внут_Т" localSheetId="23">#REF!</definedName>
    <definedName name="Внут_Т" localSheetId="10">#REF!</definedName>
    <definedName name="Внут_Т">#REF!</definedName>
    <definedName name="Возвратные_суммы" localSheetId="10">#REF!</definedName>
    <definedName name="Возвратные_суммы">#REF!</definedName>
    <definedName name="вп" localSheetId="22">'[66]7'!#REF!</definedName>
    <definedName name="вп" localSheetId="23">'[66]7'!#REF!</definedName>
    <definedName name="вп" localSheetId="10">#N/A</definedName>
    <definedName name="вп">'[66]7'!#REF!</definedName>
    <definedName name="впвпвппвпвенег5" localSheetId="10">#REF!</definedName>
    <definedName name="впвпвппвпвенег5">#REF!</definedName>
    <definedName name="впча">#N/A</definedName>
    <definedName name="вравар" localSheetId="21">#REF!</definedName>
    <definedName name="вравар" localSheetId="22">#REF!</definedName>
    <definedName name="вравар" localSheetId="23">#REF!</definedName>
    <definedName name="вравар" localSheetId="10">#REF!</definedName>
    <definedName name="вравар">#REF!</definedName>
    <definedName name="Временные_здания_линия" localSheetId="10">#REF!</definedName>
    <definedName name="Временные_здания_линия">#REF!</definedName>
    <definedName name="Временные_здания_площадка" localSheetId="10">#REF!</definedName>
    <definedName name="Временные_здания_площадка">#REF!</definedName>
    <definedName name="ВСЕГО" localSheetId="21">#REF!</definedName>
    <definedName name="ВСЕГО" localSheetId="22">#REF!</definedName>
    <definedName name="ВСЕГО" localSheetId="23">#REF!</definedName>
    <definedName name="ВСЕГО" localSheetId="10">#REF!</definedName>
    <definedName name="ВСЕГО">#REF!</definedName>
    <definedName name="всего_">#REF!</definedName>
    <definedName name="Всего_по_смете" localSheetId="22">#REF!</definedName>
    <definedName name="Всего_по_смете" localSheetId="23">#REF!</definedName>
    <definedName name="Всего_по_смете" localSheetId="10">#REF!</definedName>
    <definedName name="Всего_по_смете">#REF!</definedName>
    <definedName name="всего_РУ">#REF!</definedName>
    <definedName name="ВсегоЗП" localSheetId="10">#REF!</definedName>
    <definedName name="ВсегоЗП">#REF!</definedName>
    <definedName name="Вспом" localSheetId="21">#REF!</definedName>
    <definedName name="Вспом" localSheetId="22">#REF!</definedName>
    <definedName name="Вспом" localSheetId="23">#REF!</definedName>
    <definedName name="Вспом" localSheetId="10">#REF!</definedName>
    <definedName name="Вспом">#REF!</definedName>
    <definedName name="ВставляемСтроку1">#N/A</definedName>
    <definedName name="ВставляемСтроку2">#N/A</definedName>
    <definedName name="ВТ" localSheetId="10">#REF!</definedName>
    <definedName name="ВТ">#REF!</definedName>
    <definedName name="ВТ_1" localSheetId="10">#REF!</definedName>
    <definedName name="ВТ_1">#REF!</definedName>
    <definedName name="ВТ_10" localSheetId="10">#REF!</definedName>
    <definedName name="ВТ_10">#REF!</definedName>
    <definedName name="ВТ_13" localSheetId="10">#REF!</definedName>
    <definedName name="ВТ_13">#REF!</definedName>
    <definedName name="ВТ_14" localSheetId="10">#REF!</definedName>
    <definedName name="ВТ_14">#REF!</definedName>
    <definedName name="ВТ_15" localSheetId="10">#REF!</definedName>
    <definedName name="ВТ_15">#REF!</definedName>
    <definedName name="ВТ_16" localSheetId="10">#REF!</definedName>
    <definedName name="ВТ_16">#REF!</definedName>
    <definedName name="ВТ_7" localSheetId="10">#REF!</definedName>
    <definedName name="ВТ_7">#REF!</definedName>
    <definedName name="ВТ_8" localSheetId="10">#REF!</definedName>
    <definedName name="ВТ_8">#REF!</definedName>
    <definedName name="ВТ_9" localSheetId="10">#REF!</definedName>
    <definedName name="ВТ_9">#REF!</definedName>
    <definedName name="второй">#REF!</definedName>
    <definedName name="ву" localSheetId="10">#REF!</definedName>
    <definedName name="ву">#REF!</definedName>
    <definedName name="ВУКЕП" localSheetId="10">#REF!</definedName>
    <definedName name="ВУКЕП">#REF!</definedName>
    <definedName name="вуув" localSheetId="10" hidden="1">{#N/A,#N/A,TRUE,"Лист1";#N/A,#N/A,TRUE,"Лист2";#N/A,#N/A,TRUE,"Лист3"}</definedName>
    <definedName name="вуув" hidden="1">{#N/A,#N/A,TRUE,"Лист1";#N/A,#N/A,TRUE,"Лист2";#N/A,#N/A,TRUE,"Лист3"}</definedName>
    <definedName name="вуые3" localSheetId="22">'[11]исх-данные'!#REF!</definedName>
    <definedName name="вуые3" localSheetId="23">'[11]исх-данные'!#REF!</definedName>
    <definedName name="вуые3" localSheetId="10">'[11]исх-данные'!#REF!</definedName>
    <definedName name="вуые3">'[11]исх-данные'!#REF!</definedName>
    <definedName name="вчс">#N/A</definedName>
    <definedName name="выавып" localSheetId="10">#REF!</definedName>
    <definedName name="выавып">#REF!</definedName>
    <definedName name="выдал" localSheetId="21">#REF!</definedName>
    <definedName name="выдал" localSheetId="22">#REF!</definedName>
    <definedName name="выдал" localSheetId="23">#REF!</definedName>
    <definedName name="выдал" localSheetId="10">#REF!</definedName>
    <definedName name="выдал">#REF!</definedName>
    <definedName name="Вычислительная_техника" localSheetId="10">#REF!</definedName>
    <definedName name="Вычислительная_техника">#REF!</definedName>
    <definedName name="Вычислительная_техника_1" localSheetId="10">#REF!</definedName>
    <definedName name="Вычислительная_техника_1">#REF!</definedName>
    <definedName name="Вычислительная_техника_1_1" localSheetId="10">#REF!</definedName>
    <definedName name="Вычислительная_техника_1_1">#REF!</definedName>
    <definedName name="Вычислительная_техника_1_10" localSheetId="10">#REF!</definedName>
    <definedName name="Вычислительная_техника_1_10">#REF!</definedName>
    <definedName name="Вычислительная_техника_1_13" localSheetId="10">#REF!</definedName>
    <definedName name="Вычислительная_техника_1_13">#REF!</definedName>
    <definedName name="Вычислительная_техника_1_14" localSheetId="10">#REF!</definedName>
    <definedName name="Вычислительная_техника_1_14">#REF!</definedName>
    <definedName name="Вычислительная_техника_1_15" localSheetId="10">#REF!</definedName>
    <definedName name="Вычислительная_техника_1_15">#REF!</definedName>
    <definedName name="Вычислительная_техника_1_16" localSheetId="10">#REF!</definedName>
    <definedName name="Вычислительная_техника_1_16">#REF!</definedName>
    <definedName name="Вычислительная_техника_1_4" localSheetId="10">#REF!</definedName>
    <definedName name="Вычислительная_техника_1_4">#REF!</definedName>
    <definedName name="Вычислительная_техника_1_5" localSheetId="10">#REF!</definedName>
    <definedName name="Вычислительная_техника_1_5">#REF!</definedName>
    <definedName name="Вычислительная_техника_1_6" localSheetId="10">#REF!</definedName>
    <definedName name="Вычислительная_техника_1_6">#REF!</definedName>
    <definedName name="Вычислительная_техника_1_7" localSheetId="10">#REF!</definedName>
    <definedName name="Вычислительная_техника_1_7">#REF!</definedName>
    <definedName name="Вычислительная_техника_1_8" localSheetId="10">#REF!</definedName>
    <definedName name="Вычислительная_техника_1_8">#REF!</definedName>
    <definedName name="Вычислительная_техника_1_9" localSheetId="10">#REF!</definedName>
    <definedName name="Вычислительная_техника_1_9">#REF!</definedName>
    <definedName name="Вычислительная_техника_4" localSheetId="10">#REF!</definedName>
    <definedName name="Вычислительная_техника_4">#REF!</definedName>
    <definedName name="Вычислительная_техника_5" localSheetId="10">#REF!</definedName>
    <definedName name="Вычислительная_техника_5">#REF!</definedName>
    <definedName name="Вычислительная_техника_6" localSheetId="10">#REF!</definedName>
    <definedName name="Вычислительная_техника_6">#REF!</definedName>
    <definedName name="г" localSheetId="21">#REF!</definedName>
    <definedName name="г" localSheetId="22">#REF!</definedName>
    <definedName name="г" localSheetId="23">#REF!</definedName>
    <definedName name="г" localSheetId="10">#REF!</definedName>
    <definedName name="г">#REF!</definedName>
    <definedName name="Газ">'[67]Смета 7'!$F$1</definedName>
    <definedName name="ГАИ" localSheetId="21">Модуль1.NumTxt</definedName>
    <definedName name="ГАИ" localSheetId="22">Модуль1.NumTxt</definedName>
    <definedName name="ГАИ" localSheetId="23">Модуль1.NumTxt</definedName>
    <definedName name="ГАИ" localSheetId="10">Модуль1.NumTxt</definedName>
    <definedName name="ГАИ">Модуль1.NumTxt</definedName>
    <definedName name="ггг" localSheetId="10">#REF!</definedName>
    <definedName name="ггг">#REF!</definedName>
    <definedName name="ггггггггггггггггггггггггггггггггггггггггггггггг" localSheetId="10">[22]топография!#REF!</definedName>
    <definedName name="ггггггггггггггггггггггггггггггггггггггггггггггг">[22]топография!#REF!</definedName>
    <definedName name="гелог" localSheetId="21">#REF!</definedName>
    <definedName name="гелог" localSheetId="22">#REF!</definedName>
    <definedName name="гелог" localSheetId="23">#REF!</definedName>
    <definedName name="гелог" localSheetId="10">#REF!</definedName>
    <definedName name="гелог">#REF!</definedName>
    <definedName name="гео" localSheetId="21">#REF!</definedName>
    <definedName name="гео" localSheetId="22">#REF!</definedName>
    <definedName name="гео" localSheetId="23">#REF!</definedName>
    <definedName name="гео" localSheetId="10">#REF!</definedName>
    <definedName name="гео">#REF!</definedName>
    <definedName name="геодез1">[68]геолог!$L$81</definedName>
    <definedName name="геодезия" localSheetId="10">#REF!</definedName>
    <definedName name="геодезия">#REF!</definedName>
    <definedName name="геол" localSheetId="21">[69]Смета!#REF!</definedName>
    <definedName name="геол" localSheetId="22">[69]Смета!#REF!</definedName>
    <definedName name="геол" localSheetId="23">[69]Смета!#REF!</definedName>
    <definedName name="геол" localSheetId="10">#REF!</definedName>
    <definedName name="геол">#REF!</definedName>
    <definedName name="геол.1" localSheetId="21">#REF!</definedName>
    <definedName name="геол.1" localSheetId="22">#REF!</definedName>
    <definedName name="геол.1" localSheetId="23">#REF!</definedName>
    <definedName name="геол.1" localSheetId="10">#REF!</definedName>
    <definedName name="геол.1">#REF!</definedName>
    <definedName name="геол_4" localSheetId="10">#REF!</definedName>
    <definedName name="геол_4">#REF!</definedName>
    <definedName name="геол_6" localSheetId="10">#REF!</definedName>
    <definedName name="геол_6">#REF!</definedName>
    <definedName name="Геол_Лазаревск" localSheetId="21">[21]топография!#REF!</definedName>
    <definedName name="Геол_Лазаревск" localSheetId="22">[21]топография!#REF!</definedName>
    <definedName name="Геол_Лазаревск" localSheetId="23">[21]топография!#REF!</definedName>
    <definedName name="Геол_Лазаревск" localSheetId="10">[21]топография!#REF!</definedName>
    <definedName name="Геол_Лазаревск">#REF!</definedName>
    <definedName name="Геол_Лазаревск_6" localSheetId="10">#REF!</definedName>
    <definedName name="Геол_Лазаревск_6">#REF!</definedName>
    <definedName name="Геол_Лазаревск_7" localSheetId="10">#REF!</definedName>
    <definedName name="Геол_Лазаревск_7">#REF!</definedName>
    <definedName name="Геол_Лазаревск_8" localSheetId="10">#REF!</definedName>
    <definedName name="Геол_Лазаревск_8">#REF!</definedName>
    <definedName name="геол1" localSheetId="21">#REF!</definedName>
    <definedName name="геол1" localSheetId="22">#REF!</definedName>
    <definedName name="геол1" localSheetId="23">#REF!</definedName>
    <definedName name="геол1" localSheetId="10">#REF!</definedName>
    <definedName name="геол1">#REF!</definedName>
    <definedName name="Геолог" localSheetId="22">#REF!</definedName>
    <definedName name="Геолог" localSheetId="23">#REF!</definedName>
    <definedName name="Геолог" localSheetId="10">#REF!</definedName>
    <definedName name="Геолог">#REF!</definedName>
    <definedName name="геоф" localSheetId="21">#REF!</definedName>
    <definedName name="геоф" localSheetId="22">#REF!</definedName>
    <definedName name="геоф" localSheetId="23">#REF!</definedName>
    <definedName name="геоф" localSheetId="10">#REF!</definedName>
    <definedName name="геоф">#REF!</definedName>
    <definedName name="Геофиз" localSheetId="10">#REF!</definedName>
    <definedName name="Геофиз">#REF!</definedName>
    <definedName name="геофизика" localSheetId="10">#REF!</definedName>
    <definedName name="геофизика">#REF!</definedName>
    <definedName name="ги" localSheetId="22">#REF!</definedName>
    <definedName name="ги" localSheetId="23">#REF!</definedName>
    <definedName name="ги" localSheetId="10">#REF!</definedName>
    <definedName name="ги">#REF!</definedName>
    <definedName name="гид" localSheetId="21">[70]Смета!#REF!</definedName>
    <definedName name="гид" localSheetId="22">[70]Смета!#REF!</definedName>
    <definedName name="гид" localSheetId="23">[70]Смета!#REF!</definedName>
    <definedName name="гид" localSheetId="10">#REF!</definedName>
    <definedName name="гид">#REF!</definedName>
    <definedName name="гид_4" localSheetId="10">#REF!</definedName>
    <definedName name="гид_4">#REF!</definedName>
    <definedName name="гид_6" localSheetId="10">#REF!</definedName>
    <definedName name="гид_6">#REF!</definedName>
    <definedName name="Гидр" localSheetId="10">[71]топография!#REF!</definedName>
    <definedName name="гидр">#REF!</definedName>
    <definedName name="гидр.копия" localSheetId="10">#REF!</definedName>
    <definedName name="гидр.копия">#REF!</definedName>
    <definedName name="Гидро" localSheetId="21">[72]топография!#REF!</definedName>
    <definedName name="Гидро" localSheetId="22">[72]топография!#REF!</definedName>
    <definedName name="Гидро" localSheetId="23">[72]топография!#REF!</definedName>
    <definedName name="Гидро" localSheetId="10">[72]топография!#REF!</definedName>
    <definedName name="Гидро">#REF!</definedName>
    <definedName name="Гидро_6" localSheetId="10">#REF!</definedName>
    <definedName name="Гидро_6">#REF!</definedName>
    <definedName name="Гидро_7" localSheetId="10">#REF!</definedName>
    <definedName name="Гидро_7">#REF!</definedName>
    <definedName name="Гидро_8" localSheetId="10">#REF!</definedName>
    <definedName name="Гидро_8">#REF!</definedName>
    <definedName name="гидро1" localSheetId="21">#REF!</definedName>
    <definedName name="гидро1" localSheetId="22">#REF!</definedName>
    <definedName name="гидро1" localSheetId="23">#REF!</definedName>
    <definedName name="гидро1" localSheetId="10">#REF!</definedName>
    <definedName name="гидро1">#REF!</definedName>
    <definedName name="гидро1___0" localSheetId="10">#REF!</definedName>
    <definedName name="гидро1___0">#REF!</definedName>
    <definedName name="гидрол" localSheetId="21">#REF!</definedName>
    <definedName name="гидрол" localSheetId="22">#REF!</definedName>
    <definedName name="гидрол" localSheetId="23">#REF!</definedName>
    <definedName name="гидрол" localSheetId="10">#REF!</definedName>
    <definedName name="гидрол">#REF!</definedName>
    <definedName name="Гидролог" localSheetId="21">#REF!</definedName>
    <definedName name="Гидролог" localSheetId="22">#REF!</definedName>
    <definedName name="Гидролог" localSheetId="23">#REF!</definedName>
    <definedName name="Гидролог" localSheetId="10">#REF!</definedName>
    <definedName name="Гидролог">#REF!</definedName>
    <definedName name="Гидролог_6" localSheetId="10">#REF!</definedName>
    <definedName name="Гидролог_6">#REF!</definedName>
    <definedName name="Гидролог_7" localSheetId="10">#REF!</definedName>
    <definedName name="Гидролог_7">#REF!</definedName>
    <definedName name="Гидролог_8" localSheetId="10">#REF!</definedName>
    <definedName name="Гидролог_8">#REF!</definedName>
    <definedName name="гидрология" localSheetId="10">#REF!</definedName>
    <definedName name="гидрология">#REF!</definedName>
    <definedName name="Гидрология_7.03.08" localSheetId="21">[73]топография!#REF!</definedName>
    <definedName name="Гидрология_7.03.08" localSheetId="22">[73]топография!#REF!</definedName>
    <definedName name="Гидрология_7.03.08" localSheetId="23">[73]топография!#REF!</definedName>
    <definedName name="Гидрология_7.03.08" localSheetId="10">[73]топография!#REF!</definedName>
    <definedName name="Гидрология_7.03.08">#REF!</definedName>
    <definedName name="Гидрология_7.03.08_6" localSheetId="10">#REF!</definedName>
    <definedName name="Гидрология_7.03.08_6">#REF!</definedName>
    <definedName name="Гидрология_7.03.08_7" localSheetId="10">#REF!</definedName>
    <definedName name="Гидрология_7.03.08_7">#REF!</definedName>
    <definedName name="Гидрология_7.03.08_8" localSheetId="10">#REF!</definedName>
    <definedName name="Гидрология_7.03.08_8">#REF!</definedName>
    <definedName name="ГИП" localSheetId="21">#REF!</definedName>
    <definedName name="ГИП" localSheetId="22">#REF!</definedName>
    <definedName name="ГИП" localSheetId="23">#REF!</definedName>
    <definedName name="ГИП" localSheetId="10">#REF!</definedName>
    <definedName name="ГИП">#REF!</definedName>
    <definedName name="ГИП_10" localSheetId="10">#REF!</definedName>
    <definedName name="ГИП_10">#REF!</definedName>
    <definedName name="ГИП_14" localSheetId="10">#REF!</definedName>
    <definedName name="ГИП_14">#REF!</definedName>
    <definedName name="ГИП_15" localSheetId="10">#REF!</definedName>
    <definedName name="ГИП_15">#REF!</definedName>
    <definedName name="ГИП_16" localSheetId="10">#REF!</definedName>
    <definedName name="ГИП_16">#REF!</definedName>
    <definedName name="ГИП_4" localSheetId="10">#REF!</definedName>
    <definedName name="ГИП_4">#REF!</definedName>
    <definedName name="ГИП_6" localSheetId="10">#REF!</definedName>
    <definedName name="ГИП_6">#REF!</definedName>
    <definedName name="ГИП_8" localSheetId="10">#REF!</definedName>
    <definedName name="ГИП_8">#REF!</definedName>
    <definedName name="ГИП_9" localSheetId="10">#REF!</definedName>
    <definedName name="ГИП_9">#REF!</definedName>
    <definedName name="Главный_инженер">[74]Упр!$R$63:$R$64</definedName>
    <definedName name="го" localSheetId="21">#REF!</definedName>
    <definedName name="го" localSheetId="22">#REF!</definedName>
    <definedName name="го" localSheetId="23">#REF!</definedName>
    <definedName name="го" localSheetId="10">#REF!</definedName>
    <definedName name="го">#REF!</definedName>
    <definedName name="год" localSheetId="10">'[75]УФ-28'!#REF!</definedName>
    <definedName name="год">'[75]УФ-28'!#REF!</definedName>
    <definedName name="гр" localSheetId="10">#REF!</definedName>
    <definedName name="гр">#REF!</definedName>
    <definedName name="грприрцфв00ав98" localSheetId="10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уппа" localSheetId="10">#REF!</definedName>
    <definedName name="группа">#REF!</definedName>
    <definedName name="грфинцкавг98Х" localSheetId="10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т" localSheetId="10">#REF!</definedName>
    <definedName name="гт">#REF!</definedName>
    <definedName name="гту" localSheetId="10">#REF!</definedName>
    <definedName name="гту">#REF!</definedName>
    <definedName name="гф" localSheetId="10">#REF!</definedName>
    <definedName name="гф">#REF!</definedName>
    <definedName name="гшшг">NA()</definedName>
    <definedName name="д" localSheetId="10">#REF!</definedName>
    <definedName name="д">#REF!</definedName>
    <definedName name="Д_зак" localSheetId="22">#REF!</definedName>
    <definedName name="Д_зак" localSheetId="23">#REF!</definedName>
    <definedName name="Д_зак" localSheetId="10">#REF!</definedName>
    <definedName name="Д_зак">#REF!</definedName>
    <definedName name="Д_пр">[76]Данные!$B$8</definedName>
    <definedName name="д1" localSheetId="22">#REF!</definedName>
    <definedName name="д1" localSheetId="23">#REF!</definedName>
    <definedName name="д1" localSheetId="10">#REF!</definedName>
    <definedName name="д1">#REF!</definedName>
    <definedName name="д10" localSheetId="22">#REF!</definedName>
    <definedName name="д10" localSheetId="23">#REF!</definedName>
    <definedName name="д10" localSheetId="10">#REF!</definedName>
    <definedName name="д10">#REF!</definedName>
    <definedName name="д11" localSheetId="22">#REF!</definedName>
    <definedName name="д11" localSheetId="23">#REF!</definedName>
    <definedName name="д11" localSheetId="10">#REF!</definedName>
    <definedName name="д11">#REF!</definedName>
    <definedName name="д12" localSheetId="22">#REF!</definedName>
    <definedName name="д12" localSheetId="23">#REF!</definedName>
    <definedName name="д12" localSheetId="10">#REF!</definedName>
    <definedName name="д12">#REF!</definedName>
    <definedName name="д13" localSheetId="22">#REF!</definedName>
    <definedName name="д13" localSheetId="23">#REF!</definedName>
    <definedName name="д13" localSheetId="10">#REF!</definedName>
    <definedName name="д13">#REF!</definedName>
    <definedName name="д14" localSheetId="22">#REF!</definedName>
    <definedName name="д14" localSheetId="23">#REF!</definedName>
    <definedName name="д14" localSheetId="10">#REF!</definedName>
    <definedName name="д14">#REF!</definedName>
    <definedName name="д2" localSheetId="22">#REF!</definedName>
    <definedName name="д2" localSheetId="23">#REF!</definedName>
    <definedName name="д2" localSheetId="10">#REF!</definedName>
    <definedName name="д2">#REF!</definedName>
    <definedName name="д3" localSheetId="22">#REF!</definedName>
    <definedName name="д3" localSheetId="23">#REF!</definedName>
    <definedName name="д3" localSheetId="10">#REF!</definedName>
    <definedName name="д3">#REF!</definedName>
    <definedName name="д3555" localSheetId="22">#REF!</definedName>
    <definedName name="д3555" localSheetId="23">#REF!</definedName>
    <definedName name="д3555" localSheetId="10">#REF!</definedName>
    <definedName name="д3555">#REF!</definedName>
    <definedName name="д4" localSheetId="22">#REF!</definedName>
    <definedName name="д4" localSheetId="23">#REF!</definedName>
    <definedName name="д4" localSheetId="10">#REF!</definedName>
    <definedName name="д4">#REF!</definedName>
    <definedName name="Д44" localSheetId="22">#REF!</definedName>
    <definedName name="Д44" localSheetId="23">#REF!</definedName>
    <definedName name="Д44" localSheetId="10">#REF!</definedName>
    <definedName name="Д44">#REF!</definedName>
    <definedName name="д4555" localSheetId="22">#REF!</definedName>
    <definedName name="д4555" localSheetId="23">#REF!</definedName>
    <definedName name="д4555" localSheetId="10">#REF!</definedName>
    <definedName name="д4555">#REF!</definedName>
    <definedName name="д5" localSheetId="22">#REF!</definedName>
    <definedName name="д5" localSheetId="23">#REF!</definedName>
    <definedName name="д5" localSheetId="10">#REF!</definedName>
    <definedName name="д5">#REF!</definedName>
    <definedName name="д555" localSheetId="22">#REF!</definedName>
    <definedName name="д555" localSheetId="23">#REF!</definedName>
    <definedName name="д555" localSheetId="10">#REF!</definedName>
    <definedName name="д555">#REF!</definedName>
    <definedName name="д6" localSheetId="22">#REF!</definedName>
    <definedName name="д6" localSheetId="23">#REF!</definedName>
    <definedName name="д6" localSheetId="10">#REF!</definedName>
    <definedName name="д6">#REF!</definedName>
    <definedName name="д7" localSheetId="22">#REF!</definedName>
    <definedName name="д7" localSheetId="23">#REF!</definedName>
    <definedName name="д7" localSheetId="10">#REF!</definedName>
    <definedName name="д7">#REF!</definedName>
    <definedName name="д8" localSheetId="22">#REF!</definedName>
    <definedName name="д8" localSheetId="23">#REF!</definedName>
    <definedName name="д8" localSheetId="10">#REF!</definedName>
    <definedName name="д8">#REF!</definedName>
    <definedName name="д88" localSheetId="22">#REF!</definedName>
    <definedName name="д88" localSheetId="23">#REF!</definedName>
    <definedName name="д88" localSheetId="10">#REF!</definedName>
    <definedName name="д88">#REF!</definedName>
    <definedName name="д9" localSheetId="22">#REF!</definedName>
    <definedName name="д9" localSheetId="23">#REF!</definedName>
    <definedName name="д9" localSheetId="10">#REF!</definedName>
    <definedName name="д9">#REF!</definedName>
    <definedName name="да">#N/A</definedName>
    <definedName name="дальспецстрой" localSheetId="10">#REF!</definedName>
    <definedName name="дальспецстрой">#REF!</definedName>
    <definedName name="Дап" localSheetId="10">#REF!</definedName>
    <definedName name="Дап">#REF!</definedName>
    <definedName name="Дат" localSheetId="22">#REF!</definedName>
    <definedName name="Дат" localSheetId="23">#REF!</definedName>
    <definedName name="Дат" localSheetId="10">#REF!</definedName>
    <definedName name="Дат">#REF!</definedName>
    <definedName name="Дата_изменения_группы_строек" localSheetId="10">#REF!</definedName>
    <definedName name="Дата_изменения_группы_строек">#REF!</definedName>
    <definedName name="Дата_изменения_локальной_сметы" localSheetId="10">#REF!</definedName>
    <definedName name="Дата_изменения_локальной_сметы">#REF!</definedName>
    <definedName name="Дата_изменения_объекта" localSheetId="10">#REF!</definedName>
    <definedName name="Дата_изменения_объекта">#REF!</definedName>
    <definedName name="Дата_изменения_объектной_сметы" localSheetId="10">#REF!</definedName>
    <definedName name="Дата_изменения_объектной_сметы">#REF!</definedName>
    <definedName name="Дата_изменения_очереди" localSheetId="10">#REF!</definedName>
    <definedName name="Дата_изменения_очереди">#REF!</definedName>
    <definedName name="Дата_изменения_пускового_комплекса" localSheetId="10">#REF!</definedName>
    <definedName name="Дата_изменения_пускового_комплекса">#REF!</definedName>
    <definedName name="Дата_изменения_сводного_сметного_расчета" localSheetId="10">#REF!</definedName>
    <definedName name="Дата_изменения_сводного_сметного_расчета">#REF!</definedName>
    <definedName name="Дата_изменения_стройки" localSheetId="10">#REF!</definedName>
    <definedName name="Дата_изменения_стройки">#REF!</definedName>
    <definedName name="Дата_создания_группы_строек" localSheetId="10">#REF!</definedName>
    <definedName name="Дата_создания_группы_строек">#REF!</definedName>
    <definedName name="Дата_создания_локальной_сметы" localSheetId="10">#REF!</definedName>
    <definedName name="Дата_создания_локальной_сметы">#REF!</definedName>
    <definedName name="Дата_создания_объекта" localSheetId="10">#REF!</definedName>
    <definedName name="Дата_создания_объекта">#REF!</definedName>
    <definedName name="Дата_создания_объектной_сметы" localSheetId="10">#REF!</definedName>
    <definedName name="Дата_создания_объектной_сметы">#REF!</definedName>
    <definedName name="Дата_создания_очереди" localSheetId="10">#REF!</definedName>
    <definedName name="Дата_создания_очереди">#REF!</definedName>
    <definedName name="Дата_создания_пускового_комплекса" localSheetId="10">#REF!</definedName>
    <definedName name="Дата_создания_пускового_комплекса">#REF!</definedName>
    <definedName name="Дата_создания_сводного_сметного_расчета" localSheetId="10">#REF!</definedName>
    <definedName name="Дата_создания_сводного_сметного_расчета">#REF!</definedName>
    <definedName name="Дата_создания_стройки" localSheetId="10">#REF!</definedName>
    <definedName name="Дата_создания_стройки">#REF!</definedName>
    <definedName name="дд" localSheetId="21">[77]Смета!#REF!</definedName>
    <definedName name="дд" localSheetId="22">[77]Смета!#REF!</definedName>
    <definedName name="дд" localSheetId="23">[77]Смета!#REF!</definedName>
    <definedName name="дд" localSheetId="10">[77]Смета!#REF!</definedName>
    <definedName name="дд">#REF!</definedName>
    <definedName name="дд_4" localSheetId="10">#REF!</definedName>
    <definedName name="дд_4">#REF!</definedName>
    <definedName name="дд_6" localSheetId="10">#REF!</definedName>
    <definedName name="дд_6">#REF!</definedName>
    <definedName name="дд_7" localSheetId="10">#REF!</definedName>
    <definedName name="дд_7">#REF!</definedName>
    <definedName name="дд_8" localSheetId="10">#REF!</definedName>
    <definedName name="дд_8">#REF!</definedName>
    <definedName name="ддддд" localSheetId="10">#REF!</definedName>
    <definedName name="ддддд">#REF!</definedName>
    <definedName name="Дек_2007_WorkLoadSum" localSheetId="10">#REF!</definedName>
    <definedName name="Дек_2007_WorkLoadSum">#REF!</definedName>
    <definedName name="Декабрь_ув" localSheetId="10">'[28]Перечень корректировок'!#REF!</definedName>
    <definedName name="Декабрь_ув">'[28]Перечень корректировок'!#REF!</definedName>
    <definedName name="Декабрь_ум" localSheetId="10">'[28]Перечень корректировок'!#REF!</definedName>
    <definedName name="Декабрь_ум">'[28]Перечень корректировок'!#REF!</definedName>
    <definedName name="Дефлятор" localSheetId="21">#REF!</definedName>
    <definedName name="Дефлятор" localSheetId="22">#REF!</definedName>
    <definedName name="Дефлятор" localSheetId="23">#REF!</definedName>
    <definedName name="Дефлятор" localSheetId="10">#REF!</definedName>
    <definedName name="Дефлятор">#REF!</definedName>
    <definedName name="Дефлятор_10" localSheetId="10">#REF!</definedName>
    <definedName name="Дефлятор_10">#REF!</definedName>
    <definedName name="Дефлятор_14" localSheetId="10">#REF!</definedName>
    <definedName name="Дефлятор_14">#REF!</definedName>
    <definedName name="Дефлятор_15" localSheetId="10">#REF!</definedName>
    <definedName name="Дефлятор_15">#REF!</definedName>
    <definedName name="Дефлятор_16" localSheetId="10">#REF!</definedName>
    <definedName name="Дефлятор_16">#REF!</definedName>
    <definedName name="Дефлятор_4" localSheetId="10">#REF!</definedName>
    <definedName name="Дефлятор_4">#REF!</definedName>
    <definedName name="Дефлятор_6" localSheetId="10">#REF!</definedName>
    <definedName name="Дефлятор_6">#REF!</definedName>
    <definedName name="Дефлятор_8" localSheetId="10">#REF!</definedName>
    <definedName name="Дефлятор_8">#REF!</definedName>
    <definedName name="Дефлятор_9" localSheetId="10">#REF!</definedName>
    <definedName name="Дефлятор_9">#REF!</definedName>
    <definedName name="дж">[60]Вспомогательный!$D$36</definedName>
    <definedName name="дж1">[60]Вспомогательный!$D$38</definedName>
    <definedName name="Диалог2">#N/A</definedName>
    <definedName name="Диалог3">#N/A</definedName>
    <definedName name="Диапазон" localSheetId="10">#REF!</definedName>
    <definedName name="Диапазон">#REF!</definedName>
    <definedName name="дир" localSheetId="22">#REF!</definedName>
    <definedName name="дир" localSheetId="23">#REF!</definedName>
    <definedName name="дир" localSheetId="10">#REF!</definedName>
    <definedName name="дир">#REF!</definedName>
    <definedName name="Директор">#N/A</definedName>
    <definedName name="Диск" localSheetId="10">#REF!</definedName>
    <definedName name="Диск">#REF!</definedName>
    <definedName name="Диск_1" localSheetId="10">#REF!</definedName>
    <definedName name="Диск_1">#REF!</definedName>
    <definedName name="Диск_10" localSheetId="10">#REF!</definedName>
    <definedName name="Диск_10">#REF!</definedName>
    <definedName name="Диск_13" localSheetId="10">#REF!</definedName>
    <definedName name="Диск_13">#REF!</definedName>
    <definedName name="Диск_14" localSheetId="10">#REF!</definedName>
    <definedName name="Диск_14">#REF!</definedName>
    <definedName name="Диск_15" localSheetId="10">#REF!</definedName>
    <definedName name="Диск_15">#REF!</definedName>
    <definedName name="Диск_16" localSheetId="10">#REF!</definedName>
    <definedName name="Диск_16">#REF!</definedName>
    <definedName name="Диск_7" localSheetId="10">#REF!</definedName>
    <definedName name="Диск_7">#REF!</definedName>
    <definedName name="Диск_8" localSheetId="10">#REF!</definedName>
    <definedName name="Диск_8">#REF!</definedName>
    <definedName name="Диск_9" localSheetId="10">#REF!</definedName>
    <definedName name="Диск_9">#REF!</definedName>
    <definedName name="Дисконт">'[78]Расклад '!$C$4</definedName>
    <definedName name="ДК" localSheetId="10">#REF!</definedName>
    <definedName name="ДК">#REF!</definedName>
    <definedName name="Длинна_границы" localSheetId="21">#REF!</definedName>
    <definedName name="Длинна_границы" localSheetId="22">#REF!</definedName>
    <definedName name="Длинна_границы" localSheetId="23">#REF!</definedName>
    <definedName name="Длинна_границы" localSheetId="10">#REF!</definedName>
    <definedName name="Длинна_границы">#REF!</definedName>
    <definedName name="Длинна_границы_10" localSheetId="10">#REF!</definedName>
    <definedName name="Длинна_границы_10">#REF!</definedName>
    <definedName name="Длинна_границы_14" localSheetId="10">#REF!</definedName>
    <definedName name="Длинна_границы_14">#REF!</definedName>
    <definedName name="Длинна_границы_15" localSheetId="10">#REF!</definedName>
    <definedName name="Длинна_границы_15">#REF!</definedName>
    <definedName name="Длинна_границы_16" localSheetId="10">#REF!</definedName>
    <definedName name="Длинна_границы_16">#REF!</definedName>
    <definedName name="Длинна_границы_4" localSheetId="10">#REF!</definedName>
    <definedName name="Длинна_границы_4">#REF!</definedName>
    <definedName name="Длинна_границы_6" localSheetId="10">#REF!</definedName>
    <definedName name="Длинна_границы_6">#REF!</definedName>
    <definedName name="Длинна_границы_8" localSheetId="10">#REF!</definedName>
    <definedName name="Длинна_границы_8">#REF!</definedName>
    <definedName name="Длинна_границы_9" localSheetId="10">#REF!</definedName>
    <definedName name="Длинна_границы_9">#REF!</definedName>
    <definedName name="Длинна_трассы" localSheetId="21">#REF!</definedName>
    <definedName name="Длинна_трассы" localSheetId="22">#REF!</definedName>
    <definedName name="Длинна_трассы" localSheetId="23">#REF!</definedName>
    <definedName name="Длинна_трассы" localSheetId="10">#REF!</definedName>
    <definedName name="Длинна_трассы">#REF!</definedName>
    <definedName name="Длинна_трассы_10" localSheetId="10">#REF!</definedName>
    <definedName name="Длинна_трассы_10">#REF!</definedName>
    <definedName name="Длинна_трассы_14" localSheetId="10">#REF!</definedName>
    <definedName name="Длинна_трассы_14">#REF!</definedName>
    <definedName name="Длинна_трассы_15" localSheetId="10">#REF!</definedName>
    <definedName name="Длинна_трассы_15">#REF!</definedName>
    <definedName name="Длинна_трассы_16" localSheetId="10">#REF!</definedName>
    <definedName name="Длинна_трассы_16">#REF!</definedName>
    <definedName name="Длинна_трассы_4" localSheetId="10">#REF!</definedName>
    <definedName name="Длинна_трассы_4">#REF!</definedName>
    <definedName name="Длинна_трассы_6" localSheetId="10">#REF!</definedName>
    <definedName name="Длинна_трассы_6">#REF!</definedName>
    <definedName name="Длинна_трассы_8" localSheetId="10">#REF!</definedName>
    <definedName name="Длинна_трассы_8">#REF!</definedName>
    <definedName name="Длинна_трассы_9" localSheetId="10">#REF!</definedName>
    <definedName name="Длинна_трассы_9">#REF!</definedName>
    <definedName name="ДЛО" localSheetId="22">#REF!</definedName>
    <definedName name="ДЛО" localSheetId="23">#REF!</definedName>
    <definedName name="дло" localSheetId="10">#N/A</definedName>
    <definedName name="ДЛО">#REF!</definedName>
    <definedName name="ДН" localSheetId="22">'[79]Лист опроса'!#REF!</definedName>
    <definedName name="ДН" localSheetId="23">'[79]Лист опроса'!#REF!</definedName>
    <definedName name="ДН" localSheetId="10">'[79]Лист опроса'!#REF!</definedName>
    <definedName name="ДН">'[79]Лист опроса'!#REF!</definedName>
    <definedName name="Доб.кв." hidden="1">'[80]Добыча-факт'!$J$90:$L$90</definedName>
    <definedName name="Добровольное_страхование" localSheetId="10">#REF!</definedName>
    <definedName name="Добровольное_страхование">#REF!</definedName>
    <definedName name="ДОГ" localSheetId="22">'[81]ДКСС от МПС'!#REF!</definedName>
    <definedName name="ДОГ" localSheetId="23">'[81]ДКСС от МПС'!#REF!</definedName>
    <definedName name="ДОГ" localSheetId="10">'[81]ДКСС от МПС'!#REF!</definedName>
    <definedName name="ДОГ">'[81]ДКСС от МПС'!#REF!</definedName>
    <definedName name="договор">[82]К.рын!$C$22</definedName>
    <definedName name="должность" localSheetId="10">#REF!</definedName>
    <definedName name="должность">#REF!</definedName>
    <definedName name="доля_проч_ф" localSheetId="10">#REF!</definedName>
    <definedName name="доля_проч_ф">#REF!</definedName>
    <definedName name="доля_прочая" localSheetId="10">#REF!</definedName>
    <definedName name="доля_прочая">#REF!</definedName>
    <definedName name="доля_прочая_98_ав" localSheetId="10">#REF!</definedName>
    <definedName name="доля_прочая_98_ав">#REF!</definedName>
    <definedName name="доля_прочая_ав">#REF!</definedName>
    <definedName name="доля_прочая_ф">#REF!</definedName>
    <definedName name="доля_т_ф">#REF!</definedName>
    <definedName name="доля_теп_1">#REF!</definedName>
    <definedName name="доля_теп_2">#REF!</definedName>
    <definedName name="доля_теп_3">#REF!</definedName>
    <definedName name="доля_тепло">#REF!</definedName>
    <definedName name="доля_эл_1">#REF!</definedName>
    <definedName name="доля_эл_2">#REF!</definedName>
    <definedName name="доля_эл_3">#REF!</definedName>
    <definedName name="доля_эл_ф">#REF!</definedName>
    <definedName name="доля_электра">#REF!</definedName>
    <definedName name="доля_электра_99">#REF!</definedName>
    <definedName name="Доп._оборудование" localSheetId="10">#REF!</definedName>
    <definedName name="Доп._оборудование">#REF!</definedName>
    <definedName name="Доп._оборудование_1" localSheetId="10">#REF!</definedName>
    <definedName name="Доп._оборудование_1">#REF!</definedName>
    <definedName name="Доп._оборудование_1_1" localSheetId="10">#REF!</definedName>
    <definedName name="Доп._оборудование_1_1">#REF!</definedName>
    <definedName name="Доп._оборудование_1_10" localSheetId="10">#REF!</definedName>
    <definedName name="Доп._оборудование_1_10">#REF!</definedName>
    <definedName name="Доп._оборудование_1_13" localSheetId="10">#REF!</definedName>
    <definedName name="Доп._оборудование_1_13">#REF!</definedName>
    <definedName name="Доп._оборудование_1_14" localSheetId="10">#REF!</definedName>
    <definedName name="Доп._оборудование_1_14">#REF!</definedName>
    <definedName name="Доп._оборудование_1_15" localSheetId="10">#REF!</definedName>
    <definedName name="Доп._оборудование_1_15">#REF!</definedName>
    <definedName name="Доп._оборудование_1_16" localSheetId="10">#REF!</definedName>
    <definedName name="Доп._оборудование_1_16">#REF!</definedName>
    <definedName name="Доп._оборудование_1_4" localSheetId="10">#REF!</definedName>
    <definedName name="Доп._оборудование_1_4">#REF!</definedName>
    <definedName name="Доп._оборудование_1_5" localSheetId="10">#REF!</definedName>
    <definedName name="Доп._оборудование_1_5">#REF!</definedName>
    <definedName name="Доп._оборудование_1_6" localSheetId="10">#REF!</definedName>
    <definedName name="Доп._оборудование_1_6">#REF!</definedName>
    <definedName name="Доп._оборудование_1_7" localSheetId="10">#REF!</definedName>
    <definedName name="Доп._оборудование_1_7">#REF!</definedName>
    <definedName name="Доп._оборудование_1_8" localSheetId="10">#REF!</definedName>
    <definedName name="Доп._оборудование_1_8">#REF!</definedName>
    <definedName name="Доп._оборудование_1_9" localSheetId="10">#REF!</definedName>
    <definedName name="Доп._оборудование_1_9">#REF!</definedName>
    <definedName name="Доп._оборудование_4" localSheetId="10">#REF!</definedName>
    <definedName name="Доп._оборудование_4">#REF!</definedName>
    <definedName name="Доп._оборудование_5" localSheetId="10">#REF!</definedName>
    <definedName name="Доп._оборудование_5">#REF!</definedName>
    <definedName name="Доп._оборудование_6" localSheetId="10">#REF!</definedName>
    <definedName name="Доп._оборудование_6">#REF!</definedName>
    <definedName name="Доп.затраты_в_зимнее_время" localSheetId="10">#REF!</definedName>
    <definedName name="Доп.затраты_в_зимнее_время">#REF!</definedName>
    <definedName name="Доп_оборуд" localSheetId="10">#REF!</definedName>
    <definedName name="Доп_оборуд">#REF!</definedName>
    <definedName name="Доп_оборуд_1" localSheetId="10">#REF!</definedName>
    <definedName name="Доп_оборуд_1">#REF!</definedName>
    <definedName name="Доп_оборуд_10" localSheetId="10">#REF!</definedName>
    <definedName name="Доп_оборуд_10">#REF!</definedName>
    <definedName name="Доп_оборуд_13" localSheetId="10">#REF!</definedName>
    <definedName name="Доп_оборуд_13">#REF!</definedName>
    <definedName name="Доп_оборуд_14" localSheetId="10">#REF!</definedName>
    <definedName name="Доп_оборуд_14">#REF!</definedName>
    <definedName name="Доп_оборуд_15" localSheetId="10">#REF!</definedName>
    <definedName name="Доп_оборуд_15">#REF!</definedName>
    <definedName name="Доп_оборуд_16" localSheetId="10">#REF!</definedName>
    <definedName name="Доп_оборуд_16">#REF!</definedName>
    <definedName name="Доп_оборуд_4" localSheetId="10">#REF!</definedName>
    <definedName name="Доп_оборуд_4">#REF!</definedName>
    <definedName name="Доп_оборуд_5" localSheetId="10">#REF!</definedName>
    <definedName name="Доп_оборуд_5">#REF!</definedName>
    <definedName name="Доп_оборуд_6" localSheetId="10">#REF!</definedName>
    <definedName name="Доп_оборуд_6">#REF!</definedName>
    <definedName name="Доп_оборуд_7" localSheetId="10">#REF!</definedName>
    <definedName name="Доп_оборуд_7">#REF!</definedName>
    <definedName name="Доп_оборуд_8" localSheetId="10">#REF!</definedName>
    <definedName name="Доп_оборуд_8">#REF!</definedName>
    <definedName name="Доп_оборуд_9" localSheetId="10">#REF!</definedName>
    <definedName name="Доп_оборуд_9">#REF!</definedName>
    <definedName name="Дорога" localSheetId="10">#REF!</definedName>
    <definedName name="Дорога">#REF!</definedName>
    <definedName name="Дорога_1" localSheetId="10">#REF!</definedName>
    <definedName name="Дорога_1">#REF!</definedName>
    <definedName name="Дорога_1_1" localSheetId="10">#REF!</definedName>
    <definedName name="Дорога_1_1">#REF!</definedName>
    <definedName name="Дорога_1_10" localSheetId="10">#REF!</definedName>
    <definedName name="Дорога_1_10">#REF!</definedName>
    <definedName name="Дорога_1_13" localSheetId="10">#REF!</definedName>
    <definedName name="Дорога_1_13">#REF!</definedName>
    <definedName name="Дорога_1_14" localSheetId="10">#REF!</definedName>
    <definedName name="Дорога_1_14">#REF!</definedName>
    <definedName name="Дорога_1_15" localSheetId="10">#REF!</definedName>
    <definedName name="Дорога_1_15">#REF!</definedName>
    <definedName name="Дорога_1_16" localSheetId="10">#REF!</definedName>
    <definedName name="Дорога_1_16">#REF!</definedName>
    <definedName name="Дорога_1_4" localSheetId="10">#REF!</definedName>
    <definedName name="Дорога_1_4">#REF!</definedName>
    <definedName name="Дорога_1_5" localSheetId="10">#REF!</definedName>
    <definedName name="Дорога_1_5">#REF!</definedName>
    <definedName name="Дорога_1_6" localSheetId="10">#REF!</definedName>
    <definedName name="Дорога_1_6">#REF!</definedName>
    <definedName name="Дорога_1_7" localSheetId="10">#REF!</definedName>
    <definedName name="Дорога_1_7">#REF!</definedName>
    <definedName name="Дорога_1_8" localSheetId="10">#REF!</definedName>
    <definedName name="Дорога_1_8">#REF!</definedName>
    <definedName name="Дорога_1_9" localSheetId="10">#REF!</definedName>
    <definedName name="Дорога_1_9">#REF!</definedName>
    <definedName name="Дорога_4" localSheetId="10">#REF!</definedName>
    <definedName name="Дорога_4">#REF!</definedName>
    <definedName name="Дорога_5" localSheetId="10">#REF!</definedName>
    <definedName name="Дорога_5">#REF!</definedName>
    <definedName name="Дорога_6" localSheetId="10">#REF!</definedName>
    <definedName name="Дорога_6">#REF!</definedName>
    <definedName name="дп" localSheetId="22">#REF!</definedName>
    <definedName name="дп" localSheetId="23">#REF!</definedName>
    <definedName name="дп" localSheetId="10">#REF!</definedName>
    <definedName name="дп">#REF!</definedName>
    <definedName name="ДС" localSheetId="22">#REF!</definedName>
    <definedName name="ДС" localSheetId="23">#REF!</definedName>
    <definedName name="ДС" localSheetId="10">#REF!</definedName>
    <definedName name="ДС">#REF!</definedName>
    <definedName name="ДСК" localSheetId="21">[73]топография!#REF!</definedName>
    <definedName name="ДСК" localSheetId="22">[73]топография!#REF!</definedName>
    <definedName name="ДСК" localSheetId="23">[73]топография!#REF!</definedName>
    <definedName name="ДСК" localSheetId="10">[83]топография!#REF!</definedName>
    <definedName name="ДСК">#REF!</definedName>
    <definedName name="ДСК_" localSheetId="10">#REF!</definedName>
    <definedName name="ДСК_">#REF!</definedName>
    <definedName name="ДСК_1" localSheetId="10">#REF!</definedName>
    <definedName name="ДСК_1">#REF!</definedName>
    <definedName name="ДСК_15" localSheetId="10">#REF!</definedName>
    <definedName name="ДСК_15">#REF!</definedName>
    <definedName name="ДСК_2" localSheetId="10">#REF!</definedName>
    <definedName name="ДСК_2">#REF!</definedName>
    <definedName name="ДСК_4" localSheetId="10">#REF!</definedName>
    <definedName name="ДСК_4">#REF!</definedName>
    <definedName name="ДСК_5" localSheetId="10">#REF!</definedName>
    <definedName name="ДСК_5">#REF!</definedName>
    <definedName name="ДСК_6" localSheetId="10">#REF!</definedName>
    <definedName name="ДСК_6">#REF!</definedName>
    <definedName name="ДСК_7" localSheetId="10">#REF!</definedName>
    <definedName name="ДСК_7">#REF!</definedName>
    <definedName name="ДСК_8" localSheetId="10">#REF!</definedName>
    <definedName name="ДСК_8">#REF!</definedName>
    <definedName name="ДСК1" localSheetId="10">#REF!</definedName>
    <definedName name="ДСК1">#REF!</definedName>
    <definedName name="дтс">'[84]СметаСводная Рыб'!$C$13</definedName>
    <definedName name="ДЦ">[85]Данные!$B$8:$F$13</definedName>
    <definedName name="дэ" localSheetId="22">#REF!</definedName>
    <definedName name="дэ" localSheetId="23">#REF!</definedName>
    <definedName name="дэ" localSheetId="10">#REF!</definedName>
    <definedName name="дэ">#REF!</definedName>
    <definedName name="е" localSheetId="10">#REF!</definedName>
    <definedName name="е">#REF!</definedName>
    <definedName name="ебр">#N/A</definedName>
    <definedName name="ЕдИзм">[86]Справочник!#REF!</definedName>
    <definedName name="Единица1" localSheetId="10">#REF!</definedName>
    <definedName name="Единица1">#REF!</definedName>
    <definedName name="Единица10" localSheetId="10">#REF!</definedName>
    <definedName name="Единица10">#REF!</definedName>
    <definedName name="Единица11" localSheetId="10">#REF!</definedName>
    <definedName name="Единица11">#REF!</definedName>
    <definedName name="Единица12">#REF!</definedName>
    <definedName name="Единица13">#REF!</definedName>
    <definedName name="Единица14">#REF!</definedName>
    <definedName name="Единица15">#REF!</definedName>
    <definedName name="Единица16">#REF!</definedName>
    <definedName name="Единица17">#REF!</definedName>
    <definedName name="Единица18">#REF!</definedName>
    <definedName name="Единица19">#REF!</definedName>
    <definedName name="Единица2">#REF!</definedName>
    <definedName name="Единица20">#REF!</definedName>
    <definedName name="Единица21">#REF!</definedName>
    <definedName name="Единица22">#REF!</definedName>
    <definedName name="Единица23">#REF!</definedName>
    <definedName name="Единица24">#REF!</definedName>
    <definedName name="Единица25">#REF!</definedName>
    <definedName name="Единица26">#REF!</definedName>
    <definedName name="Единица27">#REF!</definedName>
    <definedName name="Единица28">#REF!</definedName>
    <definedName name="Единица29">#REF!</definedName>
    <definedName name="Единица3">#REF!</definedName>
    <definedName name="Единица30">#REF!</definedName>
    <definedName name="Единица31">#REF!</definedName>
    <definedName name="Единица32">#REF!</definedName>
    <definedName name="Единица33">#REF!</definedName>
    <definedName name="Единица34">#REF!</definedName>
    <definedName name="Единица35">#REF!</definedName>
    <definedName name="Единица36">#REF!</definedName>
    <definedName name="Единица37">#REF!</definedName>
    <definedName name="Единица38">#REF!</definedName>
    <definedName name="Единица39">#REF!</definedName>
    <definedName name="Единица4">#REF!</definedName>
    <definedName name="Единица40">#REF!</definedName>
    <definedName name="Единица41">#REF!</definedName>
    <definedName name="Единица42">#REF!</definedName>
    <definedName name="Единица43">#REF!</definedName>
    <definedName name="Единица44">#REF!</definedName>
    <definedName name="Единица45">#REF!</definedName>
    <definedName name="Единица46">#REF!</definedName>
    <definedName name="Единица47">#REF!</definedName>
    <definedName name="Единица48">#REF!</definedName>
    <definedName name="Единица49">#REF!</definedName>
    <definedName name="Единица5">#REF!</definedName>
    <definedName name="Единица50">#REF!</definedName>
    <definedName name="Единица51">#REF!</definedName>
    <definedName name="Единица52">#REF!</definedName>
    <definedName name="Единица53">#REF!</definedName>
    <definedName name="Единица54">#REF!</definedName>
    <definedName name="Единица55">#REF!</definedName>
    <definedName name="Единица56">#REF!</definedName>
    <definedName name="Единица57">#REF!</definedName>
    <definedName name="Единица58">#REF!</definedName>
    <definedName name="Единица59">#REF!</definedName>
    <definedName name="Единица6">#REF!</definedName>
    <definedName name="Единица60">#REF!</definedName>
    <definedName name="Единица7">#REF!</definedName>
    <definedName name="Единица8">#REF!</definedName>
    <definedName name="Единица9">#REF!</definedName>
    <definedName name="ее44" localSheetId="10">#REF!</definedName>
    <definedName name="ее44">#REF!</definedName>
    <definedName name="ек" localSheetId="10">#REF!</definedName>
    <definedName name="ек">#REF!</definedName>
    <definedName name="енлепнл">#N/A</definedName>
    <definedName name="енлнл">#N/A</definedName>
    <definedName name="еннгл">#N/A</definedName>
    <definedName name="енолел">#N/A</definedName>
    <definedName name="енонгл">#N/A</definedName>
    <definedName name="еншлеш">#N/A</definedName>
    <definedName name="еншонг">#N/A</definedName>
    <definedName name="еншоне">#N/A</definedName>
    <definedName name="еп">#N/A</definedName>
    <definedName name="епек" localSheetId="10">#REF!</definedName>
    <definedName name="епек">#REF!</definedName>
    <definedName name="ер" localSheetId="10">#REF!</definedName>
    <definedName name="ер">#REF!</definedName>
    <definedName name="ет" localSheetId="10">#REF!</definedName>
    <definedName name="ет">#REF!</definedName>
    <definedName name="жд" localSheetId="10">#REF!</definedName>
    <definedName name="жд">#REF!</definedName>
    <definedName name="жж" localSheetId="21">[60]Вспомогательный!$D$80</definedName>
    <definedName name="жж" localSheetId="22">[60]Вспомогательный!$D$80</definedName>
    <definedName name="жж" localSheetId="23">[60]Вспомогательный!$D$80</definedName>
    <definedName name="жж" localSheetId="10">#REF!</definedName>
    <definedName name="жж">#REF!</definedName>
    <definedName name="жжж" localSheetId="21">#REF!</definedName>
    <definedName name="жжж" localSheetId="22">#REF!</definedName>
    <definedName name="жжж" localSheetId="23">#REF!</definedName>
    <definedName name="жжж" localSheetId="10">#REF!</definedName>
    <definedName name="жжж">#REF!</definedName>
    <definedName name="жпф" localSheetId="10">#REF!</definedName>
    <definedName name="жпф">#REF!</definedName>
    <definedName name="з">#N/A</definedName>
    <definedName name="_xlnm.Print_Titles" localSheetId="5">'1кв 2024'!$14:$15</definedName>
    <definedName name="_xlnm.Print_Titles" localSheetId="6">'№1.1 ИГДИ'!$21:$21</definedName>
    <definedName name="_xlnm.Print_Titles" localSheetId="7">'№1.2 ИГДИ Разбивка ж.д.'!$27:$27</definedName>
    <definedName name="_xlnm.Print_Titles" localSheetId="8">'№1.3 ИГДИ Разбивка а.д.'!$27:$27</definedName>
    <definedName name="_xlnm.Print_Titles" localSheetId="18">'№11 УГТ ПД ЭС Тяговые'!$15:$15</definedName>
    <definedName name="_xlnm.Print_Titles" localSheetId="19">'№12 УГТ ПД КС'!$11:$11</definedName>
    <definedName name="_xlnm.Print_Titles" localSheetId="20">'№13 УГТ ПД СЦБ'!$13:$13</definedName>
    <definedName name="_xlnm.Print_Titles" localSheetId="22">#REF!</definedName>
    <definedName name="_xlnm.Print_Titles" localSheetId="23">#REF!</definedName>
    <definedName name="_xlnm.Print_Titles" localSheetId="9">'№2 ИГМИ'!$24:$24</definedName>
    <definedName name="_xlnm.Print_Titles" localSheetId="10">#N/A</definedName>
    <definedName name="_xlnm.Print_Titles" localSheetId="4">БЦ!$15:$16</definedName>
    <definedName name="_xlnm.Print_Titles">#REF!</definedName>
    <definedName name="Заголовки_для_печати1" localSheetId="10">#REF!</definedName>
    <definedName name="Заголовки_для_печати1">#REF!</definedName>
    <definedName name="Заголовок_для_печати" localSheetId="10">#REF!</definedName>
    <definedName name="Заголовок_для_печати">#REF!</definedName>
    <definedName name="Заголовок_раздела" localSheetId="22">#REF!</definedName>
    <definedName name="Заголовок_раздела" localSheetId="23">#REF!</definedName>
    <definedName name="Заголовок_раздела" localSheetId="10">#REF!</definedName>
    <definedName name="Заголовок_раздела">#REF!</definedName>
    <definedName name="зак" localSheetId="22">#REF!</definedName>
    <definedName name="зак" localSheetId="23">#REF!</definedName>
    <definedName name="зак" localSheetId="10">#REF!</definedName>
    <definedName name="зак">#REF!</definedName>
    <definedName name="Заказ" localSheetId="22">#REF!</definedName>
    <definedName name="Заказ" localSheetId="23">#REF!</definedName>
    <definedName name="Заказ" localSheetId="10">#REF!</definedName>
    <definedName name="Заказ">#REF!</definedName>
    <definedName name="Заказчик" localSheetId="21">#REF!</definedName>
    <definedName name="Заказчик" localSheetId="22">#REF!</definedName>
    <definedName name="Заказчик" localSheetId="23">#REF!</definedName>
    <definedName name="Заказчик" localSheetId="10">#REF!</definedName>
    <definedName name="Заказчик">#REF!</definedName>
    <definedName name="Заказчик_10" localSheetId="10">#REF!</definedName>
    <definedName name="Заказчик_10">#REF!</definedName>
    <definedName name="Заказчик_14" localSheetId="10">#REF!</definedName>
    <definedName name="Заказчик_14">#REF!</definedName>
    <definedName name="Заказчик_15" localSheetId="10">#REF!</definedName>
    <definedName name="Заказчик_15">#REF!</definedName>
    <definedName name="Заказчик_16" localSheetId="10">#REF!</definedName>
    <definedName name="Заказчик_16">#REF!</definedName>
    <definedName name="Заказчик_4" localSheetId="10">#REF!</definedName>
    <definedName name="Заказчик_4">#REF!</definedName>
    <definedName name="Заказчик_6" localSheetId="10">#REF!</definedName>
    <definedName name="Заказчик_6">#REF!</definedName>
    <definedName name="Заказчик_8" localSheetId="10">#REF!</definedName>
    <definedName name="Заказчик_8">#REF!</definedName>
    <definedName name="Заказчик_9" localSheetId="10">#REF!</definedName>
    <definedName name="Заказчик_9">#REF!</definedName>
    <definedName name="заказчики" localSheetId="21">#REF!</definedName>
    <definedName name="заказчики" localSheetId="22">#REF!</definedName>
    <definedName name="заказчики" localSheetId="23">#REF!</definedName>
    <definedName name="заказчики" localSheetId="10">#REF!</definedName>
    <definedName name="заказчики">#REF!</definedName>
    <definedName name="Затраты_на_дирекцию" localSheetId="10">#REF!</definedName>
    <definedName name="Затраты_на_дирекцию">#REF!</definedName>
    <definedName name="зевс" localSheetId="10">Scheduled_Payment+Extra_Payment</definedName>
    <definedName name="зевс">Scheduled_Payment+Extra_Payment</definedName>
    <definedName name="ЗИП_Всего" localSheetId="10">#REF!</definedName>
    <definedName name="ЗИП_Всего">#REF!</definedName>
    <definedName name="ЗИП_Всего_1" localSheetId="10">#REF!</definedName>
    <definedName name="ЗИП_Всего_1">#REF!</definedName>
    <definedName name="ЗИП_Всего_1_1" localSheetId="10">#REF!</definedName>
    <definedName name="ЗИП_Всего_1_1">#REF!</definedName>
    <definedName name="ЗИП_Всего_1_10" localSheetId="10">#REF!</definedName>
    <definedName name="ЗИП_Всего_1_10">#REF!</definedName>
    <definedName name="ЗИП_Всего_1_13" localSheetId="10">#REF!</definedName>
    <definedName name="ЗИП_Всего_1_13">#REF!</definedName>
    <definedName name="ЗИП_Всего_1_14" localSheetId="10">#REF!</definedName>
    <definedName name="ЗИП_Всего_1_14">#REF!</definedName>
    <definedName name="ЗИП_Всего_1_15" localSheetId="10">#REF!</definedName>
    <definedName name="ЗИП_Всего_1_15">#REF!</definedName>
    <definedName name="ЗИП_Всего_1_16" localSheetId="10">#REF!</definedName>
    <definedName name="ЗИП_Всего_1_16">#REF!</definedName>
    <definedName name="ЗИП_Всего_1_4" localSheetId="10">#REF!</definedName>
    <definedName name="ЗИП_Всего_1_4">#REF!</definedName>
    <definedName name="ЗИП_Всего_1_5" localSheetId="10">#REF!</definedName>
    <definedName name="ЗИП_Всего_1_5">#REF!</definedName>
    <definedName name="ЗИП_Всего_1_6" localSheetId="10">#REF!</definedName>
    <definedName name="ЗИП_Всего_1_6">#REF!</definedName>
    <definedName name="ЗИП_Всего_1_7" localSheetId="10">#REF!</definedName>
    <definedName name="ЗИП_Всего_1_7">#REF!</definedName>
    <definedName name="ЗИП_Всего_1_8" localSheetId="10">#REF!</definedName>
    <definedName name="ЗИП_Всего_1_8">#REF!</definedName>
    <definedName name="ЗИП_Всего_1_9" localSheetId="10">#REF!</definedName>
    <definedName name="ЗИП_Всего_1_9">#REF!</definedName>
    <definedName name="ЗИП_Всего_4" localSheetId="10">#REF!</definedName>
    <definedName name="ЗИП_Всего_4">#REF!</definedName>
    <definedName name="ЗИП_Всего_5" localSheetId="10">#REF!</definedName>
    <definedName name="ЗИП_Всего_5">#REF!</definedName>
    <definedName name="ЗИП_Всего_6" localSheetId="10">#REF!</definedName>
    <definedName name="ЗИП_Всего_6">#REF!</definedName>
    <definedName name="зкз" localSheetId="22">#REF!</definedName>
    <definedName name="зкз" localSheetId="23">#REF!</definedName>
    <definedName name="зкз" localSheetId="10">#REF!</definedName>
    <definedName name="зкз">#REF!</definedName>
    <definedName name="ЗП" localSheetId="10">#REF!</definedName>
    <definedName name="ЗП">#REF!</definedName>
    <definedName name="зп1" localSheetId="22">#REF!</definedName>
    <definedName name="зп1" localSheetId="23">#REF!</definedName>
    <definedName name="зп1" localSheetId="10">#REF!</definedName>
    <definedName name="зп1">#REF!</definedName>
    <definedName name="и" localSheetId="22">'№15 ПД АД Ж,Д, переезд'!и</definedName>
    <definedName name="и" localSheetId="23">'№16 Обследования ОР2'!и</definedName>
    <definedName name="и" localSheetId="10">#N/A</definedName>
    <definedName name="и">'№15 ПД АД Ж,Д, переезд'!и</definedName>
    <definedName name="и_2" localSheetId="22">{"","стоz","двестиz","тристаz","четырестаz","пятьсотz","шестьсотz","семьсотz","восемьсотz","девятьсотz"}</definedName>
    <definedName name="и_2" localSheetId="23">{"","стоz","двестиz","тристаz","четырестаz","пятьсотz","шестьсотz","семьсотz","восемьсотz","девятьсотz"}</definedName>
    <definedName name="и_2" localSheetId="10">{"","стоz","двестиz","тристаz","четырестаz","пятьсотz","шестьсотz","семьсотz","восемьсотz","девятьсотz"}</definedName>
    <definedName name="и_2">{"","стоz","двестиz","тристаz","четырестаz","пятьсотz","шестьсотz","семьсотz","восемьсотz","девятьсотz"}</definedName>
    <definedName name="из">#N/A</definedName>
    <definedName name="изыск" localSheetId="21">#REF!</definedName>
    <definedName name="изыск" localSheetId="22">#REF!</definedName>
    <definedName name="изыск" localSheetId="23">#REF!</definedName>
    <definedName name="изыск" localSheetId="10">#REF!</definedName>
    <definedName name="изыск">#REF!</definedName>
    <definedName name="изыск_4" localSheetId="10">#REF!</definedName>
    <definedName name="изыск_4">#REF!</definedName>
    <definedName name="изыск_6" localSheetId="10">#REF!</definedName>
    <definedName name="изыск_6">#REF!</definedName>
    <definedName name="ии" localSheetId="22">#REF!</definedName>
    <definedName name="ии" localSheetId="23">#REF!</definedName>
    <definedName name="ии" localSheetId="10">#REF!</definedName>
    <definedName name="ии">#REF!</definedName>
    <definedName name="ИИИИИ">[12]data!$B$6</definedName>
    <definedName name="ик" localSheetId="21">#REF!</definedName>
    <definedName name="ик" localSheetId="22">#REF!</definedName>
    <definedName name="ик" localSheetId="23">#REF!</definedName>
    <definedName name="ик" localSheetId="10">#REF!</definedName>
    <definedName name="ик">#REF!</definedName>
    <definedName name="ик_6" localSheetId="10">#REF!</definedName>
    <definedName name="ик_6">#REF!</definedName>
    <definedName name="ик_7" localSheetId="10">#REF!</definedName>
    <definedName name="ик_7">#REF!</definedName>
    <definedName name="ик_8" localSheetId="10">#REF!</definedName>
    <definedName name="ик_8">#REF!</definedName>
    <definedName name="имке" localSheetId="10">#REF!</definedName>
    <definedName name="имке">#REF!</definedName>
    <definedName name="имя1">#N/A</definedName>
    <definedName name="ИмяЗ">'[82]Сводная смета'!$B$6</definedName>
    <definedName name="ИмяИ">'[82]Сводная смета'!$B$5</definedName>
    <definedName name="имяПК">'[79]Лист опроса'!$M$11</definedName>
    <definedName name="имясм1" localSheetId="22">#REF!</definedName>
    <definedName name="имясм1" localSheetId="23">#REF!</definedName>
    <definedName name="имясм1" localSheetId="10">#REF!</definedName>
    <definedName name="имясм1">#REF!</definedName>
    <definedName name="имясм10" localSheetId="22">#REF!</definedName>
    <definedName name="имясм10" localSheetId="23">#REF!</definedName>
    <definedName name="имясм10" localSheetId="10">#REF!</definedName>
    <definedName name="имясм10">#REF!</definedName>
    <definedName name="имясм11" localSheetId="22">[79]Ф3П!#REF!</definedName>
    <definedName name="имясм11" localSheetId="23">[79]Ф3П!#REF!</definedName>
    <definedName name="имясм11" localSheetId="10">[79]Ф3П!#REF!</definedName>
    <definedName name="имясм11">[79]Ф3П!#REF!</definedName>
    <definedName name="имясм12" localSheetId="22">[79]Ф3П!#REF!</definedName>
    <definedName name="имясм12" localSheetId="23">[79]Ф3П!#REF!</definedName>
    <definedName name="имясм12" localSheetId="10">[79]Ф3П!#REF!</definedName>
    <definedName name="имясм12">[79]Ф3П!#REF!</definedName>
    <definedName name="имясм13" localSheetId="22">#REF!</definedName>
    <definedName name="имясм13" localSheetId="23">#REF!</definedName>
    <definedName name="имясм13" localSheetId="10">#REF!</definedName>
    <definedName name="имясм13">#REF!</definedName>
    <definedName name="имясм14" localSheetId="22">[79]Ф2П!#REF!</definedName>
    <definedName name="имясм14" localSheetId="23">[79]Ф2П!#REF!</definedName>
    <definedName name="имясм14" localSheetId="10">[79]Ф2П!#REF!</definedName>
    <definedName name="имясм14">[79]Ф2П!#REF!</definedName>
    <definedName name="имясм14_1" localSheetId="22">[79]Ф2П!#REF!</definedName>
    <definedName name="имясм14_1" localSheetId="23">[79]Ф2П!#REF!</definedName>
    <definedName name="имясм14_1" localSheetId="10">[79]Ф2П!#REF!</definedName>
    <definedName name="имясм14_1">[79]Ф2П!#REF!</definedName>
    <definedName name="имясм14_2" localSheetId="22">[79]Ф2П!#REF!</definedName>
    <definedName name="имясм14_2" localSheetId="23">[79]Ф2П!#REF!</definedName>
    <definedName name="имясм14_2" localSheetId="10">[79]Ф2П!#REF!</definedName>
    <definedName name="имясм14_2">[79]Ф2П!#REF!</definedName>
    <definedName name="имясм14_3" localSheetId="22">[79]Ф2П!#REF!</definedName>
    <definedName name="имясм14_3" localSheetId="23">[79]Ф2П!#REF!</definedName>
    <definedName name="имясм14_3" localSheetId="10">[79]Ф2П!#REF!</definedName>
    <definedName name="имясм14_3">[79]Ф2П!#REF!</definedName>
    <definedName name="имясм15" localSheetId="22">[79]Ф2П!#REF!</definedName>
    <definedName name="имясм15" localSheetId="23">[79]Ф2П!#REF!</definedName>
    <definedName name="имясм15" localSheetId="10">[79]Ф2П!#REF!</definedName>
    <definedName name="имясм15">[79]Ф2П!#REF!</definedName>
    <definedName name="имясм16" localSheetId="22">#REF!</definedName>
    <definedName name="имясм16" localSheetId="23">#REF!</definedName>
    <definedName name="имясм16" localSheetId="10">#REF!</definedName>
    <definedName name="имясм16">#REF!</definedName>
    <definedName name="имясм17" localSheetId="22">[79]Ф2П!#REF!</definedName>
    <definedName name="имясм17" localSheetId="23">[79]Ф2П!#REF!</definedName>
    <definedName name="имясм17" localSheetId="10">[79]Ф2П!#REF!</definedName>
    <definedName name="имясм17">[79]Ф2П!#REF!</definedName>
    <definedName name="имясм18" localSheetId="22">#REF!</definedName>
    <definedName name="имясм18" localSheetId="23">#REF!</definedName>
    <definedName name="имясм18" localSheetId="10">#REF!</definedName>
    <definedName name="имясм18">#REF!</definedName>
    <definedName name="имясм19" localSheetId="22">#REF!</definedName>
    <definedName name="имясм19" localSheetId="23">#REF!</definedName>
    <definedName name="имясм19" localSheetId="10">#REF!</definedName>
    <definedName name="имясм19">#REF!</definedName>
    <definedName name="имясм2" localSheetId="22">[79]Ф3П!#REF!</definedName>
    <definedName name="имясм2" localSheetId="23">[79]Ф3П!#REF!</definedName>
    <definedName name="имясм2" localSheetId="10">[79]Ф3П!#REF!</definedName>
    <definedName name="имясм2">[79]Ф3П!#REF!</definedName>
    <definedName name="имясм20" localSheetId="22">#REF!</definedName>
    <definedName name="имясм20" localSheetId="23">#REF!</definedName>
    <definedName name="имясм20" localSheetId="10">#REF!</definedName>
    <definedName name="имясм20">#REF!</definedName>
    <definedName name="имясм21" localSheetId="22">[79]Ф2П!#REF!</definedName>
    <definedName name="имясм21" localSheetId="23">[79]Ф2П!#REF!</definedName>
    <definedName name="имясм21" localSheetId="10">[79]Ф2П!#REF!</definedName>
    <definedName name="имясм21">[79]Ф2П!#REF!</definedName>
    <definedName name="имясм22" localSheetId="22">[79]Ф2П!#REF!</definedName>
    <definedName name="имясм22" localSheetId="23">[79]Ф2П!#REF!</definedName>
    <definedName name="имясм22" localSheetId="10">[79]Ф2П!#REF!</definedName>
    <definedName name="имясм22">[79]Ф2П!#REF!</definedName>
    <definedName name="имясм23" localSheetId="22">[79]Ф2П!#REF!</definedName>
    <definedName name="имясм23" localSheetId="23">[79]Ф2П!#REF!</definedName>
    <definedName name="имясм23" localSheetId="10">[79]Ф2П!#REF!</definedName>
    <definedName name="имясм23">[79]Ф2П!#REF!</definedName>
    <definedName name="имясм24" localSheetId="22">[79]Ф2П!#REF!</definedName>
    <definedName name="имясм24" localSheetId="23">[79]Ф2П!#REF!</definedName>
    <definedName name="имясм24" localSheetId="10">[79]Ф2П!#REF!</definedName>
    <definedName name="имясм24">[79]Ф2П!#REF!</definedName>
    <definedName name="имясм25" localSheetId="22">[79]Ф2П!#REF!</definedName>
    <definedName name="имясм25" localSheetId="23">[79]Ф2П!#REF!</definedName>
    <definedName name="имясм25" localSheetId="10">[79]Ф2П!#REF!</definedName>
    <definedName name="имясм25">[79]Ф2П!#REF!</definedName>
    <definedName name="имясм26" localSheetId="22">[79]Ф2П!#REF!</definedName>
    <definedName name="имясм26" localSheetId="23">[79]Ф2П!#REF!</definedName>
    <definedName name="имясм26" localSheetId="10">[79]Ф2П!#REF!</definedName>
    <definedName name="имясм26">[79]Ф2П!#REF!</definedName>
    <definedName name="имясм27" localSheetId="22">[79]Ф2П!#REF!</definedName>
    <definedName name="имясм27" localSheetId="23">[79]Ф2П!#REF!</definedName>
    <definedName name="имясм27" localSheetId="10">[79]Ф2П!#REF!</definedName>
    <definedName name="имясм27">[79]Ф2П!#REF!</definedName>
    <definedName name="имясм28" localSheetId="22">[79]Ф2П!#REF!</definedName>
    <definedName name="имясм28" localSheetId="23">[79]Ф2П!#REF!</definedName>
    <definedName name="имясм28" localSheetId="10">[79]Ф2П!#REF!</definedName>
    <definedName name="имясм28">[79]Ф2П!#REF!</definedName>
    <definedName name="имясм29" localSheetId="22">[79]Ф2П!#REF!</definedName>
    <definedName name="имясм29" localSheetId="23">[79]Ф2П!#REF!</definedName>
    <definedName name="имясм29" localSheetId="10">[79]Ф2П!#REF!</definedName>
    <definedName name="имясм29">[79]Ф2П!#REF!</definedName>
    <definedName name="имясм3" localSheetId="22">[79]Ф3П!#REF!</definedName>
    <definedName name="имясм3" localSheetId="23">[79]Ф3П!#REF!</definedName>
    <definedName name="имясм3" localSheetId="10">[79]Ф3П!#REF!</definedName>
    <definedName name="имясм3">[79]Ф3П!#REF!</definedName>
    <definedName name="имясм30" localSheetId="22">[79]Ф2П!#REF!</definedName>
    <definedName name="имясм30" localSheetId="23">[79]Ф2П!#REF!</definedName>
    <definedName name="имясм30" localSheetId="10">[79]Ф2П!#REF!</definedName>
    <definedName name="имясм30">[79]Ф2П!#REF!</definedName>
    <definedName name="имясм31" localSheetId="22">[79]Ф3П!#REF!</definedName>
    <definedName name="имясм31" localSheetId="23">[79]Ф3П!#REF!</definedName>
    <definedName name="имясм31" localSheetId="10">[79]Ф3П!#REF!</definedName>
    <definedName name="имясм31">[79]Ф3П!#REF!</definedName>
    <definedName name="имясм32" localSheetId="22">[79]Ф3П!#REF!</definedName>
    <definedName name="имясм32" localSheetId="23">[79]Ф3П!#REF!</definedName>
    <definedName name="имясм32" localSheetId="10">[79]Ф3П!#REF!</definedName>
    <definedName name="имясм32">[79]Ф3П!#REF!</definedName>
    <definedName name="имясм33" localSheetId="22">[79]Ф3П!#REF!</definedName>
    <definedName name="имясм33" localSheetId="23">[79]Ф3П!#REF!</definedName>
    <definedName name="имясм33" localSheetId="10">[79]Ф3П!#REF!</definedName>
    <definedName name="имясм33">[79]Ф3П!#REF!</definedName>
    <definedName name="имясм34" localSheetId="22">[79]Ф2П!#REF!</definedName>
    <definedName name="имясм34" localSheetId="23">[79]Ф2П!#REF!</definedName>
    <definedName name="имясм34" localSheetId="10">[79]Ф2П!#REF!</definedName>
    <definedName name="имясм34">[79]Ф2П!#REF!</definedName>
    <definedName name="имясм35" localSheetId="22">[79]Ф2П!#REF!</definedName>
    <definedName name="имясм35" localSheetId="23">[79]Ф2П!#REF!</definedName>
    <definedName name="имясм35" localSheetId="10">[79]Ф2П!#REF!</definedName>
    <definedName name="имясм35">[79]Ф2П!#REF!</definedName>
    <definedName name="имясм36" localSheetId="22">[79]Ф2П!#REF!</definedName>
    <definedName name="имясм36" localSheetId="23">[79]Ф2П!#REF!</definedName>
    <definedName name="имясм36" localSheetId="10">[79]Ф2П!#REF!</definedName>
    <definedName name="имясм36">[79]Ф2П!#REF!</definedName>
    <definedName name="имясм37" localSheetId="22">[79]Ф2П!#REF!</definedName>
    <definedName name="имясм37" localSheetId="23">[79]Ф2П!#REF!</definedName>
    <definedName name="имясм37" localSheetId="10">[79]Ф2П!#REF!</definedName>
    <definedName name="имясм37">[79]Ф2П!#REF!</definedName>
    <definedName name="имясм38" localSheetId="22">[79]Ф2П!#REF!</definedName>
    <definedName name="имясм38" localSheetId="23">[79]Ф2П!#REF!</definedName>
    <definedName name="имясм38" localSheetId="10">[79]Ф2П!#REF!</definedName>
    <definedName name="имясм38">[79]Ф2П!#REF!</definedName>
    <definedName name="имясм39" localSheetId="22">[79]Ф2П!#REF!</definedName>
    <definedName name="имясм39" localSheetId="23">[79]Ф2П!#REF!</definedName>
    <definedName name="имясм39" localSheetId="10">[79]Ф2П!#REF!</definedName>
    <definedName name="имясм39">[79]Ф2П!#REF!</definedName>
    <definedName name="имясм4" localSheetId="22">#REF!</definedName>
    <definedName name="имясм4" localSheetId="23">#REF!</definedName>
    <definedName name="имясм4" localSheetId="10">#REF!</definedName>
    <definedName name="имясм4">#REF!</definedName>
    <definedName name="имясм40" localSheetId="22">#REF!</definedName>
    <definedName name="имясм40" localSheetId="23">#REF!</definedName>
    <definedName name="имясм40" localSheetId="10">#REF!</definedName>
    <definedName name="имясм40">#REF!</definedName>
    <definedName name="имясм41" localSheetId="22">#REF!</definedName>
    <definedName name="имясм41" localSheetId="23">#REF!</definedName>
    <definedName name="имясм41" localSheetId="10">#REF!</definedName>
    <definedName name="имясм41">#REF!</definedName>
    <definedName name="имясм5" localSheetId="22">[79]Ф2П!#REF!</definedName>
    <definedName name="имясм5" localSheetId="23">[79]Ф2П!#REF!</definedName>
    <definedName name="имясм5" localSheetId="10">[79]Ф2П!#REF!</definedName>
    <definedName name="имясм5">[79]Ф2П!#REF!</definedName>
    <definedName name="имясм6" localSheetId="22">#REF!</definedName>
    <definedName name="имясм6" localSheetId="23">#REF!</definedName>
    <definedName name="имясм6" localSheetId="10">#REF!</definedName>
    <definedName name="имясм6">#REF!</definedName>
    <definedName name="имясм7" localSheetId="22">[79]Ф2П!#REF!</definedName>
    <definedName name="имясм7" localSheetId="23">[79]Ф2П!#REF!</definedName>
    <definedName name="имясм7" localSheetId="10">[79]Ф2П!#REF!</definedName>
    <definedName name="имясм7">[79]Ф2П!#REF!</definedName>
    <definedName name="имясм8" localSheetId="22">#REF!</definedName>
    <definedName name="имясм8" localSheetId="23">#REF!</definedName>
    <definedName name="имясм8" localSheetId="10">#REF!</definedName>
    <definedName name="имясм8">#REF!</definedName>
    <definedName name="имясм9" localSheetId="22">#REF!</definedName>
    <definedName name="имясм9" localSheetId="23">#REF!</definedName>
    <definedName name="имясм9" localSheetId="10">#REF!</definedName>
    <definedName name="имясм9">#REF!</definedName>
    <definedName name="имяСтРекЭЦ">'[79]Лист опроса'!$M$12</definedName>
    <definedName name="имяСтРекЭЦ2">'[79]Лист опроса'!$M$13</definedName>
    <definedName name="Ин1к" localSheetId="22">#REF!</definedName>
    <definedName name="Ин1к" localSheetId="23">#REF!</definedName>
    <definedName name="Ин1к" localSheetId="10">#REF!</definedName>
    <definedName name="Ин1к">#REF!</definedName>
    <definedName name="Инвестор" localSheetId="10">#REF!</definedName>
    <definedName name="Инвестор">#REF!</definedName>
    <definedName name="Индекс_ЛН_группы_строек" localSheetId="10">#REF!</definedName>
    <definedName name="Индекс_ЛН_группы_строек">#REF!</definedName>
    <definedName name="Индекс_ЛН_локальной_сметы" localSheetId="10">#REF!</definedName>
    <definedName name="Индекс_ЛН_локальной_сметы">#REF!</definedName>
    <definedName name="Индекс_ЛН_объекта" localSheetId="10">#REF!</definedName>
    <definedName name="Индекс_ЛН_объекта">#REF!</definedName>
    <definedName name="Индекс_ЛН_объектной_сметы" localSheetId="10">#REF!</definedName>
    <definedName name="Индекс_ЛН_объектной_сметы">#REF!</definedName>
    <definedName name="Индекс_ЛН_очереди" localSheetId="10">#REF!</definedName>
    <definedName name="Индекс_ЛН_очереди">#REF!</definedName>
    <definedName name="Индекс_ЛН_пускового_комплекса" localSheetId="10">#REF!</definedName>
    <definedName name="Индекс_ЛН_пускового_комплекса">#REF!</definedName>
    <definedName name="Индекс_ЛН_сводного_сметного_расчета" localSheetId="10">#REF!</definedName>
    <definedName name="Индекс_ЛН_сводного_сметного_расчета">#REF!</definedName>
    <definedName name="Индекс_ЛН_стройки" localSheetId="10">#REF!</definedName>
    <definedName name="Индекс_ЛН_стройки">#REF!</definedName>
    <definedName name="ИНДЕКСАЦИЯ">#N/A</definedName>
    <definedName name="индцкавг98" localSheetId="10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инж" localSheetId="21">#REF!</definedName>
    <definedName name="инж" localSheetId="22">#REF!</definedName>
    <definedName name="инж" localSheetId="23">#REF!</definedName>
    <definedName name="инж" localSheetId="10">#REF!</definedName>
    <definedName name="инж">#REF!</definedName>
    <definedName name="инж_4" localSheetId="10">#REF!</definedName>
    <definedName name="инж_4">#REF!</definedName>
    <definedName name="инж_6" localSheetId="10">#REF!</definedName>
    <definedName name="инж_6">#REF!</definedName>
    <definedName name="инф_МЭРТ" localSheetId="10">#REF!</definedName>
    <definedName name="инф_МЭРТ">#REF!</definedName>
    <definedName name="инф_СИБ" localSheetId="10">#REF!</definedName>
    <definedName name="инф_СИБ">#REF!</definedName>
    <definedName name="инф_ТНК" localSheetId="10">#REF!</definedName>
    <definedName name="инф_ТНК">#REF!</definedName>
    <definedName name="инфл" localSheetId="22">#REF!</definedName>
    <definedName name="инфл" localSheetId="23">#REF!</definedName>
    <definedName name="инфл" localSheetId="10">#REF!</definedName>
    <definedName name="инфл">#REF!</definedName>
    <definedName name="ионг" localSheetId="10">#REF!</definedName>
    <definedName name="ионг">#REF!</definedName>
    <definedName name="ип" localSheetId="22">#REF!</definedName>
    <definedName name="ип" localSheetId="23">#REF!</definedName>
    <definedName name="ип" localSheetId="10">#REF!</definedName>
    <definedName name="ип">#REF!</definedName>
    <definedName name="ип1" localSheetId="22">#REF!</definedName>
    <definedName name="ип1" localSheetId="23">#REF!</definedName>
    <definedName name="ип1" localSheetId="10">#REF!</definedName>
    <definedName name="ип1">#REF!</definedName>
    <definedName name="ИПусто" localSheetId="21">#REF!</definedName>
    <definedName name="ИПусто" localSheetId="22">#REF!</definedName>
    <definedName name="ИПусто" localSheetId="23">#REF!</definedName>
    <definedName name="ИПусто" localSheetId="10">#REF!</definedName>
    <definedName name="ИПусто">#REF!</definedName>
    <definedName name="ИПусто_6" localSheetId="10">#REF!</definedName>
    <definedName name="ИПусто_6">#REF!</definedName>
    <definedName name="ИПусто_7" localSheetId="10">#REF!</definedName>
    <definedName name="ИПусто_7">#REF!</definedName>
    <definedName name="ИПусто_8" localSheetId="10">#REF!</definedName>
    <definedName name="ИПусто_8">#REF!</definedName>
    <definedName name="исп" localSheetId="22">#REF!</definedName>
    <definedName name="исп" localSheetId="23">#REF!</definedName>
    <definedName name="исп" localSheetId="10">#REF!</definedName>
    <definedName name="исп">#REF!</definedName>
    <definedName name="исполнитель">[87]К.рын!$C$21</definedName>
    <definedName name="Итог" localSheetId="10">'[28]Перечень корректировок'!#REF!</definedName>
    <definedName name="Итог">'[28]Перечень корректировок'!#REF!</definedName>
    <definedName name="итого">#N/A</definedName>
    <definedName name="итого_безНДС" localSheetId="10">#REF!</definedName>
    <definedName name="итого_безНДС">#REF!</definedName>
    <definedName name="Итого_ЗПМ__по_рес_расчету_с_учетом_к_тов" localSheetId="10">#REF!</definedName>
    <definedName name="Итого_ЗПМ__по_рес_расчету_с_учетом_к_тов">#REF!</definedName>
    <definedName name="Итого_ЗПМ_в_базисных_ценах" localSheetId="10">#REF!</definedName>
    <definedName name="Итого_ЗПМ_в_базисных_ценах">#REF!</definedName>
    <definedName name="Итого_ЗПМ_в_базисных_ценах_с_учетом_к_тов" localSheetId="10">#REF!</definedName>
    <definedName name="Итого_ЗПМ_в_базисных_ценах_с_учетом_к_тов">#REF!</definedName>
    <definedName name="Итого_ЗПМ_по_акту_вып_работ_в_базисных_ценах_с_учетом_к_тов" localSheetId="10">#REF!</definedName>
    <definedName name="Итого_ЗПМ_по_акту_вып_работ_в_базисных_ценах_с_учетом_к_тов">#REF!</definedName>
    <definedName name="Итого_ЗПМ_по_акту_вып_работ_при_ресурсном_расчете_с_учетом_к_тов" localSheetId="10">#REF!</definedName>
    <definedName name="Итого_ЗПМ_по_акту_вып_работ_при_ресурсном_расчете_с_учетом_к_тов">#REF!</definedName>
    <definedName name="Итого_ЗПМ_по_акту_выполненных_работ_в_базисных_ценах" localSheetId="10">#REF!</definedName>
    <definedName name="Итого_ЗПМ_по_акту_выполненных_работ_в_базисных_ценах">#REF!</definedName>
    <definedName name="Итого_ЗПМ_по_акту_выполненных_работ_при_ресурсном_расчете" localSheetId="10">#REF!</definedName>
    <definedName name="Итого_ЗПМ_по_акту_выполненных_работ_при_ресурсном_расчете">#REF!</definedName>
    <definedName name="Итого_ЗПМ_при_расчете_по_стоимости_ч_часа_работы_механизаторов" localSheetId="10">#REF!</definedName>
    <definedName name="Итого_ЗПМ_при_расчете_по_стоимости_ч_часа_работы_механизаторов">#REF!</definedName>
    <definedName name="Итого_МАТ_по_акту_вып_работ_в_базисных_ценах_с_учетом_к_тов" localSheetId="10">#REF!</definedName>
    <definedName name="Итого_МАТ_по_акту_вып_работ_в_базисных_ценах_с_учетом_к_тов">#REF!</definedName>
    <definedName name="Итого_МАТ_по_акту_вып_работ_при_ресурсном_расчете_с_учетом_к_тов" localSheetId="10">#REF!</definedName>
    <definedName name="Итого_МАТ_по_акту_вып_работ_при_ресурсном_расчете_с_учетом_к_тов">#REF!</definedName>
    <definedName name="Итого_материалы" localSheetId="10">#REF!</definedName>
    <definedName name="Итого_материалы">#REF!</definedName>
    <definedName name="Итого_материалы__по_рес_расчету_с_учетом_к_тов" localSheetId="10">#REF!</definedName>
    <definedName name="Итого_материалы__по_рес_расчету_с_учетом_к_тов">#REF!</definedName>
    <definedName name="Итого_материалы_в_базисных_ценах" localSheetId="10">#REF!</definedName>
    <definedName name="Итого_материалы_в_базисных_ценах">#REF!</definedName>
    <definedName name="Итого_материалы_в_базисных_ценах_с_учетом_к_тов" localSheetId="10">#REF!</definedName>
    <definedName name="Итого_материалы_в_базисных_ценах_с_учетом_к_тов">#REF!</definedName>
    <definedName name="Итого_материалы_по_акту_выполненных_работ_в_базисных_ценах" localSheetId="10">#REF!</definedName>
    <definedName name="Итого_материалы_по_акту_выполненных_работ_в_базисных_ценах">#REF!</definedName>
    <definedName name="Итого_материалы_по_акту_выполненных_работ_при_ресурсном_расчете" localSheetId="10">#REF!</definedName>
    <definedName name="Итого_материалы_по_акту_выполненных_работ_при_ресурсном_расчете">#REF!</definedName>
    <definedName name="Итого_машины_и_механизмы" localSheetId="10">#REF!</definedName>
    <definedName name="Итого_машины_и_механизмы">#REF!</definedName>
    <definedName name="Итого_машины_и_механизмы_в_базисных_ценах" localSheetId="10">#REF!</definedName>
    <definedName name="Итого_машины_и_механизмы_в_базисных_ценах">#REF!</definedName>
    <definedName name="Итого_машины_и_механизмы_по_акту_выполненных_работ_в_базисных_ценах" localSheetId="10">#REF!</definedName>
    <definedName name="Итого_машины_и_механизмы_по_акту_выполненных_работ_в_базисных_ценах">#REF!</definedName>
    <definedName name="Итого_машины_и_механизмы_по_акту_выполненных_работ_при_ресурсном_расчете" localSheetId="10">#REF!</definedName>
    <definedName name="Итого_машины_и_механизмы_по_акту_выполненных_работ_при_ресурсном_расчете">#REF!</definedName>
    <definedName name="итого_НДС">#REF!</definedName>
    <definedName name="Итого_НР_в_базисных_ценах" localSheetId="10">#REF!</definedName>
    <definedName name="Итого_НР_в_базисных_ценах">#REF!</definedName>
    <definedName name="Итого_НР_по_акту_в_базисных_ценах" localSheetId="10">#REF!</definedName>
    <definedName name="Итого_НР_по_акту_в_базисных_ценах">#REF!</definedName>
    <definedName name="Итого_НР_по_акту_по_ресурсному_расчету" localSheetId="10">#REF!</definedName>
    <definedName name="Итого_НР_по_акту_по_ресурсному_расчету">#REF!</definedName>
    <definedName name="Итого_НР_по_ресурсному_расчету" localSheetId="10">#REF!</definedName>
    <definedName name="Итого_НР_по_ресурсному_расчету">#REF!</definedName>
    <definedName name="Итого_ОЗП" localSheetId="10">#REF!</definedName>
    <definedName name="Итого_ОЗП">#REF!</definedName>
    <definedName name="Итого_ОЗП_в_базисных_ценах" localSheetId="10">#REF!</definedName>
    <definedName name="Итого_ОЗП_в_базисных_ценах">#REF!</definedName>
    <definedName name="Итого_ОЗП_в_базисных_ценах_с_учетом_к_тов" localSheetId="10">#REF!</definedName>
    <definedName name="Итого_ОЗП_в_базисных_ценах_с_учетом_к_тов">#REF!</definedName>
    <definedName name="Итого_ОЗП_по_акту_вып_работ_в_базисных_ценах_с_учетом_к_тов" localSheetId="10">#REF!</definedName>
    <definedName name="Итого_ОЗП_по_акту_вып_работ_в_базисных_ценах_с_учетом_к_тов">#REF!</definedName>
    <definedName name="Итого_ОЗП_по_акту_вып_работ_при_ресурсном_расчете_с_учетом_к_тов" localSheetId="10">#REF!</definedName>
    <definedName name="Итого_ОЗП_по_акту_вып_работ_при_ресурсном_расчете_с_учетом_к_тов">#REF!</definedName>
    <definedName name="Итого_ОЗП_по_акту_выполненных_работ_в_базисных_ценах" localSheetId="10">#REF!</definedName>
    <definedName name="Итого_ОЗП_по_акту_выполненных_работ_в_базисных_ценах">#REF!</definedName>
    <definedName name="Итого_ОЗП_по_акту_выполненных_работ_при_ресурсном_расчете" localSheetId="10">#REF!</definedName>
    <definedName name="Итого_ОЗП_по_акту_выполненных_работ_при_ресурсном_расчете">#REF!</definedName>
    <definedName name="Итого_ОЗП_по_рес_расчету_с_учетом_к_тов" localSheetId="10">#REF!</definedName>
    <definedName name="Итого_ОЗП_по_рес_расчету_с_учетом_к_тов">#REF!</definedName>
    <definedName name="Итого_ПЗ" localSheetId="10">#REF!</definedName>
    <definedName name="Итого_ПЗ">#REF!</definedName>
    <definedName name="Итого_ПЗ_в_базисных_ценах" localSheetId="10">#REF!</definedName>
    <definedName name="Итого_ПЗ_в_базисных_ценах">#REF!</definedName>
    <definedName name="Итого_ПЗ_в_базисных_ценах_с_учетом_к_тов" localSheetId="10">#REF!</definedName>
    <definedName name="Итого_ПЗ_в_базисных_ценах_с_учетом_к_тов">#REF!</definedName>
    <definedName name="Итого_ПЗ_по_акту_вып_работ_в_базисных_ценах_с_учетом_к_тов" localSheetId="10">#REF!</definedName>
    <definedName name="Итого_ПЗ_по_акту_вып_работ_в_базисных_ценах_с_учетом_к_тов">#REF!</definedName>
    <definedName name="Итого_ПЗ_по_акту_вып_работ_при_ресурсном_расчете_с_учетом_к_тов" localSheetId="10">#REF!</definedName>
    <definedName name="Итого_ПЗ_по_акту_вып_работ_при_ресурсном_расчете_с_учетом_к_тов">#REF!</definedName>
    <definedName name="Итого_ПЗ_по_акту_выполненных_работ_в_базисных_ценах" localSheetId="10">#REF!</definedName>
    <definedName name="Итого_ПЗ_по_акту_выполненных_работ_в_базисных_ценах">#REF!</definedName>
    <definedName name="Итого_ПЗ_по_акту_выполненных_работ_при_ресурсном_расчете" localSheetId="10">#REF!</definedName>
    <definedName name="Итого_ПЗ_по_акту_выполненных_работ_при_ресурсном_расчете">#REF!</definedName>
    <definedName name="Итого_ПЗ_по_рес_расчету_с_учетом_к_тов" localSheetId="10">#REF!</definedName>
    <definedName name="Итого_ПЗ_по_рес_расчету_с_учетом_к_тов">#REF!</definedName>
    <definedName name="итого_сНДС">#REF!</definedName>
    <definedName name="Итого_СП_в_базисных_ценах" localSheetId="10">#REF!</definedName>
    <definedName name="Итого_СП_в_базисных_ценах">#REF!</definedName>
    <definedName name="Итого_СП_по_акту_в_базисных_ценах" localSheetId="10">#REF!</definedName>
    <definedName name="Итого_СП_по_акту_в_базисных_ценах">#REF!</definedName>
    <definedName name="Итого_СП_по_акту_по_ресурсному_расчету" localSheetId="10">#REF!</definedName>
    <definedName name="Итого_СП_по_акту_по_ресурсному_расчету">#REF!</definedName>
    <definedName name="Итого_СП_по_ресурсному_расчету" localSheetId="10">#REF!</definedName>
    <definedName name="Итого_СП_по_ресурсному_расчету">#REF!</definedName>
    <definedName name="Итого_ФОТ_в_базисных_ценах" localSheetId="10">#REF!</definedName>
    <definedName name="Итого_ФОТ_в_базисных_ценах">#REF!</definedName>
    <definedName name="Итого_ФОТ_по_акту_выполненных_работ_в_базисных_ценах" localSheetId="10">#REF!</definedName>
    <definedName name="Итого_ФОТ_по_акту_выполненных_работ_в_базисных_ценах">#REF!</definedName>
    <definedName name="Итого_ФОТ_по_акту_выполненных_работ_при_ресурсном_расчете" localSheetId="10">#REF!</definedName>
    <definedName name="Итого_ФОТ_по_акту_выполненных_работ_при_ресурсном_расчете">#REF!</definedName>
    <definedName name="Итого_ФОТ_при_расчете_по_доле_з_п_в_стоимости_эксплуатации_машин" localSheetId="10">#REF!</definedName>
    <definedName name="Итого_ФОТ_при_расчете_по_доле_з_п_в_стоимости_эксплуатации_машин">#REF!</definedName>
    <definedName name="Итого_ЭММ__по_рес_расчету_с_учетом_к_тов" localSheetId="10">#REF!</definedName>
    <definedName name="Итого_ЭММ__по_рес_расчету_с_учетом_к_тов">#REF!</definedName>
    <definedName name="Итого_ЭММ_в_базисных_ценах_с_учетом_к_тов" localSheetId="10">#REF!</definedName>
    <definedName name="Итого_ЭММ_в_базисных_ценах_с_учетом_к_тов">#REF!</definedName>
    <definedName name="Итого_ЭММ_по_акту_вып_работ_в_базисных_ценах_с_учетом_к_тов" localSheetId="10">#REF!</definedName>
    <definedName name="Итого_ЭММ_по_акту_вып_работ_в_базисных_ценах_с_учетом_к_тов">#REF!</definedName>
    <definedName name="Итого_ЭММ_по_акту_вып_работ_при_ресурсном_расчете_с_учетом_к_тов" localSheetId="10">#REF!</definedName>
    <definedName name="Итого_ЭММ_по_акту_вып_работ_при_ресурсном_расчете_с_учетом_к_тов">#REF!</definedName>
    <definedName name="ить" localSheetId="10">#REF!</definedName>
    <definedName name="ить">#REF!</definedName>
    <definedName name="иьтпр" localSheetId="22">#REF!</definedName>
    <definedName name="иьтпр" localSheetId="23">#REF!</definedName>
    <definedName name="иьтпр" localSheetId="10">#REF!</definedName>
    <definedName name="иьтпр">#REF!</definedName>
    <definedName name="Июль_2008_WorkLoadSum">#REF!</definedName>
    <definedName name="Июль_ув">'[28]Перечень корректировок'!#REF!</definedName>
    <definedName name="Июль_ум">'[28]Перечень корректировок'!#REF!</definedName>
    <definedName name="Июнь_2008_WorkLoadSum" localSheetId="10">#REF!</definedName>
    <definedName name="Июнь_2008_WorkLoadSum">#REF!</definedName>
    <definedName name="Июнь_ув">'[28]Перечень корректировок'!#REF!</definedName>
    <definedName name="Июнь_ум">'[28]Перечень корректировок'!#REF!</definedName>
    <definedName name="й" localSheetId="21">#REF!</definedName>
    <definedName name="й" localSheetId="22">#REF!</definedName>
    <definedName name="й" localSheetId="23">#REF!</definedName>
    <definedName name="й" localSheetId="10">[88]Валюты!$B$18</definedName>
    <definedName name="й">#REF!</definedName>
    <definedName name="йй">#N/A</definedName>
    <definedName name="ййй" localSheetId="10">#REF!</definedName>
    <definedName name="ййй">#REF!</definedName>
    <definedName name="йп" localSheetId="10">#REF!</definedName>
    <definedName name="йп">#REF!</definedName>
    <definedName name="йр" localSheetId="10">#REF!</definedName>
    <definedName name="йр">#REF!</definedName>
    <definedName name="йт" localSheetId="10">#REF!</definedName>
    <definedName name="йт">#REF!</definedName>
    <definedName name="йуйккк" localSheetId="10">#REF!</definedName>
    <definedName name="йуйккк">#REF!</definedName>
    <definedName name="йц" localSheetId="22">#REF!</definedName>
    <definedName name="йц" localSheetId="23">#REF!</definedName>
    <definedName name="йц" localSheetId="10">#REF!</definedName>
    <definedName name="йц">#REF!</definedName>
    <definedName name="йцйу3йк" localSheetId="10">#REF!</definedName>
    <definedName name="йцйу3йк">#REF!</definedName>
    <definedName name="йцйц">NA()</definedName>
    <definedName name="йцу" localSheetId="21">#REF!</definedName>
    <definedName name="йцу" localSheetId="22">#REF!</definedName>
    <definedName name="йцу" localSheetId="23">#REF!</definedName>
    <definedName name="йцу" localSheetId="10">#REF!</definedName>
    <definedName name="йцу">#REF!</definedName>
    <definedName name="йцу_6" localSheetId="10">#REF!</definedName>
    <definedName name="йцу_6">#REF!</definedName>
    <definedName name="йцу_7" localSheetId="10">#REF!</definedName>
    <definedName name="йцу_7">#REF!</definedName>
    <definedName name="йцу_8" localSheetId="10">#REF!</definedName>
    <definedName name="йцу_8">#REF!</definedName>
    <definedName name="йццукк" localSheetId="10">#REF!</definedName>
    <definedName name="йццукк">#REF!</definedName>
    <definedName name="к" localSheetId="21" hidden="1">{#N/A,#N/A,FALSE,"накладная04";#N/A,#N/A,FALSE,"накладная03";#N/A,#N/A,FALSE,"накладная02";#N/A,#N/A,FALSE,"накладная01"}</definedName>
    <definedName name="к" localSheetId="22" hidden="1">{#N/A,#N/A,FALSE,"накладная04";#N/A,#N/A,FALSE,"накладная03";#N/A,#N/A,FALSE,"накладная02";#N/A,#N/A,FALSE,"накладная01"}</definedName>
    <definedName name="к" localSheetId="23" hidden="1">{#N/A,#N/A,FALSE,"накладная04";#N/A,#N/A,FALSE,"накладная03";#N/A,#N/A,FALSE,"накладная02";#N/A,#N/A,FALSE,"накладная01"}</definedName>
    <definedName name="К" localSheetId="10">#REF!</definedName>
    <definedName name="к">#REF!</definedName>
    <definedName name="К_1">[89]Справочник!$B$5</definedName>
    <definedName name="К_10">[90]Справочник!$B$14</definedName>
    <definedName name="К_11">[90]Справочник!$B$15</definedName>
    <definedName name="К_12">[90]Справочник!$B$16</definedName>
    <definedName name="К_13">[90]Справочник!$B$17</definedName>
    <definedName name="К_14">[89]Справочник!$B$18</definedName>
    <definedName name="К_15">[89]Справочник!$B$19</definedName>
    <definedName name="К_16">[89]Справочник!$B$20</definedName>
    <definedName name="К_2">[89]Справочник!$B$6</definedName>
    <definedName name="К_3">[90]Справочник!$B$7</definedName>
    <definedName name="К_4">[90]Справочник!$B$8</definedName>
    <definedName name="К_5">[90]Справочник!$B$9</definedName>
    <definedName name="К_6">[90]Справочник!$B$10</definedName>
    <definedName name="К_7">[90]Справочник!$B$11</definedName>
    <definedName name="К_8">[90]Справочник!$B$12</definedName>
    <definedName name="К_9">[90]Справочник!$B$13</definedName>
    <definedName name="к_ЗПМ" localSheetId="10">#REF!</definedName>
    <definedName name="к_ЗПМ">#REF!</definedName>
    <definedName name="к_МАТ" localSheetId="10">#REF!</definedName>
    <definedName name="к_МАТ">#REF!</definedName>
    <definedName name="к_ОЗП" localSheetId="10">#REF!</definedName>
    <definedName name="к_ОЗП">#REF!</definedName>
    <definedName name="к_ПЗ" localSheetId="10">#REF!</definedName>
    <definedName name="к_ПЗ">#REF!</definedName>
    <definedName name="к_ЭМ" localSheetId="10">#REF!</definedName>
    <definedName name="к_ЭМ">#REF!</definedName>
    <definedName name="К1" localSheetId="22">#REF!</definedName>
    <definedName name="К1" localSheetId="23">#REF!</definedName>
    <definedName name="К1" localSheetId="10">#REF!</definedName>
    <definedName name="К1">#REF!</definedName>
    <definedName name="К10" localSheetId="22">#REF!</definedName>
    <definedName name="К10" localSheetId="23">#REF!</definedName>
    <definedName name="К10" localSheetId="10">#REF!</definedName>
    <definedName name="К10">#REF!</definedName>
    <definedName name="к101" localSheetId="22">#REF!</definedName>
    <definedName name="к101" localSheetId="23">#REF!</definedName>
    <definedName name="к101" localSheetId="10">#REF!</definedName>
    <definedName name="к101">#REF!</definedName>
    <definedName name="К105" localSheetId="22">#REF!</definedName>
    <definedName name="К105" localSheetId="23">#REF!</definedName>
    <definedName name="К105" localSheetId="10">#REF!</definedName>
    <definedName name="К105">#REF!</definedName>
    <definedName name="К11" localSheetId="22">'[91]Зап-3- СЦБ'!#REF!</definedName>
    <definedName name="К11" localSheetId="23">'[91]Зап-3- СЦБ'!#REF!</definedName>
    <definedName name="К11" localSheetId="10">'[91]Зап-3- СЦБ'!#REF!</definedName>
    <definedName name="К11">'[91]Зап-3- СЦБ'!#REF!</definedName>
    <definedName name="К114" localSheetId="22">'[92]Зап-3- СЦБ'!#REF!</definedName>
    <definedName name="К114" localSheetId="23">'[92]Зап-3- СЦБ'!#REF!</definedName>
    <definedName name="К114" localSheetId="10">'[92]Зап-3- СЦБ'!#REF!</definedName>
    <definedName name="К114">'[92]Зап-3- СЦБ'!#REF!</definedName>
    <definedName name="К115" localSheetId="22">'[92]Зап-3- СЦБ'!#REF!</definedName>
    <definedName name="К115" localSheetId="23">'[92]Зап-3- СЦБ'!#REF!</definedName>
    <definedName name="К115" localSheetId="10">'[92]Зап-3- СЦБ'!#REF!</definedName>
    <definedName name="К115">'[92]Зап-3- СЦБ'!#REF!</definedName>
    <definedName name="К12" localSheetId="22">'[91]Зап-3- СЦБ'!#REF!</definedName>
    <definedName name="К12" localSheetId="23">'[91]Зап-3- СЦБ'!#REF!</definedName>
    <definedName name="К12" localSheetId="10">'[91]Зап-3- СЦБ'!#REF!</definedName>
    <definedName name="К12">'[91]Зап-3- СЦБ'!#REF!</definedName>
    <definedName name="К125" localSheetId="22">'[92]Зап-3- СЦБ'!#REF!</definedName>
    <definedName name="К125" localSheetId="23">'[92]Зап-3- СЦБ'!#REF!</definedName>
    <definedName name="К125" localSheetId="10">'[92]Зап-3- СЦБ'!#REF!</definedName>
    <definedName name="К125">'[92]Зап-3- СЦБ'!#REF!</definedName>
    <definedName name="К128" localSheetId="22">'[92]Зап-3- СЦБ'!#REF!</definedName>
    <definedName name="К128" localSheetId="23">'[92]Зап-3- СЦБ'!#REF!</definedName>
    <definedName name="К128" localSheetId="10">'[92]Зап-3- СЦБ'!#REF!</definedName>
    <definedName name="К128">'[92]Зап-3- СЦБ'!#REF!</definedName>
    <definedName name="К129" localSheetId="22">'[92]Зап-3- СЦБ'!#REF!</definedName>
    <definedName name="К129" localSheetId="23">'[92]Зап-3- СЦБ'!#REF!</definedName>
    <definedName name="К129" localSheetId="10">'[92]Зап-3- СЦБ'!#REF!</definedName>
    <definedName name="К129">'[92]Зап-3- СЦБ'!#REF!</definedName>
    <definedName name="К13" localSheetId="22">#REF!</definedName>
    <definedName name="К13" localSheetId="23">#REF!</definedName>
    <definedName name="К13" localSheetId="10">#REF!</definedName>
    <definedName name="К13">#REF!</definedName>
    <definedName name="К14" localSheetId="22">'[91]Зап-3- СЦБ'!#REF!</definedName>
    <definedName name="К14" localSheetId="23">'[91]Зап-3- СЦБ'!#REF!</definedName>
    <definedName name="К14" localSheetId="10">'[91]Зап-3- СЦБ'!#REF!</definedName>
    <definedName name="К14">'[91]Зап-3- СЦБ'!#REF!</definedName>
    <definedName name="К15" localSheetId="22">'[91]Зап-3- СЦБ'!#REF!</definedName>
    <definedName name="К15" localSheetId="23">'[91]Зап-3- СЦБ'!#REF!</definedName>
    <definedName name="К15" localSheetId="10">'[91]Зап-3- СЦБ'!#REF!</definedName>
    <definedName name="К15">'[91]Зап-3- СЦБ'!#REF!</definedName>
    <definedName name="К16" localSheetId="22">'[91]Зап-3- СЦБ'!#REF!</definedName>
    <definedName name="К16" localSheetId="23">'[91]Зап-3- СЦБ'!#REF!</definedName>
    <definedName name="К16" localSheetId="10">'[91]Зап-3- СЦБ'!#REF!</definedName>
    <definedName name="К16">'[91]Зап-3- СЦБ'!#REF!</definedName>
    <definedName name="К17" localSheetId="22">#REF!</definedName>
    <definedName name="К17" localSheetId="23">#REF!</definedName>
    <definedName name="К17" localSheetId="10">#REF!</definedName>
    <definedName name="К17">#REF!</definedName>
    <definedName name="к18" localSheetId="22">#REF!</definedName>
    <definedName name="к18" localSheetId="23">#REF!</definedName>
    <definedName name="к18" localSheetId="10">#REF!</definedName>
    <definedName name="к18">#REF!</definedName>
    <definedName name="К19" localSheetId="22">'[93]См3 СЦБ-зап'!#REF!</definedName>
    <definedName name="К19" localSheetId="23">'[93]См3 СЦБ-зап'!#REF!</definedName>
    <definedName name="К19" localSheetId="10">'[93]См3 СЦБ-зап'!#REF!</definedName>
    <definedName name="К19">'[93]См3 СЦБ-зап'!#REF!</definedName>
    <definedName name="К2" localSheetId="22">#REF!</definedName>
    <definedName name="К2" localSheetId="23">#REF!</definedName>
    <definedName name="К2" localSheetId="10">#REF!</definedName>
    <definedName name="К2">#REF!</definedName>
    <definedName name="К20" localSheetId="22">'[91]Зап-3- СЦБ'!#REF!</definedName>
    <definedName name="К20" localSheetId="23">'[91]Зап-3- СЦБ'!#REF!</definedName>
    <definedName name="К20" localSheetId="10">'[91]Зап-3- СЦБ'!#REF!</definedName>
    <definedName name="К20">'[91]Зап-3- СЦБ'!#REF!</definedName>
    <definedName name="К21" localSheetId="22">'[91]Зап-3- СЦБ'!#REF!</definedName>
    <definedName name="К21" localSheetId="23">'[91]Зап-3- СЦБ'!#REF!</definedName>
    <definedName name="К21" localSheetId="10">'[91]Зап-3- СЦБ'!#REF!</definedName>
    <definedName name="К21">'[91]Зап-3- СЦБ'!#REF!</definedName>
    <definedName name="К22" localSheetId="22">#REF!</definedName>
    <definedName name="К22" localSheetId="23">#REF!</definedName>
    <definedName name="К22" localSheetId="10">#REF!</definedName>
    <definedName name="К22">#REF!</definedName>
    <definedName name="К23" localSheetId="22">'[93]См3 СЦБ-зап'!#REF!</definedName>
    <definedName name="К23" localSheetId="23">'[93]См3 СЦБ-зап'!#REF!</definedName>
    <definedName name="К23" localSheetId="10">'[93]См3 СЦБ-зап'!#REF!</definedName>
    <definedName name="К23">'[93]См3 СЦБ-зап'!#REF!</definedName>
    <definedName name="к231" localSheetId="22">#REF!</definedName>
    <definedName name="к231" localSheetId="23">#REF!</definedName>
    <definedName name="к231" localSheetId="10">#REF!</definedName>
    <definedName name="к231">#REF!</definedName>
    <definedName name="К24" localSheetId="22">#REF!</definedName>
    <definedName name="К24" localSheetId="23">#REF!</definedName>
    <definedName name="К24" localSheetId="10">#REF!</definedName>
    <definedName name="К24">#REF!</definedName>
    <definedName name="К25" localSheetId="22">'[92]Зап-3- СЦБ'!#REF!</definedName>
    <definedName name="К25" localSheetId="23">'[92]Зап-3- СЦБ'!#REF!</definedName>
    <definedName name="К25" localSheetId="10">'[92]Зап-3- СЦБ'!#REF!</definedName>
    <definedName name="К25">'[92]Зап-3- СЦБ'!#REF!</definedName>
    <definedName name="к26" localSheetId="22">#REF!</definedName>
    <definedName name="к26" localSheetId="23">#REF!</definedName>
    <definedName name="к26" localSheetId="10">#REF!</definedName>
    <definedName name="к26">#REF!</definedName>
    <definedName name="К27" localSheetId="22">'[91]Зап-3- СЦБ'!#REF!</definedName>
    <definedName name="К27" localSheetId="23">'[91]Зап-3- СЦБ'!#REF!</definedName>
    <definedName name="К27" localSheetId="10">'[91]Зап-3- СЦБ'!#REF!</definedName>
    <definedName name="К27">'[91]Зап-3- СЦБ'!#REF!</definedName>
    <definedName name="К28" localSheetId="22">'[91]Зап-3- СЦБ'!#REF!</definedName>
    <definedName name="К28" localSheetId="23">'[91]Зап-3- СЦБ'!#REF!</definedName>
    <definedName name="К28" localSheetId="10">'[91]Зап-3- СЦБ'!#REF!</definedName>
    <definedName name="К28">'[91]Зап-3- СЦБ'!#REF!</definedName>
    <definedName name="К29" localSheetId="22">'[91]Зап-3- СЦБ'!#REF!</definedName>
    <definedName name="К29" localSheetId="23">'[91]Зап-3- СЦБ'!#REF!</definedName>
    <definedName name="К29" localSheetId="10">'[91]Зап-3- СЦБ'!#REF!</definedName>
    <definedName name="К29">'[91]Зап-3- СЦБ'!#REF!</definedName>
    <definedName name="к2п" localSheetId="22">#REF!</definedName>
    <definedName name="к2п" localSheetId="23">#REF!</definedName>
    <definedName name="к2п" localSheetId="10">#REF!</definedName>
    <definedName name="к2п">#REF!</definedName>
    <definedName name="К3" localSheetId="22">#REF!</definedName>
    <definedName name="К3" localSheetId="23">#REF!</definedName>
    <definedName name="К3" localSheetId="10">#REF!</definedName>
    <definedName name="К3">#REF!</definedName>
    <definedName name="к30" localSheetId="22">#REF!</definedName>
    <definedName name="к30" localSheetId="23">#REF!</definedName>
    <definedName name="к30" localSheetId="10">#REF!</definedName>
    <definedName name="к30">#REF!</definedName>
    <definedName name="к3п" localSheetId="22">#REF!</definedName>
    <definedName name="к3п" localSheetId="23">#REF!</definedName>
    <definedName name="к3п" localSheetId="10">#REF!</definedName>
    <definedName name="к3п">#REF!</definedName>
    <definedName name="К4" localSheetId="22">#REF!</definedName>
    <definedName name="К4" localSheetId="23">#REF!</definedName>
    <definedName name="К4" localSheetId="10">#REF!</definedName>
    <definedName name="К4">#REF!</definedName>
    <definedName name="К5" localSheetId="22">#REF!</definedName>
    <definedName name="К5" localSheetId="23">#REF!</definedName>
    <definedName name="К5" localSheetId="10">#REF!</definedName>
    <definedName name="К5">#REF!</definedName>
    <definedName name="К6" localSheetId="22">#REF!</definedName>
    <definedName name="К6" localSheetId="23">#REF!</definedName>
    <definedName name="К6" localSheetId="10">#REF!</definedName>
    <definedName name="К6">#REF!</definedName>
    <definedName name="К7" localSheetId="22">#REF!</definedName>
    <definedName name="К7" localSheetId="23">#REF!</definedName>
    <definedName name="К7" localSheetId="10">#REF!</definedName>
    <definedName name="К7">#REF!</definedName>
    <definedName name="К8" localSheetId="22">#REF!</definedName>
    <definedName name="К8" localSheetId="23">#REF!</definedName>
    <definedName name="К8" localSheetId="10">#REF!</definedName>
    <definedName name="К8">#REF!</definedName>
    <definedName name="К9" localSheetId="22">'[91]Зап-3- СЦБ'!#REF!</definedName>
    <definedName name="К9" localSheetId="23">'[91]Зап-3- СЦБ'!#REF!</definedName>
    <definedName name="К9" localSheetId="10">'[91]Зап-3- СЦБ'!#REF!</definedName>
    <definedName name="К9">'[91]Зап-3- СЦБ'!#REF!</definedName>
    <definedName name="ка" localSheetId="10" hidden="1">{#N/A,#N/A,TRUE,"Лист1";#N/A,#N/A,TRUE,"Лист2";#N/A,#N/A,TRUE,"Лист3"}</definedName>
    <definedName name="ка" hidden="1">{#N/A,#N/A,TRUE,"Лист1";#N/A,#N/A,TRUE,"Лист2";#N/A,#N/A,TRUE,"Лист3"}</definedName>
    <definedName name="КаА1">[79]Дог_рас!$H$299</definedName>
    <definedName name="КАапк">[94]Дог_рас!$H$30</definedName>
    <definedName name="КАБ" localSheetId="22">#REF!</definedName>
    <definedName name="КАБ" localSheetId="23">#REF!</definedName>
    <definedName name="КАБ" localSheetId="10">#REF!</definedName>
    <definedName name="КАБ">#REF!</definedName>
    <definedName name="Кабели" localSheetId="10">#REF!</definedName>
    <definedName name="Кабели">#REF!</definedName>
    <definedName name="Кабели_1" localSheetId="10">#REF!</definedName>
    <definedName name="Кабели_1">#REF!</definedName>
    <definedName name="Кабели_1_1" localSheetId="10">#REF!</definedName>
    <definedName name="Кабели_1_1">#REF!</definedName>
    <definedName name="Кабели_1_10" localSheetId="10">#REF!</definedName>
    <definedName name="Кабели_1_10">#REF!</definedName>
    <definedName name="Кабели_1_13" localSheetId="10">#REF!</definedName>
    <definedName name="Кабели_1_13">#REF!</definedName>
    <definedName name="Кабели_1_14" localSheetId="10">#REF!</definedName>
    <definedName name="Кабели_1_14">#REF!</definedName>
    <definedName name="Кабели_1_15" localSheetId="10">#REF!</definedName>
    <definedName name="Кабели_1_15">#REF!</definedName>
    <definedName name="Кабели_1_16" localSheetId="10">#REF!</definedName>
    <definedName name="Кабели_1_16">#REF!</definedName>
    <definedName name="Кабели_1_4" localSheetId="10">#REF!</definedName>
    <definedName name="Кабели_1_4">#REF!</definedName>
    <definedName name="Кабели_1_5" localSheetId="10">#REF!</definedName>
    <definedName name="Кабели_1_5">#REF!</definedName>
    <definedName name="Кабели_1_6" localSheetId="10">#REF!</definedName>
    <definedName name="Кабели_1_6">#REF!</definedName>
    <definedName name="Кабели_1_7" localSheetId="10">#REF!</definedName>
    <definedName name="Кабели_1_7">#REF!</definedName>
    <definedName name="Кабели_1_8" localSheetId="10">#REF!</definedName>
    <definedName name="Кабели_1_8">#REF!</definedName>
    <definedName name="Кабели_1_9" localSheetId="10">#REF!</definedName>
    <definedName name="Кабели_1_9">#REF!</definedName>
    <definedName name="Кабели_4" localSheetId="10">#REF!</definedName>
    <definedName name="Кабели_4">#REF!</definedName>
    <definedName name="Кабели_5" localSheetId="10">#REF!</definedName>
    <definedName name="Кабели_5">#REF!</definedName>
    <definedName name="Кабели_6" localSheetId="10">#REF!</definedName>
    <definedName name="Кабели_6">#REF!</definedName>
    <definedName name="КАдц" localSheetId="22">#REF!</definedName>
    <definedName name="КАдц" localSheetId="23">#REF!</definedName>
    <definedName name="КАдц" localSheetId="10">#REF!</definedName>
    <definedName name="КАдц">#REF!</definedName>
    <definedName name="кака" localSheetId="21">#REF!</definedName>
    <definedName name="кака" localSheetId="22">#REF!</definedName>
    <definedName name="кака" localSheetId="23">#REF!</definedName>
    <definedName name="кака" localSheetId="10">#REF!</definedName>
    <definedName name="кака">#REF!</definedName>
    <definedName name="калплан" localSheetId="21">#REF!</definedName>
    <definedName name="калплан" localSheetId="22">#REF!</definedName>
    <definedName name="калплан" localSheetId="23">#REF!</definedName>
    <definedName name="калплан" localSheetId="10">#REF!</definedName>
    <definedName name="калплан">#REF!</definedName>
    <definedName name="калплан_10" localSheetId="10">#REF!</definedName>
    <definedName name="калплан_10">#REF!</definedName>
    <definedName name="калплан_14" localSheetId="10">#REF!</definedName>
    <definedName name="калплан_14">#REF!</definedName>
    <definedName name="калплан_16" localSheetId="10">#REF!</definedName>
    <definedName name="калплан_16">#REF!</definedName>
    <definedName name="калплан_8" localSheetId="10">#REF!</definedName>
    <definedName name="калплан_8">#REF!</definedName>
    <definedName name="Кам_стац" localSheetId="21">#REF!</definedName>
    <definedName name="Кам_стац" localSheetId="22">#REF!</definedName>
    <definedName name="Кам_стац" localSheetId="23">#REF!</definedName>
    <definedName name="Кам_стац" localSheetId="10">#REF!</definedName>
    <definedName name="Кам_стац">#REF!</definedName>
    <definedName name="Камер_эксп_усл" localSheetId="21">#REF!</definedName>
    <definedName name="Камер_эксп_усл" localSheetId="22">#REF!</definedName>
    <definedName name="Камер_эксп_усл" localSheetId="23">#REF!</definedName>
    <definedName name="Камер_эксп_усл" localSheetId="10">#REF!</definedName>
    <definedName name="Камер_эксп_усл">#REF!</definedName>
    <definedName name="каппр" localSheetId="10">#REF!</definedName>
    <definedName name="каппр">#REF!</definedName>
    <definedName name="КАТ1" localSheetId="10">'[95]Смета-Т'!#REF!</definedName>
    <definedName name="КАТ1">#REF!</definedName>
    <definedName name="Категория_сложности" localSheetId="21">#REF!</definedName>
    <definedName name="Категория_сложности" localSheetId="22">#REF!</definedName>
    <definedName name="Категория_сложности" localSheetId="23">#REF!</definedName>
    <definedName name="Категория_сложности" localSheetId="10">#REF!</definedName>
    <definedName name="Категория_сложности">#REF!</definedName>
    <definedName name="Категория_сложности_10" localSheetId="10">#REF!</definedName>
    <definedName name="Категория_сложности_10">#REF!</definedName>
    <definedName name="Категория_сложности_14" localSheetId="10">#REF!</definedName>
    <definedName name="Категория_сложности_14">#REF!</definedName>
    <definedName name="Категория_сложности_15" localSheetId="10">#REF!</definedName>
    <definedName name="Категория_сложности_15">#REF!</definedName>
    <definedName name="Категория_сложности_16" localSheetId="10">#REF!</definedName>
    <definedName name="Категория_сложности_16">#REF!</definedName>
    <definedName name="Категория_сложности_4" localSheetId="10">#REF!</definedName>
    <definedName name="Категория_сложности_4">#REF!</definedName>
    <definedName name="Категория_сложности_6" localSheetId="10">#REF!</definedName>
    <definedName name="Категория_сложности_6">#REF!</definedName>
    <definedName name="Категория_сложности_8" localSheetId="10">#REF!</definedName>
    <definedName name="Категория_сложности_8">#REF!</definedName>
    <definedName name="Категория_сложности_9" localSheetId="10">#REF!</definedName>
    <definedName name="Категория_сложности_9">#REF!</definedName>
    <definedName name="катя" localSheetId="10">#REF!</definedName>
    <definedName name="катя">#REF!</definedName>
    <definedName name="КбА1">[79]Дог_рас!$I$299</definedName>
    <definedName name="КВ">[96]БАЗА!$A$2:$A$11</definedName>
    <definedName name="кв1" localSheetId="10">'[75]УФ-28'!#REF!</definedName>
    <definedName name="кв1">'[75]УФ-28'!#REF!</definedName>
    <definedName name="кв2" localSheetId="10">'[75]УФ-28'!#REF!</definedName>
    <definedName name="кв2">'[75]УФ-28'!#REF!</definedName>
    <definedName name="кв3">'[75]УФ-28'!#REF!</definedName>
    <definedName name="кв4">'[75]УФ-28'!#REF!</definedName>
    <definedName name="КВапк">[94]Дог_рас!$I$30</definedName>
    <definedName name="Кварт" localSheetId="22">#REF!</definedName>
    <definedName name="Кварт" localSheetId="23">#REF!</definedName>
    <definedName name="Кварт" localSheetId="10">#REF!</definedName>
    <definedName name="Кварт">#REF!</definedName>
    <definedName name="КВАРТАЛ">[97]Индексы!$A$2:$A$11</definedName>
    <definedName name="КВдц" localSheetId="22">#REF!</definedName>
    <definedName name="КВдц" localSheetId="23">#REF!</definedName>
    <definedName name="КВдц" localSheetId="10">#REF!</definedName>
    <definedName name="КВдц">#REF!</definedName>
    <definedName name="кгкг" localSheetId="21">#REF!</definedName>
    <definedName name="кгкг" localSheetId="22">#REF!</definedName>
    <definedName name="кгкг" localSheetId="23">#REF!</definedName>
    <definedName name="кгкг" localSheetId="10">#REF!</definedName>
    <definedName name="кгкг">#REF!</definedName>
    <definedName name="ке">#N/A</definedName>
    <definedName name="кегн" localSheetId="10">#REF!</definedName>
    <definedName name="кегн">#REF!</definedName>
    <definedName name="кеено">#N/A</definedName>
    <definedName name="кеке" localSheetId="21">#REF!</definedName>
    <definedName name="кеке" localSheetId="22">#REF!</definedName>
    <definedName name="кеке" localSheetId="23">#REF!</definedName>
    <definedName name="кеке" localSheetId="10">#REF!</definedName>
    <definedName name="кеке">#REF!</definedName>
    <definedName name="кеное">#N/A</definedName>
    <definedName name="кенроолтьб" localSheetId="10">#REF!</definedName>
    <definedName name="кенроолтьб">#REF!</definedName>
    <definedName name="кеоено">#N/A</definedName>
    <definedName name="кеоеуно">#N/A</definedName>
    <definedName name="кеппппппппппп" localSheetId="10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кероено">#N/A</definedName>
    <definedName name="Киз" localSheetId="22">#REF!</definedName>
    <definedName name="Киз" localSheetId="23">#REF!</definedName>
    <definedName name="Киз" localSheetId="10">#REF!</definedName>
    <definedName name="Киз">#REF!</definedName>
    <definedName name="Кин" localSheetId="10">#REF!</definedName>
    <definedName name="Кин">#REF!</definedName>
    <definedName name="КИП" localSheetId="21">#REF!</definedName>
    <definedName name="КИП" localSheetId="22">#REF!</definedName>
    <definedName name="КИП" localSheetId="23">#REF!</definedName>
    <definedName name="КИП" localSheetId="10">#REF!</definedName>
    <definedName name="КИП">#REF!</definedName>
    <definedName name="КИПиавтом" localSheetId="21">#REF!</definedName>
    <definedName name="КИПиавтом" localSheetId="22">#REF!</definedName>
    <definedName name="КИПиавтом" localSheetId="23">#REF!</definedName>
    <definedName name="КИПиавтом" localSheetId="10">#REF!</definedName>
    <definedName name="КИПиавтом">#REF!</definedName>
    <definedName name="Кис98" localSheetId="10">#REF!</definedName>
    <definedName name="Кис98">#REF!</definedName>
    <definedName name="кк" localSheetId="22">#REF!</definedName>
    <definedName name="кк" localSheetId="23">#REF!</definedName>
    <definedName name="кк" localSheetId="10">#REF!</definedName>
    <definedName name="кк">#REF!</definedName>
    <definedName name="КК1" localSheetId="22">#REF!</definedName>
    <definedName name="КК1" localSheetId="23">#REF!</definedName>
    <definedName name="КК1" localSheetId="10">#REF!</definedName>
    <definedName name="КК1">#REF!</definedName>
    <definedName name="КК2" localSheetId="22">#REF!</definedName>
    <definedName name="КК2" localSheetId="23">#REF!</definedName>
    <definedName name="КК2" localSheetId="10">#REF!</definedName>
    <definedName name="КК2">#REF!</definedName>
    <definedName name="КК3" localSheetId="22">#REF!</definedName>
    <definedName name="КК3" localSheetId="23">#REF!</definedName>
    <definedName name="КК3" localSheetId="10">#REF!</definedName>
    <definedName name="КК3">#REF!</definedName>
    <definedName name="КК4" localSheetId="22">#REF!</definedName>
    <definedName name="КК4" localSheetId="23">#REF!</definedName>
    <definedName name="КК4" localSheetId="10">#REF!</definedName>
    <definedName name="КК4">#REF!</definedName>
    <definedName name="КК5" localSheetId="22">#REF!</definedName>
    <definedName name="КК5" localSheetId="23">#REF!</definedName>
    <definedName name="КК5" localSheetId="10">#REF!</definedName>
    <definedName name="КК5">#REF!</definedName>
    <definedName name="КК6" localSheetId="22">#REF!</definedName>
    <definedName name="КК6" localSheetId="23">#REF!</definedName>
    <definedName name="КК6" localSheetId="10">#REF!</definedName>
    <definedName name="КК6">#REF!</definedName>
    <definedName name="КК8" localSheetId="22">#REF!</definedName>
    <definedName name="КК8" localSheetId="23">#REF!</definedName>
    <definedName name="КК8" localSheetId="10">#REF!</definedName>
    <definedName name="КК8">#REF!</definedName>
    <definedName name="КК9" localSheetId="22">#REF!</definedName>
    <definedName name="КК9" localSheetId="23">#REF!</definedName>
    <definedName name="КК9" localSheetId="10">#REF!</definedName>
    <definedName name="КК9">#REF!</definedName>
    <definedName name="ккее" localSheetId="22">#REF!</definedName>
    <definedName name="ккее" localSheetId="23">#REF!</definedName>
    <definedName name="ккее" localSheetId="10">#REF!</definedName>
    <definedName name="ккее">#REF!</definedName>
    <definedName name="ккк" localSheetId="21">#REF!</definedName>
    <definedName name="ккк" localSheetId="22">#REF!</definedName>
    <definedName name="ккк" localSheetId="23">#REF!</definedName>
    <definedName name="ккк" localSheetId="10">#REF!</definedName>
    <definedName name="ккк">#REF!</definedName>
    <definedName name="кнег">#N/A</definedName>
    <definedName name="книга" localSheetId="21">#REF!</definedName>
    <definedName name="книга" localSheetId="22">#REF!</definedName>
    <definedName name="книга" localSheetId="23">#REF!</definedName>
    <definedName name="книга" localSheetId="10" hidden="1">{#N/A,#N/A,FALSE,"Откр.вод.(осн.)"}</definedName>
    <definedName name="книга">#REF!</definedName>
    <definedName name="КобрАПК">[94]Дог_рас!$E$44</definedName>
    <definedName name="КобрДС">[98]Дог_рас!$E$44</definedName>
    <definedName name="КобрДСапк" localSheetId="22">#REF!</definedName>
    <definedName name="КобрДСапк" localSheetId="23">#REF!</definedName>
    <definedName name="КобрДСапк" localSheetId="10">#REF!</definedName>
    <definedName name="КобрДСапк">#REF!</definedName>
    <definedName name="КобрДСдц" localSheetId="22">#REF!</definedName>
    <definedName name="КобрДСдц" localSheetId="23">#REF!</definedName>
    <definedName name="КобрДСдц" localSheetId="10">#REF!</definedName>
    <definedName name="КобрДСдц">#REF!</definedName>
    <definedName name="КобрДЦ" localSheetId="22">#REF!</definedName>
    <definedName name="КобрДЦ" localSheetId="23">#REF!</definedName>
    <definedName name="КобрДЦ" localSheetId="10">#REF!</definedName>
    <definedName name="КобрДЦ">#REF!</definedName>
    <definedName name="КобрПУ" localSheetId="22">#REF!</definedName>
    <definedName name="КобрПУ" localSheetId="23">#REF!</definedName>
    <definedName name="КобрПУ" localSheetId="10">#REF!</definedName>
    <definedName name="КобрПУ">#REF!</definedName>
    <definedName name="Количество_землепользователей" localSheetId="21">#REF!</definedName>
    <definedName name="Количество_землепользователей" localSheetId="22">#REF!</definedName>
    <definedName name="Количество_землепользователей" localSheetId="23">#REF!</definedName>
    <definedName name="Количество_землепользователей" localSheetId="10">#REF!</definedName>
    <definedName name="Количество_землепользователей">#REF!</definedName>
    <definedName name="Количество_землепользователей_10" localSheetId="10">#REF!</definedName>
    <definedName name="Количество_землепользователей_10">#REF!</definedName>
    <definedName name="Количество_землепользователей_14" localSheetId="10">#REF!</definedName>
    <definedName name="Количество_землепользователей_14">#REF!</definedName>
    <definedName name="Количество_землепользователей_15" localSheetId="10">#REF!</definedName>
    <definedName name="Количество_землепользователей_15">#REF!</definedName>
    <definedName name="Количество_землепользователей_16" localSheetId="10">#REF!</definedName>
    <definedName name="Количество_землепользователей_16">#REF!</definedName>
    <definedName name="Количество_землепользователей_4" localSheetId="10">#REF!</definedName>
    <definedName name="Количество_землепользователей_4">#REF!</definedName>
    <definedName name="Количество_землепользователей_6" localSheetId="10">#REF!</definedName>
    <definedName name="Количество_землепользователей_6">#REF!</definedName>
    <definedName name="Количество_землепользователей_8" localSheetId="10">#REF!</definedName>
    <definedName name="Количество_землепользователей_8">#REF!</definedName>
    <definedName name="Количество_землепользователей_9" localSheetId="10">#REF!</definedName>
    <definedName name="Количество_землепользователей_9">#REF!</definedName>
    <definedName name="Количество_контуров" localSheetId="21">#REF!</definedName>
    <definedName name="Количество_контуров" localSheetId="22">#REF!</definedName>
    <definedName name="Количество_контуров" localSheetId="23">#REF!</definedName>
    <definedName name="Количество_контуров" localSheetId="10">#REF!</definedName>
    <definedName name="Количество_контуров">#REF!</definedName>
    <definedName name="Количество_контуров_10" localSheetId="10">#REF!</definedName>
    <definedName name="Количество_контуров_10">#REF!</definedName>
    <definedName name="Количество_контуров_14" localSheetId="10">#REF!</definedName>
    <definedName name="Количество_контуров_14">#REF!</definedName>
    <definedName name="Количество_контуров_15" localSheetId="10">#REF!</definedName>
    <definedName name="Количество_контуров_15">#REF!</definedName>
    <definedName name="Количество_контуров_16" localSheetId="10">#REF!</definedName>
    <definedName name="Количество_контуров_16">#REF!</definedName>
    <definedName name="Количество_контуров_4" localSheetId="10">#REF!</definedName>
    <definedName name="Количество_контуров_4">#REF!</definedName>
    <definedName name="Количество_контуров_6" localSheetId="10">#REF!</definedName>
    <definedName name="Количество_контуров_6">#REF!</definedName>
    <definedName name="Количество_контуров_7" localSheetId="10">#REF!</definedName>
    <definedName name="Количество_контуров_7">#REF!</definedName>
    <definedName name="Количество_контуров_8" localSheetId="10">#REF!</definedName>
    <definedName name="Количество_контуров_8">#REF!</definedName>
    <definedName name="Количество_контуров_9" localSheetId="10">#REF!</definedName>
    <definedName name="Количество_контуров_9">#REF!</definedName>
    <definedName name="Количество_культур" localSheetId="21">#REF!</definedName>
    <definedName name="Количество_культур" localSheetId="22">#REF!</definedName>
    <definedName name="Количество_культур" localSheetId="23">#REF!</definedName>
    <definedName name="Количество_культур" localSheetId="10">#REF!</definedName>
    <definedName name="Количество_культур">#REF!</definedName>
    <definedName name="Количество_культур_10" localSheetId="10">#REF!</definedName>
    <definedName name="Количество_культур_10">#REF!</definedName>
    <definedName name="Количество_культур_14" localSheetId="10">#REF!</definedName>
    <definedName name="Количество_культур_14">#REF!</definedName>
    <definedName name="Количество_культур_15" localSheetId="10">#REF!</definedName>
    <definedName name="Количество_культур_15">#REF!</definedName>
    <definedName name="Количество_культур_16" localSheetId="10">#REF!</definedName>
    <definedName name="Количество_культур_16">#REF!</definedName>
    <definedName name="Количество_культур_4" localSheetId="10">#REF!</definedName>
    <definedName name="Количество_культур_4">#REF!</definedName>
    <definedName name="Количество_культур_6" localSheetId="10">#REF!</definedName>
    <definedName name="Количество_культур_6">#REF!</definedName>
    <definedName name="Количество_культур_7" localSheetId="10">#REF!</definedName>
    <definedName name="Количество_культур_7">#REF!</definedName>
    <definedName name="Количество_культур_8" localSheetId="10">#REF!</definedName>
    <definedName name="Количество_культур_8">#REF!</definedName>
    <definedName name="Количество_культур_9" localSheetId="10">#REF!</definedName>
    <definedName name="Количество_культур_9">#REF!</definedName>
    <definedName name="Количество_планшетов" localSheetId="21">#REF!</definedName>
    <definedName name="Количество_планшетов" localSheetId="22">#REF!</definedName>
    <definedName name="Количество_планшетов" localSheetId="23">#REF!</definedName>
    <definedName name="Количество_планшетов" localSheetId="10">#REF!</definedName>
    <definedName name="Количество_планшетов">#REF!</definedName>
    <definedName name="Количество_планшетов_10" localSheetId="10">#REF!</definedName>
    <definedName name="Количество_планшетов_10">#REF!</definedName>
    <definedName name="Количество_планшетов_14" localSheetId="10">#REF!</definedName>
    <definedName name="Количество_планшетов_14">#REF!</definedName>
    <definedName name="Количество_планшетов_15" localSheetId="10">#REF!</definedName>
    <definedName name="Количество_планшетов_15">#REF!</definedName>
    <definedName name="Количество_планшетов_16" localSheetId="10">#REF!</definedName>
    <definedName name="Количество_планшетов_16">#REF!</definedName>
    <definedName name="Количество_планшетов_4" localSheetId="10">#REF!</definedName>
    <definedName name="Количество_планшетов_4">#REF!</definedName>
    <definedName name="Количество_планшетов_6" localSheetId="10">#REF!</definedName>
    <definedName name="Количество_планшетов_6">#REF!</definedName>
    <definedName name="Количество_планшетов_7" localSheetId="10">#REF!</definedName>
    <definedName name="Количество_планшетов_7">#REF!</definedName>
    <definedName name="Количество_планшетов_8" localSheetId="10">#REF!</definedName>
    <definedName name="Количество_планшетов_8">#REF!</definedName>
    <definedName name="Количество_планшетов_9" localSheetId="10">#REF!</definedName>
    <definedName name="Количество_планшетов_9">#REF!</definedName>
    <definedName name="Количество_предприятий" localSheetId="21">#REF!</definedName>
    <definedName name="Количество_предприятий" localSheetId="22">#REF!</definedName>
    <definedName name="Количество_предприятий" localSheetId="23">#REF!</definedName>
    <definedName name="Количество_предприятий" localSheetId="10">#REF!</definedName>
    <definedName name="Количество_предприятий">#REF!</definedName>
    <definedName name="Количество_предприятий_10" localSheetId="10">#REF!</definedName>
    <definedName name="Количество_предприятий_10">#REF!</definedName>
    <definedName name="Количество_предприятий_14" localSheetId="10">#REF!</definedName>
    <definedName name="Количество_предприятий_14">#REF!</definedName>
    <definedName name="Количество_предприятий_15" localSheetId="10">#REF!</definedName>
    <definedName name="Количество_предприятий_15">#REF!</definedName>
    <definedName name="Количество_предприятий_16" localSheetId="10">#REF!</definedName>
    <definedName name="Количество_предприятий_16">#REF!</definedName>
    <definedName name="Количество_предприятий_4" localSheetId="10">#REF!</definedName>
    <definedName name="Количество_предприятий_4">#REF!</definedName>
    <definedName name="Количество_предприятий_6" localSheetId="10">#REF!</definedName>
    <definedName name="Количество_предприятий_6">#REF!</definedName>
    <definedName name="Количество_предприятий_7" localSheetId="10">#REF!</definedName>
    <definedName name="Количество_предприятий_7">#REF!</definedName>
    <definedName name="Количество_предприятий_8" localSheetId="10">#REF!</definedName>
    <definedName name="Количество_предприятий_8">#REF!</definedName>
    <definedName name="Количество_предприятий_9" localSheetId="10">#REF!</definedName>
    <definedName name="Количество_предприятий_9">#REF!</definedName>
    <definedName name="Количество_согласований" localSheetId="21">#REF!</definedName>
    <definedName name="Количество_согласований" localSheetId="22">#REF!</definedName>
    <definedName name="Количество_согласований" localSheetId="23">#REF!</definedName>
    <definedName name="Количество_согласований" localSheetId="10">#REF!</definedName>
    <definedName name="Количество_согласований">#REF!</definedName>
    <definedName name="Количество_согласований_10" localSheetId="10">#REF!</definedName>
    <definedName name="Количество_согласований_10">#REF!</definedName>
    <definedName name="Количество_согласований_14" localSheetId="10">#REF!</definedName>
    <definedName name="Количество_согласований_14">#REF!</definedName>
    <definedName name="Количество_согласований_15" localSheetId="10">#REF!</definedName>
    <definedName name="Количество_согласований_15">#REF!</definedName>
    <definedName name="Количество_согласований_16" localSheetId="10">#REF!</definedName>
    <definedName name="Количество_согласований_16">#REF!</definedName>
    <definedName name="Количество_согласований_4" localSheetId="10">#REF!</definedName>
    <definedName name="Количество_согласований_4">#REF!</definedName>
    <definedName name="Количество_согласований_6" localSheetId="10">#REF!</definedName>
    <definedName name="Количество_согласований_6">#REF!</definedName>
    <definedName name="Количество_согласований_8" localSheetId="10">#REF!</definedName>
    <definedName name="Количество_согласований_8">#REF!</definedName>
    <definedName name="Количество_согласований_9" localSheetId="10">#REF!</definedName>
    <definedName name="Количество_согласований_9">#REF!</definedName>
    <definedName name="Колп">'[99]СметаСводная Колпино'!$C$5</definedName>
    <definedName name="КолП1" localSheetId="22">#REF!</definedName>
    <definedName name="КолП1" localSheetId="23">#REF!</definedName>
    <definedName name="КолП1" localSheetId="10">#REF!</definedName>
    <definedName name="КолП1">#REF!</definedName>
    <definedName name="КолП2" localSheetId="22">#REF!</definedName>
    <definedName name="КолП2" localSheetId="23">#REF!</definedName>
    <definedName name="КолП2" localSheetId="10">#REF!</definedName>
    <definedName name="КолП2">#REF!</definedName>
    <definedName name="КолП3" localSheetId="22">#REF!</definedName>
    <definedName name="КолП3" localSheetId="23">#REF!</definedName>
    <definedName name="КолП3" localSheetId="10">#REF!</definedName>
    <definedName name="КолП3">#REF!</definedName>
    <definedName name="КолП4" localSheetId="22">#REF!</definedName>
    <definedName name="КолП4" localSheetId="23">#REF!</definedName>
    <definedName name="КолП4" localSheetId="10">#REF!</definedName>
    <definedName name="КолП4">#REF!</definedName>
    <definedName name="КолП5" localSheetId="22">#REF!</definedName>
    <definedName name="КолП5" localSheetId="23">#REF!</definedName>
    <definedName name="КолП5" localSheetId="10">#REF!</definedName>
    <definedName name="КолП5">#REF!</definedName>
    <definedName name="КолП6" localSheetId="22">#REF!</definedName>
    <definedName name="КолП6" localSheetId="23">#REF!</definedName>
    <definedName name="КолП6" localSheetId="10">#REF!</definedName>
    <definedName name="КолП6">#REF!</definedName>
    <definedName name="КолП7" localSheetId="22">#REF!</definedName>
    <definedName name="КолП7" localSheetId="23">#REF!</definedName>
    <definedName name="КолП7" localSheetId="10">#REF!</definedName>
    <definedName name="КолП7">#REF!</definedName>
    <definedName name="КолПЗД1" localSheetId="22">#REF!</definedName>
    <definedName name="КолПЗД1" localSheetId="23">#REF!</definedName>
    <definedName name="КолПЗД1" localSheetId="10">#REF!</definedName>
    <definedName name="КолПЗД1">#REF!</definedName>
    <definedName name="КолПЗД2" localSheetId="22">#REF!</definedName>
    <definedName name="КолПЗД2" localSheetId="23">#REF!</definedName>
    <definedName name="КолПЗД2" localSheetId="10">#REF!</definedName>
    <definedName name="КолПЗД2">#REF!</definedName>
    <definedName name="КолПЗД3" localSheetId="22">#REF!</definedName>
    <definedName name="КолПЗД3" localSheetId="23">#REF!</definedName>
    <definedName name="КолПЗД3" localSheetId="10">#REF!</definedName>
    <definedName name="КолПЗД3">#REF!</definedName>
    <definedName name="КолПЗД4" localSheetId="22">#REF!</definedName>
    <definedName name="КолПЗД4" localSheetId="23">#REF!</definedName>
    <definedName name="КолПЗД4" localSheetId="10">#REF!</definedName>
    <definedName name="КолПЗД4">#REF!</definedName>
    <definedName name="КолПЗД5" localSheetId="22">#REF!</definedName>
    <definedName name="КолПЗД5" localSheetId="23">#REF!</definedName>
    <definedName name="КолПЗД5" localSheetId="10">#REF!</definedName>
    <definedName name="КолПЗД5">#REF!</definedName>
    <definedName name="КолПЗД6" localSheetId="22">#REF!</definedName>
    <definedName name="КолПЗД6" localSheetId="23">#REF!</definedName>
    <definedName name="КолПЗД6" localSheetId="10">#REF!</definedName>
    <definedName name="КолПЗД6">#REF!</definedName>
    <definedName name="КолПЗД7" localSheetId="22">#REF!</definedName>
    <definedName name="КолПЗД7" localSheetId="23">#REF!</definedName>
    <definedName name="КолПЗД7" localSheetId="10">#REF!</definedName>
    <definedName name="КолПЗД7">#REF!</definedName>
    <definedName name="КолПОД1" localSheetId="22">#REF!</definedName>
    <definedName name="КолПОД1" localSheetId="23">#REF!</definedName>
    <definedName name="КолПОД1" localSheetId="10">#REF!</definedName>
    <definedName name="КолПОД1">#REF!</definedName>
    <definedName name="КолПОД2" localSheetId="22">#REF!</definedName>
    <definedName name="КолПОД2" localSheetId="23">#REF!</definedName>
    <definedName name="КолПОД2" localSheetId="10">#REF!</definedName>
    <definedName name="КолПОД2">#REF!</definedName>
    <definedName name="КолПОД3" localSheetId="22">#REF!</definedName>
    <definedName name="КолПОД3" localSheetId="23">#REF!</definedName>
    <definedName name="КолПОД3" localSheetId="10">#REF!</definedName>
    <definedName name="КолПОД3">#REF!</definedName>
    <definedName name="КолПОД4" localSheetId="22">#REF!</definedName>
    <definedName name="КолПОД4" localSheetId="23">#REF!</definedName>
    <definedName name="КолПОД4" localSheetId="10">#REF!</definedName>
    <definedName name="КолПОД4">#REF!</definedName>
    <definedName name="КолПОД5" localSheetId="22">#REF!</definedName>
    <definedName name="КолПОД5" localSheetId="23">#REF!</definedName>
    <definedName name="КолПОД5" localSheetId="10">#REF!</definedName>
    <definedName name="КолПОД5">#REF!</definedName>
    <definedName name="КолПОД6" localSheetId="22">#REF!</definedName>
    <definedName name="КолПОД6" localSheetId="23">#REF!</definedName>
    <definedName name="КолПОД6" localSheetId="10">#REF!</definedName>
    <definedName name="КолПОД6">#REF!</definedName>
    <definedName name="КолПОД7" localSheetId="22">#REF!</definedName>
    <definedName name="КолПОД7" localSheetId="23">#REF!</definedName>
    <definedName name="КолПОД7" localSheetId="10">#REF!</definedName>
    <definedName name="КолПОД7">#REF!</definedName>
    <definedName name="КолПОД8" localSheetId="22">#REF!</definedName>
    <definedName name="КолПОД8" localSheetId="23">#REF!</definedName>
    <definedName name="КолПОД8" localSheetId="10">#REF!</definedName>
    <definedName name="КолПОД8">#REF!</definedName>
    <definedName name="КолПОД9" localSheetId="22">#REF!</definedName>
    <definedName name="КолПОД9" localSheetId="23">#REF!</definedName>
    <definedName name="КолПОД9" localSheetId="10">#REF!</definedName>
    <definedName name="КолПОД9">#REF!</definedName>
    <definedName name="КолПутА1">'[79]Лист опроса'!$O$10</definedName>
    <definedName name="КолУКСП1" localSheetId="22">#REF!</definedName>
    <definedName name="КолУКСП1" localSheetId="23">#REF!</definedName>
    <definedName name="КолУКСП1" localSheetId="10">#REF!</definedName>
    <definedName name="КолУКСП1">#REF!</definedName>
    <definedName name="КолУКСП2" localSheetId="22">#REF!</definedName>
    <definedName name="КолУКСП2" localSheetId="23">#REF!</definedName>
    <definedName name="КолУКСП2" localSheetId="10">#REF!</definedName>
    <definedName name="КолУКСП2">#REF!</definedName>
    <definedName name="КолУКСП3" localSheetId="22">#REF!</definedName>
    <definedName name="КолУКСП3" localSheetId="23">#REF!</definedName>
    <definedName name="КолУКСП3" localSheetId="10">#REF!</definedName>
    <definedName name="КолУКСП3">#REF!</definedName>
    <definedName name="КолУКСП4" localSheetId="22">#REF!</definedName>
    <definedName name="КолУКСП4" localSheetId="23">#REF!</definedName>
    <definedName name="КолУКСП4" localSheetId="10">#REF!</definedName>
    <definedName name="КолУКСП4">#REF!</definedName>
    <definedName name="КолУКСП5" localSheetId="22">#REF!</definedName>
    <definedName name="КолУКСП5" localSheetId="23">#REF!</definedName>
    <definedName name="КолУКСП5" localSheetId="10">#REF!</definedName>
    <definedName name="КолУКСП5">#REF!</definedName>
    <definedName name="КолУКСП6" localSheetId="22">#REF!</definedName>
    <definedName name="КолУКСП6" localSheetId="23">#REF!</definedName>
    <definedName name="КолУКСП6" localSheetId="10">#REF!</definedName>
    <definedName name="КолУКСП6">#REF!</definedName>
    <definedName name="КолУКСП7" localSheetId="22">#REF!</definedName>
    <definedName name="КолУКСП7" localSheetId="23">#REF!</definedName>
    <definedName name="КолУКСП7" localSheetId="10">#REF!</definedName>
    <definedName name="КолУКСП7">#REF!</definedName>
    <definedName name="ком" localSheetId="21">[100]топография!#REF!</definedName>
    <definedName name="ком" localSheetId="22">[100]топография!#REF!</definedName>
    <definedName name="ком" localSheetId="23">[100]топография!#REF!</definedName>
    <definedName name="ком" localSheetId="10">#REF!</definedName>
    <definedName name="ком">#REF!</definedName>
    <definedName name="ком___0" localSheetId="10">#REF!</definedName>
    <definedName name="ком___0">#REF!</definedName>
    <definedName name="ком2" localSheetId="10">#REF!</definedName>
    <definedName name="ком2">#REF!</definedName>
    <definedName name="команд." localSheetId="10">#REF!</definedName>
    <definedName name="команд.">#REF!</definedName>
    <definedName name="командиров." localSheetId="10">#REF!</definedName>
    <definedName name="командиров.">#REF!</definedName>
    <definedName name="Командировочные_расходы" localSheetId="21">#REF!</definedName>
    <definedName name="Командировочные_расходы" localSheetId="22">#REF!</definedName>
    <definedName name="Командировочные_расходы" localSheetId="23">#REF!</definedName>
    <definedName name="Командировочные_расходы" localSheetId="10">#REF!</definedName>
    <definedName name="Командировочные_расходы">#REF!</definedName>
    <definedName name="Командировочные_расходы_10" localSheetId="10">#REF!</definedName>
    <definedName name="Командировочные_расходы_10">#REF!</definedName>
    <definedName name="Командировочные_расходы_14" localSheetId="10">#REF!</definedName>
    <definedName name="Командировочные_расходы_14">#REF!</definedName>
    <definedName name="Командировочные_расходы_15" localSheetId="10">#REF!</definedName>
    <definedName name="Командировочные_расходы_15">#REF!</definedName>
    <definedName name="Командировочные_расходы_16" localSheetId="10">#REF!</definedName>
    <definedName name="Командировочные_расходы_16">#REF!</definedName>
    <definedName name="Командировочные_расходы_4" localSheetId="10">#REF!</definedName>
    <definedName name="Командировочные_расходы_4">#REF!</definedName>
    <definedName name="Командировочные_расходы_6" localSheetId="10">#REF!</definedName>
    <definedName name="Командировочные_расходы_6">#REF!</definedName>
    <definedName name="Командировочные_расходы_8" localSheetId="10">#REF!</definedName>
    <definedName name="Командировочные_расходы_8">#REF!</definedName>
    <definedName name="Командировочные_расходы_9" localSheetId="10">#REF!</definedName>
    <definedName name="Командировочные_расходы_9">#REF!</definedName>
    <definedName name="Компетенция" localSheetId="10">#REF!</definedName>
    <definedName name="Компетенция">#REF!</definedName>
    <definedName name="конкурс" localSheetId="22">#REF!</definedName>
    <definedName name="конкурс" localSheetId="23">#REF!</definedName>
    <definedName name="конкурс" localSheetId="10">#REF!</definedName>
    <definedName name="конкурс">#REF!</definedName>
    <definedName name="Контроллер" localSheetId="10">#REF!</definedName>
    <definedName name="Контроллер">#REF!</definedName>
    <definedName name="Контроллер_1" localSheetId="10">#REF!</definedName>
    <definedName name="Контроллер_1">#REF!</definedName>
    <definedName name="Контроллер_1_1" localSheetId="10">#REF!</definedName>
    <definedName name="Контроллер_1_1">#REF!</definedName>
    <definedName name="Контроллер_1_10" localSheetId="10">#REF!</definedName>
    <definedName name="Контроллер_1_10">#REF!</definedName>
    <definedName name="Контроллер_1_13" localSheetId="10">#REF!</definedName>
    <definedName name="Контроллер_1_13">#REF!</definedName>
    <definedName name="Контроллер_1_14" localSheetId="10">#REF!</definedName>
    <definedName name="Контроллер_1_14">#REF!</definedName>
    <definedName name="Контроллер_1_15" localSheetId="10">#REF!</definedName>
    <definedName name="Контроллер_1_15">#REF!</definedName>
    <definedName name="Контроллер_1_16" localSheetId="10">#REF!</definedName>
    <definedName name="Контроллер_1_16">#REF!</definedName>
    <definedName name="Контроллер_1_4" localSheetId="10">#REF!</definedName>
    <definedName name="Контроллер_1_4">#REF!</definedName>
    <definedName name="Контроллер_1_5" localSheetId="10">#REF!</definedName>
    <definedName name="Контроллер_1_5">#REF!</definedName>
    <definedName name="Контроллер_1_6" localSheetId="10">#REF!</definedName>
    <definedName name="Контроллер_1_6">#REF!</definedName>
    <definedName name="Контроллер_1_7" localSheetId="10">#REF!</definedName>
    <definedName name="Контроллер_1_7">#REF!</definedName>
    <definedName name="Контроллер_1_8" localSheetId="10">#REF!</definedName>
    <definedName name="Контроллер_1_8">#REF!</definedName>
    <definedName name="Контроллер_1_9" localSheetId="10">#REF!</definedName>
    <definedName name="Контроллер_1_9">#REF!</definedName>
    <definedName name="Контроллер_4" localSheetId="10">#REF!</definedName>
    <definedName name="Контроллер_4">#REF!</definedName>
    <definedName name="Контроллер_5" localSheetId="10">#REF!</definedName>
    <definedName name="Контроллер_5">#REF!</definedName>
    <definedName name="Контроллер_6" localSheetId="10">#REF!</definedName>
    <definedName name="Контроллер_6">#REF!</definedName>
    <definedName name="КОП" localSheetId="22">#REF!</definedName>
    <definedName name="КОП" localSheetId="23">#REF!</definedName>
    <definedName name="КОП" localSheetId="10">#REF!</definedName>
    <definedName name="КОП">#REF!</definedName>
    <definedName name="Коп1">#N/A</definedName>
    <definedName name="Коп2">#N/A</definedName>
    <definedName name="Коп3">#N/A</definedName>
    <definedName name="копи">#REF!</definedName>
    <definedName name="Корнеева">#REF!</definedName>
    <definedName name="КОЭФ">[101]Показатели!#REF!</definedName>
    <definedName name="КОЭФ4">[97]Показатели!$B$124:$B$127</definedName>
    <definedName name="КОЭФФ" localSheetId="10">[101]Показатели!#REF!</definedName>
    <definedName name="КОЭФФ">[101]Показатели!#REF!</definedName>
    <definedName name="КОЭФФ1">[97]Показатели!$I$72:$I$76</definedName>
    <definedName name="КОЭФФ2" localSheetId="10">[101]Показатели!#REF!,[101]Показатели!#REF!,[101]Показатели!#REF!</definedName>
    <definedName name="КОЭФФ2">[101]Показатели!#REF!,[101]Показатели!#REF!,[101]Показатели!#REF!</definedName>
    <definedName name="Коэффициент" localSheetId="21">#REF!</definedName>
    <definedName name="Коэффициент" localSheetId="22">#REF!</definedName>
    <definedName name="Коэффициент" localSheetId="23">#REF!</definedName>
    <definedName name="Коэффициент" localSheetId="10">#REF!</definedName>
    <definedName name="Коэффициент">#REF!</definedName>
    <definedName name="Коэффициент__стадия__ПД_РД">[96]БАЗА!$B$54:$B$56</definedName>
    <definedName name="Коэффициент_10" localSheetId="10">#REF!</definedName>
    <definedName name="Коэффициент_10">#REF!</definedName>
    <definedName name="Коэффициент_14" localSheetId="10">#REF!</definedName>
    <definedName name="Коэффициент_14">#REF!</definedName>
    <definedName name="Коэффициент_15" localSheetId="10">#REF!</definedName>
    <definedName name="Коэффициент_15">#REF!</definedName>
    <definedName name="Коэффициент_16" localSheetId="10">#REF!</definedName>
    <definedName name="Коэффициент_16">#REF!</definedName>
    <definedName name="Коэффициент_4" localSheetId="10">#REF!</definedName>
    <definedName name="Коэффициент_4">#REF!</definedName>
    <definedName name="Коэффициент_6" localSheetId="10">#REF!</definedName>
    <definedName name="Коэффициент_6">#REF!</definedName>
    <definedName name="Коэффициент_8" localSheetId="10">#REF!</definedName>
    <definedName name="Коэффициент_8">#REF!</definedName>
    <definedName name="Коэффициент_9" localSheetId="10">#REF!</definedName>
    <definedName name="Коэффициент_9">#REF!</definedName>
    <definedName name="кп" localSheetId="22">#REF!</definedName>
    <definedName name="кп" localSheetId="23">#REF!</definedName>
    <definedName name="кп" localSheetId="10">#REF!</definedName>
    <definedName name="кп">#REF!</definedName>
    <definedName name="кпаек" localSheetId="10">#REF!</definedName>
    <definedName name="кпаек">#REF!</definedName>
    <definedName name="КпАПК" localSheetId="22">#REF!</definedName>
    <definedName name="КпАПК" localSheetId="23">#REF!</definedName>
    <definedName name="КпАПК" localSheetId="10">#REF!</definedName>
    <definedName name="КпАПК">#REF!</definedName>
    <definedName name="кпе" localSheetId="22">#REF!</definedName>
    <definedName name="кпе" localSheetId="23">#REF!</definedName>
    <definedName name="кпе" localSheetId="10">#REF!</definedName>
    <definedName name="кпе">#REF!</definedName>
    <definedName name="Кпер" localSheetId="21">#REF!</definedName>
    <definedName name="Кпер" localSheetId="22">#REF!</definedName>
    <definedName name="Кпер" localSheetId="23">#REF!</definedName>
    <definedName name="Кпер" localSheetId="10">#REF!</definedName>
    <definedName name="Кпер">#REF!</definedName>
    <definedName name="Кпер2" localSheetId="22">#REF!</definedName>
    <definedName name="Кпер2" localSheetId="23">#REF!</definedName>
    <definedName name="Кпер2" localSheetId="10">#REF!</definedName>
    <definedName name="Кпер2">#REF!</definedName>
    <definedName name="Кпер95" localSheetId="10">#REF!</definedName>
    <definedName name="Кпер95">#REF!</definedName>
    <definedName name="КперИР" localSheetId="22">#REF!</definedName>
    <definedName name="КперИР" localSheetId="23">#REF!</definedName>
    <definedName name="КперИР" localSheetId="10">#REF!</definedName>
    <definedName name="КперИР">#REF!</definedName>
    <definedName name="КперЭЦ" localSheetId="22">#REF!</definedName>
    <definedName name="КперЭЦ" localSheetId="23">#REF!</definedName>
    <definedName name="КперЭЦ" localSheetId="10">#REF!</definedName>
    <definedName name="КперЭЦ">#REF!</definedName>
    <definedName name="Кпн" localSheetId="22">#REF!</definedName>
    <definedName name="Кпн" localSheetId="23">#REF!</definedName>
    <definedName name="Кпн" localSheetId="10">#REF!</definedName>
    <definedName name="Кпн">#REF!</definedName>
    <definedName name="Кпр" localSheetId="22">#REF!</definedName>
    <definedName name="Кпр" localSheetId="23">#REF!</definedName>
    <definedName name="Кпр" localSheetId="10">#REF!</definedName>
    <definedName name="Кпр">#REF!</definedName>
    <definedName name="Кра">[102]СметаСводная!$E$6</definedName>
    <definedName name="Крд" localSheetId="22">#REF!</definedName>
    <definedName name="Крд" localSheetId="23">#REF!</definedName>
    <definedName name="Крд" localSheetId="10">#REF!</definedName>
    <definedName name="Крд">#REF!</definedName>
    <definedName name="Крек">'[59]Лист опроса'!$B$17</definedName>
    <definedName name="Крек2" localSheetId="22">#REF!</definedName>
    <definedName name="Крек2" localSheetId="23">#REF!</definedName>
    <definedName name="Крек2" localSheetId="10">#REF!</definedName>
    <definedName name="Крек2">#REF!</definedName>
    <definedName name="КрекПЕРЕ" localSheetId="22">#REF!</definedName>
    <definedName name="КрекПЕРЕ" localSheetId="23">#REF!</definedName>
    <definedName name="КрекПЕРЕ" localSheetId="10">#REF!</definedName>
    <definedName name="КрекПЕРЕ">#REF!</definedName>
    <definedName name="КрекПерег">'[79]Лист опроса'!$B$31</definedName>
    <definedName name="КрекПерег2" localSheetId="22">#REF!</definedName>
    <definedName name="КрекПерег2" localSheetId="23">#REF!</definedName>
    <definedName name="КрекПерег2" localSheetId="10">#REF!</definedName>
    <definedName name="КрекПерег2">#REF!</definedName>
    <definedName name="КрекПУ" localSheetId="22">#REF!</definedName>
    <definedName name="КрекПУ" localSheetId="23">#REF!</definedName>
    <definedName name="КрекПУ" localSheetId="10">#REF!</definedName>
    <definedName name="КрекПУ">#REF!</definedName>
    <definedName name="КрекПУ2" localSheetId="22">#REF!</definedName>
    <definedName name="КрекПУ2" localSheetId="23">#REF!</definedName>
    <definedName name="КрекПУ2" localSheetId="10">#REF!</definedName>
    <definedName name="КрекПУ2">#REF!</definedName>
    <definedName name="КрекСВ" localSheetId="22">#REF!</definedName>
    <definedName name="КрекСВ" localSheetId="23">#REF!</definedName>
    <definedName name="КрекСВ" localSheetId="10">#REF!</definedName>
    <definedName name="КрекСВ">#REF!</definedName>
    <definedName name="_xlnm.Criteria" localSheetId="10">#REF!</definedName>
    <definedName name="_xlnm.Criteria">#REF!</definedName>
    <definedName name="Крмпетенция" localSheetId="10">#REF!</definedName>
    <definedName name="Крмпетенция">#REF!</definedName>
    <definedName name="Крп">'[59]Лист опроса'!$B$19</definedName>
    <definedName name="Крп2" localSheetId="22">#REF!</definedName>
    <definedName name="Крп2" localSheetId="23">#REF!</definedName>
    <definedName name="Крп2" localSheetId="10">#REF!</definedName>
    <definedName name="Крп2">#REF!</definedName>
    <definedName name="КрпЭЦ" localSheetId="22">#REF!</definedName>
    <definedName name="КрпЭЦ" localSheetId="23">#REF!</definedName>
    <definedName name="КрпЭЦ" localSheetId="10">#REF!</definedName>
    <definedName name="КрпЭЦ">#REF!</definedName>
    <definedName name="КС_ф3П">'[103]Лист опроса'!$C$12</definedName>
    <definedName name="кс2_произв" localSheetId="10">#REF!</definedName>
    <definedName name="кс2_произв">#REF!</definedName>
    <definedName name="кс3_ГТУ_произв">#REF!</definedName>
    <definedName name="кс3_ЭД_произв">#REF!</definedName>
    <definedName name="КСТ" localSheetId="22">#REF!</definedName>
    <definedName name="КСТ" localSheetId="23">#REF!</definedName>
    <definedName name="КСТ" localSheetId="10">#REF!</definedName>
    <definedName name="КСТ">#REF!</definedName>
    <definedName name="КстП" localSheetId="10">#REF!</definedName>
    <definedName name="КстП">#REF!</definedName>
    <definedName name="КстРД" localSheetId="10">#REF!</definedName>
    <definedName name="КстРД">#REF!</definedName>
    <definedName name="Ку">#REF!</definedName>
    <definedName name="куку" localSheetId="21">#REF!</definedName>
    <definedName name="куку" localSheetId="22">#REF!</definedName>
    <definedName name="куку" localSheetId="23">#REF!</definedName>
    <definedName name="куку" localSheetId="10">#REF!</definedName>
    <definedName name="куку">#REF!</definedName>
    <definedName name="кун" localSheetId="10">#REF!</definedName>
    <definedName name="кун">#REF!</definedName>
    <definedName name="КУРС" localSheetId="22">#REF!</definedName>
    <definedName name="КУРС" localSheetId="23">#REF!</definedName>
    <definedName name="Курс" localSheetId="10">#REF!</definedName>
    <definedName name="КУРС">#REF!</definedName>
    <definedName name="Курс_1" localSheetId="10">#REF!</definedName>
    <definedName name="Курс_1">#REF!</definedName>
    <definedName name="Курс_1_1" localSheetId="10">#REF!</definedName>
    <definedName name="Курс_1_1">#REF!</definedName>
    <definedName name="Курс_1_10" localSheetId="10">#REF!</definedName>
    <definedName name="Курс_1_10">#REF!</definedName>
    <definedName name="Курс_1_13" localSheetId="10">#REF!</definedName>
    <definedName name="Курс_1_13">#REF!</definedName>
    <definedName name="Курс_1_14" localSheetId="10">#REF!</definedName>
    <definedName name="Курс_1_14">#REF!</definedName>
    <definedName name="Курс_1_15" localSheetId="10">#REF!</definedName>
    <definedName name="Курс_1_15">#REF!</definedName>
    <definedName name="Курс_1_16" localSheetId="10">#REF!</definedName>
    <definedName name="Курс_1_16">#REF!</definedName>
    <definedName name="Курс_1_7" localSheetId="10">#REF!</definedName>
    <definedName name="Курс_1_7">#REF!</definedName>
    <definedName name="Курс_1_8" localSheetId="10">#REF!</definedName>
    <definedName name="Курс_1_8">#REF!</definedName>
    <definedName name="Курс_1_9" localSheetId="10">#REF!</definedName>
    <definedName name="Курс_1_9">#REF!</definedName>
    <definedName name="курс_дол" localSheetId="10">#REF!</definedName>
    <definedName name="курс_дол">#REF!</definedName>
    <definedName name="курс_дол_янв">[104]Валюты!$B$18</definedName>
    <definedName name="курс_долл_янв">[88]Валюты!$B$18</definedName>
    <definedName name="Курс_доллара">'[105]Курс доллара'!$A$2</definedName>
    <definedName name="Курс_доллара_США" localSheetId="10">#REF!</definedName>
    <definedName name="Курс_доллара_США">#REF!</definedName>
    <definedName name="Курс_доллара_США_1" localSheetId="10">#REF!</definedName>
    <definedName name="Курс_доллара_США_1">#REF!</definedName>
    <definedName name="Курс_доллара_США_10" localSheetId="10">#REF!</definedName>
    <definedName name="Курс_доллара_США_10">#REF!</definedName>
    <definedName name="Курс_доллара_США_13" localSheetId="10">#REF!</definedName>
    <definedName name="Курс_доллара_США_13">#REF!</definedName>
    <definedName name="Курс_доллара_США_14" localSheetId="10">#REF!</definedName>
    <definedName name="Курс_доллара_США_14">#REF!</definedName>
    <definedName name="Курс_доллара_США_15" localSheetId="10">#REF!</definedName>
    <definedName name="Курс_доллара_США_15">#REF!</definedName>
    <definedName name="Курс_доллара_США_16" localSheetId="10">#REF!</definedName>
    <definedName name="Курс_доллара_США_16">#REF!</definedName>
    <definedName name="Курс_доллара_США_7" localSheetId="10">#REF!</definedName>
    <definedName name="Курс_доллара_США_7">#REF!</definedName>
    <definedName name="Курс_доллара_США_8" localSheetId="10">#REF!</definedName>
    <definedName name="Курс_доллара_США_8">#REF!</definedName>
    <definedName name="Курс_доллара_США_9" localSheetId="10">#REF!</definedName>
    <definedName name="Курс_доллара_США_9">#REF!</definedName>
    <definedName name="курс1" localSheetId="10">#REF!</definedName>
    <definedName name="курс1">#REF!</definedName>
    <definedName name="Кэл">'[59]Лист опроса'!$B$20</definedName>
    <definedName name="Кэл2" localSheetId="22">#REF!</definedName>
    <definedName name="Кэл2" localSheetId="23">#REF!</definedName>
    <definedName name="Кэл2" localSheetId="10">#REF!</definedName>
    <definedName name="Кэл2">#REF!</definedName>
    <definedName name="КэлЭЦ" localSheetId="22">#REF!</definedName>
    <definedName name="КэлЭЦ" localSheetId="23">#REF!</definedName>
    <definedName name="КэлЭЦ" localSheetId="10">#REF!</definedName>
    <definedName name="КэлЭЦ">#REF!</definedName>
    <definedName name="Кэп" localSheetId="10">#REF!</definedName>
    <definedName name="Кэп">#REF!</definedName>
    <definedName name="л" localSheetId="22" hidden="1">{#N/A,#N/A,FALSE,"накладная04";#N/A,#N/A,FALSE,"накладная03";#N/A,#N/A,FALSE,"накладная02";#N/A,#N/A,FALSE,"накладная01"}</definedName>
    <definedName name="л" localSheetId="23" hidden="1">{#N/A,#N/A,FALSE,"накладная04";#N/A,#N/A,FALSE,"накладная03";#N/A,#N/A,FALSE,"накладная02";#N/A,#N/A,FALSE,"накладная01"}</definedName>
    <definedName name="л" localSheetId="10">#N/A</definedName>
    <definedName name="л" hidden="1">{#N/A,#N/A,FALSE,"накладная04";#N/A,#N/A,FALSE,"накладная03";#N/A,#N/A,FALSE,"накладная02";#N/A,#N/A,FALSE,"накладная01"}</definedName>
    <definedName name="лаб" localSheetId="10">#REF!</definedName>
    <definedName name="лаб">#REF!</definedName>
    <definedName name="лаб_иссл" localSheetId="21">#REF!</definedName>
    <definedName name="лаб_иссл" localSheetId="22">#REF!</definedName>
    <definedName name="лаб_иссл" localSheetId="23">#REF!</definedName>
    <definedName name="лаб_иссл" localSheetId="10">#REF!</definedName>
    <definedName name="лаб_иссл">#REF!</definedName>
    <definedName name="Лаб_стац" localSheetId="21">#REF!</definedName>
    <definedName name="Лаб_стац" localSheetId="22">#REF!</definedName>
    <definedName name="Лаб_стац" localSheetId="23">#REF!</definedName>
    <definedName name="Лаб_стац" localSheetId="10">#REF!</definedName>
    <definedName name="Лаб_стац">#REF!</definedName>
    <definedName name="Лаб_эксп_усл" localSheetId="21">#REF!</definedName>
    <definedName name="Лаб_эксп_усл" localSheetId="22">#REF!</definedName>
    <definedName name="Лаб_эксп_усл" localSheetId="23">#REF!</definedName>
    <definedName name="Лаб_эксп_усл" localSheetId="10">#REF!</definedName>
    <definedName name="Лаб_эксп_усл">#REF!</definedName>
    <definedName name="лаборатория" localSheetId="10">#REF!</definedName>
    <definedName name="лаборатория">#REF!</definedName>
    <definedName name="лд" localSheetId="10">#REF!</definedName>
    <definedName name="лд">#REF!</definedName>
    <definedName name="лдршд">#N/A</definedName>
    <definedName name="ленин" localSheetId="21">#REF!</definedName>
    <definedName name="ленин" localSheetId="22">#REF!</definedName>
    <definedName name="ленин" localSheetId="23">#REF!</definedName>
    <definedName name="ленин" localSheetId="10">#REF!</definedName>
    <definedName name="ленин">#REF!</definedName>
    <definedName name="лист" localSheetId="10">#N/A</definedName>
    <definedName name="лист">#REF!</definedName>
    <definedName name="лист1" localSheetId="10">#REF!</definedName>
    <definedName name="лист1">#REF!</definedName>
    <definedName name="лист4444" localSheetId="21">#REF!</definedName>
    <definedName name="лист4444" localSheetId="22">#REF!</definedName>
    <definedName name="лист4444" localSheetId="23">#REF!</definedName>
    <definedName name="лист4444" localSheetId="10">#REF!</definedName>
    <definedName name="лист4444">#REF!</definedName>
    <definedName name="лл" localSheetId="21">#REF!</definedName>
    <definedName name="лл" localSheetId="22">#REF!</definedName>
    <definedName name="лл" localSheetId="23">#REF!</definedName>
    <definedName name="лл" localSheetId="10">#REF!</definedName>
    <definedName name="лл">#REF!</definedName>
    <definedName name="лл_6" localSheetId="10">#REF!</definedName>
    <definedName name="лл_6">#REF!</definedName>
    <definedName name="лл_7" localSheetId="10">#REF!</definedName>
    <definedName name="лл_7">#REF!</definedName>
    <definedName name="лл_8" localSheetId="10">#REF!</definedName>
    <definedName name="лл_8">#REF!</definedName>
    <definedName name="ллдж" localSheetId="21">#REF!</definedName>
    <definedName name="ллдж" localSheetId="22">#REF!</definedName>
    <definedName name="ллдж" localSheetId="23">#REF!</definedName>
    <definedName name="ллдж" localSheetId="10">#REF!</definedName>
    <definedName name="ллдж">#REF!</definedName>
    <definedName name="ллдж_6" localSheetId="10">#REF!</definedName>
    <definedName name="ллдж_6">#REF!</definedName>
    <definedName name="ллдж_7" localSheetId="10">#REF!</definedName>
    <definedName name="ллдж_7">#REF!</definedName>
    <definedName name="ллдж_8" localSheetId="10">#REF!</definedName>
    <definedName name="ллдж_8">#REF!</definedName>
    <definedName name="ло" localSheetId="10">#REF!</definedName>
    <definedName name="ло">#REF!</definedName>
    <definedName name="лол">#REF!</definedName>
    <definedName name="лошадь">#REF!</definedName>
    <definedName name="лрн" localSheetId="10">#REF!</definedName>
    <definedName name="лрн">#REF!</definedName>
    <definedName name="ЛФО" localSheetId="10">#REF!</definedName>
    <definedName name="ЛФО">#REF!</definedName>
    <definedName name="лш" localSheetId="10">#REF!</definedName>
    <definedName name="лш">#REF!</definedName>
    <definedName name="ль" localSheetId="10">#REF!</definedName>
    <definedName name="ль">#REF!</definedName>
    <definedName name="люодж">#N/A</definedName>
    <definedName name="м" localSheetId="21">[106]база!#REF!</definedName>
    <definedName name="м" localSheetId="22">[106]база!#REF!</definedName>
    <definedName name="м" localSheetId="23">[106]база!#REF!</definedName>
    <definedName name="м" localSheetId="10">#REF!</definedName>
    <definedName name="м">#REF!</definedName>
    <definedName name="Май_2008_WorkLoadSum" localSheetId="10">#REF!</definedName>
    <definedName name="Май_2008_WorkLoadSum">#REF!</definedName>
    <definedName name="Май_ув">'[28]Перечень корректировок'!#REF!</definedName>
    <definedName name="Май_ум">'[28]Перечень корректировок'!#REF!</definedName>
    <definedName name="Мак">[107]сводная!$D$7</definedName>
    <definedName name="мама" localSheetId="10" hidden="1">{#N/A,#N/A,TRUE,"Лист1";#N/A,#N/A,TRUE,"Лист2";#N/A,#N/A,TRUE,"Лист3"}</definedName>
    <definedName name="мама" hidden="1">{#N/A,#N/A,TRUE,"Лист1";#N/A,#N/A,TRUE,"Лист2";#N/A,#N/A,TRUE,"Лист3"}</definedName>
    <definedName name="Мар_2008_WorkLoadSum" localSheetId="10">#REF!</definedName>
    <definedName name="Мар_2008_WorkLoadSum">#REF!</definedName>
    <definedName name="Март_ув" localSheetId="10">'[28]Перечень корректировок'!#REF!</definedName>
    <definedName name="Март_ув">'[28]Перечень корректировок'!#REF!</definedName>
    <definedName name="Март_ум" localSheetId="10">'[28]Перечень корректировок'!#REF!</definedName>
    <definedName name="Март_ум">'[28]Перечень корректировок'!#REF!</definedName>
    <definedName name="мд" localSheetId="10">#REF!</definedName>
    <definedName name="мд">#REF!</definedName>
    <definedName name="мепк" localSheetId="10">#REF!</definedName>
    <definedName name="мепк">#REF!</definedName>
    <definedName name="метео" localSheetId="10">#REF!</definedName>
    <definedName name="метео">#REF!</definedName>
    <definedName name="МетеорУТ" localSheetId="10">#REF!</definedName>
    <definedName name="МетеорУТ">#REF!</definedName>
    <definedName name="метрология1" localSheetId="10">#REF!</definedName>
    <definedName name="метрология1">#REF!</definedName>
    <definedName name="мж1">'[108]СметаСводная 1 оч'!$D$6</definedName>
    <definedName name="мил" localSheetId="21">{0,"овz";1,"z";2,"аz";5,"овz"}</definedName>
    <definedName name="мил" localSheetId="22">{0,"овz";1,"z";2,"аz";5,"овz"}</definedName>
    <definedName name="мил" localSheetId="23">{0,"овz";1,"z";2,"аz";5,"овz"}</definedName>
    <definedName name="мил" localSheetId="10">{0,"овz";1,"z";2,"аz";5,"овz"}</definedName>
    <definedName name="мил" localSheetId="12">{0,"овz";1,"z";2,"аz";5,"овz"}</definedName>
    <definedName name="мил">{0,"овz";1,"z";2,"аz";5,"овz"}</definedName>
    <definedName name="мин" localSheetId="21">[109]свод1!$D$10</definedName>
    <definedName name="мин" localSheetId="22">[109]свод1!$D$10</definedName>
    <definedName name="мин" localSheetId="23">[109]свод1!$D$10</definedName>
    <definedName name="мин" localSheetId="10">#REF!</definedName>
    <definedName name="мин">#REF!</definedName>
    <definedName name="Министерство_транспорта__связи_и_автомобильных_дорог_Самарской_области" localSheetId="21">#REF!</definedName>
    <definedName name="Министерство_транспорта__связи_и_автомобильных_дорог_Самарской_области" localSheetId="22">#REF!</definedName>
    <definedName name="Министерство_транспорта__связи_и_автомобильных_дорог_Самарской_области" localSheetId="23">#REF!</definedName>
    <definedName name="Министерство_транспорта__связи_и_автомобильных_дорог_Самарской_области" localSheetId="10">#REF!</definedName>
    <definedName name="Министерство_транспорта__связи_и_автомобильных_дорог_Самарской_области">#REF!</definedName>
    <definedName name="мит" localSheetId="10">#REF!</definedName>
    <definedName name="мит">#REF!</definedName>
    <definedName name="мито" localSheetId="10">#REF!</definedName>
    <definedName name="мито">#REF!</definedName>
    <definedName name="митюгов" localSheetId="22">#REF!</definedName>
    <definedName name="митюгов" localSheetId="23">#REF!</definedName>
    <definedName name="митюгов" localSheetId="10">#REF!</definedName>
    <definedName name="митюгов">#REF!</definedName>
    <definedName name="мичм">[110]сводная!$D$7</definedName>
    <definedName name="мм" localSheetId="10">#REF!</definedName>
    <definedName name="мм">#REF!</definedName>
    <definedName name="ммм" localSheetId="21">'№14 ПД АД Подъездные'!ммм</definedName>
    <definedName name="ммм" localSheetId="22">'№15 ПД АД Ж,Д, переезд'!ммм</definedName>
    <definedName name="ммм" localSheetId="23">'№16 Обследования ОР2'!ммм</definedName>
    <definedName name="ммм" localSheetId="10">#REF!</definedName>
    <definedName name="ммм">#REF!</definedName>
    <definedName name="мммм" localSheetId="21">#N/A</definedName>
    <definedName name="мммм" localSheetId="22">#N/A</definedName>
    <definedName name="мммм" localSheetId="23">#N/A</definedName>
    <definedName name="мммм" localSheetId="10">#REF!</definedName>
    <definedName name="мммм">#REF!</definedName>
    <definedName name="МММММММММ" localSheetId="10">#REF!</definedName>
    <definedName name="МММММММММ">#REF!</definedName>
    <definedName name="мммр">#N/A</definedName>
    <definedName name="Монтаж" localSheetId="10">#REF!</definedName>
    <definedName name="Монтаж">#REF!</definedName>
    <definedName name="Монтаж_1" localSheetId="10">#REF!</definedName>
    <definedName name="Монтаж_1">#REF!</definedName>
    <definedName name="Монтаж_10" localSheetId="10">#REF!</definedName>
    <definedName name="Монтаж_10">#REF!</definedName>
    <definedName name="Монтаж_13" localSheetId="10">#REF!</definedName>
    <definedName name="Монтаж_13">#REF!</definedName>
    <definedName name="Монтаж_14" localSheetId="10">#REF!</definedName>
    <definedName name="Монтаж_14">#REF!</definedName>
    <definedName name="Монтаж_15" localSheetId="10">#REF!</definedName>
    <definedName name="Монтаж_15">#REF!</definedName>
    <definedName name="Монтаж_16" localSheetId="10">#REF!</definedName>
    <definedName name="Монтаж_16">#REF!</definedName>
    <definedName name="Монтаж_4" localSheetId="10">#REF!</definedName>
    <definedName name="Монтаж_4">#REF!</definedName>
    <definedName name="Монтаж_5" localSheetId="10">#REF!</definedName>
    <definedName name="Монтаж_5">#REF!</definedName>
    <definedName name="Монтаж_6" localSheetId="10">#REF!</definedName>
    <definedName name="Монтаж_6">#REF!</definedName>
    <definedName name="Монтаж_7" localSheetId="10">#REF!</definedName>
    <definedName name="Монтаж_7">#REF!</definedName>
    <definedName name="Монтаж_8" localSheetId="10">#REF!</definedName>
    <definedName name="Монтаж_8">#REF!</definedName>
    <definedName name="Монтаж_9" localSheetId="10">#REF!</definedName>
    <definedName name="Монтаж_9">#REF!</definedName>
    <definedName name="Монтажные_работы_в_базисных_ценах" localSheetId="10">#REF!</definedName>
    <definedName name="Монтажные_работы_в_базисных_ценах">#REF!</definedName>
    <definedName name="Монтажные_работы_в_текущих_ценах" localSheetId="10">#REF!</definedName>
    <definedName name="Монтажные_работы_в_текущих_ценах">#REF!</definedName>
    <definedName name="Монтажные_работы_в_текущих_ценах_по_ресурсному_расчету" localSheetId="10">#REF!</definedName>
    <definedName name="Монтажные_работы_в_текущих_ценах_по_ресурсному_расчету">#REF!</definedName>
    <definedName name="Монтажные_работы_в_текущих_ценах_после_применения_индексов" localSheetId="10">#REF!</definedName>
    <definedName name="Монтажные_работы_в_текущих_ценах_после_применения_индексов">#REF!</definedName>
    <definedName name="мп" localSheetId="10">#REF!</definedName>
    <definedName name="мп">#REF!</definedName>
    <definedName name="мпа">#N/A</definedName>
    <definedName name="мпк" localSheetId="10">#REF!</definedName>
    <definedName name="мпк">#REF!</definedName>
    <definedName name="мроьиролб">#N/A</definedName>
    <definedName name="мрьиоб">#N/A</definedName>
    <definedName name="мум" localSheetId="10">#REF!</definedName>
    <definedName name="мум">#REF!</definedName>
    <definedName name="мц" localSheetId="10">#REF!</definedName>
    <definedName name="мц">#REF!</definedName>
    <definedName name="мцак" localSheetId="10">#REF!</definedName>
    <definedName name="мцак">#REF!</definedName>
    <definedName name="мым">#N/A</definedName>
    <definedName name="н" localSheetId="22" hidden="1">{#N/A,#N/A,FALSE,"накладная04";#N/A,#N/A,FALSE,"накладная03";#N/A,#N/A,FALSE,"накладная02";#N/A,#N/A,FALSE,"накладная01"}</definedName>
    <definedName name="н" localSheetId="23" hidden="1">{#N/A,#N/A,FALSE,"накладная04";#N/A,#N/A,FALSE,"накладная03";#N/A,#N/A,FALSE,"накладная02";#N/A,#N/A,FALSE,"накладная01"}</definedName>
    <definedName name="н" localSheetId="10" hidden="1">{#N/A,#N/A,FALSE,"накладная04";#N/A,#N/A,FALSE,"накладная03";#N/A,#N/A,FALSE,"накладная02";#N/A,#N/A,FALSE,"накладная01"}</definedName>
    <definedName name="н" hidden="1">{#N/A,#N/A,FALSE,"накладная04";#N/A,#N/A,FALSE,"накладная03";#N/A,#N/A,FALSE,"накладная02";#N/A,#N/A,FALSE,"накладная01"}</definedName>
    <definedName name="н2" localSheetId="10">#REF!</definedName>
    <definedName name="н2">#REF!</definedName>
    <definedName name="Название">[87]К.рын!$C$24</definedName>
    <definedName name="Название_проекта" localSheetId="21">#REF!</definedName>
    <definedName name="Название_проекта" localSheetId="22">#REF!</definedName>
    <definedName name="Название_проекта" localSheetId="23">#REF!</definedName>
    <definedName name="Название_проекта" localSheetId="10">#REF!</definedName>
    <definedName name="Название_проекта">#REF!</definedName>
    <definedName name="Название_проекта_10" localSheetId="10">#REF!</definedName>
    <definedName name="Название_проекта_10">#REF!</definedName>
    <definedName name="Название_проекта_14" localSheetId="10">#REF!</definedName>
    <definedName name="Название_проекта_14">#REF!</definedName>
    <definedName name="Название_проекта_15" localSheetId="10">#REF!</definedName>
    <definedName name="Название_проекта_15">#REF!</definedName>
    <definedName name="Название_проекта_16" localSheetId="10">#REF!</definedName>
    <definedName name="Название_проекта_16">#REF!</definedName>
    <definedName name="Название_проекта_4" localSheetId="10">#REF!</definedName>
    <definedName name="Название_проекта_4">#REF!</definedName>
    <definedName name="Название_проекта_6" localSheetId="10">#REF!</definedName>
    <definedName name="Название_проекта_6">#REF!</definedName>
    <definedName name="Название_проекта_8" localSheetId="10">#REF!</definedName>
    <definedName name="Название_проекта_8">#REF!</definedName>
    <definedName name="Название_проекта_9" localSheetId="10">#REF!</definedName>
    <definedName name="Название_проекта_9">#REF!</definedName>
    <definedName name="наим" localSheetId="22">#REF!</definedName>
    <definedName name="наим" localSheetId="23">#REF!</definedName>
    <definedName name="наим" localSheetId="10">#REF!</definedName>
    <definedName name="наим">#REF!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 localSheetId="21">#REF!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 localSheetId="22">#REF!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 localSheetId="23">#REF!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 localSheetId="10">#REF!</definedName>
    <definedName name="Наименование__строительства__стадии_проектирования__Выполнение_работ_по_разработке_инженерного_проекта_реконструкции_автомобильной_дороги__Самара_Бугуруслан__на_участке_км_54_272_км_73_900_в_Кинельском_районе_Самарской_области">#REF!</definedName>
    <definedName name="Наименование__строительства__стадии_проектирования__Разработка_проекта_реконструкции_автомобильной_дороги__М_10__Скандинавия__от_Санкт_Петербурга_через_Выборг_до_госграницы_с_Финляндией__на_участках_км_196_000___таможенный_пункт__Торфяновка__км_198_000">[111]свод!$A$7</definedName>
    <definedName name="Наименование_группы_строек" localSheetId="10">#REF!</definedName>
    <definedName name="Наименование_группы_строек">#REF!</definedName>
    <definedName name="Наименование_локальной_сметы" localSheetId="10">#REF!</definedName>
    <definedName name="Наименование_локальной_сметы">#REF!</definedName>
    <definedName name="Наименование_объекта" localSheetId="10">#REF!</definedName>
    <definedName name="Наименование_объекта">#REF!</definedName>
    <definedName name="Наименование_объектной_сметы" localSheetId="10">#REF!</definedName>
    <definedName name="Наименование_объектной_сметы">#REF!</definedName>
    <definedName name="Наименование_организации_заказчика" localSheetId="22">#REF!</definedName>
    <definedName name="Наименование_организации_заказчика" localSheetId="23">#REF!</definedName>
    <definedName name="Наименование_организации_заказчика" localSheetId="10">#REF!</definedName>
    <definedName name="Наименование_организации_заказчика">#REF!</definedName>
    <definedName name="Наименование_очереди" localSheetId="10">#REF!</definedName>
    <definedName name="Наименование_очереди">#REF!</definedName>
    <definedName name="Наименование_проектной_организации" localSheetId="22">#REF!</definedName>
    <definedName name="Наименование_проектной_организации" localSheetId="23">#REF!</definedName>
    <definedName name="Наименование_проектной_организации" localSheetId="10">#REF!</definedName>
    <definedName name="Наименование_проектной_организации">#REF!</definedName>
    <definedName name="Наименование_пускового_комплекса" localSheetId="10">#REF!</definedName>
    <definedName name="Наименование_пускового_комплекса">#REF!</definedName>
    <definedName name="Наименование_сводного_сметного_расчета" localSheetId="10">#REF!</definedName>
    <definedName name="Наименование_сводного_сметного_расчета">#REF!</definedName>
    <definedName name="Наименование_строительства" localSheetId="22">#REF!</definedName>
    <definedName name="Наименование_строительства" localSheetId="23">#REF!</definedName>
    <definedName name="Наименование_строительства" localSheetId="10">#REF!</definedName>
    <definedName name="Наименование_строительства">#REF!</definedName>
    <definedName name="Наименование_стройки" localSheetId="10">#REF!</definedName>
    <definedName name="Наименование_стройки">#REF!</definedName>
    <definedName name="наклад">#REF!</definedName>
    <definedName name="накладные">'[112]Расшифровка новая'!$G$44</definedName>
    <definedName name="Налог_на_добавленную_стоимость" localSheetId="10">#REF!</definedName>
    <definedName name="Налог_на_добавленную_стоимость">#REF!</definedName>
    <definedName name="Налог_на_пользавтелей_автдорог" localSheetId="10">#REF!</definedName>
    <definedName name="Налог_на_пользавтелей_автдорог">#REF!</definedName>
    <definedName name="Напк">'[94]Лист опроса'!$B$45</definedName>
    <definedName name="Напк2" localSheetId="22">#REF!</definedName>
    <definedName name="Напк2" localSheetId="23">#REF!</definedName>
    <definedName name="Напк2" localSheetId="10">#REF!</definedName>
    <definedName name="Напк2">#REF!</definedName>
    <definedName name="натаа" localSheetId="10">#REF!</definedName>
    <definedName name="натаа">#REF!</definedName>
    <definedName name="нг" localSheetId="10">#REF!</definedName>
    <definedName name="нг">#REF!</definedName>
    <definedName name="ндршд">#N/A</definedName>
    <definedName name="ндс" localSheetId="21">#REF!</definedName>
    <definedName name="ндс" localSheetId="22">#REF!</definedName>
    <definedName name="ндс" localSheetId="23">#REF!</definedName>
    <definedName name="НДС" localSheetId="10">#N/A</definedName>
    <definedName name="НДС">#REF!</definedName>
    <definedName name="НДС_1" localSheetId="10">#REF!</definedName>
    <definedName name="НДС_1">#REF!</definedName>
    <definedName name="НДС_10" localSheetId="10">#REF!</definedName>
    <definedName name="НДС_10">#REF!</definedName>
    <definedName name="НДС_13" localSheetId="10">#REF!</definedName>
    <definedName name="НДС_13">#REF!</definedName>
    <definedName name="НДС_14" localSheetId="10">#REF!</definedName>
    <definedName name="НДС_14">#REF!</definedName>
    <definedName name="НДС_15" localSheetId="10">#REF!</definedName>
    <definedName name="НДС_15">#REF!</definedName>
    <definedName name="НДС_16" localSheetId="10">#REF!</definedName>
    <definedName name="НДС_16">#REF!</definedName>
    <definedName name="НДС_4" localSheetId="10">#REF!</definedName>
    <definedName name="НДС_4">#REF!</definedName>
    <definedName name="НДС_5" localSheetId="10">#REF!</definedName>
    <definedName name="НДС_5">#REF!</definedName>
    <definedName name="НДС_6" localSheetId="10">#REF!</definedName>
    <definedName name="НДС_6">#REF!</definedName>
    <definedName name="НДС_7" localSheetId="10">#REF!</definedName>
    <definedName name="НДС_7">#REF!</definedName>
    <definedName name="НДС_8" localSheetId="10">#REF!</definedName>
    <definedName name="НДС_8">#REF!</definedName>
    <definedName name="НДС_9" localSheetId="10">#REF!</definedName>
    <definedName name="НДС_9">#REF!</definedName>
    <definedName name="Ндц" localSheetId="22">#REF!</definedName>
    <definedName name="Ндц" localSheetId="23">#REF!</definedName>
    <definedName name="Ндц" localSheetId="10">#REF!</definedName>
    <definedName name="Ндц">#REF!</definedName>
    <definedName name="Ндц2" localSheetId="22">#REF!</definedName>
    <definedName name="Ндц2" localSheetId="23">#REF!</definedName>
    <definedName name="Ндц2" localSheetId="10">#REF!</definedName>
    <definedName name="Ндц2">#REF!</definedName>
    <definedName name="Непредвиденные_расходы" localSheetId="10">#REF!</definedName>
    <definedName name="Непредвиденные_расходы">#REF!</definedName>
    <definedName name="нес2">'[113]9 глава'!$B$11:$G$50</definedName>
    <definedName name="нет" localSheetId="10">#N/A</definedName>
    <definedName name="нет">#REF!</definedName>
    <definedName name="Нзак" localSheetId="22">#REF!</definedName>
    <definedName name="Нзак" localSheetId="23">#REF!</definedName>
    <definedName name="Нзак" localSheetId="10">#REF!</definedName>
    <definedName name="Нзак">#REF!</definedName>
    <definedName name="Нижняя_часть" localSheetId="22">#REF!</definedName>
    <definedName name="Нижняя_часть" localSheetId="23">#REF!</definedName>
    <definedName name="Нижняя_часть" localSheetId="10">#REF!</definedName>
    <definedName name="Нижняя_часть">#REF!</definedName>
    <definedName name="Нипи">'[114]Смета 7'!$F$1</definedName>
    <definedName name="НК">'[115]См 1 наруж.водопровод'!$D$6</definedName>
    <definedName name="нлпенл">#N/A</definedName>
    <definedName name="нм" localSheetId="10">#REF!</definedName>
    <definedName name="нм">#REF!</definedName>
    <definedName name="нНЕФТЕЮГ" localSheetId="21">Модуль1.NumTxt</definedName>
    <definedName name="нНЕФТЕЮГ" localSheetId="22">Модуль1.NumTxt</definedName>
    <definedName name="нНЕФТЕЮГ" localSheetId="23">Модуль1.NumTxt</definedName>
    <definedName name="нНЕФТЕЮГ" localSheetId="10">Модуль1.NumTxt</definedName>
    <definedName name="нНЕФТЕЮГ">Модуль1.NumTxt</definedName>
    <definedName name="нов">#N/A</definedName>
    <definedName name="нол">#N/A</definedName>
    <definedName name="Номер" localSheetId="22">#REF!</definedName>
    <definedName name="Номер" localSheetId="23">#REF!</definedName>
    <definedName name="Номер" localSheetId="10">#REF!</definedName>
    <definedName name="Номер">#REF!</definedName>
    <definedName name="Номер_договора" localSheetId="21">#REF!</definedName>
    <definedName name="Номер_договора" localSheetId="22">#REF!</definedName>
    <definedName name="Номер_договора" localSheetId="23">#REF!</definedName>
    <definedName name="Номер_договора" localSheetId="10">#REF!</definedName>
    <definedName name="Номер_договора">#REF!</definedName>
    <definedName name="Номер_договора_10" localSheetId="10">#REF!</definedName>
    <definedName name="Номер_договора_10">#REF!</definedName>
    <definedName name="Номер_договора_14" localSheetId="10">#REF!</definedName>
    <definedName name="Номер_договора_14">#REF!</definedName>
    <definedName name="Номер_договора_15" localSheetId="10">#REF!</definedName>
    <definedName name="Номер_договора_15">#REF!</definedName>
    <definedName name="Номер_договора_16" localSheetId="10">#REF!</definedName>
    <definedName name="Номер_договора_16">#REF!</definedName>
    <definedName name="Номер_договора_4" localSheetId="10">#REF!</definedName>
    <definedName name="Номер_договора_4">#REF!</definedName>
    <definedName name="Номер_договора_6" localSheetId="10">#REF!</definedName>
    <definedName name="Номер_договора_6">#REF!</definedName>
    <definedName name="Номер_договора_8" localSheetId="10">#REF!</definedName>
    <definedName name="Номер_договора_8">#REF!</definedName>
    <definedName name="Номер_договора_9" localSheetId="10">#REF!</definedName>
    <definedName name="Номер_договора_9">#REF!</definedName>
    <definedName name="Номер_пп" localSheetId="22">#REF!</definedName>
    <definedName name="Номер_пп" localSheetId="23">#REF!</definedName>
    <definedName name="Номер_пп" localSheetId="10">#REF!</definedName>
    <definedName name="Номер_пп">#REF!</definedName>
    <definedName name="Номер_раздела" localSheetId="22">#REF!</definedName>
    <definedName name="Номер_раздела" localSheetId="23">#REF!</definedName>
    <definedName name="Номер_раздела" localSheetId="10">#REF!</definedName>
    <definedName name="Номер_раздела">#REF!</definedName>
    <definedName name="номсм1" localSheetId="22">#REF!</definedName>
    <definedName name="номсм1" localSheetId="23">#REF!</definedName>
    <definedName name="номсм1" localSheetId="10">#REF!</definedName>
    <definedName name="номсм1">#REF!</definedName>
    <definedName name="номсм10" localSheetId="22">#REF!</definedName>
    <definedName name="номсм10" localSheetId="23">#REF!</definedName>
    <definedName name="номсм10" localSheetId="10">#REF!</definedName>
    <definedName name="номсм10">#REF!</definedName>
    <definedName name="номсм11" localSheetId="22">[79]Ф3П!#REF!</definedName>
    <definedName name="номсм11" localSheetId="23">[79]Ф3П!#REF!</definedName>
    <definedName name="номсм11" localSheetId="10">[79]Ф3П!#REF!</definedName>
    <definedName name="номсм11">[79]Ф3П!#REF!</definedName>
    <definedName name="номсм12" localSheetId="22">[79]Ф3П!#REF!</definedName>
    <definedName name="номсм12" localSheetId="23">[79]Ф3П!#REF!</definedName>
    <definedName name="номсм12" localSheetId="10">[79]Ф3П!#REF!</definedName>
    <definedName name="номсм12">[79]Ф3П!#REF!</definedName>
    <definedName name="номсм13" localSheetId="22">#REF!</definedName>
    <definedName name="номсм13" localSheetId="23">#REF!</definedName>
    <definedName name="номсм13" localSheetId="10">#REF!</definedName>
    <definedName name="номсм13">#REF!</definedName>
    <definedName name="номсм14" localSheetId="22">[79]Ф2П!#REF!</definedName>
    <definedName name="номсм14" localSheetId="23">[79]Ф2П!#REF!</definedName>
    <definedName name="номсм14" localSheetId="10">[79]Ф2П!#REF!</definedName>
    <definedName name="номсм14">[79]Ф2П!#REF!</definedName>
    <definedName name="номсм14_1" localSheetId="22">[79]Ф2П!#REF!</definedName>
    <definedName name="номсм14_1" localSheetId="23">[79]Ф2П!#REF!</definedName>
    <definedName name="номсм14_1" localSheetId="10">[79]Ф2П!#REF!</definedName>
    <definedName name="номсм14_1">[79]Ф2П!#REF!</definedName>
    <definedName name="номсм14_2" localSheetId="22">[79]Ф2П!#REF!</definedName>
    <definedName name="номсм14_2" localSheetId="23">[79]Ф2П!#REF!</definedName>
    <definedName name="номсм14_2" localSheetId="10">[79]Ф2П!#REF!</definedName>
    <definedName name="номсм14_2">[79]Ф2П!#REF!</definedName>
    <definedName name="номсм14_3" localSheetId="22">[79]Ф2П!#REF!</definedName>
    <definedName name="номсм14_3" localSheetId="23">[79]Ф2П!#REF!</definedName>
    <definedName name="номсм14_3" localSheetId="10">[79]Ф2П!#REF!</definedName>
    <definedName name="номсм14_3">[79]Ф2П!#REF!</definedName>
    <definedName name="номсм15" localSheetId="22">[79]Ф2П!#REF!</definedName>
    <definedName name="номсм15" localSheetId="23">[79]Ф2П!#REF!</definedName>
    <definedName name="номсм15" localSheetId="10">[79]Ф2П!#REF!</definedName>
    <definedName name="номсм15">[79]Ф2П!#REF!</definedName>
    <definedName name="номсм16" localSheetId="22">#REF!</definedName>
    <definedName name="номсм16" localSheetId="23">#REF!</definedName>
    <definedName name="номсм16" localSheetId="10">#REF!</definedName>
    <definedName name="номсм16">#REF!</definedName>
    <definedName name="номсм17" localSheetId="22">[79]Ф2П!#REF!</definedName>
    <definedName name="номсм17" localSheetId="23">[79]Ф2П!#REF!</definedName>
    <definedName name="номсм17" localSheetId="10">[79]Ф2П!#REF!</definedName>
    <definedName name="номсм17">[79]Ф2П!#REF!</definedName>
    <definedName name="номсм18" localSheetId="22">#REF!</definedName>
    <definedName name="номсм18" localSheetId="23">#REF!</definedName>
    <definedName name="номсм18" localSheetId="10">#REF!</definedName>
    <definedName name="номсм18">#REF!</definedName>
    <definedName name="номсм19" localSheetId="22">#REF!</definedName>
    <definedName name="номсм19" localSheetId="23">#REF!</definedName>
    <definedName name="номсм19" localSheetId="10">#REF!</definedName>
    <definedName name="номсм19">#REF!</definedName>
    <definedName name="номсм2" localSheetId="22">[79]Ф3П!#REF!</definedName>
    <definedName name="номсм2" localSheetId="23">[79]Ф3П!#REF!</definedName>
    <definedName name="номсм2" localSheetId="10">[79]Ф3П!#REF!</definedName>
    <definedName name="номсм2">[79]Ф3П!#REF!</definedName>
    <definedName name="номсм20" localSheetId="22">#REF!</definedName>
    <definedName name="номсм20" localSheetId="23">#REF!</definedName>
    <definedName name="номсм20" localSheetId="10">#REF!</definedName>
    <definedName name="номсм20">#REF!</definedName>
    <definedName name="номсм21" localSheetId="22">[79]Ф2П!#REF!</definedName>
    <definedName name="номсм21" localSheetId="23">[79]Ф2П!#REF!</definedName>
    <definedName name="номсм21" localSheetId="10">[79]Ф2П!#REF!</definedName>
    <definedName name="номсм21">[79]Ф2П!#REF!</definedName>
    <definedName name="номсм22" localSheetId="22">[79]Ф2П!#REF!</definedName>
    <definedName name="номсм22" localSheetId="23">[79]Ф2П!#REF!</definedName>
    <definedName name="номсм22" localSheetId="10">[79]Ф2П!#REF!</definedName>
    <definedName name="номсм22">[79]Ф2П!#REF!</definedName>
    <definedName name="номсм23" localSheetId="22">[79]Ф2П!#REF!</definedName>
    <definedName name="номсм23" localSheetId="23">[79]Ф2П!#REF!</definedName>
    <definedName name="номсм23" localSheetId="10">[79]Ф2П!#REF!</definedName>
    <definedName name="номсм23">[79]Ф2П!#REF!</definedName>
    <definedName name="номсм24" localSheetId="22">[79]Ф2П!#REF!</definedName>
    <definedName name="номсм24" localSheetId="23">[79]Ф2П!#REF!</definedName>
    <definedName name="номсм24" localSheetId="10">[79]Ф2П!#REF!</definedName>
    <definedName name="номсм24">[79]Ф2П!#REF!</definedName>
    <definedName name="номсм25" localSheetId="22">[79]Ф2П!#REF!</definedName>
    <definedName name="номсм25" localSheetId="23">[79]Ф2П!#REF!</definedName>
    <definedName name="номсм25" localSheetId="10">[79]Ф2П!#REF!</definedName>
    <definedName name="номсм25">[79]Ф2П!#REF!</definedName>
    <definedName name="номсм26" localSheetId="22">[79]Ф2П!#REF!</definedName>
    <definedName name="номсм26" localSheetId="23">[79]Ф2П!#REF!</definedName>
    <definedName name="номсм26" localSheetId="10">[79]Ф2П!#REF!</definedName>
    <definedName name="номсм26">[79]Ф2П!#REF!</definedName>
    <definedName name="номсм27" localSheetId="22">[79]Ф2П!#REF!</definedName>
    <definedName name="номсм27" localSheetId="23">[79]Ф2П!#REF!</definedName>
    <definedName name="номсм27" localSheetId="10">[79]Ф2П!#REF!</definedName>
    <definedName name="номсм27">[79]Ф2П!#REF!</definedName>
    <definedName name="номсм28" localSheetId="22">[79]Ф2П!#REF!</definedName>
    <definedName name="номсм28" localSheetId="23">[79]Ф2П!#REF!</definedName>
    <definedName name="номсм28" localSheetId="10">[79]Ф2П!#REF!</definedName>
    <definedName name="номсм28">[79]Ф2П!#REF!</definedName>
    <definedName name="номсм29" localSheetId="22">[79]Ф2П!#REF!</definedName>
    <definedName name="номсм29" localSheetId="23">[79]Ф2П!#REF!</definedName>
    <definedName name="номсм29" localSheetId="10">[79]Ф2П!#REF!</definedName>
    <definedName name="номсм29">[79]Ф2П!#REF!</definedName>
    <definedName name="номсм3" localSheetId="22">[79]Ф3П!#REF!</definedName>
    <definedName name="номсм3" localSheetId="23">[79]Ф3П!#REF!</definedName>
    <definedName name="номсм3" localSheetId="10">[79]Ф3П!#REF!</definedName>
    <definedName name="номсм3">[79]Ф3П!#REF!</definedName>
    <definedName name="номсм30" localSheetId="22">[79]Ф2П!#REF!</definedName>
    <definedName name="номсм30" localSheetId="23">[79]Ф2П!#REF!</definedName>
    <definedName name="номсм30" localSheetId="10">[79]Ф2П!#REF!</definedName>
    <definedName name="номсм30">[79]Ф2П!#REF!</definedName>
    <definedName name="номсм31" localSheetId="22">[79]Ф3П!#REF!</definedName>
    <definedName name="номсм31" localSheetId="23">[79]Ф3П!#REF!</definedName>
    <definedName name="номсм31" localSheetId="10">[79]Ф3П!#REF!</definedName>
    <definedName name="номсм31">[79]Ф3П!#REF!</definedName>
    <definedName name="номсм32" localSheetId="22">[79]Ф3П!#REF!</definedName>
    <definedName name="номсм32" localSheetId="23">[79]Ф3П!#REF!</definedName>
    <definedName name="номсм32" localSheetId="10">[79]Ф3П!#REF!</definedName>
    <definedName name="номсм32">[79]Ф3П!#REF!</definedName>
    <definedName name="номсм33" localSheetId="22">[79]Ф3П!#REF!</definedName>
    <definedName name="номсм33" localSheetId="23">[79]Ф3П!#REF!</definedName>
    <definedName name="номсм33" localSheetId="10">[79]Ф3П!#REF!</definedName>
    <definedName name="номсм33">[79]Ф3П!#REF!</definedName>
    <definedName name="номсм34" localSheetId="22">[79]Ф2П!#REF!</definedName>
    <definedName name="номсм34" localSheetId="23">[79]Ф2П!#REF!</definedName>
    <definedName name="номсм34" localSheetId="10">[79]Ф2П!#REF!</definedName>
    <definedName name="номсм34">[79]Ф2П!#REF!</definedName>
    <definedName name="номсм35" localSheetId="22">[79]Ф2П!#REF!</definedName>
    <definedName name="номсм35" localSheetId="23">[79]Ф2П!#REF!</definedName>
    <definedName name="номсм35" localSheetId="10">[79]Ф2П!#REF!</definedName>
    <definedName name="номсм35">[79]Ф2П!#REF!</definedName>
    <definedName name="номсм36" localSheetId="22">[79]Ф2П!#REF!</definedName>
    <definedName name="номсм36" localSheetId="23">[79]Ф2П!#REF!</definedName>
    <definedName name="номсм36" localSheetId="10">[79]Ф2П!#REF!</definedName>
    <definedName name="номсм36">[79]Ф2П!#REF!</definedName>
    <definedName name="номсм37" localSheetId="22">[79]Ф2П!#REF!</definedName>
    <definedName name="номсм37" localSheetId="23">[79]Ф2П!#REF!</definedName>
    <definedName name="номсм37" localSheetId="10">[79]Ф2П!#REF!</definedName>
    <definedName name="номсм37">[79]Ф2П!#REF!</definedName>
    <definedName name="номсм38" localSheetId="22">[79]Ф2П!#REF!</definedName>
    <definedName name="номсм38" localSheetId="23">[79]Ф2П!#REF!</definedName>
    <definedName name="номсм38" localSheetId="10">[79]Ф2П!#REF!</definedName>
    <definedName name="номсм38">[79]Ф2П!#REF!</definedName>
    <definedName name="номсм39" localSheetId="22">[79]Ф2П!#REF!</definedName>
    <definedName name="номсм39" localSheetId="23">[79]Ф2П!#REF!</definedName>
    <definedName name="номсм39" localSheetId="10">[79]Ф2П!#REF!</definedName>
    <definedName name="номсм39">[79]Ф2П!#REF!</definedName>
    <definedName name="номсм4" localSheetId="22">#REF!</definedName>
    <definedName name="номсм4" localSheetId="23">#REF!</definedName>
    <definedName name="номсм4" localSheetId="10">#REF!</definedName>
    <definedName name="номсм4">#REF!</definedName>
    <definedName name="номсм40" localSheetId="22">#REF!</definedName>
    <definedName name="номсм40" localSheetId="23">#REF!</definedName>
    <definedName name="номсм40" localSheetId="10">#REF!</definedName>
    <definedName name="номсм40">#REF!</definedName>
    <definedName name="номсм41" localSheetId="22">#REF!</definedName>
    <definedName name="номсм41" localSheetId="23">#REF!</definedName>
    <definedName name="номсм41" localSheetId="10">#REF!</definedName>
    <definedName name="номсм41">#REF!</definedName>
    <definedName name="номсм5" localSheetId="22">[79]Ф2П!#REF!</definedName>
    <definedName name="номсм5" localSheetId="23">[79]Ф2П!#REF!</definedName>
    <definedName name="номсм5" localSheetId="10">[79]Ф2П!#REF!</definedName>
    <definedName name="номсм5">[79]Ф2П!#REF!</definedName>
    <definedName name="номсм6" localSheetId="22">#REF!</definedName>
    <definedName name="номсм6" localSheetId="23">#REF!</definedName>
    <definedName name="номсм6" localSheetId="10">#REF!</definedName>
    <definedName name="номсм6">#REF!</definedName>
    <definedName name="номсм7" localSheetId="22">[79]Ф2П!#REF!</definedName>
    <definedName name="номсм7" localSheetId="23">[79]Ф2П!#REF!</definedName>
    <definedName name="номсм7" localSheetId="10">[79]Ф2П!#REF!</definedName>
    <definedName name="номсм7">[79]Ф2П!#REF!</definedName>
    <definedName name="номсм8" localSheetId="22">#REF!</definedName>
    <definedName name="номсм8" localSheetId="23">#REF!</definedName>
    <definedName name="номсм8" localSheetId="10">#REF!</definedName>
    <definedName name="номсм8">#REF!</definedName>
    <definedName name="номсм9" localSheetId="22">#REF!</definedName>
    <definedName name="номсм9" localSheetId="23">#REF!</definedName>
    <definedName name="номсм9" localSheetId="10">#REF!</definedName>
    <definedName name="номсм9">#REF!</definedName>
    <definedName name="Норм_трудоемкость_механизаторов_по_смете_с_учетом_к_тов" localSheetId="10">#REF!</definedName>
    <definedName name="Норм_трудоемкость_механизаторов_по_смете_с_учетом_к_тов">#REF!</definedName>
    <definedName name="Норм_трудоемкость_осн_рабочих_по_смете_с_учетом_к_тов" localSheetId="10">#REF!</definedName>
    <definedName name="Норм_трудоемкость_осн_рабочих_по_смете_с_учетом_к_тов">#REF!</definedName>
    <definedName name="Нормативная_трудоемкость_механизаторов_по_смете" localSheetId="10">#REF!</definedName>
    <definedName name="Нормативная_трудоемкость_механизаторов_по_смете">#REF!</definedName>
    <definedName name="Нормативная_трудоемкость_основных_рабочих_по_смете" localSheetId="10">#REF!</definedName>
    <definedName name="Нормативная_трудоемкость_основных_рабочих_по_смете">#REF!</definedName>
    <definedName name="Нормативно_сметная_база" localSheetId="10">#REF!</definedName>
    <definedName name="Нормативно_сметная_база">#REF!</definedName>
    <definedName name="Ноя_2007_WorkLoadSum">#REF!</definedName>
    <definedName name="Ноябрь_ув">'[28]Перечень корректировок'!#REF!</definedName>
    <definedName name="Ноябрь_ум">'[28]Перечень корректировок'!#REF!</definedName>
    <definedName name="нп">[116]Вспомогательный!$D$38</definedName>
    <definedName name="Нпоапк" localSheetId="22">'[79]Лист опроса'!#REF!</definedName>
    <definedName name="Нпоапк" localSheetId="23">'[79]Лист опроса'!#REF!</definedName>
    <definedName name="Нпоапк" localSheetId="10">'[79]Лист опроса'!#REF!</definedName>
    <definedName name="Нпоапк">'[79]Лист опроса'!#REF!</definedName>
    <definedName name="Нпокп" localSheetId="22">#REF!</definedName>
    <definedName name="Нпокп" localSheetId="23">#REF!</definedName>
    <definedName name="Нпокп" localSheetId="10">#REF!</definedName>
    <definedName name="Нпокп">#REF!</definedName>
    <definedName name="НПсв" localSheetId="22">#REF!</definedName>
    <definedName name="НПсв" localSheetId="23">#REF!</definedName>
    <definedName name="НПсв" localSheetId="10">#REF!</definedName>
    <definedName name="НПсв">#REF!</definedName>
    <definedName name="НПсв2" localSheetId="22">#REF!</definedName>
    <definedName name="НПсв2" localSheetId="23">#REF!</definedName>
    <definedName name="НПсв2" localSheetId="10">#REF!</definedName>
    <definedName name="НПсв2">#REF!</definedName>
    <definedName name="Нпудц" localSheetId="22">#REF!</definedName>
    <definedName name="Нпудц" localSheetId="23">#REF!</definedName>
    <definedName name="Нпудц" localSheetId="10">#REF!</definedName>
    <definedName name="Нпудц">#REF!</definedName>
    <definedName name="Нпудц2" localSheetId="22">#REF!</definedName>
    <definedName name="Нпудц2" localSheetId="23">#REF!</definedName>
    <definedName name="Нпудц2" localSheetId="10">#REF!</definedName>
    <definedName name="Нпудц2">#REF!</definedName>
    <definedName name="нрлргш">#N/A</definedName>
    <definedName name="Нсапк">'[59]Лист опроса'!$B$34</definedName>
    <definedName name="Нсдц" localSheetId="22">'[79]Лист опроса'!#REF!</definedName>
    <definedName name="Нсдц" localSheetId="23">'[79]Лист опроса'!#REF!</definedName>
    <definedName name="Нсдц" localSheetId="10">'[79]Лист опроса'!#REF!</definedName>
    <definedName name="Нсдц">'[79]Лист опроса'!#REF!</definedName>
    <definedName name="Нспоапк" localSheetId="22">'[79]Лист опроса'!#REF!</definedName>
    <definedName name="Нспоапк" localSheetId="23">'[79]Лист опроса'!#REF!</definedName>
    <definedName name="Нспоапк" localSheetId="10">'[79]Лист опроса'!#REF!</definedName>
    <definedName name="Нспоапк">'[79]Лист опроса'!#REF!</definedName>
    <definedName name="Нспокп" localSheetId="22">'[79]Лист опроса'!#REF!</definedName>
    <definedName name="Нспокп" localSheetId="23">'[79]Лист опроса'!#REF!</definedName>
    <definedName name="Нспокп" localSheetId="10">'[79]Лист опроса'!#REF!</definedName>
    <definedName name="Нспокп">'[79]Лист опроса'!#REF!</definedName>
    <definedName name="Нсстр">'[59]Лист опроса'!$B$32</definedName>
    <definedName name="Нстр" localSheetId="22">#REF!</definedName>
    <definedName name="Нстр" localSheetId="23">#REF!</definedName>
    <definedName name="Нстр" localSheetId="10">#REF!</definedName>
    <definedName name="Нстр">#REF!</definedName>
    <definedName name="Нстр2" localSheetId="22">#REF!</definedName>
    <definedName name="Нстр2" localSheetId="23">#REF!</definedName>
    <definedName name="Нстр2" localSheetId="10">#REF!</definedName>
    <definedName name="Нстр2">#REF!</definedName>
    <definedName name="НУР">[117]Справочник!$B$5</definedName>
    <definedName name="о" localSheetId="21">#REF!</definedName>
    <definedName name="о" localSheetId="22">#REF!</definedName>
    <definedName name="о" localSheetId="23">#REF!</definedName>
    <definedName name="о" localSheetId="10">#N/A</definedName>
    <definedName name="о">#REF!</definedName>
    <definedName name="о_4" localSheetId="10">#REF!</definedName>
    <definedName name="о_4">#REF!</definedName>
    <definedName name="о_6" localSheetId="10">#REF!</definedName>
    <definedName name="о_6">#REF!</definedName>
    <definedName name="об" localSheetId="10">#REF!</definedName>
    <definedName name="об">#REF!</definedName>
    <definedName name="об." localSheetId="10">#REF!</definedName>
    <definedName name="об.">#REF!</definedName>
    <definedName name="об4664" localSheetId="10">#REF!</definedName>
    <definedName name="об4664">#REF!</definedName>
    <definedName name="_xlnm.Print_Area" localSheetId="6">'№1.1 ИГДИ'!$A$1:$K$64</definedName>
    <definedName name="_xlnm.Print_Area" localSheetId="7">'№1.2 ИГДИ Разбивка ж.д.'!$A$1:$K$68</definedName>
    <definedName name="_xlnm.Print_Area" localSheetId="19">'№12 УГТ ПД КС'!$B$1:$F$64</definedName>
    <definedName name="_xlnm.Print_Area" localSheetId="21">'№14 ПД АД Подъездные'!$A$1:$G$31</definedName>
    <definedName name="_xlnm.Print_Area" localSheetId="22">'№15 ПД АД Ж,Д, переезд'!$A$1:$G$32</definedName>
    <definedName name="_xlnm.Print_Area" localSheetId="23">'№16 Обследования ОР2'!$A$1:$H$81</definedName>
    <definedName name="_xlnm.Print_Area" localSheetId="9">'№2 ИГМИ'!$A$1:$M$265</definedName>
    <definedName name="_xlnm.Print_Area" localSheetId="10">#REF!</definedName>
    <definedName name="_xlnm.Print_Area" localSheetId="11">'№4 ИГИ'!$A$1:$O$122</definedName>
    <definedName name="_xlnm.Print_Area">#REF!</definedName>
    <definedName name="Область_печати_ИМ" localSheetId="10">#REF!</definedName>
    <definedName name="Область_печати_ИМ">#REF!</definedName>
    <definedName name="Область_печати_ИМ_1" localSheetId="10">#REF!</definedName>
    <definedName name="Область_печати_ИМ_1">#REF!</definedName>
    <definedName name="Область_печати_ИМ_6" localSheetId="10">#REF!</definedName>
    <definedName name="Область_печати_ИМ_6">#REF!</definedName>
    <definedName name="ОбновлениеОтчета1СоставнаяДляШаблона" localSheetId="10">[118]Обновление!#REF!</definedName>
    <definedName name="ОбновлениеОтчета1СоставнаяДляШаблона">[118]Обновление!#REF!</definedName>
    <definedName name="Оборудование_в_базисных_ценах" localSheetId="10">#REF!</definedName>
    <definedName name="Оборудование_в_базисных_ценах">#REF!</definedName>
    <definedName name="Оборудование_в_текущих_ценах" localSheetId="10">#REF!</definedName>
    <definedName name="Оборудование_в_текущих_ценах">#REF!</definedName>
    <definedName name="Оборудование_в_текущих_ценах_по_ресурсному_расчету" localSheetId="10">#REF!</definedName>
    <definedName name="Оборудование_в_текущих_ценах_по_ресурсному_расчету">#REF!</definedName>
    <definedName name="Оборудование_в_текущих_ценах_после_применения_индексов" localSheetId="10">#REF!</definedName>
    <definedName name="Оборудование_в_текущих_ценах_после_применения_индексов">#REF!</definedName>
    <definedName name="Обоснование_поправки" localSheetId="10">#REF!</definedName>
    <definedName name="Обоснование_поправки">#REF!</definedName>
    <definedName name="обсм11" localSheetId="22">[79]КП_СС!#REF!</definedName>
    <definedName name="обсм11" localSheetId="23">[79]КП_СС!#REF!</definedName>
    <definedName name="обсм11" localSheetId="10">[79]КП_СС!#REF!</definedName>
    <definedName name="обсм11">[79]КП_СС!#REF!</definedName>
    <definedName name="обсм12" localSheetId="22">[79]КП_СС!#REF!</definedName>
    <definedName name="обсм12" localSheetId="23">[79]КП_СС!#REF!</definedName>
    <definedName name="обсм12" localSheetId="10">[79]КП_СС!#REF!</definedName>
    <definedName name="обсм12">[79]КП_СС!#REF!</definedName>
    <definedName name="обсм14" localSheetId="22">[79]КП_СС!#REF!</definedName>
    <definedName name="обсм14" localSheetId="23">[79]КП_СС!#REF!</definedName>
    <definedName name="обсм14" localSheetId="10">[79]КП_СС!#REF!</definedName>
    <definedName name="обсм14">[79]КП_СС!#REF!</definedName>
    <definedName name="обсм14_1" localSheetId="22">[79]КП_СС!#REF!</definedName>
    <definedName name="обсм14_1" localSheetId="23">[79]КП_СС!#REF!</definedName>
    <definedName name="обсм14_1" localSheetId="10">[79]КП_СС!#REF!</definedName>
    <definedName name="обсм14_1">[79]КП_СС!#REF!</definedName>
    <definedName name="обсм14_2" localSheetId="22">[79]КП_СС!#REF!</definedName>
    <definedName name="обсм14_2" localSheetId="23">[79]КП_СС!#REF!</definedName>
    <definedName name="обсм14_2" localSheetId="10">[79]КП_СС!#REF!</definedName>
    <definedName name="обсм14_2">[79]КП_СС!#REF!</definedName>
    <definedName name="обсм14_3" localSheetId="22">[79]КП_СС!#REF!</definedName>
    <definedName name="обсм14_3" localSheetId="23">[79]КП_СС!#REF!</definedName>
    <definedName name="обсм14_3" localSheetId="10">[79]КП_СС!#REF!</definedName>
    <definedName name="обсм14_3">[79]КП_СС!#REF!</definedName>
    <definedName name="обсм15" localSheetId="22">[79]КП_СС!#REF!</definedName>
    <definedName name="обсм15" localSheetId="23">[79]КП_СС!#REF!</definedName>
    <definedName name="обсм15" localSheetId="10">[79]КП_СС!#REF!</definedName>
    <definedName name="обсм15">[79]КП_СС!#REF!</definedName>
    <definedName name="обсм17" localSheetId="22">[79]КП_СС!#REF!</definedName>
    <definedName name="обсм17" localSheetId="23">[79]КП_СС!#REF!</definedName>
    <definedName name="обсм17" localSheetId="10">[79]КП_СС!#REF!</definedName>
    <definedName name="обсм17">[79]КП_СС!#REF!</definedName>
    <definedName name="обсм2" localSheetId="22">[79]КП_СС!#REF!</definedName>
    <definedName name="обсм2" localSheetId="23">[79]КП_СС!#REF!</definedName>
    <definedName name="обсм2" localSheetId="10">[79]КП_СС!#REF!</definedName>
    <definedName name="обсм2">[79]КП_СС!#REF!</definedName>
    <definedName name="обсм21" localSheetId="22">[79]КП_СС!#REF!</definedName>
    <definedName name="обсм21" localSheetId="23">[79]КП_СС!#REF!</definedName>
    <definedName name="обсм21" localSheetId="10">[79]КП_СС!#REF!</definedName>
    <definedName name="обсм21">[79]КП_СС!#REF!</definedName>
    <definedName name="обсм22" localSheetId="22">[79]КП_СС!#REF!</definedName>
    <definedName name="обсм22" localSheetId="23">[79]КП_СС!#REF!</definedName>
    <definedName name="обсм22" localSheetId="10">[79]КП_СС!#REF!</definedName>
    <definedName name="обсм22">[79]КП_СС!#REF!</definedName>
    <definedName name="обсм23" localSheetId="22">[79]КП_СС!#REF!</definedName>
    <definedName name="обсм23" localSheetId="23">[79]КП_СС!#REF!</definedName>
    <definedName name="обсм23" localSheetId="10">[79]КП_СС!#REF!</definedName>
    <definedName name="обсм23">[79]КП_СС!#REF!</definedName>
    <definedName name="обсм24" localSheetId="22">[79]КП_СС!#REF!</definedName>
    <definedName name="обсм24" localSheetId="23">[79]КП_СС!#REF!</definedName>
    <definedName name="обсм24" localSheetId="10">[79]КП_СС!#REF!</definedName>
    <definedName name="обсм24">[79]КП_СС!#REF!</definedName>
    <definedName name="обсм25" localSheetId="22">[79]КП_СС!#REF!</definedName>
    <definedName name="обсм25" localSheetId="23">[79]КП_СС!#REF!</definedName>
    <definedName name="обсм25" localSheetId="10">[79]КП_СС!#REF!</definedName>
    <definedName name="обсм25">[79]КП_СС!#REF!</definedName>
    <definedName name="обсм26" localSheetId="22">[79]КП_СС!#REF!</definedName>
    <definedName name="обсм26" localSheetId="23">[79]КП_СС!#REF!</definedName>
    <definedName name="обсм26" localSheetId="10">[79]КП_СС!#REF!</definedName>
    <definedName name="обсм26">[79]КП_СС!#REF!</definedName>
    <definedName name="обсм27" localSheetId="22">[79]КП_СС!#REF!</definedName>
    <definedName name="обсм27" localSheetId="23">[79]КП_СС!#REF!</definedName>
    <definedName name="обсм27" localSheetId="10">[79]КП_СС!#REF!</definedName>
    <definedName name="обсм27">[79]КП_СС!#REF!</definedName>
    <definedName name="обсм28" localSheetId="22">[79]КП_СС!#REF!</definedName>
    <definedName name="обсм28" localSheetId="23">[79]КП_СС!#REF!</definedName>
    <definedName name="обсм28" localSheetId="10">[79]КП_СС!#REF!</definedName>
    <definedName name="обсм28">[79]КП_СС!#REF!</definedName>
    <definedName name="обсм29" localSheetId="22">[79]КП_СС!#REF!</definedName>
    <definedName name="обсм29" localSheetId="23">[79]КП_СС!#REF!</definedName>
    <definedName name="обсм29" localSheetId="10">[79]КП_СС!#REF!</definedName>
    <definedName name="обсм29">[79]КП_СС!#REF!</definedName>
    <definedName name="обсм3" localSheetId="22">[79]КП_СС!#REF!</definedName>
    <definedName name="обсм3" localSheetId="23">[79]КП_СС!#REF!</definedName>
    <definedName name="обсм3" localSheetId="10">[79]КП_СС!#REF!</definedName>
    <definedName name="обсм3">[79]КП_СС!#REF!</definedName>
    <definedName name="обсм30" localSheetId="22">[79]КП_СС!#REF!</definedName>
    <definedName name="обсм30" localSheetId="23">[79]КП_СС!#REF!</definedName>
    <definedName name="обсм30" localSheetId="10">[79]КП_СС!#REF!</definedName>
    <definedName name="обсм30">[79]КП_СС!#REF!</definedName>
    <definedName name="обсм31" localSheetId="22">[79]КП_СС!#REF!</definedName>
    <definedName name="обсм31" localSheetId="23">[79]КП_СС!#REF!</definedName>
    <definedName name="обсм31" localSheetId="10">[79]КП_СС!#REF!</definedName>
    <definedName name="обсм31">[79]КП_СС!#REF!</definedName>
    <definedName name="обсм32" localSheetId="22">[79]КП_СС!#REF!</definedName>
    <definedName name="обсм32" localSheetId="23">[79]КП_СС!#REF!</definedName>
    <definedName name="обсм32" localSheetId="10">[79]КП_СС!#REF!</definedName>
    <definedName name="обсм32">[79]КП_СС!#REF!</definedName>
    <definedName name="обсм33" localSheetId="22">[79]КП_СС!#REF!</definedName>
    <definedName name="обсм33" localSheetId="23">[79]КП_СС!#REF!</definedName>
    <definedName name="обсм33" localSheetId="10">[79]КП_СС!#REF!</definedName>
    <definedName name="обсм33">[79]КП_СС!#REF!</definedName>
    <definedName name="обсм34" localSheetId="22">[79]КП_СС!#REF!</definedName>
    <definedName name="обсм34" localSheetId="23">[79]КП_СС!#REF!</definedName>
    <definedName name="обсм34" localSheetId="10">[79]КП_СС!#REF!</definedName>
    <definedName name="обсм34">[79]КП_СС!#REF!</definedName>
    <definedName name="обсм35" localSheetId="22">[79]КП_СС!#REF!</definedName>
    <definedName name="обсм35" localSheetId="23">[79]КП_СС!#REF!</definedName>
    <definedName name="обсм35" localSheetId="10">[79]КП_СС!#REF!</definedName>
    <definedName name="обсм35">[79]КП_СС!#REF!</definedName>
    <definedName name="обсм36" localSheetId="22">[79]КП_СС!#REF!</definedName>
    <definedName name="обсм36" localSheetId="23">[79]КП_СС!#REF!</definedName>
    <definedName name="обсм36" localSheetId="10">[79]КП_СС!#REF!</definedName>
    <definedName name="обсм36">[79]КП_СС!#REF!</definedName>
    <definedName name="обсм37" localSheetId="22">[79]КП_СС!#REF!</definedName>
    <definedName name="обсм37" localSheetId="23">[79]КП_СС!#REF!</definedName>
    <definedName name="обсм37" localSheetId="10">[79]КП_СС!#REF!</definedName>
    <definedName name="обсм37">[79]КП_СС!#REF!</definedName>
    <definedName name="обсм38" localSheetId="22">[79]КП_СС!#REF!</definedName>
    <definedName name="обсм38" localSheetId="23">[79]КП_СС!#REF!</definedName>
    <definedName name="обсм38" localSheetId="10">[79]КП_СС!#REF!</definedName>
    <definedName name="обсм38">[79]КП_СС!#REF!</definedName>
    <definedName name="обсм39" localSheetId="22">[79]КП_СС!#REF!</definedName>
    <definedName name="обсм39" localSheetId="23">[79]КП_СС!#REF!</definedName>
    <definedName name="обсм39" localSheetId="10">[79]КП_СС!#REF!</definedName>
    <definedName name="обсм39">[79]КП_СС!#REF!</definedName>
    <definedName name="обсм4">[79]КП_СС!$B$81</definedName>
    <definedName name="обсм4_1">[79]КП_СС!$B$80</definedName>
    <definedName name="обсм5" localSheetId="22">[79]КП_СС!#REF!</definedName>
    <definedName name="обсм5" localSheetId="23">[79]КП_СС!#REF!</definedName>
    <definedName name="обсм5" localSheetId="10">[79]КП_СС!#REF!</definedName>
    <definedName name="обсм5">[79]КП_СС!#REF!</definedName>
    <definedName name="обсм6">[94]КП_СС!$B$82</definedName>
    <definedName name="обсм7" localSheetId="22">[79]КП_СС!#REF!</definedName>
    <definedName name="обсм7" localSheetId="23">[79]КП_СС!#REF!</definedName>
    <definedName name="обсм7" localSheetId="10">[79]КП_СС!#REF!</definedName>
    <definedName name="обсм7">[79]КП_СС!#REF!</definedName>
    <definedName name="обсм8" localSheetId="22">[79]КП_СС!#REF!</definedName>
    <definedName name="обсм8" localSheetId="23">[79]КП_СС!#REF!</definedName>
    <definedName name="обсм8" localSheetId="10">[79]КП_СС!#REF!</definedName>
    <definedName name="обсм8">[79]КП_СС!#REF!</definedName>
    <definedName name="обсм9" localSheetId="22">[79]КП_СС!#REF!</definedName>
    <definedName name="обсм9" localSheetId="23">[79]КП_СС!#REF!</definedName>
    <definedName name="обсм9" localSheetId="10">[79]КП_СС!#REF!</definedName>
    <definedName name="обсм9">[79]КП_СС!#REF!</definedName>
    <definedName name="общ_ПА">#N/A</definedName>
    <definedName name="общ_РУ">#N/A</definedName>
    <definedName name="общая" localSheetId="10">#REF!</definedName>
    <definedName name="общая">#REF!</definedName>
    <definedName name="объем" localSheetId="21">#N/A</definedName>
    <definedName name="объем" localSheetId="22">#N/A</definedName>
    <definedName name="объем" localSheetId="23">#N/A</definedName>
    <definedName name="объем" localSheetId="10">#N/A</definedName>
    <definedName name="объем">#REF!</definedName>
    <definedName name="объем___0" localSheetId="21">#REF!</definedName>
    <definedName name="объем___0" localSheetId="22">#REF!</definedName>
    <definedName name="объем___0" localSheetId="23">#REF!</definedName>
    <definedName name="объем___0" localSheetId="10">#REF!</definedName>
    <definedName name="объем___0">#REF!</definedName>
    <definedName name="объем___0___0" localSheetId="21">#REF!</definedName>
    <definedName name="объем___0___0" localSheetId="22">#REF!</definedName>
    <definedName name="объем___0___0" localSheetId="23">#REF!</definedName>
    <definedName name="объем___0___0" localSheetId="10">#REF!</definedName>
    <definedName name="объем___0___0">#REF!</definedName>
    <definedName name="объем___0___0___0" localSheetId="21">#REF!</definedName>
    <definedName name="объем___0___0___0" localSheetId="22">#REF!</definedName>
    <definedName name="объем___0___0___0" localSheetId="23">#REF!</definedName>
    <definedName name="объем___0___0___0" localSheetId="10">#REF!</definedName>
    <definedName name="объем___0___0___0">#REF!</definedName>
    <definedName name="объем___0___0___0___0" localSheetId="21">#REF!</definedName>
    <definedName name="объем___0___0___0___0" localSheetId="22">#REF!</definedName>
    <definedName name="объем___0___0___0___0" localSheetId="23">#REF!</definedName>
    <definedName name="объем___0___0___0___0" localSheetId="10">#REF!</definedName>
    <definedName name="объем___0___0___0___0">#REF!</definedName>
    <definedName name="объем___0___0___0___0___0" localSheetId="21">#REF!</definedName>
    <definedName name="объем___0___0___0___0___0" localSheetId="22">#REF!</definedName>
    <definedName name="объем___0___0___0___0___0" localSheetId="23">#REF!</definedName>
    <definedName name="объем___0___0___0___0___0" localSheetId="10">#REF!</definedName>
    <definedName name="объем___0___0___0___0___0">#REF!</definedName>
    <definedName name="объем___0___0___0___0_1" localSheetId="10">#REF!</definedName>
    <definedName name="объем___0___0___0___0_1">#REF!</definedName>
    <definedName name="объем___0___0___0___0_10" localSheetId="10">#REF!</definedName>
    <definedName name="объем___0___0___0___0_10">#REF!</definedName>
    <definedName name="объем___0___0___0___0_13" localSheetId="10">#REF!</definedName>
    <definedName name="объем___0___0___0___0_13">#REF!</definedName>
    <definedName name="объем___0___0___0___0_14" localSheetId="10">#REF!</definedName>
    <definedName name="объем___0___0___0___0_14">#REF!</definedName>
    <definedName name="объем___0___0___0___0_15" localSheetId="10">#REF!</definedName>
    <definedName name="объем___0___0___0___0_15">#REF!</definedName>
    <definedName name="объем___0___0___0___0_16" localSheetId="10">#REF!</definedName>
    <definedName name="объем___0___0___0___0_16">#REF!</definedName>
    <definedName name="объем___0___0___0___0_7" localSheetId="10">#REF!</definedName>
    <definedName name="объем___0___0___0___0_7">#REF!</definedName>
    <definedName name="объем___0___0___0___0_8" localSheetId="10">#REF!</definedName>
    <definedName name="объем___0___0___0___0_8">#REF!</definedName>
    <definedName name="объем___0___0___0___0_9" localSheetId="10">#REF!</definedName>
    <definedName name="объем___0___0___0___0_9">#REF!</definedName>
    <definedName name="объем___0___0___0___1" localSheetId="21">#REF!</definedName>
    <definedName name="объем___0___0___0___1" localSheetId="22">#REF!</definedName>
    <definedName name="объем___0___0___0___1" localSheetId="23">#REF!</definedName>
    <definedName name="объем___0___0___0___1" localSheetId="10">#REF!</definedName>
    <definedName name="объем___0___0___0___1">#REF!</definedName>
    <definedName name="объем___0___0___0___3" localSheetId="10">#REF!</definedName>
    <definedName name="объем___0___0___0___3">#REF!</definedName>
    <definedName name="объем___0___0___0___5" localSheetId="21">#REF!</definedName>
    <definedName name="объем___0___0___0___5" localSheetId="22">#REF!</definedName>
    <definedName name="объем___0___0___0___5" localSheetId="23">#REF!</definedName>
    <definedName name="объем___0___0___0___5" localSheetId="10">#REF!</definedName>
    <definedName name="объем___0___0___0___5">#REF!</definedName>
    <definedName name="объем___0___0___0_1" localSheetId="21">#REF!</definedName>
    <definedName name="объем___0___0___0_1" localSheetId="22">#REF!</definedName>
    <definedName name="объем___0___0___0_1" localSheetId="23">#REF!</definedName>
    <definedName name="объем___0___0___0_1" localSheetId="10">#REF!</definedName>
    <definedName name="объем___0___0___0_1">#REF!</definedName>
    <definedName name="объем___0___0___0_10" localSheetId="10">#REF!</definedName>
    <definedName name="объем___0___0___0_10">#REF!</definedName>
    <definedName name="объем___0___0___0_13" localSheetId="10">#REF!</definedName>
    <definedName name="объем___0___0___0_13">#REF!</definedName>
    <definedName name="объем___0___0___0_14" localSheetId="10">#REF!</definedName>
    <definedName name="объем___0___0___0_14">#REF!</definedName>
    <definedName name="объем___0___0___0_15" localSheetId="10">#REF!</definedName>
    <definedName name="объем___0___0___0_15">#REF!</definedName>
    <definedName name="объем___0___0___0_16" localSheetId="10">#REF!</definedName>
    <definedName name="объем___0___0___0_16">#REF!</definedName>
    <definedName name="объем___0___0___0_5" localSheetId="21">#REF!</definedName>
    <definedName name="объем___0___0___0_5" localSheetId="22">#REF!</definedName>
    <definedName name="объем___0___0___0_5" localSheetId="23">#REF!</definedName>
    <definedName name="объем___0___0___0_5" localSheetId="10">#REF!</definedName>
    <definedName name="объем___0___0___0_5">#REF!</definedName>
    <definedName name="объем___0___0___0_7" localSheetId="10">#REF!</definedName>
    <definedName name="объем___0___0___0_7">#REF!</definedName>
    <definedName name="объем___0___0___0_8" localSheetId="10">#REF!</definedName>
    <definedName name="объем___0___0___0_8">#REF!</definedName>
    <definedName name="объем___0___0___0_9" localSheetId="10">#REF!</definedName>
    <definedName name="объем___0___0___0_9">#REF!</definedName>
    <definedName name="объем___0___0___1" localSheetId="21">#REF!</definedName>
    <definedName name="объем___0___0___1" localSheetId="22">#REF!</definedName>
    <definedName name="объем___0___0___1" localSheetId="23">#REF!</definedName>
    <definedName name="объем___0___0___1" localSheetId="10">#REF!</definedName>
    <definedName name="объем___0___0___1">#REF!</definedName>
    <definedName name="объем___0___0___2" localSheetId="21">#REF!</definedName>
    <definedName name="объем___0___0___2" localSheetId="22">#REF!</definedName>
    <definedName name="объем___0___0___2" localSheetId="23">#REF!</definedName>
    <definedName name="объем___0___0___2" localSheetId="10">#REF!</definedName>
    <definedName name="объем___0___0___2">#REF!</definedName>
    <definedName name="объем___0___0___2_1" localSheetId="10">#REF!</definedName>
    <definedName name="объем___0___0___2_1">#REF!</definedName>
    <definedName name="объем___0___0___2_10" localSheetId="10">#REF!</definedName>
    <definedName name="объем___0___0___2_10">#REF!</definedName>
    <definedName name="объем___0___0___2_13" localSheetId="10">#REF!</definedName>
    <definedName name="объем___0___0___2_13">#REF!</definedName>
    <definedName name="объем___0___0___2_14" localSheetId="10">#REF!</definedName>
    <definedName name="объем___0___0___2_14">#REF!</definedName>
    <definedName name="объем___0___0___2_15" localSheetId="10">#REF!</definedName>
    <definedName name="объем___0___0___2_15">#REF!</definedName>
    <definedName name="объем___0___0___2_16" localSheetId="10">#REF!</definedName>
    <definedName name="объем___0___0___2_16">#REF!</definedName>
    <definedName name="объем___0___0___2_7" localSheetId="10">#REF!</definedName>
    <definedName name="объем___0___0___2_7">#REF!</definedName>
    <definedName name="объем___0___0___2_8" localSheetId="10">#REF!</definedName>
    <definedName name="объем___0___0___2_8">#REF!</definedName>
    <definedName name="объем___0___0___2_9" localSheetId="10">#REF!</definedName>
    <definedName name="объем___0___0___2_9">#REF!</definedName>
    <definedName name="объем___0___0___3" localSheetId="21">#REF!</definedName>
    <definedName name="объем___0___0___3" localSheetId="22">#REF!</definedName>
    <definedName name="объем___0___0___3" localSheetId="23">#REF!</definedName>
    <definedName name="объем___0___0___3" localSheetId="10">#REF!</definedName>
    <definedName name="объем___0___0___3">#REF!</definedName>
    <definedName name="объем___0___0___3___0" localSheetId="10">#REF!</definedName>
    <definedName name="объем___0___0___3___0">#REF!</definedName>
    <definedName name="объем___0___0___3_1" localSheetId="10">#REF!</definedName>
    <definedName name="объем___0___0___3_1">#REF!</definedName>
    <definedName name="объем___0___0___3_10" localSheetId="10">#REF!</definedName>
    <definedName name="объем___0___0___3_10">#REF!</definedName>
    <definedName name="объем___0___0___3_13" localSheetId="10">#REF!</definedName>
    <definedName name="объем___0___0___3_13">#REF!</definedName>
    <definedName name="объем___0___0___3_14" localSheetId="10">#REF!</definedName>
    <definedName name="объем___0___0___3_14">#REF!</definedName>
    <definedName name="объем___0___0___3_15" localSheetId="10">#REF!</definedName>
    <definedName name="объем___0___0___3_15">#REF!</definedName>
    <definedName name="объем___0___0___3_16" localSheetId="10">#REF!</definedName>
    <definedName name="объем___0___0___3_16">#REF!</definedName>
    <definedName name="объем___0___0___3_7" localSheetId="10">#REF!</definedName>
    <definedName name="объем___0___0___3_7">#REF!</definedName>
    <definedName name="объем___0___0___3_8" localSheetId="10">#REF!</definedName>
    <definedName name="объем___0___0___3_8">#REF!</definedName>
    <definedName name="объем___0___0___3_9" localSheetId="10">#REF!</definedName>
    <definedName name="объем___0___0___3_9">#REF!</definedName>
    <definedName name="объем___0___0___4" localSheetId="21">#REF!</definedName>
    <definedName name="объем___0___0___4" localSheetId="22">#REF!</definedName>
    <definedName name="объем___0___0___4" localSheetId="23">#REF!</definedName>
    <definedName name="объем___0___0___4" localSheetId="10">#REF!</definedName>
    <definedName name="объем___0___0___4">#REF!</definedName>
    <definedName name="объем___0___0___4_1" localSheetId="10">#REF!</definedName>
    <definedName name="объем___0___0___4_1">#REF!</definedName>
    <definedName name="объем___0___0___4_10" localSheetId="10">#REF!</definedName>
    <definedName name="объем___0___0___4_10">#REF!</definedName>
    <definedName name="объем___0___0___4_13" localSheetId="10">#REF!</definedName>
    <definedName name="объем___0___0___4_13">#REF!</definedName>
    <definedName name="объем___0___0___4_14" localSheetId="10">#REF!</definedName>
    <definedName name="объем___0___0___4_14">#REF!</definedName>
    <definedName name="объем___0___0___4_15" localSheetId="10">#REF!</definedName>
    <definedName name="объем___0___0___4_15">#REF!</definedName>
    <definedName name="объем___0___0___4_16" localSheetId="10">#REF!</definedName>
    <definedName name="объем___0___0___4_16">#REF!</definedName>
    <definedName name="объем___0___0___4_7" localSheetId="10">#REF!</definedName>
    <definedName name="объем___0___0___4_7">#REF!</definedName>
    <definedName name="объем___0___0___4_8" localSheetId="10">#REF!</definedName>
    <definedName name="объем___0___0___4_8">#REF!</definedName>
    <definedName name="объем___0___0___4_9" localSheetId="10">#REF!</definedName>
    <definedName name="объем___0___0___4_9">#REF!</definedName>
    <definedName name="объем___0___0___5" localSheetId="21">#REF!</definedName>
    <definedName name="объем___0___0___5" localSheetId="22">#REF!</definedName>
    <definedName name="объем___0___0___5" localSheetId="23">#REF!</definedName>
    <definedName name="объем___0___0___5" localSheetId="10">#REF!</definedName>
    <definedName name="объем___0___0___5">#REF!</definedName>
    <definedName name="объем___0___0___6" localSheetId="10">#REF!</definedName>
    <definedName name="объем___0___0___6">#REF!</definedName>
    <definedName name="объем___0___0___7" localSheetId="10">#REF!</definedName>
    <definedName name="объем___0___0___7">#REF!</definedName>
    <definedName name="объем___0___0___8" localSheetId="10">#REF!</definedName>
    <definedName name="объем___0___0___8">#REF!</definedName>
    <definedName name="объем___0___0___9" localSheetId="10">#REF!</definedName>
    <definedName name="объем___0___0___9">#REF!</definedName>
    <definedName name="объем___0___0_1" localSheetId="21">#REF!</definedName>
    <definedName name="объем___0___0_1" localSheetId="22">#REF!</definedName>
    <definedName name="объем___0___0_1" localSheetId="23">#REF!</definedName>
    <definedName name="объем___0___0_1" localSheetId="10">#REF!</definedName>
    <definedName name="объем___0___0_1">#REF!</definedName>
    <definedName name="объем___0___0_10" localSheetId="10">#REF!</definedName>
    <definedName name="объем___0___0_10">#REF!</definedName>
    <definedName name="объем___0___0_13" localSheetId="10">#REF!</definedName>
    <definedName name="объем___0___0_13">#REF!</definedName>
    <definedName name="объем___0___0_14" localSheetId="10">#REF!</definedName>
    <definedName name="объем___0___0_14">#REF!</definedName>
    <definedName name="объем___0___0_15" localSheetId="10">#REF!</definedName>
    <definedName name="объем___0___0_15">#REF!</definedName>
    <definedName name="объем___0___0_16" localSheetId="10">#REF!</definedName>
    <definedName name="объем___0___0_16">#REF!</definedName>
    <definedName name="объем___0___0_3" localSheetId="21">#REF!</definedName>
    <definedName name="объем___0___0_3" localSheetId="22">#REF!</definedName>
    <definedName name="объем___0___0_3" localSheetId="23">#REF!</definedName>
    <definedName name="объем___0___0_3" localSheetId="10">#REF!</definedName>
    <definedName name="объем___0___0_3">#REF!</definedName>
    <definedName name="объем___0___0_5" localSheetId="21">#REF!</definedName>
    <definedName name="объем___0___0_5" localSheetId="22">#REF!</definedName>
    <definedName name="объем___0___0_5" localSheetId="23">#REF!</definedName>
    <definedName name="объем___0___0_5" localSheetId="10">#REF!</definedName>
    <definedName name="объем___0___0_5">#REF!</definedName>
    <definedName name="объем___0___0_7" localSheetId="10">#REF!</definedName>
    <definedName name="объем___0___0_7">#REF!</definedName>
    <definedName name="объем___0___0_8" localSheetId="10">#REF!</definedName>
    <definedName name="объем___0___0_8">#REF!</definedName>
    <definedName name="объем___0___0_9" localSheetId="10">#REF!</definedName>
    <definedName name="объем___0___0_9">#REF!</definedName>
    <definedName name="объем___0___1" localSheetId="21">#REF!</definedName>
    <definedName name="объем___0___1" localSheetId="22">#REF!</definedName>
    <definedName name="объем___0___1" localSheetId="23">#REF!</definedName>
    <definedName name="объем___0___1" localSheetId="10">#REF!</definedName>
    <definedName name="объем___0___1">#REF!</definedName>
    <definedName name="объем___0___1___0" localSheetId="21">#REF!</definedName>
    <definedName name="объем___0___1___0" localSheetId="22">#REF!</definedName>
    <definedName name="объем___0___1___0" localSheetId="23">#REF!</definedName>
    <definedName name="объем___0___1___0" localSheetId="10">#REF!</definedName>
    <definedName name="объем___0___1___0">#REF!</definedName>
    <definedName name="объем___0___1_1" localSheetId="10">#REF!</definedName>
    <definedName name="объем___0___1_1">#REF!</definedName>
    <definedName name="объем___0___1_10" localSheetId="10">#REF!</definedName>
    <definedName name="объем___0___1_10">#REF!</definedName>
    <definedName name="объем___0___1_13" localSheetId="10">#REF!</definedName>
    <definedName name="объем___0___1_13">#REF!</definedName>
    <definedName name="объем___0___1_14" localSheetId="10">#REF!</definedName>
    <definedName name="объем___0___1_14">#REF!</definedName>
    <definedName name="объем___0___1_15" localSheetId="10">#REF!</definedName>
    <definedName name="объем___0___1_15">#REF!</definedName>
    <definedName name="объем___0___1_16" localSheetId="10">#REF!</definedName>
    <definedName name="объем___0___1_16">#REF!</definedName>
    <definedName name="объем___0___1_7" localSheetId="10">#REF!</definedName>
    <definedName name="объем___0___1_7">#REF!</definedName>
    <definedName name="объем___0___1_8" localSheetId="10">#REF!</definedName>
    <definedName name="объем___0___1_8">#REF!</definedName>
    <definedName name="объем___0___1_9" localSheetId="10">#REF!</definedName>
    <definedName name="объем___0___1_9">#REF!</definedName>
    <definedName name="объем___0___10" localSheetId="21">#REF!</definedName>
    <definedName name="объем___0___10" localSheetId="22">#REF!</definedName>
    <definedName name="объем___0___10" localSheetId="23">#REF!</definedName>
    <definedName name="объем___0___10" localSheetId="10">#REF!</definedName>
    <definedName name="объем___0___10">#REF!</definedName>
    <definedName name="объем___0___10_1" localSheetId="10">#REF!</definedName>
    <definedName name="объем___0___10_1">#REF!</definedName>
    <definedName name="объем___0___10_10" localSheetId="10">#REF!</definedName>
    <definedName name="объем___0___10_10">#REF!</definedName>
    <definedName name="объем___0___10_13" localSheetId="10">#REF!</definedName>
    <definedName name="объем___0___10_13">#REF!</definedName>
    <definedName name="объем___0___10_14" localSheetId="10">#REF!</definedName>
    <definedName name="объем___0___10_14">#REF!</definedName>
    <definedName name="объем___0___10_15" localSheetId="10">#REF!</definedName>
    <definedName name="объем___0___10_15">#REF!</definedName>
    <definedName name="объем___0___10_16" localSheetId="10">#REF!</definedName>
    <definedName name="объем___0___10_16">#REF!</definedName>
    <definedName name="объем___0___10_7" localSheetId="10">#REF!</definedName>
    <definedName name="объем___0___10_7">#REF!</definedName>
    <definedName name="объем___0___10_8" localSheetId="10">#REF!</definedName>
    <definedName name="объем___0___10_8">#REF!</definedName>
    <definedName name="объем___0___10_9" localSheetId="10">#REF!</definedName>
    <definedName name="объем___0___10_9">#REF!</definedName>
    <definedName name="объем___0___12" localSheetId="21">#REF!</definedName>
    <definedName name="объем___0___12" localSheetId="22">#REF!</definedName>
    <definedName name="объем___0___12" localSheetId="23">#REF!</definedName>
    <definedName name="объем___0___12" localSheetId="10">#REF!</definedName>
    <definedName name="объем___0___12">#REF!</definedName>
    <definedName name="объем___0___2" localSheetId="21">#REF!</definedName>
    <definedName name="объем___0___2" localSheetId="22">#REF!</definedName>
    <definedName name="объем___0___2" localSheetId="23">#REF!</definedName>
    <definedName name="объем___0___2" localSheetId="10">#REF!</definedName>
    <definedName name="объем___0___2">#REF!</definedName>
    <definedName name="объем___0___2___0" localSheetId="21">#REF!</definedName>
    <definedName name="объем___0___2___0" localSheetId="22">#REF!</definedName>
    <definedName name="объем___0___2___0" localSheetId="23">#REF!</definedName>
    <definedName name="объем___0___2___0" localSheetId="10">#REF!</definedName>
    <definedName name="объем___0___2___0">#REF!</definedName>
    <definedName name="объем___0___2___0___0" localSheetId="21">#REF!</definedName>
    <definedName name="объем___0___2___0___0" localSheetId="22">#REF!</definedName>
    <definedName name="объем___0___2___0___0" localSheetId="23">#REF!</definedName>
    <definedName name="объем___0___2___0___0" localSheetId="10">#REF!</definedName>
    <definedName name="объем___0___2___0___0">#REF!</definedName>
    <definedName name="объем___0___2___0_1" localSheetId="10">#REF!</definedName>
    <definedName name="объем___0___2___0_1">#REF!</definedName>
    <definedName name="объем___0___2___0_10" localSheetId="10">#REF!</definedName>
    <definedName name="объем___0___2___0_10">#REF!</definedName>
    <definedName name="объем___0___2___0_13" localSheetId="10">#REF!</definedName>
    <definedName name="объем___0___2___0_13">#REF!</definedName>
    <definedName name="объем___0___2___0_14" localSheetId="10">#REF!</definedName>
    <definedName name="объем___0___2___0_14">#REF!</definedName>
    <definedName name="объем___0___2___0_15" localSheetId="10">#REF!</definedName>
    <definedName name="объем___0___2___0_15">#REF!</definedName>
    <definedName name="объем___0___2___0_16" localSheetId="10">#REF!</definedName>
    <definedName name="объем___0___2___0_16">#REF!</definedName>
    <definedName name="объем___0___2___0_7" localSheetId="10">#REF!</definedName>
    <definedName name="объем___0___2___0_7">#REF!</definedName>
    <definedName name="объем___0___2___0_8" localSheetId="10">#REF!</definedName>
    <definedName name="объем___0___2___0_8">#REF!</definedName>
    <definedName name="объем___0___2___0_9" localSheetId="10">#REF!</definedName>
    <definedName name="объем___0___2___0_9">#REF!</definedName>
    <definedName name="объем___0___2___5" localSheetId="21">#REF!</definedName>
    <definedName name="объем___0___2___5" localSheetId="22">#REF!</definedName>
    <definedName name="объем___0___2___5" localSheetId="23">#REF!</definedName>
    <definedName name="объем___0___2___5" localSheetId="10">#REF!</definedName>
    <definedName name="объем___0___2___5">#REF!</definedName>
    <definedName name="объем___0___2_1" localSheetId="21">#REF!</definedName>
    <definedName name="объем___0___2_1" localSheetId="22">#REF!</definedName>
    <definedName name="объем___0___2_1" localSheetId="23">#REF!</definedName>
    <definedName name="объем___0___2_1" localSheetId="10">#REF!</definedName>
    <definedName name="объем___0___2_1">#REF!</definedName>
    <definedName name="объем___0___2_10" localSheetId="10">#REF!</definedName>
    <definedName name="объем___0___2_10">#REF!</definedName>
    <definedName name="объем___0___2_13" localSheetId="10">#REF!</definedName>
    <definedName name="объем___0___2_13">#REF!</definedName>
    <definedName name="объем___0___2_14" localSheetId="10">#REF!</definedName>
    <definedName name="объем___0___2_14">#REF!</definedName>
    <definedName name="объем___0___2_15" localSheetId="10">#REF!</definedName>
    <definedName name="объем___0___2_15">#REF!</definedName>
    <definedName name="объем___0___2_16" localSheetId="10">#REF!</definedName>
    <definedName name="объем___0___2_16">#REF!</definedName>
    <definedName name="объем___0___2_3" localSheetId="21">#REF!</definedName>
    <definedName name="объем___0___2_3" localSheetId="22">#REF!</definedName>
    <definedName name="объем___0___2_3" localSheetId="23">#REF!</definedName>
    <definedName name="объем___0___2_3" localSheetId="10">#REF!</definedName>
    <definedName name="объем___0___2_3">#REF!</definedName>
    <definedName name="объем___0___2_5" localSheetId="21">#REF!</definedName>
    <definedName name="объем___0___2_5" localSheetId="22">#REF!</definedName>
    <definedName name="объем___0___2_5" localSheetId="23">#REF!</definedName>
    <definedName name="объем___0___2_5" localSheetId="10">#REF!</definedName>
    <definedName name="объем___0___2_5">#REF!</definedName>
    <definedName name="объем___0___2_7" localSheetId="10">#REF!</definedName>
    <definedName name="объем___0___2_7">#REF!</definedName>
    <definedName name="объем___0___2_8" localSheetId="10">#REF!</definedName>
    <definedName name="объем___0___2_8">#REF!</definedName>
    <definedName name="объем___0___2_9" localSheetId="10">#REF!</definedName>
    <definedName name="объем___0___2_9">#REF!</definedName>
    <definedName name="объем___0___3" localSheetId="21">#REF!</definedName>
    <definedName name="объем___0___3" localSheetId="22">#REF!</definedName>
    <definedName name="объем___0___3" localSheetId="23">#REF!</definedName>
    <definedName name="объем___0___3" localSheetId="10">#REF!</definedName>
    <definedName name="объем___0___3">#REF!</definedName>
    <definedName name="объем___0___3___0" localSheetId="21">#REF!</definedName>
    <definedName name="объем___0___3___0" localSheetId="22">#REF!</definedName>
    <definedName name="объем___0___3___0" localSheetId="23">#REF!</definedName>
    <definedName name="объем___0___3___0" localSheetId="10">#REF!</definedName>
    <definedName name="объем___0___3___0">#REF!</definedName>
    <definedName name="объем___0___3___3" localSheetId="10">#REF!</definedName>
    <definedName name="объем___0___3___3">#REF!</definedName>
    <definedName name="объем___0___3___5" localSheetId="21">#REF!</definedName>
    <definedName name="объем___0___3___5" localSheetId="22">#REF!</definedName>
    <definedName name="объем___0___3___5" localSheetId="23">#REF!</definedName>
    <definedName name="объем___0___3___5" localSheetId="10">#REF!</definedName>
    <definedName name="объем___0___3___5">#REF!</definedName>
    <definedName name="объем___0___3_1" localSheetId="21">#REF!</definedName>
    <definedName name="объем___0___3_1" localSheetId="22">#REF!</definedName>
    <definedName name="объем___0___3_1" localSheetId="23">#REF!</definedName>
    <definedName name="объем___0___3_1" localSheetId="10">#REF!</definedName>
    <definedName name="объем___0___3_1">#REF!</definedName>
    <definedName name="объем___0___3_10" localSheetId="10">#REF!</definedName>
    <definedName name="объем___0___3_10">#REF!</definedName>
    <definedName name="объем___0___3_13" localSheetId="10">#REF!</definedName>
    <definedName name="объем___0___3_13">#REF!</definedName>
    <definedName name="объем___0___3_14" localSheetId="10">#REF!</definedName>
    <definedName name="объем___0___3_14">#REF!</definedName>
    <definedName name="объем___0___3_15" localSheetId="10">#REF!</definedName>
    <definedName name="объем___0___3_15">#REF!</definedName>
    <definedName name="объем___0___3_16" localSheetId="10">#REF!</definedName>
    <definedName name="объем___0___3_16">#REF!</definedName>
    <definedName name="объем___0___3_5" localSheetId="21">#REF!</definedName>
    <definedName name="объем___0___3_5" localSheetId="22">#REF!</definedName>
    <definedName name="объем___0___3_5" localSheetId="23">#REF!</definedName>
    <definedName name="объем___0___3_5" localSheetId="10">#REF!</definedName>
    <definedName name="объем___0___3_5">#REF!</definedName>
    <definedName name="объем___0___3_7" localSheetId="10">#REF!</definedName>
    <definedName name="объем___0___3_7">#REF!</definedName>
    <definedName name="объем___0___3_8" localSheetId="10">#REF!</definedName>
    <definedName name="объем___0___3_8">#REF!</definedName>
    <definedName name="объем___0___3_9" localSheetId="10">#REF!</definedName>
    <definedName name="объем___0___3_9">#REF!</definedName>
    <definedName name="объем___0___4" localSheetId="21">#REF!</definedName>
    <definedName name="объем___0___4" localSheetId="22">#REF!</definedName>
    <definedName name="объем___0___4" localSheetId="23">#REF!</definedName>
    <definedName name="объем___0___4" localSheetId="10">#REF!</definedName>
    <definedName name="объем___0___4">#REF!</definedName>
    <definedName name="объем___0___4___0" localSheetId="21">#REF!</definedName>
    <definedName name="объем___0___4___0" localSheetId="22">#REF!</definedName>
    <definedName name="объем___0___4___0" localSheetId="23">#REF!</definedName>
    <definedName name="объем___0___4___0" localSheetId="10">#REF!</definedName>
    <definedName name="объем___0___4___0">#REF!</definedName>
    <definedName name="объем___0___4___5" localSheetId="21">#REF!</definedName>
    <definedName name="объем___0___4___5" localSheetId="22">#REF!</definedName>
    <definedName name="объем___0___4___5" localSheetId="23">#REF!</definedName>
    <definedName name="объем___0___4___5" localSheetId="10">#REF!</definedName>
    <definedName name="объем___0___4___5">#REF!</definedName>
    <definedName name="объем___0___4_1" localSheetId="21">#REF!</definedName>
    <definedName name="объем___0___4_1" localSheetId="22">#REF!</definedName>
    <definedName name="объем___0___4_1" localSheetId="23">#REF!</definedName>
    <definedName name="объем___0___4_1" localSheetId="10">#REF!</definedName>
    <definedName name="объем___0___4_1">#REF!</definedName>
    <definedName name="объем___0___4_10" localSheetId="10">#REF!</definedName>
    <definedName name="объем___0___4_10">#REF!</definedName>
    <definedName name="объем___0___4_13" localSheetId="10">#REF!</definedName>
    <definedName name="объем___0___4_13">#REF!</definedName>
    <definedName name="объем___0___4_14" localSheetId="10">#REF!</definedName>
    <definedName name="объем___0___4_14">#REF!</definedName>
    <definedName name="объем___0___4_15" localSheetId="10">#REF!</definedName>
    <definedName name="объем___0___4_15">#REF!</definedName>
    <definedName name="объем___0___4_16" localSheetId="10">#REF!</definedName>
    <definedName name="объем___0___4_16">#REF!</definedName>
    <definedName name="объем___0___4_3" localSheetId="21">#REF!</definedName>
    <definedName name="объем___0___4_3" localSheetId="22">#REF!</definedName>
    <definedName name="объем___0___4_3" localSheetId="23">#REF!</definedName>
    <definedName name="объем___0___4_3" localSheetId="10">#REF!</definedName>
    <definedName name="объем___0___4_3">#REF!</definedName>
    <definedName name="объем___0___4_5" localSheetId="21">#REF!</definedName>
    <definedName name="объем___0___4_5" localSheetId="22">#REF!</definedName>
    <definedName name="объем___0___4_5" localSheetId="23">#REF!</definedName>
    <definedName name="объем___0___4_5" localSheetId="10">#REF!</definedName>
    <definedName name="объем___0___4_5">#REF!</definedName>
    <definedName name="объем___0___4_7" localSheetId="10">#REF!</definedName>
    <definedName name="объем___0___4_7">#REF!</definedName>
    <definedName name="объем___0___4_8" localSheetId="10">#REF!</definedName>
    <definedName name="объем___0___4_8">#REF!</definedName>
    <definedName name="объем___0___4_9" localSheetId="10">#REF!</definedName>
    <definedName name="объем___0___4_9">#REF!</definedName>
    <definedName name="объем___0___5" localSheetId="21">#REF!</definedName>
    <definedName name="объем___0___5" localSheetId="22">#REF!</definedName>
    <definedName name="объем___0___5" localSheetId="23">#REF!</definedName>
    <definedName name="объем___0___5" localSheetId="10">#REF!</definedName>
    <definedName name="объем___0___5">#REF!</definedName>
    <definedName name="объем___0___5___0" localSheetId="10">#REF!</definedName>
    <definedName name="объем___0___5___0">#REF!</definedName>
    <definedName name="объем___0___6" localSheetId="21">#REF!</definedName>
    <definedName name="объем___0___6" localSheetId="22">#REF!</definedName>
    <definedName name="объем___0___6" localSheetId="23">#REF!</definedName>
    <definedName name="объем___0___6" localSheetId="10">#REF!</definedName>
    <definedName name="объем___0___6">#REF!</definedName>
    <definedName name="объем___0___6___0" localSheetId="10">#REF!</definedName>
    <definedName name="объем___0___6___0">#REF!</definedName>
    <definedName name="объем___0___6_1" localSheetId="10">#REF!</definedName>
    <definedName name="объем___0___6_1">#REF!</definedName>
    <definedName name="объем___0___6_10" localSheetId="10">#REF!</definedName>
    <definedName name="объем___0___6_10">#REF!</definedName>
    <definedName name="объем___0___6_13" localSheetId="10">#REF!</definedName>
    <definedName name="объем___0___6_13">#REF!</definedName>
    <definedName name="объем___0___6_14" localSheetId="10">#REF!</definedName>
    <definedName name="объем___0___6_14">#REF!</definedName>
    <definedName name="объем___0___6_15" localSheetId="10">#REF!</definedName>
    <definedName name="объем___0___6_15">#REF!</definedName>
    <definedName name="объем___0___6_16" localSheetId="10">#REF!</definedName>
    <definedName name="объем___0___6_16">#REF!</definedName>
    <definedName name="объем___0___6_7" localSheetId="10">#REF!</definedName>
    <definedName name="объем___0___6_7">#REF!</definedName>
    <definedName name="объем___0___6_8" localSheetId="10">#REF!</definedName>
    <definedName name="объем___0___6_8">#REF!</definedName>
    <definedName name="объем___0___6_9" localSheetId="10">#REF!</definedName>
    <definedName name="объем___0___6_9">#REF!</definedName>
    <definedName name="объем___0___7" localSheetId="10">#REF!</definedName>
    <definedName name="объем___0___7">#REF!</definedName>
    <definedName name="объем___0___8" localSheetId="21">#REF!</definedName>
    <definedName name="объем___0___8" localSheetId="22">#REF!</definedName>
    <definedName name="объем___0___8" localSheetId="23">#REF!</definedName>
    <definedName name="объем___0___8" localSheetId="10">#REF!</definedName>
    <definedName name="объем___0___8">#REF!</definedName>
    <definedName name="объем___0___8___0" localSheetId="10">#REF!</definedName>
    <definedName name="объем___0___8___0">#REF!</definedName>
    <definedName name="объем___0___8_1" localSheetId="10">#REF!</definedName>
    <definedName name="объем___0___8_1">#REF!</definedName>
    <definedName name="объем___0___8_10" localSheetId="10">#REF!</definedName>
    <definedName name="объем___0___8_10">#REF!</definedName>
    <definedName name="объем___0___8_13" localSheetId="10">#REF!</definedName>
    <definedName name="объем___0___8_13">#REF!</definedName>
    <definedName name="объем___0___8_14" localSheetId="10">#REF!</definedName>
    <definedName name="объем___0___8_14">#REF!</definedName>
    <definedName name="объем___0___8_15" localSheetId="10">#REF!</definedName>
    <definedName name="объем___0___8_15">#REF!</definedName>
    <definedName name="объем___0___8_16" localSheetId="10">#REF!</definedName>
    <definedName name="объем___0___8_16">#REF!</definedName>
    <definedName name="объем___0___8_7" localSheetId="10">#REF!</definedName>
    <definedName name="объем___0___8_7">#REF!</definedName>
    <definedName name="объем___0___8_8" localSheetId="10">#REF!</definedName>
    <definedName name="объем___0___8_8">#REF!</definedName>
    <definedName name="объем___0___8_9" localSheetId="10">#REF!</definedName>
    <definedName name="объем___0___8_9">#REF!</definedName>
    <definedName name="объем___0_1" localSheetId="21">#REF!</definedName>
    <definedName name="объем___0_1" localSheetId="22">#REF!</definedName>
    <definedName name="объем___0_1" localSheetId="23">#REF!</definedName>
    <definedName name="объем___0_1" localSheetId="10">#REF!</definedName>
    <definedName name="объем___0_1">#REF!</definedName>
    <definedName name="объем___0_10" localSheetId="10">#REF!</definedName>
    <definedName name="объем___0_10">#REF!</definedName>
    <definedName name="объем___0_13" localSheetId="10">#REF!</definedName>
    <definedName name="объем___0_13">#REF!</definedName>
    <definedName name="объем___0_15" localSheetId="10">#REF!</definedName>
    <definedName name="объем___0_15">#REF!</definedName>
    <definedName name="объем___0_16" localSheetId="10">#REF!</definedName>
    <definedName name="объем___0_16">#REF!</definedName>
    <definedName name="объем___0_3" localSheetId="21">#REF!</definedName>
    <definedName name="объем___0_3" localSheetId="22">#REF!</definedName>
    <definedName name="объем___0_3" localSheetId="23">#REF!</definedName>
    <definedName name="объем___0_3" localSheetId="10">#REF!</definedName>
    <definedName name="объем___0_3">#REF!</definedName>
    <definedName name="объем___0_5" localSheetId="21">#REF!</definedName>
    <definedName name="объем___0_5" localSheetId="22">#REF!</definedName>
    <definedName name="объем___0_5" localSheetId="23">#REF!</definedName>
    <definedName name="объем___0_5" localSheetId="10">#REF!</definedName>
    <definedName name="объем___0_5">#REF!</definedName>
    <definedName name="объем___0_7" localSheetId="10">#REF!</definedName>
    <definedName name="объем___0_7">#REF!</definedName>
    <definedName name="объем___0_8" localSheetId="10">#REF!</definedName>
    <definedName name="объем___0_8">#REF!</definedName>
    <definedName name="объем___0_9" localSheetId="10">#REF!</definedName>
    <definedName name="объем___0_9">#REF!</definedName>
    <definedName name="объем___1" localSheetId="21">#REF!</definedName>
    <definedName name="объем___1" localSheetId="22">#REF!</definedName>
    <definedName name="объем___1" localSheetId="23">#REF!</definedName>
    <definedName name="объем___1" localSheetId="10">#REF!</definedName>
    <definedName name="объем___1">#REF!</definedName>
    <definedName name="объем___1___0" localSheetId="21">#REF!</definedName>
    <definedName name="объем___1___0" localSheetId="22">#REF!</definedName>
    <definedName name="объем___1___0" localSheetId="23">#REF!</definedName>
    <definedName name="объем___1___0" localSheetId="10">#REF!</definedName>
    <definedName name="объем___1___0">#REF!</definedName>
    <definedName name="объем___1___0___0" localSheetId="21">#REF!</definedName>
    <definedName name="объем___1___0___0" localSheetId="22">#REF!</definedName>
    <definedName name="объем___1___0___0" localSheetId="23">#REF!</definedName>
    <definedName name="объем___1___0___0" localSheetId="10">#REF!</definedName>
    <definedName name="объем___1___0___0">#REF!</definedName>
    <definedName name="объем___1___0_1" localSheetId="10">#REF!</definedName>
    <definedName name="объем___1___0_1">#REF!</definedName>
    <definedName name="объем___1___0_10" localSheetId="10">#REF!</definedName>
    <definedName name="объем___1___0_10">#REF!</definedName>
    <definedName name="объем___1___0_13" localSheetId="10">#REF!</definedName>
    <definedName name="объем___1___0_13">#REF!</definedName>
    <definedName name="объем___1___0_14" localSheetId="10">#REF!</definedName>
    <definedName name="объем___1___0_14">#REF!</definedName>
    <definedName name="объем___1___0_15" localSheetId="10">#REF!</definedName>
    <definedName name="объем___1___0_15">#REF!</definedName>
    <definedName name="объем___1___0_16" localSheetId="10">#REF!</definedName>
    <definedName name="объем___1___0_16">#REF!</definedName>
    <definedName name="объем___1___0_7" localSheetId="10">#REF!</definedName>
    <definedName name="объем___1___0_7">#REF!</definedName>
    <definedName name="объем___1___0_8" localSheetId="10">#REF!</definedName>
    <definedName name="объем___1___0_8">#REF!</definedName>
    <definedName name="объем___1___0_9" localSheetId="10">#REF!</definedName>
    <definedName name="объем___1___0_9">#REF!</definedName>
    <definedName name="объем___1___1" localSheetId="21">#REF!</definedName>
    <definedName name="объем___1___1" localSheetId="22">#REF!</definedName>
    <definedName name="объем___1___1" localSheetId="23">#REF!</definedName>
    <definedName name="объем___1___1" localSheetId="10">#REF!</definedName>
    <definedName name="объем___1___1">#REF!</definedName>
    <definedName name="объем___1___5" localSheetId="21">#REF!</definedName>
    <definedName name="объем___1___5" localSheetId="22">#REF!</definedName>
    <definedName name="объем___1___5" localSheetId="23">#REF!</definedName>
    <definedName name="объем___1___5" localSheetId="10">#REF!</definedName>
    <definedName name="объем___1___5">#REF!</definedName>
    <definedName name="объем___1_1" localSheetId="21">#REF!</definedName>
    <definedName name="объем___1_1" localSheetId="22">#REF!</definedName>
    <definedName name="объем___1_1" localSheetId="23">#REF!</definedName>
    <definedName name="объем___1_1" localSheetId="10">#REF!</definedName>
    <definedName name="объем___1_1">#REF!</definedName>
    <definedName name="объем___1_10" localSheetId="10">#REF!</definedName>
    <definedName name="объем___1_10">#REF!</definedName>
    <definedName name="объем___1_13" localSheetId="10">#REF!</definedName>
    <definedName name="объем___1_13">#REF!</definedName>
    <definedName name="объем___1_14" localSheetId="10">#REF!</definedName>
    <definedName name="объем___1_14">#REF!</definedName>
    <definedName name="объем___1_15" localSheetId="10">#REF!</definedName>
    <definedName name="объем___1_15">#REF!</definedName>
    <definedName name="объем___1_16" localSheetId="10">#REF!</definedName>
    <definedName name="объем___1_16">#REF!</definedName>
    <definedName name="объем___1_3" localSheetId="21">#REF!</definedName>
    <definedName name="объем___1_3" localSheetId="22">#REF!</definedName>
    <definedName name="объем___1_3" localSheetId="23">#REF!</definedName>
    <definedName name="объем___1_3" localSheetId="10">#REF!</definedName>
    <definedName name="объем___1_3">#REF!</definedName>
    <definedName name="объем___1_5" localSheetId="21">#REF!</definedName>
    <definedName name="объем___1_5" localSheetId="22">#REF!</definedName>
    <definedName name="объем___1_5" localSheetId="23">#REF!</definedName>
    <definedName name="объем___1_5" localSheetId="10">#REF!</definedName>
    <definedName name="объем___1_5">#REF!</definedName>
    <definedName name="объем___1_7" localSheetId="10">#REF!</definedName>
    <definedName name="объем___1_7">#REF!</definedName>
    <definedName name="объем___1_8" localSheetId="10">#REF!</definedName>
    <definedName name="объем___1_8">#REF!</definedName>
    <definedName name="объем___1_9" localSheetId="10">#REF!</definedName>
    <definedName name="объем___1_9">#REF!</definedName>
    <definedName name="объем___10" localSheetId="21">#REF!</definedName>
    <definedName name="объем___10" localSheetId="22">#REF!</definedName>
    <definedName name="объем___10" localSheetId="23">#REF!</definedName>
    <definedName name="объем___10" localSheetId="10">#REF!</definedName>
    <definedName name="объем___10">#REF!</definedName>
    <definedName name="объем___10___0">NA()</definedName>
    <definedName name="объем___10___0___0" localSheetId="21">#REF!</definedName>
    <definedName name="объем___10___0___0" localSheetId="22">#REF!</definedName>
    <definedName name="объем___10___0___0" localSheetId="23">#REF!</definedName>
    <definedName name="объем___10___0___0" localSheetId="10">#REF!</definedName>
    <definedName name="объем___10___0___0">#REF!</definedName>
    <definedName name="объем___10___0___0___0" localSheetId="21">#REF!</definedName>
    <definedName name="объем___10___0___0___0" localSheetId="22">#REF!</definedName>
    <definedName name="объем___10___0___0___0" localSheetId="23">#REF!</definedName>
    <definedName name="объем___10___0___0___0" localSheetId="10">#REF!</definedName>
    <definedName name="объем___10___0___0___0">#REF!</definedName>
    <definedName name="объем___10___0___0_1" localSheetId="10">#REF!</definedName>
    <definedName name="объем___10___0___0_1">#REF!</definedName>
    <definedName name="объем___10___0___0_10" localSheetId="10">#REF!</definedName>
    <definedName name="объем___10___0___0_10">#REF!</definedName>
    <definedName name="объем___10___0___0_13" localSheetId="10">#REF!</definedName>
    <definedName name="объем___10___0___0_13">#REF!</definedName>
    <definedName name="объем___10___0___0_14" localSheetId="10">#REF!</definedName>
    <definedName name="объем___10___0___0_14">#REF!</definedName>
    <definedName name="объем___10___0___0_15" localSheetId="10">#REF!</definedName>
    <definedName name="объем___10___0___0_15">#REF!</definedName>
    <definedName name="объем___10___0___0_16" localSheetId="10">#REF!</definedName>
    <definedName name="объем___10___0___0_16">#REF!</definedName>
    <definedName name="объем___10___0___0_7" localSheetId="10">#REF!</definedName>
    <definedName name="объем___10___0___0_7">#REF!</definedName>
    <definedName name="объем___10___0___0_8" localSheetId="10">#REF!</definedName>
    <definedName name="объем___10___0___0_8">#REF!</definedName>
    <definedName name="объем___10___0___0_9" localSheetId="10">#REF!</definedName>
    <definedName name="объем___10___0___0_9">#REF!</definedName>
    <definedName name="объем___10___0___1">NA()</definedName>
    <definedName name="объем___10___0___5">NA()</definedName>
    <definedName name="объем___10___0_1">NA()</definedName>
    <definedName name="объем___10___0_3">NA()</definedName>
    <definedName name="объем___10___0_5">NA()</definedName>
    <definedName name="объем___10___1" localSheetId="21">#REF!</definedName>
    <definedName name="объем___10___1" localSheetId="22">#REF!</definedName>
    <definedName name="объем___10___1" localSheetId="23">#REF!</definedName>
    <definedName name="объем___10___1" localSheetId="10">#REF!</definedName>
    <definedName name="объем___10___1">#REF!</definedName>
    <definedName name="объем___10___10" localSheetId="21">#REF!</definedName>
    <definedName name="объем___10___10" localSheetId="22">#REF!</definedName>
    <definedName name="объем___10___10" localSheetId="23">#REF!</definedName>
    <definedName name="объем___10___10" localSheetId="10">#REF!</definedName>
    <definedName name="объем___10___10">#REF!</definedName>
    <definedName name="объем___10___12" localSheetId="21">#REF!</definedName>
    <definedName name="объем___10___12" localSheetId="22">#REF!</definedName>
    <definedName name="объем___10___12" localSheetId="23">#REF!</definedName>
    <definedName name="объем___10___12" localSheetId="10">#REF!</definedName>
    <definedName name="объем___10___12">#REF!</definedName>
    <definedName name="объем___10___2">NA()</definedName>
    <definedName name="объем___10___4">NA()</definedName>
    <definedName name="объем___10___5" localSheetId="21">#REF!</definedName>
    <definedName name="объем___10___5" localSheetId="22">#REF!</definedName>
    <definedName name="объем___10___5" localSheetId="23">#REF!</definedName>
    <definedName name="объем___10___5" localSheetId="10">#REF!</definedName>
    <definedName name="объем___10___5">#REF!</definedName>
    <definedName name="объем___10___6">NA()</definedName>
    <definedName name="объем___10___8">NA()</definedName>
    <definedName name="объем___10_1">NA()</definedName>
    <definedName name="объем___10_10" localSheetId="10">#REF!</definedName>
    <definedName name="объем___10_10">#REF!</definedName>
    <definedName name="объем___10_13" localSheetId="10">#REF!</definedName>
    <definedName name="объем___10_13">#REF!</definedName>
    <definedName name="объем___10_15" localSheetId="10">#REF!</definedName>
    <definedName name="объем___10_15">#REF!</definedName>
    <definedName name="объем___10_16" localSheetId="10">#REF!</definedName>
    <definedName name="объем___10_16">#REF!</definedName>
    <definedName name="объем___10_3" localSheetId="21">#REF!</definedName>
    <definedName name="объем___10_3" localSheetId="22">#REF!</definedName>
    <definedName name="объем___10_3" localSheetId="23">#REF!</definedName>
    <definedName name="объем___10_3" localSheetId="10">#REF!</definedName>
    <definedName name="объем___10_3">#REF!</definedName>
    <definedName name="объем___10_5" localSheetId="21">#REF!</definedName>
    <definedName name="объем___10_5" localSheetId="22">#REF!</definedName>
    <definedName name="объем___10_5" localSheetId="23">#REF!</definedName>
    <definedName name="объем___10_5" localSheetId="10">#REF!</definedName>
    <definedName name="объем___10_5">#REF!</definedName>
    <definedName name="объем___10_7" localSheetId="10">#REF!</definedName>
    <definedName name="объем___10_7">#REF!</definedName>
    <definedName name="объем___10_8" localSheetId="10">#REF!</definedName>
    <definedName name="объем___10_8">#REF!</definedName>
    <definedName name="объем___10_9" localSheetId="10">#REF!</definedName>
    <definedName name="объем___10_9">#REF!</definedName>
    <definedName name="объем___11" localSheetId="21">#REF!</definedName>
    <definedName name="объем___11" localSheetId="22">#REF!</definedName>
    <definedName name="объем___11" localSheetId="23">#REF!</definedName>
    <definedName name="объем___11" localSheetId="10">#REF!</definedName>
    <definedName name="объем___11">#REF!</definedName>
    <definedName name="объем___11___0">NA()</definedName>
    <definedName name="объем___11___10" localSheetId="21">#REF!</definedName>
    <definedName name="объем___11___10" localSheetId="22">#REF!</definedName>
    <definedName name="объем___11___10" localSheetId="23">#REF!</definedName>
    <definedName name="объем___11___10" localSheetId="10">#REF!</definedName>
    <definedName name="объем___11___10">#REF!</definedName>
    <definedName name="объем___11___2" localSheetId="21">#REF!</definedName>
    <definedName name="объем___11___2" localSheetId="22">#REF!</definedName>
    <definedName name="объем___11___2" localSheetId="23">#REF!</definedName>
    <definedName name="объем___11___2" localSheetId="10">#REF!</definedName>
    <definedName name="объем___11___2">#REF!</definedName>
    <definedName name="объем___11___4" localSheetId="21">#REF!</definedName>
    <definedName name="объем___11___4" localSheetId="22">#REF!</definedName>
    <definedName name="объем___11___4" localSheetId="23">#REF!</definedName>
    <definedName name="объем___11___4" localSheetId="10">#REF!</definedName>
    <definedName name="объем___11___4">#REF!</definedName>
    <definedName name="объем___11___6" localSheetId="21">#REF!</definedName>
    <definedName name="объем___11___6" localSheetId="22">#REF!</definedName>
    <definedName name="объем___11___6" localSheetId="23">#REF!</definedName>
    <definedName name="объем___11___6" localSheetId="10">#REF!</definedName>
    <definedName name="объем___11___6">#REF!</definedName>
    <definedName name="объем___11___8" localSheetId="21">#REF!</definedName>
    <definedName name="объем___11___8" localSheetId="22">#REF!</definedName>
    <definedName name="объем___11___8" localSheetId="23">#REF!</definedName>
    <definedName name="объем___11___8" localSheetId="10">#REF!</definedName>
    <definedName name="объем___11___8">#REF!</definedName>
    <definedName name="объем___11_1" localSheetId="10">#REF!</definedName>
    <definedName name="объем___11_1">#REF!</definedName>
    <definedName name="объем___11_10" localSheetId="10">#REF!</definedName>
    <definedName name="объем___11_10">#REF!</definedName>
    <definedName name="объем___11_13" localSheetId="10">#REF!</definedName>
    <definedName name="объем___11_13">#REF!</definedName>
    <definedName name="объем___11_14" localSheetId="10">#REF!</definedName>
    <definedName name="объем___11_14">#REF!</definedName>
    <definedName name="объем___11_15" localSheetId="10">#REF!</definedName>
    <definedName name="объем___11_15">#REF!</definedName>
    <definedName name="объем___11_16" localSheetId="10">#REF!</definedName>
    <definedName name="объем___11_16">#REF!</definedName>
    <definedName name="объем___11_7" localSheetId="10">#REF!</definedName>
    <definedName name="объем___11_7">#REF!</definedName>
    <definedName name="объем___11_8" localSheetId="10">#REF!</definedName>
    <definedName name="объем___11_8">#REF!</definedName>
    <definedName name="объем___11_9" localSheetId="10">#REF!</definedName>
    <definedName name="объем___11_9">#REF!</definedName>
    <definedName name="объем___12">NA()</definedName>
    <definedName name="объем___2" localSheetId="21">#REF!</definedName>
    <definedName name="объем___2" localSheetId="22">#REF!</definedName>
    <definedName name="объем___2" localSheetId="23">#REF!</definedName>
    <definedName name="объем___2" localSheetId="10">#REF!</definedName>
    <definedName name="объем___2">#REF!</definedName>
    <definedName name="объем___2___0" localSheetId="21">#REF!</definedName>
    <definedName name="объем___2___0" localSheetId="22">#REF!</definedName>
    <definedName name="объем___2___0" localSheetId="23">#REF!</definedName>
    <definedName name="объем___2___0" localSheetId="10">#REF!</definedName>
    <definedName name="объем___2___0">#REF!</definedName>
    <definedName name="объем___2___0___0" localSheetId="21">#REF!</definedName>
    <definedName name="объем___2___0___0" localSheetId="22">#REF!</definedName>
    <definedName name="объем___2___0___0" localSheetId="23">#REF!</definedName>
    <definedName name="объем___2___0___0" localSheetId="10">#REF!</definedName>
    <definedName name="объем___2___0___0">#REF!</definedName>
    <definedName name="объем___2___0___0___0" localSheetId="21">#REF!</definedName>
    <definedName name="объем___2___0___0___0" localSheetId="22">#REF!</definedName>
    <definedName name="объем___2___0___0___0" localSheetId="23">#REF!</definedName>
    <definedName name="объем___2___0___0___0" localSheetId="10">#REF!</definedName>
    <definedName name="объем___2___0___0___0">#REF!</definedName>
    <definedName name="объем___2___0___0___0___0" localSheetId="21">#REF!</definedName>
    <definedName name="объем___2___0___0___0___0" localSheetId="22">#REF!</definedName>
    <definedName name="объем___2___0___0___0___0" localSheetId="23">#REF!</definedName>
    <definedName name="объем___2___0___0___0___0" localSheetId="10">#REF!</definedName>
    <definedName name="объем___2___0___0___0___0">#REF!</definedName>
    <definedName name="объем___2___0___0___0_1" localSheetId="10">#REF!</definedName>
    <definedName name="объем___2___0___0___0_1">#REF!</definedName>
    <definedName name="объем___2___0___0___0_10" localSheetId="10">#REF!</definedName>
    <definedName name="объем___2___0___0___0_10">#REF!</definedName>
    <definedName name="объем___2___0___0___0_13" localSheetId="10">#REF!</definedName>
    <definedName name="объем___2___0___0___0_13">#REF!</definedName>
    <definedName name="объем___2___0___0___0_14" localSheetId="10">#REF!</definedName>
    <definedName name="объем___2___0___0___0_14">#REF!</definedName>
    <definedName name="объем___2___0___0___0_15" localSheetId="10">#REF!</definedName>
    <definedName name="объем___2___0___0___0_15">#REF!</definedName>
    <definedName name="объем___2___0___0___0_16" localSheetId="10">#REF!</definedName>
    <definedName name="объем___2___0___0___0_16">#REF!</definedName>
    <definedName name="объем___2___0___0___0_7" localSheetId="10">#REF!</definedName>
    <definedName name="объем___2___0___0___0_7">#REF!</definedName>
    <definedName name="объем___2___0___0___0_8" localSheetId="10">#REF!</definedName>
    <definedName name="объем___2___0___0___0_8">#REF!</definedName>
    <definedName name="объем___2___0___0___0_9" localSheetId="10">#REF!</definedName>
    <definedName name="объем___2___0___0___0_9">#REF!</definedName>
    <definedName name="объем___2___0___0___1" localSheetId="21">#REF!</definedName>
    <definedName name="объем___2___0___0___1" localSheetId="22">#REF!</definedName>
    <definedName name="объем___2___0___0___1" localSheetId="23">#REF!</definedName>
    <definedName name="объем___2___0___0___1" localSheetId="10">#REF!</definedName>
    <definedName name="объем___2___0___0___1">#REF!</definedName>
    <definedName name="объем___2___0___0___3" localSheetId="10">#REF!</definedName>
    <definedName name="объем___2___0___0___3">#REF!</definedName>
    <definedName name="объем___2___0___0___5" localSheetId="21">#REF!</definedName>
    <definedName name="объем___2___0___0___5" localSheetId="22">#REF!</definedName>
    <definedName name="объем___2___0___0___5" localSheetId="23">#REF!</definedName>
    <definedName name="объем___2___0___0___5" localSheetId="10">#REF!</definedName>
    <definedName name="объем___2___0___0___5">#REF!</definedName>
    <definedName name="объем___2___0___0_1" localSheetId="21">#REF!</definedName>
    <definedName name="объем___2___0___0_1" localSheetId="22">#REF!</definedName>
    <definedName name="объем___2___0___0_1" localSheetId="23">#REF!</definedName>
    <definedName name="объем___2___0___0_1" localSheetId="10">#REF!</definedName>
    <definedName name="объем___2___0___0_1">#REF!</definedName>
    <definedName name="объем___2___0___0_10" localSheetId="10">#REF!</definedName>
    <definedName name="объем___2___0___0_10">#REF!</definedName>
    <definedName name="объем___2___0___0_13" localSheetId="10">#REF!</definedName>
    <definedName name="объем___2___0___0_13">#REF!</definedName>
    <definedName name="объем___2___0___0_14" localSheetId="10">#REF!</definedName>
    <definedName name="объем___2___0___0_14">#REF!</definedName>
    <definedName name="объем___2___0___0_15" localSheetId="10">#REF!</definedName>
    <definedName name="объем___2___0___0_15">#REF!</definedName>
    <definedName name="объем___2___0___0_16" localSheetId="10">#REF!</definedName>
    <definedName name="объем___2___0___0_16">#REF!</definedName>
    <definedName name="объем___2___0___0_5" localSheetId="21">#REF!</definedName>
    <definedName name="объем___2___0___0_5" localSheetId="22">#REF!</definedName>
    <definedName name="объем___2___0___0_5" localSheetId="23">#REF!</definedName>
    <definedName name="объем___2___0___0_5" localSheetId="10">#REF!</definedName>
    <definedName name="объем___2___0___0_5">#REF!</definedName>
    <definedName name="объем___2___0___0_7" localSheetId="10">#REF!</definedName>
    <definedName name="объем___2___0___0_7">#REF!</definedName>
    <definedName name="объем___2___0___0_8" localSheetId="10">#REF!</definedName>
    <definedName name="объем___2___0___0_8">#REF!</definedName>
    <definedName name="объем___2___0___0_9" localSheetId="10">#REF!</definedName>
    <definedName name="объем___2___0___0_9">#REF!</definedName>
    <definedName name="объем___2___0___1" localSheetId="21">#REF!</definedName>
    <definedName name="объем___2___0___1" localSheetId="22">#REF!</definedName>
    <definedName name="объем___2___0___1" localSheetId="23">#REF!</definedName>
    <definedName name="объем___2___0___1" localSheetId="10">#REF!</definedName>
    <definedName name="объем___2___0___1">#REF!</definedName>
    <definedName name="объем___2___0___3" localSheetId="10">#REF!</definedName>
    <definedName name="объем___2___0___3">#REF!</definedName>
    <definedName name="объем___2___0___5" localSheetId="21">#REF!</definedName>
    <definedName name="объем___2___0___5" localSheetId="22">#REF!</definedName>
    <definedName name="объем___2___0___5" localSheetId="23">#REF!</definedName>
    <definedName name="объем___2___0___5" localSheetId="10">#REF!</definedName>
    <definedName name="объем___2___0___5">#REF!</definedName>
    <definedName name="объем___2___0___6" localSheetId="10">#REF!</definedName>
    <definedName name="объем___2___0___6">#REF!</definedName>
    <definedName name="объем___2___0___7" localSheetId="10">#REF!</definedName>
    <definedName name="объем___2___0___7">#REF!</definedName>
    <definedName name="объем___2___0___8" localSheetId="10">#REF!</definedName>
    <definedName name="объем___2___0___8">#REF!</definedName>
    <definedName name="объем___2___0___9" localSheetId="10">#REF!</definedName>
    <definedName name="объем___2___0___9">#REF!</definedName>
    <definedName name="объем___2___0_1" localSheetId="21">#REF!</definedName>
    <definedName name="объем___2___0_1" localSheetId="22">#REF!</definedName>
    <definedName name="объем___2___0_1" localSheetId="23">#REF!</definedName>
    <definedName name="объем___2___0_1" localSheetId="10">#REF!</definedName>
    <definedName name="объем___2___0_1">#REF!</definedName>
    <definedName name="объем___2___0_10" localSheetId="10">#REF!</definedName>
    <definedName name="объем___2___0_10">#REF!</definedName>
    <definedName name="объем___2___0_13" localSheetId="10">#REF!</definedName>
    <definedName name="объем___2___0_13">#REF!</definedName>
    <definedName name="объем___2___0_14" localSheetId="10">#REF!</definedName>
    <definedName name="объем___2___0_14">#REF!</definedName>
    <definedName name="объем___2___0_15" localSheetId="10">#REF!</definedName>
    <definedName name="объем___2___0_15">#REF!</definedName>
    <definedName name="объем___2___0_16" localSheetId="10">#REF!</definedName>
    <definedName name="объем___2___0_16">#REF!</definedName>
    <definedName name="объем___2___0_3" localSheetId="21">#REF!</definedName>
    <definedName name="объем___2___0_3" localSheetId="22">#REF!</definedName>
    <definedName name="объем___2___0_3" localSheetId="23">#REF!</definedName>
    <definedName name="объем___2___0_3" localSheetId="10">#REF!</definedName>
    <definedName name="объем___2___0_3">#REF!</definedName>
    <definedName name="объем___2___0_5" localSheetId="21">#REF!</definedName>
    <definedName name="объем___2___0_5" localSheetId="22">#REF!</definedName>
    <definedName name="объем___2___0_5" localSheetId="23">#REF!</definedName>
    <definedName name="объем___2___0_5" localSheetId="10">#REF!</definedName>
    <definedName name="объем___2___0_5">#REF!</definedName>
    <definedName name="объем___2___0_7" localSheetId="10">#REF!</definedName>
    <definedName name="объем___2___0_7">#REF!</definedName>
    <definedName name="объем___2___0_8" localSheetId="10">#REF!</definedName>
    <definedName name="объем___2___0_8">#REF!</definedName>
    <definedName name="объем___2___0_9" localSheetId="10">#REF!</definedName>
    <definedName name="объем___2___0_9">#REF!</definedName>
    <definedName name="объем___2___1" localSheetId="21">#REF!</definedName>
    <definedName name="объем___2___1" localSheetId="22">#REF!</definedName>
    <definedName name="объем___2___1" localSheetId="23">#REF!</definedName>
    <definedName name="объем___2___1" localSheetId="10">#REF!</definedName>
    <definedName name="объем___2___1">#REF!</definedName>
    <definedName name="объем___2___1___0" localSheetId="10">#REF!</definedName>
    <definedName name="объем___2___1___0">#REF!</definedName>
    <definedName name="объем___2___10" localSheetId="21">#REF!</definedName>
    <definedName name="объем___2___10" localSheetId="22">#REF!</definedName>
    <definedName name="объем___2___10" localSheetId="23">#REF!</definedName>
    <definedName name="объем___2___10" localSheetId="10">#REF!</definedName>
    <definedName name="объем___2___10">#REF!</definedName>
    <definedName name="объем___2___10_1" localSheetId="10">#REF!</definedName>
    <definedName name="объем___2___10_1">#REF!</definedName>
    <definedName name="объем___2___10_10" localSheetId="10">#REF!</definedName>
    <definedName name="объем___2___10_10">#REF!</definedName>
    <definedName name="объем___2___10_13" localSheetId="10">#REF!</definedName>
    <definedName name="объем___2___10_13">#REF!</definedName>
    <definedName name="объем___2___10_14" localSheetId="10">#REF!</definedName>
    <definedName name="объем___2___10_14">#REF!</definedName>
    <definedName name="объем___2___10_15" localSheetId="10">#REF!</definedName>
    <definedName name="объем___2___10_15">#REF!</definedName>
    <definedName name="объем___2___10_16" localSheetId="10">#REF!</definedName>
    <definedName name="объем___2___10_16">#REF!</definedName>
    <definedName name="объем___2___10_7" localSheetId="10">#REF!</definedName>
    <definedName name="объем___2___10_7">#REF!</definedName>
    <definedName name="объем___2___10_8" localSheetId="10">#REF!</definedName>
    <definedName name="объем___2___10_8">#REF!</definedName>
    <definedName name="объем___2___10_9" localSheetId="10">#REF!</definedName>
    <definedName name="объем___2___10_9">#REF!</definedName>
    <definedName name="объем___2___12" localSheetId="21">#REF!</definedName>
    <definedName name="объем___2___12" localSheetId="22">#REF!</definedName>
    <definedName name="объем___2___12" localSheetId="23">#REF!</definedName>
    <definedName name="объем___2___12" localSheetId="10">#REF!</definedName>
    <definedName name="объем___2___12">#REF!</definedName>
    <definedName name="объем___2___2" localSheetId="21">#REF!</definedName>
    <definedName name="объем___2___2" localSheetId="22">#REF!</definedName>
    <definedName name="объем___2___2" localSheetId="23">#REF!</definedName>
    <definedName name="объем___2___2" localSheetId="10">#REF!</definedName>
    <definedName name="объем___2___2">#REF!</definedName>
    <definedName name="объем___2___2_1" localSheetId="10">#REF!</definedName>
    <definedName name="объем___2___2_1">#REF!</definedName>
    <definedName name="объем___2___2_10" localSheetId="10">#REF!</definedName>
    <definedName name="объем___2___2_10">#REF!</definedName>
    <definedName name="объем___2___2_13" localSheetId="10">#REF!</definedName>
    <definedName name="объем___2___2_13">#REF!</definedName>
    <definedName name="объем___2___2_14" localSheetId="10">#REF!</definedName>
    <definedName name="объем___2___2_14">#REF!</definedName>
    <definedName name="объем___2___2_15" localSheetId="10">#REF!</definedName>
    <definedName name="объем___2___2_15">#REF!</definedName>
    <definedName name="объем___2___2_16" localSheetId="10">#REF!</definedName>
    <definedName name="объем___2___2_16">#REF!</definedName>
    <definedName name="объем___2___2_7" localSheetId="10">#REF!</definedName>
    <definedName name="объем___2___2_7">#REF!</definedName>
    <definedName name="объем___2___2_8" localSheetId="10">#REF!</definedName>
    <definedName name="объем___2___2_8">#REF!</definedName>
    <definedName name="объем___2___2_9" localSheetId="10">#REF!</definedName>
    <definedName name="объем___2___2_9">#REF!</definedName>
    <definedName name="объем___2___3" localSheetId="21">#REF!</definedName>
    <definedName name="объем___2___3" localSheetId="22">#REF!</definedName>
    <definedName name="объем___2___3" localSheetId="23">#REF!</definedName>
    <definedName name="объем___2___3" localSheetId="10">#REF!</definedName>
    <definedName name="объем___2___3">#REF!</definedName>
    <definedName name="объем___2___3_1" localSheetId="10">#REF!</definedName>
    <definedName name="объем___2___3_1">#REF!</definedName>
    <definedName name="объем___2___3_10" localSheetId="10">#REF!</definedName>
    <definedName name="объем___2___3_10">#REF!</definedName>
    <definedName name="объем___2___3_13" localSheetId="10">#REF!</definedName>
    <definedName name="объем___2___3_13">#REF!</definedName>
    <definedName name="объем___2___3_14" localSheetId="10">#REF!</definedName>
    <definedName name="объем___2___3_14">#REF!</definedName>
    <definedName name="объем___2___3_15" localSheetId="10">#REF!</definedName>
    <definedName name="объем___2___3_15">#REF!</definedName>
    <definedName name="объем___2___3_16" localSheetId="10">#REF!</definedName>
    <definedName name="объем___2___3_16">#REF!</definedName>
    <definedName name="объем___2___3_7" localSheetId="10">#REF!</definedName>
    <definedName name="объем___2___3_7">#REF!</definedName>
    <definedName name="объем___2___3_8" localSheetId="10">#REF!</definedName>
    <definedName name="объем___2___3_8">#REF!</definedName>
    <definedName name="объем___2___3_9" localSheetId="10">#REF!</definedName>
    <definedName name="объем___2___3_9">#REF!</definedName>
    <definedName name="объем___2___4" localSheetId="21">#REF!</definedName>
    <definedName name="объем___2___4" localSheetId="22">#REF!</definedName>
    <definedName name="объем___2___4" localSheetId="23">#REF!</definedName>
    <definedName name="объем___2___4" localSheetId="10">#REF!</definedName>
    <definedName name="объем___2___4">#REF!</definedName>
    <definedName name="объем___2___4___0" localSheetId="21">#REF!</definedName>
    <definedName name="объем___2___4___0" localSheetId="22">#REF!</definedName>
    <definedName name="объем___2___4___0" localSheetId="23">#REF!</definedName>
    <definedName name="объем___2___4___0" localSheetId="10">#REF!</definedName>
    <definedName name="объем___2___4___0">#REF!</definedName>
    <definedName name="объем___2___4___5" localSheetId="21">#REF!</definedName>
    <definedName name="объем___2___4___5" localSheetId="22">#REF!</definedName>
    <definedName name="объем___2___4___5" localSheetId="23">#REF!</definedName>
    <definedName name="объем___2___4___5" localSheetId="10">#REF!</definedName>
    <definedName name="объем___2___4___5">#REF!</definedName>
    <definedName name="объем___2___4_1" localSheetId="21">#REF!</definedName>
    <definedName name="объем___2___4_1" localSheetId="22">#REF!</definedName>
    <definedName name="объем___2___4_1" localSheetId="23">#REF!</definedName>
    <definedName name="объем___2___4_1" localSheetId="10">#REF!</definedName>
    <definedName name="объем___2___4_1">#REF!</definedName>
    <definedName name="объем___2___4_10" localSheetId="10">#REF!</definedName>
    <definedName name="объем___2___4_10">#REF!</definedName>
    <definedName name="объем___2___4_13" localSheetId="10">#REF!</definedName>
    <definedName name="объем___2___4_13">#REF!</definedName>
    <definedName name="объем___2___4_14" localSheetId="10">#REF!</definedName>
    <definedName name="объем___2___4_14">#REF!</definedName>
    <definedName name="объем___2___4_15" localSheetId="10">#REF!</definedName>
    <definedName name="объем___2___4_15">#REF!</definedName>
    <definedName name="объем___2___4_16" localSheetId="10">#REF!</definedName>
    <definedName name="объем___2___4_16">#REF!</definedName>
    <definedName name="объем___2___4_3" localSheetId="21">#REF!</definedName>
    <definedName name="объем___2___4_3" localSheetId="22">#REF!</definedName>
    <definedName name="объем___2___4_3" localSheetId="23">#REF!</definedName>
    <definedName name="объем___2___4_3" localSheetId="10">#REF!</definedName>
    <definedName name="объем___2___4_3">#REF!</definedName>
    <definedName name="объем___2___4_5" localSheetId="21">#REF!</definedName>
    <definedName name="объем___2___4_5" localSheetId="22">#REF!</definedName>
    <definedName name="объем___2___4_5" localSheetId="23">#REF!</definedName>
    <definedName name="объем___2___4_5" localSheetId="10">#REF!</definedName>
    <definedName name="объем___2___4_5">#REF!</definedName>
    <definedName name="объем___2___4_7" localSheetId="10">#REF!</definedName>
    <definedName name="объем___2___4_7">#REF!</definedName>
    <definedName name="объем___2___4_8" localSheetId="10">#REF!</definedName>
    <definedName name="объем___2___4_8">#REF!</definedName>
    <definedName name="объем___2___4_9" localSheetId="10">#REF!</definedName>
    <definedName name="объем___2___4_9">#REF!</definedName>
    <definedName name="объем___2___5" localSheetId="21">#REF!</definedName>
    <definedName name="объем___2___5" localSheetId="22">#REF!</definedName>
    <definedName name="объем___2___5" localSheetId="23">#REF!</definedName>
    <definedName name="объем___2___5" localSheetId="10">#REF!</definedName>
    <definedName name="объем___2___5">#REF!</definedName>
    <definedName name="объем___2___6" localSheetId="21">#REF!</definedName>
    <definedName name="объем___2___6" localSheetId="22">#REF!</definedName>
    <definedName name="объем___2___6" localSheetId="23">#REF!</definedName>
    <definedName name="объем___2___6" localSheetId="10">#REF!</definedName>
    <definedName name="объем___2___6">#REF!</definedName>
    <definedName name="объем___2___6___0" localSheetId="10">#REF!</definedName>
    <definedName name="объем___2___6___0">#REF!</definedName>
    <definedName name="объем___2___6_1" localSheetId="10">#REF!</definedName>
    <definedName name="объем___2___6_1">#REF!</definedName>
    <definedName name="объем___2___6_10" localSheetId="10">#REF!</definedName>
    <definedName name="объем___2___6_10">#REF!</definedName>
    <definedName name="объем___2___6_13" localSheetId="10">#REF!</definedName>
    <definedName name="объем___2___6_13">#REF!</definedName>
    <definedName name="объем___2___6_14" localSheetId="10">#REF!</definedName>
    <definedName name="объем___2___6_14">#REF!</definedName>
    <definedName name="объем___2___6_15" localSheetId="10">#REF!</definedName>
    <definedName name="объем___2___6_15">#REF!</definedName>
    <definedName name="объем___2___6_16" localSheetId="10">#REF!</definedName>
    <definedName name="объем___2___6_16">#REF!</definedName>
    <definedName name="объем___2___6_7" localSheetId="10">#REF!</definedName>
    <definedName name="объем___2___6_7">#REF!</definedName>
    <definedName name="объем___2___6_8" localSheetId="10">#REF!</definedName>
    <definedName name="объем___2___6_8">#REF!</definedName>
    <definedName name="объем___2___6_9" localSheetId="10">#REF!</definedName>
    <definedName name="объем___2___6_9">#REF!</definedName>
    <definedName name="объем___2___7" localSheetId="10">#REF!</definedName>
    <definedName name="объем___2___7">#REF!</definedName>
    <definedName name="объем___2___8" localSheetId="21">#REF!</definedName>
    <definedName name="объем___2___8" localSheetId="22">#REF!</definedName>
    <definedName name="объем___2___8" localSheetId="23">#REF!</definedName>
    <definedName name="объем___2___8" localSheetId="10">#REF!</definedName>
    <definedName name="объем___2___8">#REF!</definedName>
    <definedName name="объем___2___8___0" localSheetId="10">#REF!</definedName>
    <definedName name="объем___2___8___0">#REF!</definedName>
    <definedName name="объем___2___8_1" localSheetId="10">#REF!</definedName>
    <definedName name="объем___2___8_1">#REF!</definedName>
    <definedName name="объем___2___8_10" localSheetId="10">#REF!</definedName>
    <definedName name="объем___2___8_10">#REF!</definedName>
    <definedName name="объем___2___8_13" localSheetId="10">#REF!</definedName>
    <definedName name="объем___2___8_13">#REF!</definedName>
    <definedName name="объем___2___8_14" localSheetId="10">#REF!</definedName>
    <definedName name="объем___2___8_14">#REF!</definedName>
    <definedName name="объем___2___8_15" localSheetId="10">#REF!</definedName>
    <definedName name="объем___2___8_15">#REF!</definedName>
    <definedName name="объем___2___8_16" localSheetId="10">#REF!</definedName>
    <definedName name="объем___2___8_16">#REF!</definedName>
    <definedName name="объем___2___8_7" localSheetId="10">#REF!</definedName>
    <definedName name="объем___2___8_7">#REF!</definedName>
    <definedName name="объем___2___8_8" localSheetId="10">#REF!</definedName>
    <definedName name="объем___2___8_8">#REF!</definedName>
    <definedName name="объем___2___8_9" localSheetId="10">#REF!</definedName>
    <definedName name="объем___2___8_9">#REF!</definedName>
    <definedName name="объем___2_1" localSheetId="21">#REF!</definedName>
    <definedName name="объем___2_1" localSheetId="22">#REF!</definedName>
    <definedName name="объем___2_1" localSheetId="23">#REF!</definedName>
    <definedName name="объем___2_1" localSheetId="10">#REF!</definedName>
    <definedName name="объем___2_1">#REF!</definedName>
    <definedName name="объем___2_10" localSheetId="10">#REF!</definedName>
    <definedName name="объем___2_10">#REF!</definedName>
    <definedName name="объем___2_13" localSheetId="10">#REF!</definedName>
    <definedName name="объем___2_13">#REF!</definedName>
    <definedName name="объем___2_14" localSheetId="10">#REF!</definedName>
    <definedName name="объем___2_14">#REF!</definedName>
    <definedName name="объем___2_15" localSheetId="10">#REF!</definedName>
    <definedName name="объем___2_15">#REF!</definedName>
    <definedName name="объем___2_16" localSheetId="10">#REF!</definedName>
    <definedName name="объем___2_16">#REF!</definedName>
    <definedName name="объем___2_3" localSheetId="21">#REF!</definedName>
    <definedName name="объем___2_3" localSheetId="22">#REF!</definedName>
    <definedName name="объем___2_3" localSheetId="23">#REF!</definedName>
    <definedName name="объем___2_3" localSheetId="10">#REF!</definedName>
    <definedName name="объем___2_3">#REF!</definedName>
    <definedName name="объем___2_5" localSheetId="21">#REF!</definedName>
    <definedName name="объем___2_5" localSheetId="22">#REF!</definedName>
    <definedName name="объем___2_5" localSheetId="23">#REF!</definedName>
    <definedName name="объем___2_5" localSheetId="10">#REF!</definedName>
    <definedName name="объем___2_5">#REF!</definedName>
    <definedName name="объем___2_7" localSheetId="10">#REF!</definedName>
    <definedName name="объем___2_7">#REF!</definedName>
    <definedName name="объем___2_8" localSheetId="10">#REF!</definedName>
    <definedName name="объем___2_8">#REF!</definedName>
    <definedName name="объем___2_9" localSheetId="10">#REF!</definedName>
    <definedName name="объем___2_9">#REF!</definedName>
    <definedName name="объем___3" localSheetId="21">#REF!</definedName>
    <definedName name="объем___3" localSheetId="22">#REF!</definedName>
    <definedName name="объем___3" localSheetId="23">#REF!</definedName>
    <definedName name="объем___3" localSheetId="10">#REF!</definedName>
    <definedName name="объем___3">#REF!</definedName>
    <definedName name="объем___3___0" localSheetId="21">#REF!</definedName>
    <definedName name="объем___3___0" localSheetId="22">#REF!</definedName>
    <definedName name="объем___3___0" localSheetId="23">#REF!</definedName>
    <definedName name="объем___3___0" localSheetId="10">#REF!</definedName>
    <definedName name="объем___3___0">#REF!</definedName>
    <definedName name="объем___3___0___0">NA()</definedName>
    <definedName name="объем___3___0___0___0">NA()</definedName>
    <definedName name="объем___3___0___1">NA()</definedName>
    <definedName name="объем___3___0___5" localSheetId="21">#REF!</definedName>
    <definedName name="объем___3___0___5" localSheetId="22">#REF!</definedName>
    <definedName name="объем___3___0___5" localSheetId="23">#REF!</definedName>
    <definedName name="объем___3___0___5" localSheetId="10">#REF!</definedName>
    <definedName name="объем___3___0___5">#REF!</definedName>
    <definedName name="объем___3___0_1">NA()</definedName>
    <definedName name="объем___3___0_3" localSheetId="21">#REF!</definedName>
    <definedName name="объем___3___0_3" localSheetId="22">#REF!</definedName>
    <definedName name="объем___3___0_3" localSheetId="23">#REF!</definedName>
    <definedName name="объем___3___0_3" localSheetId="10">#REF!</definedName>
    <definedName name="объем___3___0_3">#REF!</definedName>
    <definedName name="объем___3___0_5" localSheetId="21">#REF!</definedName>
    <definedName name="объем___3___0_5" localSheetId="22">#REF!</definedName>
    <definedName name="объем___3___0_5" localSheetId="23">#REF!</definedName>
    <definedName name="объем___3___0_5" localSheetId="10">#REF!</definedName>
    <definedName name="объем___3___0_5">#REF!</definedName>
    <definedName name="объем___3___1" localSheetId="10">#REF!</definedName>
    <definedName name="объем___3___1">#REF!</definedName>
    <definedName name="объем___3___10" localSheetId="21">#REF!</definedName>
    <definedName name="объем___3___10" localSheetId="22">#REF!</definedName>
    <definedName name="объем___3___10" localSheetId="23">#REF!</definedName>
    <definedName name="объем___3___10" localSheetId="10">#REF!</definedName>
    <definedName name="объем___3___10">#REF!</definedName>
    <definedName name="объем___3___2" localSheetId="21">#REF!</definedName>
    <definedName name="объем___3___2" localSheetId="22">#REF!</definedName>
    <definedName name="объем___3___2" localSheetId="23">#REF!</definedName>
    <definedName name="объем___3___2" localSheetId="10">#REF!</definedName>
    <definedName name="объем___3___2">#REF!</definedName>
    <definedName name="объем___3___2_1" localSheetId="10">#REF!</definedName>
    <definedName name="объем___3___2_1">#REF!</definedName>
    <definedName name="объем___3___2_10" localSheetId="10">#REF!</definedName>
    <definedName name="объем___3___2_10">#REF!</definedName>
    <definedName name="объем___3___2_13" localSheetId="10">#REF!</definedName>
    <definedName name="объем___3___2_13">#REF!</definedName>
    <definedName name="объем___3___2_14" localSheetId="10">#REF!</definedName>
    <definedName name="объем___3___2_14">#REF!</definedName>
    <definedName name="объем___3___2_15" localSheetId="10">#REF!</definedName>
    <definedName name="объем___3___2_15">#REF!</definedName>
    <definedName name="объем___3___2_16" localSheetId="10">#REF!</definedName>
    <definedName name="объем___3___2_16">#REF!</definedName>
    <definedName name="объем___3___2_7" localSheetId="10">#REF!</definedName>
    <definedName name="объем___3___2_7">#REF!</definedName>
    <definedName name="объем___3___2_8" localSheetId="10">#REF!</definedName>
    <definedName name="объем___3___2_8">#REF!</definedName>
    <definedName name="объем___3___2_9" localSheetId="10">#REF!</definedName>
    <definedName name="объем___3___2_9">#REF!</definedName>
    <definedName name="объем___3___3" localSheetId="21">#REF!</definedName>
    <definedName name="объем___3___3" localSheetId="22">#REF!</definedName>
    <definedName name="объем___3___3" localSheetId="23">#REF!</definedName>
    <definedName name="объем___3___3" localSheetId="10">#REF!</definedName>
    <definedName name="объем___3___3">#REF!</definedName>
    <definedName name="объем___3___3_1" localSheetId="10">#REF!</definedName>
    <definedName name="объем___3___3_1">#REF!</definedName>
    <definedName name="объем___3___3_10" localSheetId="10">#REF!</definedName>
    <definedName name="объем___3___3_10">#REF!</definedName>
    <definedName name="объем___3___3_13" localSheetId="10">#REF!</definedName>
    <definedName name="объем___3___3_13">#REF!</definedName>
    <definedName name="объем___3___3_14" localSheetId="10">#REF!</definedName>
    <definedName name="объем___3___3_14">#REF!</definedName>
    <definedName name="объем___3___3_15" localSheetId="10">#REF!</definedName>
    <definedName name="объем___3___3_15">#REF!</definedName>
    <definedName name="объем___3___3_16" localSheetId="10">#REF!</definedName>
    <definedName name="объем___3___3_16">#REF!</definedName>
    <definedName name="объем___3___3_7" localSheetId="10">#REF!</definedName>
    <definedName name="объем___3___3_7">#REF!</definedName>
    <definedName name="объем___3___3_8" localSheetId="10">#REF!</definedName>
    <definedName name="объем___3___3_8">#REF!</definedName>
    <definedName name="объем___3___3_9" localSheetId="10">#REF!</definedName>
    <definedName name="объем___3___3_9">#REF!</definedName>
    <definedName name="объем___3___4" localSheetId="21">#REF!</definedName>
    <definedName name="объем___3___4" localSheetId="22">#REF!</definedName>
    <definedName name="объем___3___4" localSheetId="23">#REF!</definedName>
    <definedName name="объем___3___4" localSheetId="10">#REF!</definedName>
    <definedName name="объем___3___4">#REF!</definedName>
    <definedName name="объем___3___4___0" localSheetId="10">#REF!</definedName>
    <definedName name="объем___3___4___0">#REF!</definedName>
    <definedName name="объем___3___5" localSheetId="21">#REF!</definedName>
    <definedName name="объем___3___5" localSheetId="22">#REF!</definedName>
    <definedName name="объем___3___5" localSheetId="23">#REF!</definedName>
    <definedName name="объем___3___5" localSheetId="10">#REF!</definedName>
    <definedName name="объем___3___5">#REF!</definedName>
    <definedName name="объем___3___6" localSheetId="21">#REF!</definedName>
    <definedName name="объем___3___6" localSheetId="22">#REF!</definedName>
    <definedName name="объем___3___6" localSheetId="23">#REF!</definedName>
    <definedName name="объем___3___6" localSheetId="10">#REF!</definedName>
    <definedName name="объем___3___6">#REF!</definedName>
    <definedName name="объем___3___8" localSheetId="21">#REF!</definedName>
    <definedName name="объем___3___8" localSheetId="22">#REF!</definedName>
    <definedName name="объем___3___8" localSheetId="23">#REF!</definedName>
    <definedName name="объем___3___8" localSheetId="10">#REF!</definedName>
    <definedName name="объем___3___8">#REF!</definedName>
    <definedName name="объем___3___8___0" localSheetId="10">#REF!</definedName>
    <definedName name="объем___3___8___0">#REF!</definedName>
    <definedName name="объем___3___9" localSheetId="10">#REF!</definedName>
    <definedName name="объем___3___9">#REF!</definedName>
    <definedName name="объем___3_1" localSheetId="21">#REF!</definedName>
    <definedName name="объем___3_1" localSheetId="22">#REF!</definedName>
    <definedName name="объем___3_1" localSheetId="23">#REF!</definedName>
    <definedName name="объем___3_1" localSheetId="10">#REF!</definedName>
    <definedName name="объем___3_1">#REF!</definedName>
    <definedName name="объем___3_10" localSheetId="10">#REF!</definedName>
    <definedName name="объем___3_10">#REF!</definedName>
    <definedName name="объем___3_13" localSheetId="10">#REF!</definedName>
    <definedName name="объем___3_13">#REF!</definedName>
    <definedName name="объем___3_14" localSheetId="10">#REF!</definedName>
    <definedName name="объем___3_14">#REF!</definedName>
    <definedName name="объем___3_15" localSheetId="10">#REF!</definedName>
    <definedName name="объем___3_15">#REF!</definedName>
    <definedName name="объем___3_16" localSheetId="10">#REF!</definedName>
    <definedName name="объем___3_16">#REF!</definedName>
    <definedName name="объем___3_3">NA()</definedName>
    <definedName name="объем___3_5" localSheetId="21">#REF!</definedName>
    <definedName name="объем___3_5" localSheetId="22">#REF!</definedName>
    <definedName name="объем___3_5" localSheetId="23">#REF!</definedName>
    <definedName name="объем___3_5" localSheetId="10">#REF!</definedName>
    <definedName name="объем___3_5">#REF!</definedName>
    <definedName name="объем___3_7" localSheetId="10">#REF!</definedName>
    <definedName name="объем___3_7">#REF!</definedName>
    <definedName name="объем___3_8" localSheetId="10">#REF!</definedName>
    <definedName name="объем___3_8">#REF!</definedName>
    <definedName name="объем___3_9" localSheetId="10">#REF!</definedName>
    <definedName name="объем___3_9">#REF!</definedName>
    <definedName name="объем___4" localSheetId="21">#REF!</definedName>
    <definedName name="объем___4" localSheetId="22">#REF!</definedName>
    <definedName name="объем___4" localSheetId="23">#REF!</definedName>
    <definedName name="объем___4" localSheetId="10">#REF!</definedName>
    <definedName name="объем___4">#REF!</definedName>
    <definedName name="объем___4___0">NA()</definedName>
    <definedName name="объем___4___0___0" localSheetId="21">#REF!</definedName>
    <definedName name="объем___4___0___0" localSheetId="22">#REF!</definedName>
    <definedName name="объем___4___0___0" localSheetId="23">#REF!</definedName>
    <definedName name="объем___4___0___0" localSheetId="10">#REF!</definedName>
    <definedName name="объем___4___0___0">#REF!</definedName>
    <definedName name="объем___4___0___0___0" localSheetId="21">#REF!</definedName>
    <definedName name="объем___4___0___0___0" localSheetId="22">#REF!</definedName>
    <definedName name="объем___4___0___0___0" localSheetId="23">#REF!</definedName>
    <definedName name="объем___4___0___0___0" localSheetId="10">#REF!</definedName>
    <definedName name="объем___4___0___0___0">#REF!</definedName>
    <definedName name="объем___4___0___0___0___0" localSheetId="21">#REF!</definedName>
    <definedName name="объем___4___0___0___0___0" localSheetId="22">#REF!</definedName>
    <definedName name="объем___4___0___0___0___0" localSheetId="23">#REF!</definedName>
    <definedName name="объем___4___0___0___0___0" localSheetId="10">#REF!</definedName>
    <definedName name="объем___4___0___0___0___0">#REF!</definedName>
    <definedName name="объем___4___0___0___0_1" localSheetId="10">#REF!</definedName>
    <definedName name="объем___4___0___0___0_1">#REF!</definedName>
    <definedName name="объем___4___0___0___0_10" localSheetId="10">#REF!</definedName>
    <definedName name="объем___4___0___0___0_10">#REF!</definedName>
    <definedName name="объем___4___0___0___0_13" localSheetId="10">#REF!</definedName>
    <definedName name="объем___4___0___0___0_13">#REF!</definedName>
    <definedName name="объем___4___0___0___0_14" localSheetId="10">#REF!</definedName>
    <definedName name="объем___4___0___0___0_14">#REF!</definedName>
    <definedName name="объем___4___0___0___0_15" localSheetId="10">#REF!</definedName>
    <definedName name="объем___4___0___0___0_15">#REF!</definedName>
    <definedName name="объем___4___0___0___0_16" localSheetId="10">#REF!</definedName>
    <definedName name="объем___4___0___0___0_16">#REF!</definedName>
    <definedName name="объем___4___0___0___0_7" localSheetId="10">#REF!</definedName>
    <definedName name="объем___4___0___0___0_7">#REF!</definedName>
    <definedName name="объем___4___0___0___0_8" localSheetId="10">#REF!</definedName>
    <definedName name="объем___4___0___0___0_8">#REF!</definedName>
    <definedName name="объем___4___0___0___0_9" localSheetId="10">#REF!</definedName>
    <definedName name="объем___4___0___0___0_9">#REF!</definedName>
    <definedName name="объем___4___0___0___1" localSheetId="21">#REF!</definedName>
    <definedName name="объем___4___0___0___1" localSheetId="22">#REF!</definedName>
    <definedName name="объем___4___0___0___1" localSheetId="23">#REF!</definedName>
    <definedName name="объем___4___0___0___1" localSheetId="10">#REF!</definedName>
    <definedName name="объем___4___0___0___1">#REF!</definedName>
    <definedName name="объем___4___0___0___3" localSheetId="10">#REF!</definedName>
    <definedName name="объем___4___0___0___3">#REF!</definedName>
    <definedName name="объем___4___0___0___5" localSheetId="21">#REF!</definedName>
    <definedName name="объем___4___0___0___5" localSheetId="22">#REF!</definedName>
    <definedName name="объем___4___0___0___5" localSheetId="23">#REF!</definedName>
    <definedName name="объем___4___0___0___5" localSheetId="10">#REF!</definedName>
    <definedName name="объем___4___0___0___5">#REF!</definedName>
    <definedName name="объем___4___0___0_1" localSheetId="21">#REF!</definedName>
    <definedName name="объем___4___0___0_1" localSheetId="22">#REF!</definedName>
    <definedName name="объем___4___0___0_1" localSheetId="23">#REF!</definedName>
    <definedName name="объем___4___0___0_1" localSheetId="10">#REF!</definedName>
    <definedName name="объем___4___0___0_1">#REF!</definedName>
    <definedName name="объем___4___0___0_10" localSheetId="10">#REF!</definedName>
    <definedName name="объем___4___0___0_10">#REF!</definedName>
    <definedName name="объем___4___0___0_13" localSheetId="10">#REF!</definedName>
    <definedName name="объем___4___0___0_13">#REF!</definedName>
    <definedName name="объем___4___0___0_14" localSheetId="10">#REF!</definedName>
    <definedName name="объем___4___0___0_14">#REF!</definedName>
    <definedName name="объем___4___0___0_15" localSheetId="10">#REF!</definedName>
    <definedName name="объем___4___0___0_15">#REF!</definedName>
    <definedName name="объем___4___0___0_16" localSheetId="10">#REF!</definedName>
    <definedName name="объем___4___0___0_16">#REF!</definedName>
    <definedName name="объем___4___0___0_5" localSheetId="21">#REF!</definedName>
    <definedName name="объем___4___0___0_5" localSheetId="22">#REF!</definedName>
    <definedName name="объем___4___0___0_5" localSheetId="23">#REF!</definedName>
    <definedName name="объем___4___0___0_5" localSheetId="10">#REF!</definedName>
    <definedName name="объем___4___0___0_5">#REF!</definedName>
    <definedName name="объем___4___0___0_7" localSheetId="10">#REF!</definedName>
    <definedName name="объем___4___0___0_7">#REF!</definedName>
    <definedName name="объем___4___0___0_8" localSheetId="10">#REF!</definedName>
    <definedName name="объем___4___0___0_8">#REF!</definedName>
    <definedName name="объем___4___0___0_9" localSheetId="10">#REF!</definedName>
    <definedName name="объем___4___0___0_9">#REF!</definedName>
    <definedName name="объем___4___0___1" localSheetId="21">#REF!</definedName>
    <definedName name="объем___4___0___1" localSheetId="22">#REF!</definedName>
    <definedName name="объем___4___0___1" localSheetId="23">#REF!</definedName>
    <definedName name="объем___4___0___1" localSheetId="10">#REF!</definedName>
    <definedName name="объем___4___0___1">#REF!</definedName>
    <definedName name="объем___4___0___3" localSheetId="10">#REF!</definedName>
    <definedName name="объем___4___0___3">#REF!</definedName>
    <definedName name="объем___4___0___5">NA()</definedName>
    <definedName name="объем___4___0_1" localSheetId="21">#REF!</definedName>
    <definedName name="объем___4___0_1" localSheetId="22">#REF!</definedName>
    <definedName name="объем___4___0_1" localSheetId="23">#REF!</definedName>
    <definedName name="объем___4___0_1" localSheetId="10">#REF!</definedName>
    <definedName name="объем___4___0_1">#REF!</definedName>
    <definedName name="объем___4___0_10" localSheetId="10">#REF!</definedName>
    <definedName name="объем___4___0_10">#REF!</definedName>
    <definedName name="объем___4___0_13" localSheetId="10">#REF!</definedName>
    <definedName name="объем___4___0_13">#REF!</definedName>
    <definedName name="объем___4___0_14" localSheetId="10">#REF!</definedName>
    <definedName name="объем___4___0_14">#REF!</definedName>
    <definedName name="объем___4___0_15" localSheetId="10">#REF!</definedName>
    <definedName name="объем___4___0_15">#REF!</definedName>
    <definedName name="объем___4___0_3" localSheetId="21">#REF!</definedName>
    <definedName name="объем___4___0_3" localSheetId="22">#REF!</definedName>
    <definedName name="объем___4___0_3" localSheetId="23">#REF!</definedName>
    <definedName name="объем___4___0_3" localSheetId="10">#REF!</definedName>
    <definedName name="объем___4___0_3">#REF!</definedName>
    <definedName name="объем___4___0_5">NA()</definedName>
    <definedName name="объем___4___0_7" localSheetId="10">#REF!</definedName>
    <definedName name="объем___4___0_7">#REF!</definedName>
    <definedName name="объем___4___0_8" localSheetId="10">#REF!</definedName>
    <definedName name="объем___4___0_8">#REF!</definedName>
    <definedName name="объем___4___0_9" localSheetId="10">#REF!</definedName>
    <definedName name="объем___4___0_9">#REF!</definedName>
    <definedName name="объем___4___1" localSheetId="21">#REF!</definedName>
    <definedName name="объем___4___1" localSheetId="22">#REF!</definedName>
    <definedName name="объем___4___1" localSheetId="23">#REF!</definedName>
    <definedName name="объем___4___1" localSheetId="10">#REF!</definedName>
    <definedName name="объем___4___1">#REF!</definedName>
    <definedName name="объем___4___10" localSheetId="21">#REF!</definedName>
    <definedName name="объем___4___10" localSheetId="22">#REF!</definedName>
    <definedName name="объем___4___10" localSheetId="23">#REF!</definedName>
    <definedName name="объем___4___10" localSheetId="10">#REF!</definedName>
    <definedName name="объем___4___10">#REF!</definedName>
    <definedName name="объем___4___10_1" localSheetId="10">#REF!</definedName>
    <definedName name="объем___4___10_1">#REF!</definedName>
    <definedName name="объем___4___10_10" localSheetId="10">#REF!</definedName>
    <definedName name="объем___4___10_10">#REF!</definedName>
    <definedName name="объем___4___10_13" localSheetId="10">#REF!</definedName>
    <definedName name="объем___4___10_13">#REF!</definedName>
    <definedName name="объем___4___10_14" localSheetId="10">#REF!</definedName>
    <definedName name="объем___4___10_14">#REF!</definedName>
    <definedName name="объем___4___10_15" localSheetId="10">#REF!</definedName>
    <definedName name="объем___4___10_15">#REF!</definedName>
    <definedName name="объем___4___10_16" localSheetId="10">#REF!</definedName>
    <definedName name="объем___4___10_16">#REF!</definedName>
    <definedName name="объем___4___10_7" localSheetId="10">#REF!</definedName>
    <definedName name="объем___4___10_7">#REF!</definedName>
    <definedName name="объем___4___10_8" localSheetId="10">#REF!</definedName>
    <definedName name="объем___4___10_8">#REF!</definedName>
    <definedName name="объем___4___10_9" localSheetId="10">#REF!</definedName>
    <definedName name="объем___4___10_9">#REF!</definedName>
    <definedName name="объем___4___12" localSheetId="21">#REF!</definedName>
    <definedName name="объем___4___12" localSheetId="22">#REF!</definedName>
    <definedName name="объем___4___12" localSheetId="23">#REF!</definedName>
    <definedName name="объем___4___12" localSheetId="10">#REF!</definedName>
    <definedName name="объем___4___12">#REF!</definedName>
    <definedName name="объем___4___2" localSheetId="21">#REF!</definedName>
    <definedName name="объем___4___2" localSheetId="22">#REF!</definedName>
    <definedName name="объем___4___2" localSheetId="23">#REF!</definedName>
    <definedName name="объем___4___2" localSheetId="10">#REF!</definedName>
    <definedName name="объем___4___2">#REF!</definedName>
    <definedName name="объем___4___2_1" localSheetId="10">#REF!</definedName>
    <definedName name="объем___4___2_1">#REF!</definedName>
    <definedName name="объем___4___2_10" localSheetId="10">#REF!</definedName>
    <definedName name="объем___4___2_10">#REF!</definedName>
    <definedName name="объем___4___2_13" localSheetId="10">#REF!</definedName>
    <definedName name="объем___4___2_13">#REF!</definedName>
    <definedName name="объем___4___2_14" localSheetId="10">#REF!</definedName>
    <definedName name="объем___4___2_14">#REF!</definedName>
    <definedName name="объем___4___2_15" localSheetId="10">#REF!</definedName>
    <definedName name="объем___4___2_15">#REF!</definedName>
    <definedName name="объем___4___2_16" localSheetId="10">#REF!</definedName>
    <definedName name="объем___4___2_16">#REF!</definedName>
    <definedName name="объем___4___2_7" localSheetId="10">#REF!</definedName>
    <definedName name="объем___4___2_7">#REF!</definedName>
    <definedName name="объем___4___2_8" localSheetId="10">#REF!</definedName>
    <definedName name="объем___4___2_8">#REF!</definedName>
    <definedName name="объем___4___2_9" localSheetId="10">#REF!</definedName>
    <definedName name="объем___4___2_9">#REF!</definedName>
    <definedName name="объем___4___3" localSheetId="21">#REF!</definedName>
    <definedName name="объем___4___3" localSheetId="22">#REF!</definedName>
    <definedName name="объем___4___3" localSheetId="23">#REF!</definedName>
    <definedName name="объем___4___3" localSheetId="10">#REF!</definedName>
    <definedName name="объем___4___3">#REF!</definedName>
    <definedName name="объем___4___3___0" localSheetId="10">#REF!</definedName>
    <definedName name="объем___4___3___0">#REF!</definedName>
    <definedName name="объем___4___3_1" localSheetId="10">#REF!</definedName>
    <definedName name="объем___4___3_1">#REF!</definedName>
    <definedName name="объем___4___3_10" localSheetId="10">#REF!</definedName>
    <definedName name="объем___4___3_10">#REF!</definedName>
    <definedName name="объем___4___3_13" localSheetId="10">#REF!</definedName>
    <definedName name="объем___4___3_13">#REF!</definedName>
    <definedName name="объем___4___3_14" localSheetId="10">#REF!</definedName>
    <definedName name="объем___4___3_14">#REF!</definedName>
    <definedName name="объем___4___3_15" localSheetId="10">#REF!</definedName>
    <definedName name="объем___4___3_15">#REF!</definedName>
    <definedName name="объем___4___3_16" localSheetId="10">#REF!</definedName>
    <definedName name="объем___4___3_16">#REF!</definedName>
    <definedName name="объем___4___3_7" localSheetId="10">#REF!</definedName>
    <definedName name="объем___4___3_7">#REF!</definedName>
    <definedName name="объем___4___3_8" localSheetId="10">#REF!</definedName>
    <definedName name="объем___4___3_8">#REF!</definedName>
    <definedName name="объем___4___3_9" localSheetId="10">#REF!</definedName>
    <definedName name="объем___4___3_9">#REF!</definedName>
    <definedName name="объем___4___4" localSheetId="21">#REF!</definedName>
    <definedName name="объем___4___4" localSheetId="22">#REF!</definedName>
    <definedName name="объем___4___4" localSheetId="23">#REF!</definedName>
    <definedName name="объем___4___4" localSheetId="10">#REF!</definedName>
    <definedName name="объем___4___4">#REF!</definedName>
    <definedName name="объем___4___4_1" localSheetId="10">#REF!</definedName>
    <definedName name="объем___4___4_1">#REF!</definedName>
    <definedName name="объем___4___4_10" localSheetId="10">#REF!</definedName>
    <definedName name="объем___4___4_10">#REF!</definedName>
    <definedName name="объем___4___4_13" localSheetId="10">#REF!</definedName>
    <definedName name="объем___4___4_13">#REF!</definedName>
    <definedName name="объем___4___4_14" localSheetId="10">#REF!</definedName>
    <definedName name="объем___4___4_14">#REF!</definedName>
    <definedName name="объем___4___4_15" localSheetId="10">#REF!</definedName>
    <definedName name="объем___4___4_15">#REF!</definedName>
    <definedName name="объем___4___4_16" localSheetId="10">#REF!</definedName>
    <definedName name="объем___4___4_16">#REF!</definedName>
    <definedName name="объем___4___4_7" localSheetId="10">#REF!</definedName>
    <definedName name="объем___4___4_7">#REF!</definedName>
    <definedName name="объем___4___4_8" localSheetId="10">#REF!</definedName>
    <definedName name="объем___4___4_8">#REF!</definedName>
    <definedName name="объем___4___4_9" localSheetId="10">#REF!</definedName>
    <definedName name="объем___4___4_9">#REF!</definedName>
    <definedName name="объем___4___5" localSheetId="21">#REF!</definedName>
    <definedName name="объем___4___5" localSheetId="22">#REF!</definedName>
    <definedName name="объем___4___5" localSheetId="23">#REF!</definedName>
    <definedName name="объем___4___5" localSheetId="10">#REF!</definedName>
    <definedName name="объем___4___5">#REF!</definedName>
    <definedName name="объем___4___6" localSheetId="21">#REF!</definedName>
    <definedName name="объем___4___6" localSheetId="22">#REF!</definedName>
    <definedName name="объем___4___6" localSheetId="23">#REF!</definedName>
    <definedName name="объем___4___6" localSheetId="10">#REF!</definedName>
    <definedName name="объем___4___6">#REF!</definedName>
    <definedName name="объем___4___6___0" localSheetId="10">#REF!</definedName>
    <definedName name="объем___4___6___0">#REF!</definedName>
    <definedName name="объем___4___6_1" localSheetId="10">#REF!</definedName>
    <definedName name="объем___4___6_1">#REF!</definedName>
    <definedName name="объем___4___6_10" localSheetId="10">#REF!</definedName>
    <definedName name="объем___4___6_10">#REF!</definedName>
    <definedName name="объем___4___6_13" localSheetId="10">#REF!</definedName>
    <definedName name="объем___4___6_13">#REF!</definedName>
    <definedName name="объем___4___6_14" localSheetId="10">#REF!</definedName>
    <definedName name="объем___4___6_14">#REF!</definedName>
    <definedName name="объем___4___6_15" localSheetId="10">#REF!</definedName>
    <definedName name="объем___4___6_15">#REF!</definedName>
    <definedName name="объем___4___6_16" localSheetId="10">#REF!</definedName>
    <definedName name="объем___4___6_16">#REF!</definedName>
    <definedName name="объем___4___6_7" localSheetId="10">#REF!</definedName>
    <definedName name="объем___4___6_7">#REF!</definedName>
    <definedName name="объем___4___6_8" localSheetId="10">#REF!</definedName>
    <definedName name="объем___4___6_8">#REF!</definedName>
    <definedName name="объем___4___6_9" localSheetId="10">#REF!</definedName>
    <definedName name="объем___4___6_9">#REF!</definedName>
    <definedName name="объем___4___7" localSheetId="10">#REF!</definedName>
    <definedName name="объем___4___7">#REF!</definedName>
    <definedName name="объем___4___8" localSheetId="21">#REF!</definedName>
    <definedName name="объем___4___8" localSheetId="22">#REF!</definedName>
    <definedName name="объем___4___8" localSheetId="23">#REF!</definedName>
    <definedName name="объем___4___8" localSheetId="10">#REF!</definedName>
    <definedName name="объем___4___8">#REF!</definedName>
    <definedName name="объем___4___8___0" localSheetId="10">#REF!</definedName>
    <definedName name="объем___4___8___0">#REF!</definedName>
    <definedName name="объем___4___8_1" localSheetId="10">#REF!</definedName>
    <definedName name="объем___4___8_1">#REF!</definedName>
    <definedName name="объем___4___8_10" localSheetId="10">#REF!</definedName>
    <definedName name="объем___4___8_10">#REF!</definedName>
    <definedName name="объем___4___8_13" localSheetId="10">#REF!</definedName>
    <definedName name="объем___4___8_13">#REF!</definedName>
    <definedName name="объем___4___8_14" localSheetId="10">#REF!</definedName>
    <definedName name="объем___4___8_14">#REF!</definedName>
    <definedName name="объем___4___8_15" localSheetId="10">#REF!</definedName>
    <definedName name="объем___4___8_15">#REF!</definedName>
    <definedName name="объем___4___8_16" localSheetId="10">#REF!</definedName>
    <definedName name="объем___4___8_16">#REF!</definedName>
    <definedName name="объем___4___8_7" localSheetId="10">#REF!</definedName>
    <definedName name="объем___4___8_7">#REF!</definedName>
    <definedName name="объем___4___8_8" localSheetId="10">#REF!</definedName>
    <definedName name="объем___4___8_8">#REF!</definedName>
    <definedName name="объем___4___8_9" localSheetId="10">#REF!</definedName>
    <definedName name="объем___4___8_9">#REF!</definedName>
    <definedName name="объем___4_1" localSheetId="21">#REF!</definedName>
    <definedName name="объем___4_1" localSheetId="22">#REF!</definedName>
    <definedName name="объем___4_1" localSheetId="23">#REF!</definedName>
    <definedName name="объем___4_1" localSheetId="10">#REF!</definedName>
    <definedName name="объем___4_1">#REF!</definedName>
    <definedName name="объем___4_3" localSheetId="21">#REF!</definedName>
    <definedName name="объем___4_3" localSheetId="22">#REF!</definedName>
    <definedName name="объем___4_3" localSheetId="23">#REF!</definedName>
    <definedName name="объем___4_3" localSheetId="10">#REF!</definedName>
    <definedName name="объем___4_3">#REF!</definedName>
    <definedName name="объем___4_5" localSheetId="21">#REF!</definedName>
    <definedName name="объем___4_5" localSheetId="22">#REF!</definedName>
    <definedName name="объем___4_5" localSheetId="23">#REF!</definedName>
    <definedName name="объем___4_5" localSheetId="10">#REF!</definedName>
    <definedName name="объем___4_5">#REF!</definedName>
    <definedName name="объем___5">NA()</definedName>
    <definedName name="объем___5___0" localSheetId="21">#REF!</definedName>
    <definedName name="объем___5___0" localSheetId="22">#REF!</definedName>
    <definedName name="объем___5___0" localSheetId="23">#REF!</definedName>
    <definedName name="объем___5___0" localSheetId="10">#REF!</definedName>
    <definedName name="объем___5___0">#REF!</definedName>
    <definedName name="объем___5___0___0" localSheetId="21">#REF!</definedName>
    <definedName name="объем___5___0___0" localSheetId="22">#REF!</definedName>
    <definedName name="объем___5___0___0" localSheetId="23">#REF!</definedName>
    <definedName name="объем___5___0___0" localSheetId="10">#REF!</definedName>
    <definedName name="объем___5___0___0">#REF!</definedName>
    <definedName name="объем___5___0___0___0" localSheetId="21">#REF!</definedName>
    <definedName name="объем___5___0___0___0" localSheetId="22">#REF!</definedName>
    <definedName name="объем___5___0___0___0" localSheetId="23">#REF!</definedName>
    <definedName name="объем___5___0___0___0" localSheetId="10">#REF!</definedName>
    <definedName name="объем___5___0___0___0">#REF!</definedName>
    <definedName name="объем___5___0___0___0___0" localSheetId="21">#REF!</definedName>
    <definedName name="объем___5___0___0___0___0" localSheetId="22">#REF!</definedName>
    <definedName name="объем___5___0___0___0___0" localSheetId="23">#REF!</definedName>
    <definedName name="объем___5___0___0___0___0" localSheetId="10">#REF!</definedName>
    <definedName name="объем___5___0___0___0___0">#REF!</definedName>
    <definedName name="объем___5___0___0___0_1" localSheetId="10">#REF!</definedName>
    <definedName name="объем___5___0___0___0_1">#REF!</definedName>
    <definedName name="объем___5___0___0___0_10" localSheetId="10">#REF!</definedName>
    <definedName name="объем___5___0___0___0_10">#REF!</definedName>
    <definedName name="объем___5___0___0___0_13" localSheetId="10">#REF!</definedName>
    <definedName name="объем___5___0___0___0_13">#REF!</definedName>
    <definedName name="объем___5___0___0___0_14" localSheetId="10">#REF!</definedName>
    <definedName name="объем___5___0___0___0_14">#REF!</definedName>
    <definedName name="объем___5___0___0___0_15" localSheetId="10">#REF!</definedName>
    <definedName name="объем___5___0___0___0_15">#REF!</definedName>
    <definedName name="объем___5___0___0___0_16" localSheetId="10">#REF!</definedName>
    <definedName name="объем___5___0___0___0_16">#REF!</definedName>
    <definedName name="объем___5___0___0___0_7" localSheetId="10">#REF!</definedName>
    <definedName name="объем___5___0___0___0_7">#REF!</definedName>
    <definedName name="объем___5___0___0___0_8" localSheetId="10">#REF!</definedName>
    <definedName name="объем___5___0___0___0_8">#REF!</definedName>
    <definedName name="объем___5___0___0___0_9" localSheetId="10">#REF!</definedName>
    <definedName name="объем___5___0___0___0_9">#REF!</definedName>
    <definedName name="объем___5___0___0_1" localSheetId="10">#REF!</definedName>
    <definedName name="объем___5___0___0_1">#REF!</definedName>
    <definedName name="объем___5___0___0_10" localSheetId="10">#REF!</definedName>
    <definedName name="объем___5___0___0_10">#REF!</definedName>
    <definedName name="объем___5___0___0_13" localSheetId="10">#REF!</definedName>
    <definedName name="объем___5___0___0_13">#REF!</definedName>
    <definedName name="объем___5___0___0_14" localSheetId="10">#REF!</definedName>
    <definedName name="объем___5___0___0_14">#REF!</definedName>
    <definedName name="объем___5___0___0_15" localSheetId="10">#REF!</definedName>
    <definedName name="объем___5___0___0_15">#REF!</definedName>
    <definedName name="объем___5___0___0_16" localSheetId="10">#REF!</definedName>
    <definedName name="объем___5___0___0_16">#REF!</definedName>
    <definedName name="объем___5___0___0_7" localSheetId="10">#REF!</definedName>
    <definedName name="объем___5___0___0_7">#REF!</definedName>
    <definedName name="объем___5___0___0_8" localSheetId="10">#REF!</definedName>
    <definedName name="объем___5___0___0_8">#REF!</definedName>
    <definedName name="объем___5___0___0_9" localSheetId="10">#REF!</definedName>
    <definedName name="объем___5___0___0_9">#REF!</definedName>
    <definedName name="объем___5___0___1" localSheetId="21">#REF!</definedName>
    <definedName name="объем___5___0___1" localSheetId="22">#REF!</definedName>
    <definedName name="объем___5___0___1" localSheetId="23">#REF!</definedName>
    <definedName name="объем___5___0___1" localSheetId="10">#REF!</definedName>
    <definedName name="объем___5___0___1">#REF!</definedName>
    <definedName name="объем___5___0___5" localSheetId="21">#REF!</definedName>
    <definedName name="объем___5___0___5" localSheetId="22">#REF!</definedName>
    <definedName name="объем___5___0___5" localSheetId="23">#REF!</definedName>
    <definedName name="объем___5___0___5" localSheetId="10">#REF!</definedName>
    <definedName name="объем___5___0___5">#REF!</definedName>
    <definedName name="объем___5___0_1" localSheetId="21">#REF!</definedName>
    <definedName name="объем___5___0_1" localSheetId="22">#REF!</definedName>
    <definedName name="объем___5___0_1" localSheetId="23">#REF!</definedName>
    <definedName name="объем___5___0_1" localSheetId="10">#REF!</definedName>
    <definedName name="объем___5___0_1">#REF!</definedName>
    <definedName name="объем___5___0_10" localSheetId="10">#REF!</definedName>
    <definedName name="объем___5___0_10">#REF!</definedName>
    <definedName name="объем___5___0_13" localSheetId="10">#REF!</definedName>
    <definedName name="объем___5___0_13">#REF!</definedName>
    <definedName name="объем___5___0_14" localSheetId="10">#REF!</definedName>
    <definedName name="объем___5___0_14">#REF!</definedName>
    <definedName name="объем___5___0_15" localSheetId="10">#REF!</definedName>
    <definedName name="объем___5___0_15">#REF!</definedName>
    <definedName name="объем___5___0_16" localSheetId="10">#REF!</definedName>
    <definedName name="объем___5___0_16">#REF!</definedName>
    <definedName name="объем___5___0_3" localSheetId="21">#REF!</definedName>
    <definedName name="объем___5___0_3" localSheetId="22">#REF!</definedName>
    <definedName name="объем___5___0_3" localSheetId="23">#REF!</definedName>
    <definedName name="объем___5___0_3" localSheetId="10">#REF!</definedName>
    <definedName name="объем___5___0_3">#REF!</definedName>
    <definedName name="объем___5___0_5" localSheetId="21">#REF!</definedName>
    <definedName name="объем___5___0_5" localSheetId="22">#REF!</definedName>
    <definedName name="объем___5___0_5" localSheetId="23">#REF!</definedName>
    <definedName name="объем___5___0_5" localSheetId="10">#REF!</definedName>
    <definedName name="объем___5___0_5">#REF!</definedName>
    <definedName name="объем___5___0_7" localSheetId="10">#REF!</definedName>
    <definedName name="объем___5___0_7">#REF!</definedName>
    <definedName name="объем___5___0_8" localSheetId="10">#REF!</definedName>
    <definedName name="объем___5___0_8">#REF!</definedName>
    <definedName name="объем___5___0_9" localSheetId="10">#REF!</definedName>
    <definedName name="объем___5___0_9">#REF!</definedName>
    <definedName name="объем___5___1" localSheetId="21">#REF!</definedName>
    <definedName name="объем___5___1" localSheetId="22">#REF!</definedName>
    <definedName name="объем___5___1" localSheetId="23">#REF!</definedName>
    <definedName name="объем___5___1" localSheetId="10">#REF!</definedName>
    <definedName name="объем___5___1">#REF!</definedName>
    <definedName name="объем___5___3">NA()</definedName>
    <definedName name="объем___5___5">NA()</definedName>
    <definedName name="объем___5_1" localSheetId="21">#REF!</definedName>
    <definedName name="объем___5_1" localSheetId="22">#REF!</definedName>
    <definedName name="объем___5_1" localSheetId="23">#REF!</definedName>
    <definedName name="объем___5_1" localSheetId="10">#REF!</definedName>
    <definedName name="объем___5_1">#REF!</definedName>
    <definedName name="объем___5_3">NA()</definedName>
    <definedName name="объем___5_5">NA()</definedName>
    <definedName name="объем___6">NA()</definedName>
    <definedName name="объем___6___0" localSheetId="21">#REF!</definedName>
    <definedName name="объем___6___0" localSheetId="22">#REF!</definedName>
    <definedName name="объем___6___0" localSheetId="23">#REF!</definedName>
    <definedName name="объем___6___0" localSheetId="10">#REF!</definedName>
    <definedName name="объем___6___0">#REF!</definedName>
    <definedName name="объем___6___0___0" localSheetId="21">#REF!</definedName>
    <definedName name="объем___6___0___0" localSheetId="22">#REF!</definedName>
    <definedName name="объем___6___0___0" localSheetId="23">#REF!</definedName>
    <definedName name="объем___6___0___0" localSheetId="10">#REF!</definedName>
    <definedName name="объем___6___0___0">#REF!</definedName>
    <definedName name="объем___6___0___0___0" localSheetId="21">#REF!</definedName>
    <definedName name="объем___6___0___0___0" localSheetId="22">#REF!</definedName>
    <definedName name="объем___6___0___0___0" localSheetId="23">#REF!</definedName>
    <definedName name="объем___6___0___0___0" localSheetId="10">#REF!</definedName>
    <definedName name="объем___6___0___0___0">#REF!</definedName>
    <definedName name="объем___6___0___0___0___0" localSheetId="21">#REF!</definedName>
    <definedName name="объем___6___0___0___0___0" localSheetId="22">#REF!</definedName>
    <definedName name="объем___6___0___0___0___0" localSheetId="23">#REF!</definedName>
    <definedName name="объем___6___0___0___0___0" localSheetId="10">#REF!</definedName>
    <definedName name="объем___6___0___0___0___0">#REF!</definedName>
    <definedName name="объем___6___0___0___0_1" localSheetId="10">#REF!</definedName>
    <definedName name="объем___6___0___0___0_1">#REF!</definedName>
    <definedName name="объем___6___0___0___0_10" localSheetId="10">#REF!</definedName>
    <definedName name="объем___6___0___0___0_10">#REF!</definedName>
    <definedName name="объем___6___0___0___0_13" localSheetId="10">#REF!</definedName>
    <definedName name="объем___6___0___0___0_13">#REF!</definedName>
    <definedName name="объем___6___0___0___0_14" localSheetId="10">#REF!</definedName>
    <definedName name="объем___6___0___0___0_14">#REF!</definedName>
    <definedName name="объем___6___0___0___0_15" localSheetId="10">#REF!</definedName>
    <definedName name="объем___6___0___0___0_15">#REF!</definedName>
    <definedName name="объем___6___0___0___0_16" localSheetId="10">#REF!</definedName>
    <definedName name="объем___6___0___0___0_16">#REF!</definedName>
    <definedName name="объем___6___0___0___0_7" localSheetId="10">#REF!</definedName>
    <definedName name="объем___6___0___0___0_7">#REF!</definedName>
    <definedName name="объем___6___0___0___0_8" localSheetId="10">#REF!</definedName>
    <definedName name="объем___6___0___0___0_8">#REF!</definedName>
    <definedName name="объем___6___0___0___0_9" localSheetId="10">#REF!</definedName>
    <definedName name="объем___6___0___0___0_9">#REF!</definedName>
    <definedName name="объем___6___0___0_1" localSheetId="10">#REF!</definedName>
    <definedName name="объем___6___0___0_1">#REF!</definedName>
    <definedName name="объем___6___0___0_10" localSheetId="10">#REF!</definedName>
    <definedName name="объем___6___0___0_10">#REF!</definedName>
    <definedName name="объем___6___0___0_13" localSheetId="10">#REF!</definedName>
    <definedName name="объем___6___0___0_13">#REF!</definedName>
    <definedName name="объем___6___0___0_14" localSheetId="10">#REF!</definedName>
    <definedName name="объем___6___0___0_14">#REF!</definedName>
    <definedName name="объем___6___0___0_15" localSheetId="10">#REF!</definedName>
    <definedName name="объем___6___0___0_15">#REF!</definedName>
    <definedName name="объем___6___0___0_16" localSheetId="10">#REF!</definedName>
    <definedName name="объем___6___0___0_16">#REF!</definedName>
    <definedName name="объем___6___0___0_7" localSheetId="10">#REF!</definedName>
    <definedName name="объем___6___0___0_7">#REF!</definedName>
    <definedName name="объем___6___0___0_8" localSheetId="10">#REF!</definedName>
    <definedName name="объем___6___0___0_8">#REF!</definedName>
    <definedName name="объем___6___0___0_9" localSheetId="10">#REF!</definedName>
    <definedName name="объем___6___0___0_9">#REF!</definedName>
    <definedName name="объем___6___0___1" localSheetId="21">#REF!</definedName>
    <definedName name="объем___6___0___1" localSheetId="22">#REF!</definedName>
    <definedName name="объем___6___0___1" localSheetId="23">#REF!</definedName>
    <definedName name="объем___6___0___1" localSheetId="10">#REF!</definedName>
    <definedName name="объем___6___0___1">#REF!</definedName>
    <definedName name="объем___6___0___3" localSheetId="10">#REF!</definedName>
    <definedName name="объем___6___0___3">#REF!</definedName>
    <definedName name="объем___6___0___5" localSheetId="21">#REF!</definedName>
    <definedName name="объем___6___0___5" localSheetId="22">#REF!</definedName>
    <definedName name="объем___6___0___5" localSheetId="23">#REF!</definedName>
    <definedName name="объем___6___0___5" localSheetId="10">#REF!</definedName>
    <definedName name="объем___6___0___5">#REF!</definedName>
    <definedName name="объем___6___0_1" localSheetId="21">#REF!</definedName>
    <definedName name="объем___6___0_1" localSheetId="22">#REF!</definedName>
    <definedName name="объем___6___0_1" localSheetId="23">#REF!</definedName>
    <definedName name="объем___6___0_1" localSheetId="10">#REF!</definedName>
    <definedName name="объем___6___0_1">#REF!</definedName>
    <definedName name="объем___6___0_10" localSheetId="10">#REF!</definedName>
    <definedName name="объем___6___0_10">#REF!</definedName>
    <definedName name="объем___6___0_13" localSheetId="10">#REF!</definedName>
    <definedName name="объем___6___0_13">#REF!</definedName>
    <definedName name="объем___6___0_14" localSheetId="10">#REF!</definedName>
    <definedName name="объем___6___0_14">#REF!</definedName>
    <definedName name="объем___6___0_15" localSheetId="10">#REF!</definedName>
    <definedName name="объем___6___0_15">#REF!</definedName>
    <definedName name="объем___6___0_16" localSheetId="10">#REF!</definedName>
    <definedName name="объем___6___0_16">#REF!</definedName>
    <definedName name="объем___6___0_3" localSheetId="21">#REF!</definedName>
    <definedName name="объем___6___0_3" localSheetId="22">#REF!</definedName>
    <definedName name="объем___6___0_3" localSheetId="23">#REF!</definedName>
    <definedName name="объем___6___0_3" localSheetId="10">#REF!</definedName>
    <definedName name="объем___6___0_3">#REF!</definedName>
    <definedName name="объем___6___0_5" localSheetId="21">#REF!</definedName>
    <definedName name="объем___6___0_5" localSheetId="22">#REF!</definedName>
    <definedName name="объем___6___0_5" localSheetId="23">#REF!</definedName>
    <definedName name="объем___6___0_5" localSheetId="10">#REF!</definedName>
    <definedName name="объем___6___0_5">#REF!</definedName>
    <definedName name="объем___6___0_7" localSheetId="10">#REF!</definedName>
    <definedName name="объем___6___0_7">#REF!</definedName>
    <definedName name="объем___6___0_8" localSheetId="10">#REF!</definedName>
    <definedName name="объем___6___0_8">#REF!</definedName>
    <definedName name="объем___6___0_9" localSheetId="10">#REF!</definedName>
    <definedName name="объем___6___0_9">#REF!</definedName>
    <definedName name="объем___6___1" localSheetId="21">#REF!</definedName>
    <definedName name="объем___6___1" localSheetId="22">#REF!</definedName>
    <definedName name="объем___6___1" localSheetId="23">#REF!</definedName>
    <definedName name="объем___6___1" localSheetId="10">#REF!</definedName>
    <definedName name="объем___6___1">#REF!</definedName>
    <definedName name="объем___6___10" localSheetId="21">#REF!</definedName>
    <definedName name="объем___6___10" localSheetId="22">#REF!</definedName>
    <definedName name="объем___6___10" localSheetId="23">#REF!</definedName>
    <definedName name="объем___6___10" localSheetId="10">#REF!</definedName>
    <definedName name="объем___6___10">#REF!</definedName>
    <definedName name="объем___6___10_1" localSheetId="10">#REF!</definedName>
    <definedName name="объем___6___10_1">#REF!</definedName>
    <definedName name="объем___6___10_10" localSheetId="10">#REF!</definedName>
    <definedName name="объем___6___10_10">#REF!</definedName>
    <definedName name="объем___6___10_13" localSheetId="10">#REF!</definedName>
    <definedName name="объем___6___10_13">#REF!</definedName>
    <definedName name="объем___6___10_14" localSheetId="10">#REF!</definedName>
    <definedName name="объем___6___10_14">#REF!</definedName>
    <definedName name="объем___6___10_15" localSheetId="10">#REF!</definedName>
    <definedName name="объем___6___10_15">#REF!</definedName>
    <definedName name="объем___6___10_16" localSheetId="10">#REF!</definedName>
    <definedName name="объем___6___10_16">#REF!</definedName>
    <definedName name="объем___6___10_7" localSheetId="10">#REF!</definedName>
    <definedName name="объем___6___10_7">#REF!</definedName>
    <definedName name="объем___6___10_8" localSheetId="10">#REF!</definedName>
    <definedName name="объем___6___10_8">#REF!</definedName>
    <definedName name="объем___6___10_9" localSheetId="10">#REF!</definedName>
    <definedName name="объем___6___10_9">#REF!</definedName>
    <definedName name="объем___6___12" localSheetId="21">#REF!</definedName>
    <definedName name="объем___6___12" localSheetId="22">#REF!</definedName>
    <definedName name="объем___6___12" localSheetId="23">#REF!</definedName>
    <definedName name="объем___6___12" localSheetId="10">#REF!</definedName>
    <definedName name="объем___6___12">#REF!</definedName>
    <definedName name="объем___6___2" localSheetId="21">#REF!</definedName>
    <definedName name="объем___6___2" localSheetId="22">#REF!</definedName>
    <definedName name="объем___6___2" localSheetId="23">#REF!</definedName>
    <definedName name="объем___6___2" localSheetId="10">#REF!</definedName>
    <definedName name="объем___6___2">#REF!</definedName>
    <definedName name="объем___6___2_1" localSheetId="10">#REF!</definedName>
    <definedName name="объем___6___2_1">#REF!</definedName>
    <definedName name="объем___6___2_10" localSheetId="10">#REF!</definedName>
    <definedName name="объем___6___2_10">#REF!</definedName>
    <definedName name="объем___6___2_13" localSheetId="10">#REF!</definedName>
    <definedName name="объем___6___2_13">#REF!</definedName>
    <definedName name="объем___6___2_14" localSheetId="10">#REF!</definedName>
    <definedName name="объем___6___2_14">#REF!</definedName>
    <definedName name="объем___6___2_15" localSheetId="10">#REF!</definedName>
    <definedName name="объем___6___2_15">#REF!</definedName>
    <definedName name="объем___6___2_16" localSheetId="10">#REF!</definedName>
    <definedName name="объем___6___2_16">#REF!</definedName>
    <definedName name="объем___6___2_7" localSheetId="10">#REF!</definedName>
    <definedName name="объем___6___2_7">#REF!</definedName>
    <definedName name="объем___6___2_8" localSheetId="10">#REF!</definedName>
    <definedName name="объем___6___2_8">#REF!</definedName>
    <definedName name="объем___6___2_9" localSheetId="10">#REF!</definedName>
    <definedName name="объем___6___2_9">#REF!</definedName>
    <definedName name="объем___6___3" localSheetId="10">#REF!</definedName>
    <definedName name="объем___6___3">#REF!</definedName>
    <definedName name="объем___6___4" localSheetId="21">#REF!</definedName>
    <definedName name="объем___6___4" localSheetId="22">#REF!</definedName>
    <definedName name="объем___6___4" localSheetId="23">#REF!</definedName>
    <definedName name="объем___6___4" localSheetId="10">#REF!</definedName>
    <definedName name="объем___6___4">#REF!</definedName>
    <definedName name="объем___6___4_1" localSheetId="10">#REF!</definedName>
    <definedName name="объем___6___4_1">#REF!</definedName>
    <definedName name="объем___6___4_10" localSheetId="10">#REF!</definedName>
    <definedName name="объем___6___4_10">#REF!</definedName>
    <definedName name="объем___6___4_13" localSheetId="10">#REF!</definedName>
    <definedName name="объем___6___4_13">#REF!</definedName>
    <definedName name="объем___6___4_14" localSheetId="10">#REF!</definedName>
    <definedName name="объем___6___4_14">#REF!</definedName>
    <definedName name="объем___6___4_15" localSheetId="10">#REF!</definedName>
    <definedName name="объем___6___4_15">#REF!</definedName>
    <definedName name="объем___6___4_16" localSheetId="10">#REF!</definedName>
    <definedName name="объем___6___4_16">#REF!</definedName>
    <definedName name="объем___6___4_7" localSheetId="10">#REF!</definedName>
    <definedName name="объем___6___4_7">#REF!</definedName>
    <definedName name="объем___6___4_8" localSheetId="10">#REF!</definedName>
    <definedName name="объем___6___4_8">#REF!</definedName>
    <definedName name="объем___6___4_9" localSheetId="10">#REF!</definedName>
    <definedName name="объем___6___4_9">#REF!</definedName>
    <definedName name="объем___6___5">NA()</definedName>
    <definedName name="объем___6___6" localSheetId="21">#REF!</definedName>
    <definedName name="объем___6___6" localSheetId="22">#REF!</definedName>
    <definedName name="объем___6___6" localSheetId="23">#REF!</definedName>
    <definedName name="объем___6___6" localSheetId="10">#REF!</definedName>
    <definedName name="объем___6___6">#REF!</definedName>
    <definedName name="объем___6___6___0" localSheetId="10">#REF!</definedName>
    <definedName name="объем___6___6___0">#REF!</definedName>
    <definedName name="объем___6___6_1" localSheetId="10">#REF!</definedName>
    <definedName name="объем___6___6_1">#REF!</definedName>
    <definedName name="объем___6___6_10" localSheetId="10">#REF!</definedName>
    <definedName name="объем___6___6_10">#REF!</definedName>
    <definedName name="объем___6___6_13" localSheetId="10">#REF!</definedName>
    <definedName name="объем___6___6_13">#REF!</definedName>
    <definedName name="объем___6___6_14" localSheetId="10">#REF!</definedName>
    <definedName name="объем___6___6_14">#REF!</definedName>
    <definedName name="объем___6___6_15" localSheetId="10">#REF!</definedName>
    <definedName name="объем___6___6_15">#REF!</definedName>
    <definedName name="объем___6___6_16" localSheetId="10">#REF!</definedName>
    <definedName name="объем___6___6_16">#REF!</definedName>
    <definedName name="объем___6___6_7" localSheetId="10">#REF!</definedName>
    <definedName name="объем___6___6_7">#REF!</definedName>
    <definedName name="объем___6___6_8" localSheetId="10">#REF!</definedName>
    <definedName name="объем___6___6_8">#REF!</definedName>
    <definedName name="объем___6___6_9" localSheetId="10">#REF!</definedName>
    <definedName name="объем___6___6_9">#REF!</definedName>
    <definedName name="объем___6___8" localSheetId="21">#REF!</definedName>
    <definedName name="объем___6___8" localSheetId="22">#REF!</definedName>
    <definedName name="объем___6___8" localSheetId="23">#REF!</definedName>
    <definedName name="объем___6___8" localSheetId="10">#REF!</definedName>
    <definedName name="объем___6___8">#REF!</definedName>
    <definedName name="объем___6___8___0" localSheetId="10">#REF!</definedName>
    <definedName name="объем___6___8___0">#REF!</definedName>
    <definedName name="объем___6___8_1" localSheetId="10">#REF!</definedName>
    <definedName name="объем___6___8_1">#REF!</definedName>
    <definedName name="объем___6___8_10" localSheetId="10">#REF!</definedName>
    <definedName name="объем___6___8_10">#REF!</definedName>
    <definedName name="объем___6___8_13" localSheetId="10">#REF!</definedName>
    <definedName name="объем___6___8_13">#REF!</definedName>
    <definedName name="объем___6___8_14" localSheetId="10">#REF!</definedName>
    <definedName name="объем___6___8_14">#REF!</definedName>
    <definedName name="объем___6___8_15" localSheetId="10">#REF!</definedName>
    <definedName name="объем___6___8_15">#REF!</definedName>
    <definedName name="объем___6___8_16" localSheetId="10">#REF!</definedName>
    <definedName name="объем___6___8_16">#REF!</definedName>
    <definedName name="объем___6___8_7" localSheetId="10">#REF!</definedName>
    <definedName name="объем___6___8_7">#REF!</definedName>
    <definedName name="объем___6___8_8" localSheetId="10">#REF!</definedName>
    <definedName name="объем___6___8_8">#REF!</definedName>
    <definedName name="объем___6___8_9" localSheetId="10">#REF!</definedName>
    <definedName name="объем___6___8_9">#REF!</definedName>
    <definedName name="объем___6_1" localSheetId="21">#REF!</definedName>
    <definedName name="объем___6_1" localSheetId="22">#REF!</definedName>
    <definedName name="объем___6_1" localSheetId="23">#REF!</definedName>
    <definedName name="объем___6_1" localSheetId="10">#REF!</definedName>
    <definedName name="объем___6_1">#REF!</definedName>
    <definedName name="объем___6_10" localSheetId="10">#REF!</definedName>
    <definedName name="объем___6_10">#REF!</definedName>
    <definedName name="объем___6_13" localSheetId="10">#REF!</definedName>
    <definedName name="объем___6_13">#REF!</definedName>
    <definedName name="объем___6_14" localSheetId="10">#REF!</definedName>
    <definedName name="объем___6_14">#REF!</definedName>
    <definedName name="объем___6_15" localSheetId="10">#REF!</definedName>
    <definedName name="объем___6_15">#REF!</definedName>
    <definedName name="объем___6_3" localSheetId="21">#REF!</definedName>
    <definedName name="объем___6_3" localSheetId="22">#REF!</definedName>
    <definedName name="объем___6_3" localSheetId="23">#REF!</definedName>
    <definedName name="объем___6_3" localSheetId="10">#REF!</definedName>
    <definedName name="объем___6_3">#REF!</definedName>
    <definedName name="объем___6_5">NA()</definedName>
    <definedName name="объем___6_7" localSheetId="10">#REF!</definedName>
    <definedName name="объем___6_7">#REF!</definedName>
    <definedName name="объем___6_8" localSheetId="10">#REF!</definedName>
    <definedName name="объем___6_8">#REF!</definedName>
    <definedName name="объем___6_9" localSheetId="10">#REF!</definedName>
    <definedName name="объем___6_9">#REF!</definedName>
    <definedName name="объем___7" localSheetId="21">#REF!</definedName>
    <definedName name="объем___7" localSheetId="22">#REF!</definedName>
    <definedName name="объем___7" localSheetId="23">#REF!</definedName>
    <definedName name="объем___7" localSheetId="10">#REF!</definedName>
    <definedName name="объем___7">#REF!</definedName>
    <definedName name="объем___7___0" localSheetId="21">#REF!</definedName>
    <definedName name="объем___7___0" localSheetId="22">#REF!</definedName>
    <definedName name="объем___7___0" localSheetId="23">#REF!</definedName>
    <definedName name="объем___7___0" localSheetId="10">#REF!</definedName>
    <definedName name="объем___7___0">#REF!</definedName>
    <definedName name="объем___7___0___0" localSheetId="10">#REF!</definedName>
    <definedName name="объем___7___0___0">#REF!</definedName>
    <definedName name="объем___7___10" localSheetId="21">#REF!</definedName>
    <definedName name="объем___7___10" localSheetId="22">#REF!</definedName>
    <definedName name="объем___7___10" localSheetId="23">#REF!</definedName>
    <definedName name="объем___7___10" localSheetId="10">#REF!</definedName>
    <definedName name="объем___7___10">#REF!</definedName>
    <definedName name="объем___7___2" localSheetId="21">#REF!</definedName>
    <definedName name="объем___7___2" localSheetId="22">#REF!</definedName>
    <definedName name="объем___7___2" localSheetId="23">#REF!</definedName>
    <definedName name="объем___7___2" localSheetId="10">#REF!</definedName>
    <definedName name="объем___7___2">#REF!</definedName>
    <definedName name="объем___7___4" localSheetId="21">#REF!</definedName>
    <definedName name="объем___7___4" localSheetId="22">#REF!</definedName>
    <definedName name="объем___7___4" localSheetId="23">#REF!</definedName>
    <definedName name="объем___7___4" localSheetId="10">#REF!</definedName>
    <definedName name="объем___7___4">#REF!</definedName>
    <definedName name="объем___7___6" localSheetId="21">#REF!</definedName>
    <definedName name="объем___7___6" localSheetId="22">#REF!</definedName>
    <definedName name="объем___7___6" localSheetId="23">#REF!</definedName>
    <definedName name="объем___7___6" localSheetId="10">#REF!</definedName>
    <definedName name="объем___7___6">#REF!</definedName>
    <definedName name="объем___7___8" localSheetId="21">#REF!</definedName>
    <definedName name="объем___7___8" localSheetId="22">#REF!</definedName>
    <definedName name="объем___7___8" localSheetId="23">#REF!</definedName>
    <definedName name="объем___7___8" localSheetId="10">#REF!</definedName>
    <definedName name="объем___7___8">#REF!</definedName>
    <definedName name="объем___7_1" localSheetId="10">#REF!</definedName>
    <definedName name="объем___7_1">#REF!</definedName>
    <definedName name="объем___7_10" localSheetId="10">#REF!</definedName>
    <definedName name="объем___7_10">#REF!</definedName>
    <definedName name="объем___7_13" localSheetId="10">#REF!</definedName>
    <definedName name="объем___7_13">#REF!</definedName>
    <definedName name="объем___7_14" localSheetId="10">#REF!</definedName>
    <definedName name="объем___7_14">#REF!</definedName>
    <definedName name="объем___7_15" localSheetId="10">#REF!</definedName>
    <definedName name="объем___7_15">#REF!</definedName>
    <definedName name="объем___7_16" localSheetId="10">#REF!</definedName>
    <definedName name="объем___7_16">#REF!</definedName>
    <definedName name="объем___7_7" localSheetId="10">#REF!</definedName>
    <definedName name="объем___7_7">#REF!</definedName>
    <definedName name="объем___7_8" localSheetId="10">#REF!</definedName>
    <definedName name="объем___7_8">#REF!</definedName>
    <definedName name="объем___7_9" localSheetId="10">#REF!</definedName>
    <definedName name="объем___7_9">#REF!</definedName>
    <definedName name="объем___8" localSheetId="21">#REF!</definedName>
    <definedName name="объем___8" localSheetId="22">#REF!</definedName>
    <definedName name="объем___8" localSheetId="23">#REF!</definedName>
    <definedName name="объем___8" localSheetId="10">#REF!</definedName>
    <definedName name="объем___8">#REF!</definedName>
    <definedName name="объем___8___0" localSheetId="21">#REF!</definedName>
    <definedName name="объем___8___0" localSheetId="22">#REF!</definedName>
    <definedName name="объем___8___0" localSheetId="23">#REF!</definedName>
    <definedName name="объем___8___0" localSheetId="10">#REF!</definedName>
    <definedName name="объем___8___0">#REF!</definedName>
    <definedName name="объем___8___0___0" localSheetId="21">#REF!</definedName>
    <definedName name="объем___8___0___0" localSheetId="22">#REF!</definedName>
    <definedName name="объем___8___0___0" localSheetId="23">#REF!</definedName>
    <definedName name="объем___8___0___0" localSheetId="10">#REF!</definedName>
    <definedName name="объем___8___0___0">#REF!</definedName>
    <definedName name="объем___8___0___0___0" localSheetId="21">#REF!</definedName>
    <definedName name="объем___8___0___0___0" localSheetId="22">#REF!</definedName>
    <definedName name="объем___8___0___0___0" localSheetId="23">#REF!</definedName>
    <definedName name="объем___8___0___0___0" localSheetId="10">#REF!</definedName>
    <definedName name="объем___8___0___0___0">#REF!</definedName>
    <definedName name="объем___8___0___0___0___0" localSheetId="21">#REF!</definedName>
    <definedName name="объем___8___0___0___0___0" localSheetId="22">#REF!</definedName>
    <definedName name="объем___8___0___0___0___0" localSheetId="23">#REF!</definedName>
    <definedName name="объем___8___0___0___0___0" localSheetId="10">#REF!</definedName>
    <definedName name="объем___8___0___0___0___0">#REF!</definedName>
    <definedName name="объем___8___0___0___0_1" localSheetId="10">#REF!</definedName>
    <definedName name="объем___8___0___0___0_1">#REF!</definedName>
    <definedName name="объем___8___0___0___0_10" localSheetId="10">#REF!</definedName>
    <definedName name="объем___8___0___0___0_10">#REF!</definedName>
    <definedName name="объем___8___0___0___0_13" localSheetId="10">#REF!</definedName>
    <definedName name="объем___8___0___0___0_13">#REF!</definedName>
    <definedName name="объем___8___0___0___0_14" localSheetId="10">#REF!</definedName>
    <definedName name="объем___8___0___0___0_14">#REF!</definedName>
    <definedName name="объем___8___0___0___0_15" localSheetId="10">#REF!</definedName>
    <definedName name="объем___8___0___0___0_15">#REF!</definedName>
    <definedName name="объем___8___0___0___0_16" localSheetId="10">#REF!</definedName>
    <definedName name="объем___8___0___0___0_16">#REF!</definedName>
    <definedName name="объем___8___0___0___0_7" localSheetId="10">#REF!</definedName>
    <definedName name="объем___8___0___0___0_7">#REF!</definedName>
    <definedName name="объем___8___0___0___0_8" localSheetId="10">#REF!</definedName>
    <definedName name="объем___8___0___0___0_8">#REF!</definedName>
    <definedName name="объем___8___0___0___0_9" localSheetId="10">#REF!</definedName>
    <definedName name="объем___8___0___0___0_9">#REF!</definedName>
    <definedName name="объем___8___0___0_1" localSheetId="10">#REF!</definedName>
    <definedName name="объем___8___0___0_1">#REF!</definedName>
    <definedName name="объем___8___0___0_10" localSheetId="10">#REF!</definedName>
    <definedName name="объем___8___0___0_10">#REF!</definedName>
    <definedName name="объем___8___0___0_13" localSheetId="10">#REF!</definedName>
    <definedName name="объем___8___0___0_13">#REF!</definedName>
    <definedName name="объем___8___0___0_14" localSheetId="10">#REF!</definedName>
    <definedName name="объем___8___0___0_14">#REF!</definedName>
    <definedName name="объем___8___0___0_15" localSheetId="10">#REF!</definedName>
    <definedName name="объем___8___0___0_15">#REF!</definedName>
    <definedName name="объем___8___0___0_16" localSheetId="10">#REF!</definedName>
    <definedName name="объем___8___0___0_16">#REF!</definedName>
    <definedName name="объем___8___0___0_7" localSheetId="10">#REF!</definedName>
    <definedName name="объем___8___0___0_7">#REF!</definedName>
    <definedName name="объем___8___0___0_8" localSheetId="10">#REF!</definedName>
    <definedName name="объем___8___0___0_8">#REF!</definedName>
    <definedName name="объем___8___0___0_9" localSheetId="10">#REF!</definedName>
    <definedName name="объем___8___0___0_9">#REF!</definedName>
    <definedName name="объем___8___0___1" localSheetId="21">#REF!</definedName>
    <definedName name="объем___8___0___1" localSheetId="22">#REF!</definedName>
    <definedName name="объем___8___0___1" localSheetId="23">#REF!</definedName>
    <definedName name="объем___8___0___1" localSheetId="10">#REF!</definedName>
    <definedName name="объем___8___0___1">#REF!</definedName>
    <definedName name="объем___8___0___5" localSheetId="21">#REF!</definedName>
    <definedName name="объем___8___0___5" localSheetId="22">#REF!</definedName>
    <definedName name="объем___8___0___5" localSheetId="23">#REF!</definedName>
    <definedName name="объем___8___0___5" localSheetId="10">#REF!</definedName>
    <definedName name="объем___8___0___5">#REF!</definedName>
    <definedName name="объем___8___0_1" localSheetId="21">#REF!</definedName>
    <definedName name="объем___8___0_1" localSheetId="22">#REF!</definedName>
    <definedName name="объем___8___0_1" localSheetId="23">#REF!</definedName>
    <definedName name="объем___8___0_1" localSheetId="10">#REF!</definedName>
    <definedName name="объем___8___0_1">#REF!</definedName>
    <definedName name="объем___8___0_10" localSheetId="10">#REF!</definedName>
    <definedName name="объем___8___0_10">#REF!</definedName>
    <definedName name="объем___8___0_13" localSheetId="10">#REF!</definedName>
    <definedName name="объем___8___0_13">#REF!</definedName>
    <definedName name="объем___8___0_14" localSheetId="10">#REF!</definedName>
    <definedName name="объем___8___0_14">#REF!</definedName>
    <definedName name="объем___8___0_15" localSheetId="10">#REF!</definedName>
    <definedName name="объем___8___0_15">#REF!</definedName>
    <definedName name="объем___8___0_16" localSheetId="10">#REF!</definedName>
    <definedName name="объем___8___0_16">#REF!</definedName>
    <definedName name="объем___8___0_3" localSheetId="21">#REF!</definedName>
    <definedName name="объем___8___0_3" localSheetId="22">#REF!</definedName>
    <definedName name="объем___8___0_3" localSheetId="23">#REF!</definedName>
    <definedName name="объем___8___0_3" localSheetId="10">#REF!</definedName>
    <definedName name="объем___8___0_3">#REF!</definedName>
    <definedName name="объем___8___0_5" localSheetId="21">#REF!</definedName>
    <definedName name="объем___8___0_5" localSheetId="22">#REF!</definedName>
    <definedName name="объем___8___0_5" localSheetId="23">#REF!</definedName>
    <definedName name="объем___8___0_5" localSheetId="10">#REF!</definedName>
    <definedName name="объем___8___0_5">#REF!</definedName>
    <definedName name="объем___8___0_7" localSheetId="10">#REF!</definedName>
    <definedName name="объем___8___0_7">#REF!</definedName>
    <definedName name="объем___8___0_8" localSheetId="10">#REF!</definedName>
    <definedName name="объем___8___0_8">#REF!</definedName>
    <definedName name="объем___8___0_9" localSheetId="10">#REF!</definedName>
    <definedName name="объем___8___0_9">#REF!</definedName>
    <definedName name="объем___8___1" localSheetId="21">#REF!</definedName>
    <definedName name="объем___8___1" localSheetId="22">#REF!</definedName>
    <definedName name="объем___8___1" localSheetId="23">#REF!</definedName>
    <definedName name="объем___8___1" localSheetId="10">#REF!</definedName>
    <definedName name="объем___8___1">#REF!</definedName>
    <definedName name="объем___8___10" localSheetId="21">#REF!</definedName>
    <definedName name="объем___8___10" localSheetId="22">#REF!</definedName>
    <definedName name="объем___8___10" localSheetId="23">#REF!</definedName>
    <definedName name="объем___8___10" localSheetId="10">#REF!</definedName>
    <definedName name="объем___8___10">#REF!</definedName>
    <definedName name="объем___8___10_1" localSheetId="10">#REF!</definedName>
    <definedName name="объем___8___10_1">#REF!</definedName>
    <definedName name="объем___8___10_10" localSheetId="10">#REF!</definedName>
    <definedName name="объем___8___10_10">#REF!</definedName>
    <definedName name="объем___8___10_13" localSheetId="10">#REF!</definedName>
    <definedName name="объем___8___10_13">#REF!</definedName>
    <definedName name="объем___8___10_14" localSheetId="10">#REF!</definedName>
    <definedName name="объем___8___10_14">#REF!</definedName>
    <definedName name="объем___8___10_15" localSheetId="10">#REF!</definedName>
    <definedName name="объем___8___10_15">#REF!</definedName>
    <definedName name="объем___8___10_16" localSheetId="10">#REF!</definedName>
    <definedName name="объем___8___10_16">#REF!</definedName>
    <definedName name="объем___8___10_7" localSheetId="10">#REF!</definedName>
    <definedName name="объем___8___10_7">#REF!</definedName>
    <definedName name="объем___8___10_8" localSheetId="10">#REF!</definedName>
    <definedName name="объем___8___10_8">#REF!</definedName>
    <definedName name="объем___8___10_9" localSheetId="10">#REF!</definedName>
    <definedName name="объем___8___10_9">#REF!</definedName>
    <definedName name="объем___8___12" localSheetId="21">#REF!</definedName>
    <definedName name="объем___8___12" localSheetId="22">#REF!</definedName>
    <definedName name="объем___8___12" localSheetId="23">#REF!</definedName>
    <definedName name="объем___8___12" localSheetId="10">#REF!</definedName>
    <definedName name="объем___8___12">#REF!</definedName>
    <definedName name="объем___8___2" localSheetId="21">#REF!</definedName>
    <definedName name="объем___8___2" localSheetId="22">#REF!</definedName>
    <definedName name="объем___8___2" localSheetId="23">#REF!</definedName>
    <definedName name="объем___8___2" localSheetId="10">#REF!</definedName>
    <definedName name="объем___8___2">#REF!</definedName>
    <definedName name="объем___8___2_1" localSheetId="10">#REF!</definedName>
    <definedName name="объем___8___2_1">#REF!</definedName>
    <definedName name="объем___8___2_10" localSheetId="10">#REF!</definedName>
    <definedName name="объем___8___2_10">#REF!</definedName>
    <definedName name="объем___8___2_13" localSheetId="10">#REF!</definedName>
    <definedName name="объем___8___2_13">#REF!</definedName>
    <definedName name="объем___8___2_14" localSheetId="10">#REF!</definedName>
    <definedName name="объем___8___2_14">#REF!</definedName>
    <definedName name="объем___8___2_15" localSheetId="10">#REF!</definedName>
    <definedName name="объем___8___2_15">#REF!</definedName>
    <definedName name="объем___8___2_16" localSheetId="10">#REF!</definedName>
    <definedName name="объем___8___2_16">#REF!</definedName>
    <definedName name="объем___8___2_7" localSheetId="10">#REF!</definedName>
    <definedName name="объем___8___2_7">#REF!</definedName>
    <definedName name="объем___8___2_8" localSheetId="10">#REF!</definedName>
    <definedName name="объем___8___2_8">#REF!</definedName>
    <definedName name="объем___8___2_9" localSheetId="10">#REF!</definedName>
    <definedName name="объем___8___2_9">#REF!</definedName>
    <definedName name="объем___8___4" localSheetId="21">#REF!</definedName>
    <definedName name="объем___8___4" localSheetId="22">#REF!</definedName>
    <definedName name="объем___8___4" localSheetId="23">#REF!</definedName>
    <definedName name="объем___8___4" localSheetId="10">#REF!</definedName>
    <definedName name="объем___8___4">#REF!</definedName>
    <definedName name="объем___8___4_1" localSheetId="10">#REF!</definedName>
    <definedName name="объем___8___4_1">#REF!</definedName>
    <definedName name="объем___8___4_10" localSheetId="10">#REF!</definedName>
    <definedName name="объем___8___4_10">#REF!</definedName>
    <definedName name="объем___8___4_13" localSheetId="10">#REF!</definedName>
    <definedName name="объем___8___4_13">#REF!</definedName>
    <definedName name="объем___8___4_14" localSheetId="10">#REF!</definedName>
    <definedName name="объем___8___4_14">#REF!</definedName>
    <definedName name="объем___8___4_15" localSheetId="10">#REF!</definedName>
    <definedName name="объем___8___4_15">#REF!</definedName>
    <definedName name="объем___8___4_16" localSheetId="10">#REF!</definedName>
    <definedName name="объем___8___4_16">#REF!</definedName>
    <definedName name="объем___8___4_7" localSheetId="10">#REF!</definedName>
    <definedName name="объем___8___4_7">#REF!</definedName>
    <definedName name="объем___8___4_8" localSheetId="10">#REF!</definedName>
    <definedName name="объем___8___4_8">#REF!</definedName>
    <definedName name="объем___8___4_9" localSheetId="10">#REF!</definedName>
    <definedName name="объем___8___4_9">#REF!</definedName>
    <definedName name="объем___8___5" localSheetId="21">#REF!</definedName>
    <definedName name="объем___8___5" localSheetId="22">#REF!</definedName>
    <definedName name="объем___8___5" localSheetId="23">#REF!</definedName>
    <definedName name="объем___8___5" localSheetId="10">#REF!</definedName>
    <definedName name="объем___8___5">#REF!</definedName>
    <definedName name="объем___8___6" localSheetId="21">#REF!</definedName>
    <definedName name="объем___8___6" localSheetId="22">#REF!</definedName>
    <definedName name="объем___8___6" localSheetId="23">#REF!</definedName>
    <definedName name="объем___8___6" localSheetId="10">#REF!</definedName>
    <definedName name="объем___8___6">#REF!</definedName>
    <definedName name="объем___8___6___0" localSheetId="10">#REF!</definedName>
    <definedName name="объем___8___6___0">#REF!</definedName>
    <definedName name="объем___8___6_1" localSheetId="10">#REF!</definedName>
    <definedName name="объем___8___6_1">#REF!</definedName>
    <definedName name="объем___8___6_10" localSheetId="10">#REF!</definedName>
    <definedName name="объем___8___6_10">#REF!</definedName>
    <definedName name="объем___8___6_13" localSheetId="10">#REF!</definedName>
    <definedName name="объем___8___6_13">#REF!</definedName>
    <definedName name="объем___8___6_14" localSheetId="10">#REF!</definedName>
    <definedName name="объем___8___6_14">#REF!</definedName>
    <definedName name="объем___8___6_15" localSheetId="10">#REF!</definedName>
    <definedName name="объем___8___6_15">#REF!</definedName>
    <definedName name="объем___8___6_16" localSheetId="10">#REF!</definedName>
    <definedName name="объем___8___6_16">#REF!</definedName>
    <definedName name="объем___8___6_7" localSheetId="10">#REF!</definedName>
    <definedName name="объем___8___6_7">#REF!</definedName>
    <definedName name="объем___8___6_8" localSheetId="10">#REF!</definedName>
    <definedName name="объем___8___6_8">#REF!</definedName>
    <definedName name="объем___8___6_9" localSheetId="10">#REF!</definedName>
    <definedName name="объем___8___6_9">#REF!</definedName>
    <definedName name="объем___8___7" localSheetId="10">#REF!</definedName>
    <definedName name="объем___8___7">#REF!</definedName>
    <definedName name="объем___8___8" localSheetId="21">#REF!</definedName>
    <definedName name="объем___8___8" localSheetId="22">#REF!</definedName>
    <definedName name="объем___8___8" localSheetId="23">#REF!</definedName>
    <definedName name="объем___8___8" localSheetId="10">#REF!</definedName>
    <definedName name="объем___8___8">#REF!</definedName>
    <definedName name="объем___8___8___0" localSheetId="10">#REF!</definedName>
    <definedName name="объем___8___8___0">#REF!</definedName>
    <definedName name="объем___8___8_1" localSheetId="10">#REF!</definedName>
    <definedName name="объем___8___8_1">#REF!</definedName>
    <definedName name="объем___8___8_10" localSheetId="10">#REF!</definedName>
    <definedName name="объем___8___8_10">#REF!</definedName>
    <definedName name="объем___8___8_13" localSheetId="10">#REF!</definedName>
    <definedName name="объем___8___8_13">#REF!</definedName>
    <definedName name="объем___8___8_14" localSheetId="10">#REF!</definedName>
    <definedName name="объем___8___8_14">#REF!</definedName>
    <definedName name="объем___8___8_15" localSheetId="10">#REF!</definedName>
    <definedName name="объем___8___8_15">#REF!</definedName>
    <definedName name="объем___8___8_16" localSheetId="10">#REF!</definedName>
    <definedName name="объем___8___8_16">#REF!</definedName>
    <definedName name="объем___8___8_7" localSheetId="10">#REF!</definedName>
    <definedName name="объем___8___8_7">#REF!</definedName>
    <definedName name="объем___8___8_8" localSheetId="10">#REF!</definedName>
    <definedName name="объем___8___8_8">#REF!</definedName>
    <definedName name="объем___8___8_9" localSheetId="10">#REF!</definedName>
    <definedName name="объем___8___8_9">#REF!</definedName>
    <definedName name="объем___8_1" localSheetId="21">#REF!</definedName>
    <definedName name="объем___8_1" localSheetId="22">#REF!</definedName>
    <definedName name="объем___8_1" localSheetId="23">#REF!</definedName>
    <definedName name="объем___8_1" localSheetId="10">#REF!</definedName>
    <definedName name="объем___8_1">#REF!</definedName>
    <definedName name="объем___8_10" localSheetId="10">#REF!</definedName>
    <definedName name="объем___8_10">#REF!</definedName>
    <definedName name="объем___8_13" localSheetId="10">#REF!</definedName>
    <definedName name="объем___8_13">#REF!</definedName>
    <definedName name="объем___8_14" localSheetId="10">#REF!</definedName>
    <definedName name="объем___8_14">#REF!</definedName>
    <definedName name="объем___8_15" localSheetId="10">#REF!</definedName>
    <definedName name="объем___8_15">#REF!</definedName>
    <definedName name="объем___8_16" localSheetId="10">#REF!</definedName>
    <definedName name="объем___8_16">#REF!</definedName>
    <definedName name="объем___8_3" localSheetId="21">#REF!</definedName>
    <definedName name="объем___8_3" localSheetId="22">#REF!</definedName>
    <definedName name="объем___8_3" localSheetId="23">#REF!</definedName>
    <definedName name="объем___8_3" localSheetId="10">#REF!</definedName>
    <definedName name="объем___8_3">#REF!</definedName>
    <definedName name="объем___8_5" localSheetId="21">#REF!</definedName>
    <definedName name="объем___8_5" localSheetId="22">#REF!</definedName>
    <definedName name="объем___8_5" localSheetId="23">#REF!</definedName>
    <definedName name="объем___8_5" localSheetId="10">#REF!</definedName>
    <definedName name="объем___8_5">#REF!</definedName>
    <definedName name="объем___8_7" localSheetId="10">#REF!</definedName>
    <definedName name="объем___8_7">#REF!</definedName>
    <definedName name="объем___8_8" localSheetId="10">#REF!</definedName>
    <definedName name="объем___8_8">#REF!</definedName>
    <definedName name="объем___8_9" localSheetId="10">#REF!</definedName>
    <definedName name="объем___8_9">#REF!</definedName>
    <definedName name="объем___9" localSheetId="21">#REF!</definedName>
    <definedName name="объем___9" localSheetId="22">#REF!</definedName>
    <definedName name="объем___9" localSheetId="23">#REF!</definedName>
    <definedName name="объем___9" localSheetId="10">#REF!</definedName>
    <definedName name="объем___9">#REF!</definedName>
    <definedName name="объем___9___0" localSheetId="21">#REF!</definedName>
    <definedName name="объем___9___0" localSheetId="22">#REF!</definedName>
    <definedName name="объем___9___0" localSheetId="23">#REF!</definedName>
    <definedName name="объем___9___0" localSheetId="10">#REF!</definedName>
    <definedName name="объем___9___0">#REF!</definedName>
    <definedName name="объем___9___0___0" localSheetId="21">#REF!</definedName>
    <definedName name="объем___9___0___0" localSheetId="22">#REF!</definedName>
    <definedName name="объем___9___0___0" localSheetId="23">#REF!</definedName>
    <definedName name="объем___9___0___0" localSheetId="10">#REF!</definedName>
    <definedName name="объем___9___0___0">#REF!</definedName>
    <definedName name="объем___9___0___0___0" localSheetId="21">#REF!</definedName>
    <definedName name="объем___9___0___0___0" localSheetId="22">#REF!</definedName>
    <definedName name="объем___9___0___0___0" localSheetId="23">#REF!</definedName>
    <definedName name="объем___9___0___0___0" localSheetId="10">#REF!</definedName>
    <definedName name="объем___9___0___0___0">#REF!</definedName>
    <definedName name="объем___9___0___0___0___0" localSheetId="21">#REF!</definedName>
    <definedName name="объем___9___0___0___0___0" localSheetId="22">#REF!</definedName>
    <definedName name="объем___9___0___0___0___0" localSheetId="23">#REF!</definedName>
    <definedName name="объем___9___0___0___0___0" localSheetId="10">#REF!</definedName>
    <definedName name="объем___9___0___0___0___0">#REF!</definedName>
    <definedName name="объем___9___0___0___0_1" localSheetId="10">#REF!</definedName>
    <definedName name="объем___9___0___0___0_1">#REF!</definedName>
    <definedName name="объем___9___0___0___0_10" localSheetId="10">#REF!</definedName>
    <definedName name="объем___9___0___0___0_10">#REF!</definedName>
    <definedName name="объем___9___0___0___0_13" localSheetId="10">#REF!</definedName>
    <definedName name="объем___9___0___0___0_13">#REF!</definedName>
    <definedName name="объем___9___0___0___0_14" localSheetId="10">#REF!</definedName>
    <definedName name="объем___9___0___0___0_14">#REF!</definedName>
    <definedName name="объем___9___0___0___0_15" localSheetId="10">#REF!</definedName>
    <definedName name="объем___9___0___0___0_15">#REF!</definedName>
    <definedName name="объем___9___0___0___0_16" localSheetId="10">#REF!</definedName>
    <definedName name="объем___9___0___0___0_16">#REF!</definedName>
    <definedName name="объем___9___0___0___0_7" localSheetId="10">#REF!</definedName>
    <definedName name="объем___9___0___0___0_7">#REF!</definedName>
    <definedName name="объем___9___0___0___0_8" localSheetId="10">#REF!</definedName>
    <definedName name="объем___9___0___0___0_8">#REF!</definedName>
    <definedName name="объем___9___0___0___0_9" localSheetId="10">#REF!</definedName>
    <definedName name="объем___9___0___0___0_9">#REF!</definedName>
    <definedName name="объем___9___0___0_1" localSheetId="10">#REF!</definedName>
    <definedName name="объем___9___0___0_1">#REF!</definedName>
    <definedName name="объем___9___0___0_10" localSheetId="10">#REF!</definedName>
    <definedName name="объем___9___0___0_10">#REF!</definedName>
    <definedName name="объем___9___0___0_13" localSheetId="10">#REF!</definedName>
    <definedName name="объем___9___0___0_13">#REF!</definedName>
    <definedName name="объем___9___0___0_14" localSheetId="10">#REF!</definedName>
    <definedName name="объем___9___0___0_14">#REF!</definedName>
    <definedName name="объем___9___0___0_15" localSheetId="10">#REF!</definedName>
    <definedName name="объем___9___0___0_15">#REF!</definedName>
    <definedName name="объем___9___0___0_16" localSheetId="10">#REF!</definedName>
    <definedName name="объем___9___0___0_16">#REF!</definedName>
    <definedName name="объем___9___0___0_7" localSheetId="10">#REF!</definedName>
    <definedName name="объем___9___0___0_7">#REF!</definedName>
    <definedName name="объем___9___0___0_8" localSheetId="10">#REF!</definedName>
    <definedName name="объем___9___0___0_8">#REF!</definedName>
    <definedName name="объем___9___0___0_9" localSheetId="10">#REF!</definedName>
    <definedName name="объем___9___0___0_9">#REF!</definedName>
    <definedName name="объем___9___0___5" localSheetId="21">#REF!</definedName>
    <definedName name="объем___9___0___5" localSheetId="22">#REF!</definedName>
    <definedName name="объем___9___0___5" localSheetId="23">#REF!</definedName>
    <definedName name="объем___9___0___5" localSheetId="10">#REF!</definedName>
    <definedName name="объем___9___0___5">#REF!</definedName>
    <definedName name="объем___9___0_1" localSheetId="10">#REF!</definedName>
    <definedName name="объем___9___0_1">#REF!</definedName>
    <definedName name="объем___9___0_10" localSheetId="10">#REF!</definedName>
    <definedName name="объем___9___0_10">#REF!</definedName>
    <definedName name="объем___9___0_13" localSheetId="10">#REF!</definedName>
    <definedName name="объем___9___0_13">#REF!</definedName>
    <definedName name="объем___9___0_14" localSheetId="10">#REF!</definedName>
    <definedName name="объем___9___0_14">#REF!</definedName>
    <definedName name="объем___9___0_15" localSheetId="10">#REF!</definedName>
    <definedName name="объем___9___0_15">#REF!</definedName>
    <definedName name="объем___9___0_16" localSheetId="10">#REF!</definedName>
    <definedName name="объем___9___0_16">#REF!</definedName>
    <definedName name="объем___9___0_5" localSheetId="21">#REF!</definedName>
    <definedName name="объем___9___0_5" localSheetId="22">#REF!</definedName>
    <definedName name="объем___9___0_5" localSheetId="23">#REF!</definedName>
    <definedName name="объем___9___0_5" localSheetId="10">#REF!</definedName>
    <definedName name="объем___9___0_5">#REF!</definedName>
    <definedName name="объем___9___0_7" localSheetId="10">#REF!</definedName>
    <definedName name="объем___9___0_7">#REF!</definedName>
    <definedName name="объем___9___0_8" localSheetId="10">#REF!</definedName>
    <definedName name="объем___9___0_8">#REF!</definedName>
    <definedName name="объем___9___0_9" localSheetId="10">#REF!</definedName>
    <definedName name="объем___9___0_9">#REF!</definedName>
    <definedName name="объем___9___10" localSheetId="21">#REF!</definedName>
    <definedName name="объем___9___10" localSheetId="22">#REF!</definedName>
    <definedName name="объем___9___10" localSheetId="23">#REF!</definedName>
    <definedName name="объем___9___10" localSheetId="10">#REF!</definedName>
    <definedName name="объем___9___10">#REF!</definedName>
    <definedName name="объем___9___2" localSheetId="21">#REF!</definedName>
    <definedName name="объем___9___2" localSheetId="22">#REF!</definedName>
    <definedName name="объем___9___2" localSheetId="23">#REF!</definedName>
    <definedName name="объем___9___2" localSheetId="10">#REF!</definedName>
    <definedName name="объем___9___2">#REF!</definedName>
    <definedName name="объем___9___4" localSheetId="21">#REF!</definedName>
    <definedName name="объем___9___4" localSheetId="22">#REF!</definedName>
    <definedName name="объем___9___4" localSheetId="23">#REF!</definedName>
    <definedName name="объем___9___4" localSheetId="10">#REF!</definedName>
    <definedName name="объем___9___4">#REF!</definedName>
    <definedName name="объем___9___5" localSheetId="21">#REF!</definedName>
    <definedName name="объем___9___5" localSheetId="22">#REF!</definedName>
    <definedName name="объем___9___5" localSheetId="23">#REF!</definedName>
    <definedName name="объем___9___5" localSheetId="10">#REF!</definedName>
    <definedName name="объем___9___5">#REF!</definedName>
    <definedName name="объем___9___6" localSheetId="21">#REF!</definedName>
    <definedName name="объем___9___6" localSheetId="22">#REF!</definedName>
    <definedName name="объем___9___6" localSheetId="23">#REF!</definedName>
    <definedName name="объем___9___6" localSheetId="10">#REF!</definedName>
    <definedName name="объем___9___6">#REF!</definedName>
    <definedName name="объем___9___8" localSheetId="21">#REF!</definedName>
    <definedName name="объем___9___8" localSheetId="22">#REF!</definedName>
    <definedName name="объем___9___8" localSheetId="23">#REF!</definedName>
    <definedName name="объем___9___8" localSheetId="10">#REF!</definedName>
    <definedName name="объем___9___8">#REF!</definedName>
    <definedName name="объем___9_1" localSheetId="21">#REF!</definedName>
    <definedName name="объем___9_1" localSheetId="22">#REF!</definedName>
    <definedName name="объем___9_1" localSheetId="23">#REF!</definedName>
    <definedName name="объем___9_1" localSheetId="10">#REF!</definedName>
    <definedName name="объем___9_1">#REF!</definedName>
    <definedName name="объем___9_10" localSheetId="10">#REF!</definedName>
    <definedName name="объем___9_10">#REF!</definedName>
    <definedName name="объем___9_13" localSheetId="10">#REF!</definedName>
    <definedName name="объем___9_13">#REF!</definedName>
    <definedName name="объем___9_14" localSheetId="10">#REF!</definedName>
    <definedName name="объем___9_14">#REF!</definedName>
    <definedName name="объем___9_15" localSheetId="10">#REF!</definedName>
    <definedName name="объем___9_15">#REF!</definedName>
    <definedName name="объем___9_16" localSheetId="10">#REF!</definedName>
    <definedName name="объем___9_16">#REF!</definedName>
    <definedName name="объем___9_3" localSheetId="21">#REF!</definedName>
    <definedName name="объем___9_3" localSheetId="22">#REF!</definedName>
    <definedName name="объем___9_3" localSheetId="23">#REF!</definedName>
    <definedName name="объем___9_3" localSheetId="10">#REF!</definedName>
    <definedName name="объем___9_3">#REF!</definedName>
    <definedName name="объем___9_5" localSheetId="21">#REF!</definedName>
    <definedName name="объем___9_5" localSheetId="22">#REF!</definedName>
    <definedName name="объем___9_5" localSheetId="23">#REF!</definedName>
    <definedName name="объем___9_5" localSheetId="10">#REF!</definedName>
    <definedName name="объем___9_5">#REF!</definedName>
    <definedName name="объем___9_7" localSheetId="10">#REF!</definedName>
    <definedName name="объем___9_7">#REF!</definedName>
    <definedName name="объем___9_8" localSheetId="10">#REF!</definedName>
    <definedName name="объем___9_8">#REF!</definedName>
    <definedName name="объем___9_9" localSheetId="10">#REF!</definedName>
    <definedName name="объем___9_9">#REF!</definedName>
    <definedName name="объем_1">NA()</definedName>
    <definedName name="объем_10" localSheetId="10">#REF!</definedName>
    <definedName name="объем_10">#REF!</definedName>
    <definedName name="объем_14" localSheetId="10">#REF!</definedName>
    <definedName name="объем_14">#REF!</definedName>
    <definedName name="объем_3">NA()</definedName>
    <definedName name="объем_4">NA()</definedName>
    <definedName name="объем_5">NA()</definedName>
    <definedName name="объем_8" localSheetId="10">#REF!</definedName>
    <definedName name="объем_8">#REF!</definedName>
    <definedName name="объем1" localSheetId="21">#REF!</definedName>
    <definedName name="объем1" localSheetId="22">#REF!</definedName>
    <definedName name="объем1" localSheetId="23">#REF!</definedName>
    <definedName name="объем1" localSheetId="10">#REF!</definedName>
    <definedName name="объем1">#REF!</definedName>
    <definedName name="ог" localSheetId="10">#REF!</definedName>
    <definedName name="ог">#REF!</definedName>
    <definedName name="оилрмосо">#N/A</definedName>
    <definedName name="ок" localSheetId="21">#REF!</definedName>
    <definedName name="ок" localSheetId="22">#REF!</definedName>
    <definedName name="ок" localSheetId="23">#REF!</definedName>
    <definedName name="ок" localSheetId="10">#REF!</definedName>
    <definedName name="ок">#REF!</definedName>
    <definedName name="ок_4" localSheetId="10">#REF!</definedName>
    <definedName name="ок_4">#REF!</definedName>
    <definedName name="ок_6" localSheetId="10">#REF!</definedName>
    <definedName name="ок_6">#REF!</definedName>
    <definedName name="Окт_2007_WorkLoadSum" localSheetId="10">#REF!</definedName>
    <definedName name="Окт_2007_WorkLoadSum">#REF!</definedName>
    <definedName name="Октябрь_ув">'[28]Перечень корректировок'!#REF!</definedName>
    <definedName name="Октябрь_ум">'[28]Перечень корректировок'!#REF!</definedName>
    <definedName name="ол">#N/A</definedName>
    <definedName name="олб">#N/A</definedName>
    <definedName name="олдолж">#N/A</definedName>
    <definedName name="оллл">#N/A</definedName>
    <definedName name="олол">#N/A</definedName>
    <definedName name="олпрол" localSheetId="10">#REF!</definedName>
    <definedName name="олпрол">#REF!</definedName>
    <definedName name="олролрт" localSheetId="10">#REF!</definedName>
    <definedName name="олролрт">#REF!</definedName>
    <definedName name="ОЛЯ" localSheetId="10">#REF!</definedName>
    <definedName name="ОЛЯ">#REF!</definedName>
    <definedName name="онг" localSheetId="10">#REF!</definedName>
    <definedName name="онг">#REF!</definedName>
    <definedName name="оо" localSheetId="10">#REF!</definedName>
    <definedName name="оо">#REF!</definedName>
    <definedName name="оолл">#N/A</definedName>
    <definedName name="ооо" localSheetId="21">#REF!</definedName>
    <definedName name="ооо" localSheetId="22">#REF!</definedName>
    <definedName name="ооо" localSheetId="23">#REF!</definedName>
    <definedName name="ооо" localSheetId="10">#N/A</definedName>
    <definedName name="ооо">#REF!</definedName>
    <definedName name="ооо_6" localSheetId="10">#REF!</definedName>
    <definedName name="ооо_6">#REF!</definedName>
    <definedName name="ооо_7" localSheetId="10">#REF!</definedName>
    <definedName name="ооо_7">#REF!</definedName>
    <definedName name="ооо_8" localSheetId="10">#REF!</definedName>
    <definedName name="ооо_8">#REF!</definedName>
    <definedName name="оооо" localSheetId="10">#REF!</definedName>
    <definedName name="оооо">#REF!</definedName>
    <definedName name="ООР" localSheetId="22">#REF!</definedName>
    <definedName name="ООР" localSheetId="23">#REF!</definedName>
    <definedName name="ООР" localSheetId="10">#REF!</definedName>
    <definedName name="ООР">#REF!</definedName>
    <definedName name="ООР2" localSheetId="22">#REF!</definedName>
    <definedName name="ООР2" localSheetId="23">#REF!</definedName>
    <definedName name="ООР2" localSheetId="10">#REF!</definedName>
    <definedName name="ООР2">#REF!</definedName>
    <definedName name="ООРЭЦ1" localSheetId="22">#REF!</definedName>
    <definedName name="ООРЭЦ1" localSheetId="23">#REF!</definedName>
    <definedName name="ООРЭЦ1" localSheetId="10">#REF!</definedName>
    <definedName name="ООРЭЦ1">#REF!</definedName>
    <definedName name="ООРЭЦ2" localSheetId="22">#REF!</definedName>
    <definedName name="ООРЭЦ2" localSheetId="23">#REF!</definedName>
    <definedName name="ООРЭЦ2" localSheetId="10">#REF!</definedName>
    <definedName name="ООРЭЦ2">#REF!</definedName>
    <definedName name="ООРЭЦ3" localSheetId="22">#REF!</definedName>
    <definedName name="ООРЭЦ3" localSheetId="23">#REF!</definedName>
    <definedName name="ООРЭЦ3" localSheetId="10">#REF!</definedName>
    <definedName name="ООРЭЦ3">#REF!</definedName>
    <definedName name="ООРЭЦ4" localSheetId="22">#REF!</definedName>
    <definedName name="ООРЭЦ4" localSheetId="23">#REF!</definedName>
    <definedName name="ООРЭЦ4" localSheetId="10">#REF!</definedName>
    <definedName name="ООРЭЦ4">#REF!</definedName>
    <definedName name="ООРЭЦ5" localSheetId="22">#REF!</definedName>
    <definedName name="ООРЭЦ5" localSheetId="23">#REF!</definedName>
    <definedName name="ООРЭЦ5" localSheetId="10">#REF!</definedName>
    <definedName name="ООРЭЦ5">#REF!</definedName>
    <definedName name="ООРЭЦ6" localSheetId="22">#REF!</definedName>
    <definedName name="ООРЭЦ6" localSheetId="23">#REF!</definedName>
    <definedName name="ООРЭЦ6" localSheetId="10">#REF!</definedName>
    <definedName name="ООРЭЦ6">#REF!</definedName>
    <definedName name="ООРЭЦ7" localSheetId="22">#REF!</definedName>
    <definedName name="ООРЭЦ7" localSheetId="23">#REF!</definedName>
    <definedName name="ООРЭЦ7" localSheetId="10">#REF!</definedName>
    <definedName name="ООРЭЦ7">#REF!</definedName>
    <definedName name="Описание_группы_строек" localSheetId="10">#REF!</definedName>
    <definedName name="Описание_группы_строек">#REF!</definedName>
    <definedName name="Описание_локальной_сметы" localSheetId="10">#REF!</definedName>
    <definedName name="Описание_локальной_сметы">#REF!</definedName>
    <definedName name="Описание_объекта" localSheetId="10">#REF!</definedName>
    <definedName name="Описание_объекта">#REF!</definedName>
    <definedName name="Описание_объектной_сметы" localSheetId="10">#REF!</definedName>
    <definedName name="Описание_объектной_сметы">#REF!</definedName>
    <definedName name="Описание_очереди" localSheetId="10">#REF!</definedName>
    <definedName name="Описание_очереди">#REF!</definedName>
    <definedName name="Описание_пускового_комплекса" localSheetId="10">#REF!</definedName>
    <definedName name="Описание_пускового_комплекса">#REF!</definedName>
    <definedName name="Описание_сводного_сметного_расчета" localSheetId="10">#REF!</definedName>
    <definedName name="Описание_сводного_сметного_расчета">#REF!</definedName>
    <definedName name="Описание_стройки" localSheetId="10">#REF!</definedName>
    <definedName name="Описание_стройки">#REF!</definedName>
    <definedName name="орвыадлора">#REF!</definedName>
    <definedName name="орп" localSheetId="21">[119]Смета!#REF!</definedName>
    <definedName name="орп" localSheetId="22">[119]Смета!#REF!</definedName>
    <definedName name="орп" localSheetId="23">[119]Смета!#REF!</definedName>
    <definedName name="орп" localSheetId="10">[119]Смета!#REF!</definedName>
    <definedName name="орп">#REF!</definedName>
    <definedName name="орп_4" localSheetId="10">#REF!</definedName>
    <definedName name="орп_4">#REF!</definedName>
    <definedName name="орп_6" localSheetId="10">#REF!</definedName>
    <definedName name="орп_6">#REF!</definedName>
    <definedName name="орп_7" localSheetId="10">#REF!</definedName>
    <definedName name="орп_7">#REF!</definedName>
    <definedName name="орп_8" localSheetId="10">#REF!</definedName>
    <definedName name="орп_8">#REF!</definedName>
    <definedName name="орппапаа" localSheetId="10">#REF!</definedName>
    <definedName name="орппапаа">#REF!</definedName>
    <definedName name="ортлд" localSheetId="22">[51]Коэффициенты!#REF!</definedName>
    <definedName name="ортлд" localSheetId="23">[51]Коэффициенты!#REF!</definedName>
    <definedName name="ортлд">[51]Коэффициенты!#REF!</definedName>
    <definedName name="ос22" localSheetId="22" hidden="1">{#N/A,#N/A,FALSE,"накладная04";#N/A,#N/A,FALSE,"накладная03";#N/A,#N/A,FALSE,"накладная02";#N/A,#N/A,FALSE,"накладная01"}</definedName>
    <definedName name="ос22" localSheetId="23" hidden="1">{#N/A,#N/A,FALSE,"накладная04";#N/A,#N/A,FALSE,"накладная03";#N/A,#N/A,FALSE,"накладная02";#N/A,#N/A,FALSE,"накладная01"}</definedName>
    <definedName name="ос22" localSheetId="10" hidden="1">{#N/A,#N/A,FALSE,"накладная04";#N/A,#N/A,FALSE,"накладная03";#N/A,#N/A,FALSE,"накладная02";#N/A,#N/A,FALSE,"накладная01"}</definedName>
    <definedName name="ос22" hidden="1">{#N/A,#N/A,FALSE,"накладная04";#N/A,#N/A,FALSE,"накладная03";#N/A,#N/A,FALSE,"накладная02";#N/A,#N/A,FALSE,"накладная01"}</definedName>
    <definedName name="ОС31" localSheetId="22" hidden="1">{#N/A,#N/A,FALSE,"накладная04";#N/A,#N/A,FALSE,"накладная03";#N/A,#N/A,FALSE,"накладная02";#N/A,#N/A,FALSE,"накладная01"}</definedName>
    <definedName name="ОС31" localSheetId="23" hidden="1">{#N/A,#N/A,FALSE,"накладная04";#N/A,#N/A,FALSE,"накладная03";#N/A,#N/A,FALSE,"накладная02";#N/A,#N/A,FALSE,"накладная01"}</definedName>
    <definedName name="ОС31" localSheetId="10" hidden="1">{#N/A,#N/A,FALSE,"накладная04";#N/A,#N/A,FALSE,"накладная03";#N/A,#N/A,FALSE,"накладная02";#N/A,#N/A,FALSE,"накладная01"}</definedName>
    <definedName name="ОС31" hidden="1">{#N/A,#N/A,FALSE,"накладная04";#N/A,#N/A,FALSE,"накладная03";#N/A,#N/A,FALSE,"накладная02";#N/A,#N/A,FALSE,"накладная01"}</definedName>
    <definedName name="ОсКпер">'[79]Лист опроса'!$A$27</definedName>
    <definedName name="осмет" localSheetId="10">#REF!</definedName>
    <definedName name="осмет">#REF!</definedName>
    <definedName name="осметно" localSheetId="10">#REF!</definedName>
    <definedName name="осметно">#REF!</definedName>
    <definedName name="Осн_Камер" localSheetId="21">#REF!</definedName>
    <definedName name="Осн_Камер" localSheetId="22">#REF!</definedName>
    <definedName name="Осн_Камер" localSheetId="23">#REF!</definedName>
    <definedName name="Осн_Камер" localSheetId="10">#REF!</definedName>
    <definedName name="Осн_Камер">#REF!</definedName>
    <definedName name="Основание" localSheetId="10">#REF!</definedName>
    <definedName name="Основание">#REF!</definedName>
    <definedName name="Отчет">[120]ГИДРОЛОГИЯ!$L$88</definedName>
    <definedName name="Отчетный_период__учет_выполненных_работ" localSheetId="10">#REF!</definedName>
    <definedName name="Отчетный_период__учет_выполненных_работ">#REF!</definedName>
    <definedName name="п" localSheetId="21">#REF!</definedName>
    <definedName name="п" localSheetId="22">#REF!</definedName>
    <definedName name="п" localSheetId="23">#REF!</definedName>
    <definedName name="п" localSheetId="10">#N/A</definedName>
    <definedName name="п">#REF!</definedName>
    <definedName name="п_1" localSheetId="10">#REF!</definedName>
    <definedName name="п_1">#REF!</definedName>
    <definedName name="п_10" localSheetId="10">#REF!</definedName>
    <definedName name="п_10">#REF!</definedName>
    <definedName name="п_13" localSheetId="10">#REF!</definedName>
    <definedName name="п_13">#REF!</definedName>
    <definedName name="п_14" localSheetId="10">#REF!</definedName>
    <definedName name="п_14">#REF!</definedName>
    <definedName name="п_15" localSheetId="10">#REF!</definedName>
    <definedName name="п_15">#REF!</definedName>
    <definedName name="п_16" localSheetId="10">#REF!</definedName>
    <definedName name="п_16">#REF!</definedName>
    <definedName name="п_7" localSheetId="10">#REF!</definedName>
    <definedName name="п_7">#REF!</definedName>
    <definedName name="п_8" localSheetId="10">#REF!</definedName>
    <definedName name="п_8">#REF!</definedName>
    <definedName name="п_9" localSheetId="10">#REF!</definedName>
    <definedName name="п_9">#REF!</definedName>
    <definedName name="П1" localSheetId="10">#REF!</definedName>
    <definedName name="П1">#REF!</definedName>
    <definedName name="П2" localSheetId="10">#REF!</definedName>
    <definedName name="П2">#REF!</definedName>
    <definedName name="папа" localSheetId="10" hidden="1">{"konoplin - Личное представление",#N/A,TRUE,"ФинПлан_1кв";"konoplin - Личное представление",#N/A,TRUE,"ФинПлан_2кв"}</definedName>
    <definedName name="папа" hidden="1">{"konoplin - Личное представление",#N/A,TRUE,"ФинПлан_1кв";"konoplin - Личное представление",#N/A,TRUE,"ФинПлан_2кв"}</definedName>
    <definedName name="парпар" localSheetId="10">#REF!</definedName>
    <definedName name="парпар">#REF!</definedName>
    <definedName name="паша" localSheetId="10">#REF!</definedName>
    <definedName name="паша">#REF!</definedName>
    <definedName name="ПБ" localSheetId="10">#REF!</definedName>
    <definedName name="ПБ">#REF!</definedName>
    <definedName name="пглдошд">#N/A</definedName>
    <definedName name="ПЕ" localSheetId="10">#REF!</definedName>
    <definedName name="ПЕ">#REF!</definedName>
    <definedName name="пек" localSheetId="10">#REF!</definedName>
    <definedName name="пек">#REF!</definedName>
    <definedName name="ПЕР">[85]Данные!$B$20:$F$21</definedName>
    <definedName name="ПЕР2" localSheetId="22">#REF!</definedName>
    <definedName name="ПЕР2" localSheetId="23">#REF!</definedName>
    <definedName name="ПЕР2" localSheetId="10">#REF!</definedName>
    <definedName name="ПЕР2">#REF!</definedName>
    <definedName name="первый" localSheetId="10">#REF!</definedName>
    <definedName name="первый">#REF!</definedName>
    <definedName name="Переезды" localSheetId="10">#REF!</definedName>
    <definedName name="Переезды">#REF!</definedName>
    <definedName name="Пересечки">[121]ЛЧ!$C$20:$K$53</definedName>
    <definedName name="ПересСтр" localSheetId="22">#REF!</definedName>
    <definedName name="ПересСтр" localSheetId="23">#REF!</definedName>
    <definedName name="ПересСтр" localSheetId="10">#REF!</definedName>
    <definedName name="ПересСтр">#REF!</definedName>
    <definedName name="Период">[122]Общ!$C$10</definedName>
    <definedName name="Печать" localSheetId="10">#REF!</definedName>
    <definedName name="Печать">#REF!</definedName>
    <definedName name="пз">#N/A</definedName>
    <definedName name="Пи" localSheetId="10">#REF!</definedName>
    <definedName name="Пи">#REF!</definedName>
    <definedName name="Пи_" localSheetId="10">#REF!</definedName>
    <definedName name="Пи_">#REF!</definedName>
    <definedName name="ПИРЫ" localSheetId="10" hidden="1">#REF!</definedName>
    <definedName name="ПИРЫ" hidden="1">#REF!</definedName>
    <definedName name="ПИСС_стац" localSheetId="21">#REF!</definedName>
    <definedName name="ПИСС_стац" localSheetId="22">#REF!</definedName>
    <definedName name="ПИСС_стац" localSheetId="23">#REF!</definedName>
    <definedName name="ПИСС_стац" localSheetId="10">#REF!</definedName>
    <definedName name="ПИСС_стац">#REF!</definedName>
    <definedName name="ПИСС_эксп" localSheetId="21">#REF!</definedName>
    <definedName name="ПИСС_эксп" localSheetId="22">#REF!</definedName>
    <definedName name="ПИСС_эксп" localSheetId="23">#REF!</definedName>
    <definedName name="ПИСС_эксп" localSheetId="10">#REF!</definedName>
    <definedName name="ПИСС_эксп">#REF!</definedName>
    <definedName name="пкаирнрт" localSheetId="10">#REF!</definedName>
    <definedName name="пкаирнрт">#REF!</definedName>
    <definedName name="Пкр">'[59]Лист опроса'!$B$41</definedName>
    <definedName name="план" localSheetId="21">[73]топография!#REF!</definedName>
    <definedName name="план" localSheetId="22">[73]топография!#REF!</definedName>
    <definedName name="план" localSheetId="23">[73]топография!#REF!</definedName>
    <definedName name="план" localSheetId="10">[73]топография!#REF!</definedName>
    <definedName name="план">#REF!</definedName>
    <definedName name="план_6" localSheetId="10">#REF!</definedName>
    <definedName name="план_6">#REF!</definedName>
    <definedName name="план_7" localSheetId="10">#REF!</definedName>
    <definedName name="план_7">#REF!</definedName>
    <definedName name="план_8" localSheetId="10">#REF!</definedName>
    <definedName name="план_8">#REF!</definedName>
    <definedName name="плгн">'[123]Смета 7'!$F$1</definedName>
    <definedName name="Площадь" localSheetId="21">#REF!</definedName>
    <definedName name="Площадь" localSheetId="22">#REF!</definedName>
    <definedName name="Площадь" localSheetId="23">#REF!</definedName>
    <definedName name="Площадь" localSheetId="10">#REF!</definedName>
    <definedName name="Площадь">#REF!</definedName>
    <definedName name="Площадь_10" localSheetId="10">#REF!</definedName>
    <definedName name="Площадь_10">#REF!</definedName>
    <definedName name="Площадь_14" localSheetId="10">#REF!</definedName>
    <definedName name="Площадь_14">#REF!</definedName>
    <definedName name="Площадь_15" localSheetId="10">#REF!</definedName>
    <definedName name="Площадь_15">#REF!</definedName>
    <definedName name="Площадь_16" localSheetId="10">#REF!</definedName>
    <definedName name="Площадь_16">#REF!</definedName>
    <definedName name="Площадь_4" localSheetId="10">#REF!</definedName>
    <definedName name="Площадь_4">#REF!</definedName>
    <definedName name="Площадь_6" localSheetId="10">#REF!</definedName>
    <definedName name="Площадь_6">#REF!</definedName>
    <definedName name="Площадь_8" localSheetId="10">#REF!</definedName>
    <definedName name="Площадь_8">#REF!</definedName>
    <definedName name="Площадь_9" localSheetId="10">#REF!</definedName>
    <definedName name="Площадь_9">#REF!</definedName>
    <definedName name="Площадь_нелинейных_объектов" localSheetId="21">#REF!</definedName>
    <definedName name="Площадь_нелинейных_объектов" localSheetId="22">#REF!</definedName>
    <definedName name="Площадь_нелинейных_объектов" localSheetId="23">#REF!</definedName>
    <definedName name="Площадь_нелинейных_объектов" localSheetId="10">#REF!</definedName>
    <definedName name="Площадь_нелинейных_объектов">#REF!</definedName>
    <definedName name="Площадь_нелинейных_объектов_10" localSheetId="10">#REF!</definedName>
    <definedName name="Площадь_нелинейных_объектов_10">#REF!</definedName>
    <definedName name="Площадь_нелинейных_объектов_14" localSheetId="10">#REF!</definedName>
    <definedName name="Площадь_нелинейных_объектов_14">#REF!</definedName>
    <definedName name="Площадь_нелинейных_объектов_15" localSheetId="10">#REF!</definedName>
    <definedName name="Площадь_нелинейных_объектов_15">#REF!</definedName>
    <definedName name="Площадь_нелинейных_объектов_16" localSheetId="10">#REF!</definedName>
    <definedName name="Площадь_нелинейных_объектов_16">#REF!</definedName>
    <definedName name="Площадь_нелинейных_объектов_4" localSheetId="10">#REF!</definedName>
    <definedName name="Площадь_нелинейных_объектов_4">#REF!</definedName>
    <definedName name="Площадь_нелинейных_объектов_6" localSheetId="10">#REF!</definedName>
    <definedName name="Площадь_нелинейных_объектов_6">#REF!</definedName>
    <definedName name="Площадь_нелинейных_объектов_8" localSheetId="10">#REF!</definedName>
    <definedName name="Площадь_нелинейных_объектов_8">#REF!</definedName>
    <definedName name="Площадь_нелинейных_объектов_9" localSheetId="10">#REF!</definedName>
    <definedName name="Площадь_нелинейных_объектов_9">#REF!</definedName>
    <definedName name="Площадь_планшетов" localSheetId="21">#REF!</definedName>
    <definedName name="Площадь_планшетов" localSheetId="22">#REF!</definedName>
    <definedName name="Площадь_планшетов" localSheetId="23">#REF!</definedName>
    <definedName name="Площадь_планшетов" localSheetId="10">#REF!</definedName>
    <definedName name="Площадь_планшетов">#REF!</definedName>
    <definedName name="Площадь_планшетов_10" localSheetId="10">#REF!</definedName>
    <definedName name="Площадь_планшетов_10">#REF!</definedName>
    <definedName name="Площадь_планшетов_14" localSheetId="10">#REF!</definedName>
    <definedName name="Площадь_планшетов_14">#REF!</definedName>
    <definedName name="Площадь_планшетов_15" localSheetId="10">#REF!</definedName>
    <definedName name="Площадь_планшетов_15">#REF!</definedName>
    <definedName name="Площадь_планшетов_16" localSheetId="10">#REF!</definedName>
    <definedName name="Площадь_планшетов_16">#REF!</definedName>
    <definedName name="Площадь_планшетов_4" localSheetId="10">#REF!</definedName>
    <definedName name="Площадь_планшетов_4">#REF!</definedName>
    <definedName name="Площадь_планшетов_6" localSheetId="10">#REF!</definedName>
    <definedName name="Площадь_планшетов_6">#REF!</definedName>
    <definedName name="Площадь_планшетов_7" localSheetId="10">#REF!</definedName>
    <definedName name="Площадь_планшетов_7">#REF!</definedName>
    <definedName name="Площадь_планшетов_8" localSheetId="10">#REF!</definedName>
    <definedName name="Площадь_планшетов_8">#REF!</definedName>
    <definedName name="Площадь_планшетов_9" localSheetId="10">#REF!</definedName>
    <definedName name="Площадь_планшетов_9">#REF!</definedName>
    <definedName name="плрдж">#N/A</definedName>
    <definedName name="пнлпг">#N/A</definedName>
    <definedName name="пнлргл">#N/A</definedName>
    <definedName name="пнлрглршд">#N/A</definedName>
    <definedName name="пнрлпргргл">#N/A</definedName>
    <definedName name="ПНсм11" localSheetId="22">[79]КП_СС!#REF!</definedName>
    <definedName name="ПНсм11" localSheetId="23">[79]КП_СС!#REF!</definedName>
    <definedName name="ПНсм11" localSheetId="10">[79]КП_СС!#REF!</definedName>
    <definedName name="ПНсм11">[79]КП_СС!#REF!</definedName>
    <definedName name="ПНсм12" localSheetId="22">[79]КП_СС!#REF!</definedName>
    <definedName name="ПНсм12" localSheetId="23">[79]КП_СС!#REF!</definedName>
    <definedName name="ПНсм12" localSheetId="10">[79]КП_СС!#REF!</definedName>
    <definedName name="ПНсм12">[79]КП_СС!#REF!</definedName>
    <definedName name="ПНсм14" localSheetId="22">[79]КП_СС!#REF!</definedName>
    <definedName name="ПНсм14" localSheetId="23">[79]КП_СС!#REF!</definedName>
    <definedName name="ПНсм14" localSheetId="10">[79]КП_СС!#REF!</definedName>
    <definedName name="ПНсм14">[79]КП_СС!#REF!</definedName>
    <definedName name="ПНсм14_1" localSheetId="22">[79]КП_СС!#REF!</definedName>
    <definedName name="ПНсм14_1" localSheetId="23">[79]КП_СС!#REF!</definedName>
    <definedName name="ПНсм14_1" localSheetId="10">[79]КП_СС!#REF!</definedName>
    <definedName name="ПНсм14_1">[79]КП_СС!#REF!</definedName>
    <definedName name="ПНсм14_2" localSheetId="22">[79]КП_СС!#REF!</definedName>
    <definedName name="ПНсм14_2" localSheetId="23">[79]КП_СС!#REF!</definedName>
    <definedName name="ПНсм14_2" localSheetId="10">[79]КП_СС!#REF!</definedName>
    <definedName name="ПНсм14_2">[79]КП_СС!#REF!</definedName>
    <definedName name="ПНсм14_3" localSheetId="22">[79]КП_СС!#REF!</definedName>
    <definedName name="ПНсм14_3" localSheetId="23">[79]КП_СС!#REF!</definedName>
    <definedName name="ПНсм14_3" localSheetId="10">[79]КП_СС!#REF!</definedName>
    <definedName name="ПНсм14_3">[79]КП_СС!#REF!</definedName>
    <definedName name="ПНсм15" localSheetId="22">[79]КП_СС!#REF!</definedName>
    <definedName name="ПНсм15" localSheetId="23">[79]КП_СС!#REF!</definedName>
    <definedName name="ПНсм15" localSheetId="10">[79]КП_СС!#REF!</definedName>
    <definedName name="ПНсм15">[79]КП_СС!#REF!</definedName>
    <definedName name="ПНсм17" localSheetId="22">[79]КП_СС!#REF!</definedName>
    <definedName name="ПНсм17" localSheetId="23">[79]КП_СС!#REF!</definedName>
    <definedName name="ПНсм17" localSheetId="10">[79]КП_СС!#REF!</definedName>
    <definedName name="ПНсм17">[79]КП_СС!#REF!</definedName>
    <definedName name="ПНсм2" localSheetId="22">[79]КП_СС!#REF!</definedName>
    <definedName name="ПНсм2" localSheetId="23">[79]КП_СС!#REF!</definedName>
    <definedName name="ПНсм2" localSheetId="10">[79]КП_СС!#REF!</definedName>
    <definedName name="ПНсм2">[79]КП_СС!#REF!</definedName>
    <definedName name="ПНсм21" localSheetId="22">[79]КП_СС!#REF!</definedName>
    <definedName name="ПНсм21" localSheetId="23">[79]КП_СС!#REF!</definedName>
    <definedName name="ПНсм21" localSheetId="10">[79]КП_СС!#REF!</definedName>
    <definedName name="ПНсм21">[79]КП_СС!#REF!</definedName>
    <definedName name="ПНсм22" localSheetId="22">[79]КП_СС!#REF!</definedName>
    <definedName name="ПНсм22" localSheetId="23">[79]КП_СС!#REF!</definedName>
    <definedName name="ПНсм22" localSheetId="10">[79]КП_СС!#REF!</definedName>
    <definedName name="ПНсм22">[79]КП_СС!#REF!</definedName>
    <definedName name="ПНсм23" localSheetId="22">[79]КП_СС!#REF!</definedName>
    <definedName name="ПНсм23" localSheetId="23">[79]КП_СС!#REF!</definedName>
    <definedName name="ПНсм23" localSheetId="10">[79]КП_СС!#REF!</definedName>
    <definedName name="ПНсм23">[79]КП_СС!#REF!</definedName>
    <definedName name="ПНсм24" localSheetId="22">[79]КП_СС!#REF!</definedName>
    <definedName name="ПНсм24" localSheetId="23">[79]КП_СС!#REF!</definedName>
    <definedName name="ПНсм24" localSheetId="10">[79]КП_СС!#REF!</definedName>
    <definedName name="ПНсм24">[79]КП_СС!#REF!</definedName>
    <definedName name="ПНсм25" localSheetId="22">[79]КП_СС!#REF!</definedName>
    <definedName name="ПНсм25" localSheetId="23">[79]КП_СС!#REF!</definedName>
    <definedName name="ПНсм25" localSheetId="10">[79]КП_СС!#REF!</definedName>
    <definedName name="ПНсм25">[79]КП_СС!#REF!</definedName>
    <definedName name="ПНсм26" localSheetId="22">[79]КП_СС!#REF!</definedName>
    <definedName name="ПНсм26" localSheetId="23">[79]КП_СС!#REF!</definedName>
    <definedName name="ПНсм26" localSheetId="10">[79]КП_СС!#REF!</definedName>
    <definedName name="ПНсм26">[79]КП_СС!#REF!</definedName>
    <definedName name="ПНсм27" localSheetId="22">[79]КП_СС!#REF!</definedName>
    <definedName name="ПНсм27" localSheetId="23">[79]КП_СС!#REF!</definedName>
    <definedName name="ПНсм27" localSheetId="10">[79]КП_СС!#REF!</definedName>
    <definedName name="ПНсм27">[79]КП_СС!#REF!</definedName>
    <definedName name="ПНсм28" localSheetId="22">[79]КП_СС!#REF!</definedName>
    <definedName name="ПНсм28" localSheetId="23">[79]КП_СС!#REF!</definedName>
    <definedName name="ПНсм28" localSheetId="10">[79]КП_СС!#REF!</definedName>
    <definedName name="ПНсм28">[79]КП_СС!#REF!</definedName>
    <definedName name="ПНсм29" localSheetId="22">[79]КП_СС!#REF!</definedName>
    <definedName name="ПНсм29" localSheetId="23">[79]КП_СС!#REF!</definedName>
    <definedName name="ПНсм29" localSheetId="10">[79]КП_СС!#REF!</definedName>
    <definedName name="ПНсм29">[79]КП_СС!#REF!</definedName>
    <definedName name="ПНсм3" localSheetId="22">[79]КП_СС!#REF!</definedName>
    <definedName name="ПНсм3" localSheetId="23">[79]КП_СС!#REF!</definedName>
    <definedName name="ПНсм3" localSheetId="10">[79]КП_СС!#REF!</definedName>
    <definedName name="ПНсм3">[79]КП_СС!#REF!</definedName>
    <definedName name="ПНсм30" localSheetId="22">[79]КП_СС!#REF!</definedName>
    <definedName name="ПНсм30" localSheetId="23">[79]КП_СС!#REF!</definedName>
    <definedName name="ПНсм30" localSheetId="10">[79]КП_СС!#REF!</definedName>
    <definedName name="ПНсм30">[79]КП_СС!#REF!</definedName>
    <definedName name="ПНсм31" localSheetId="22">[79]КП_СС!#REF!</definedName>
    <definedName name="ПНсм31" localSheetId="23">[79]КП_СС!#REF!</definedName>
    <definedName name="ПНсм31" localSheetId="10">[79]КП_СС!#REF!</definedName>
    <definedName name="ПНсм31">[79]КП_СС!#REF!</definedName>
    <definedName name="ПНсм32" localSheetId="22">[79]КП_СС!#REF!</definedName>
    <definedName name="ПНсм32" localSheetId="23">[79]КП_СС!#REF!</definedName>
    <definedName name="ПНсм32" localSheetId="10">[79]КП_СС!#REF!</definedName>
    <definedName name="ПНсм32">[79]КП_СС!#REF!</definedName>
    <definedName name="ПНсм33" localSheetId="22">[79]КП_СС!#REF!</definedName>
    <definedName name="ПНсм33" localSheetId="23">[79]КП_СС!#REF!</definedName>
    <definedName name="ПНсм33" localSheetId="10">[79]КП_СС!#REF!</definedName>
    <definedName name="ПНсм33">[79]КП_СС!#REF!</definedName>
    <definedName name="ПНсм34" localSheetId="22">[79]КП_СС!#REF!</definedName>
    <definedName name="ПНсм34" localSheetId="23">[79]КП_СС!#REF!</definedName>
    <definedName name="ПНсм34" localSheetId="10">[79]КП_СС!#REF!</definedName>
    <definedName name="ПНсм34">[79]КП_СС!#REF!</definedName>
    <definedName name="ПНсм35" localSheetId="22">[79]КП_СС!#REF!</definedName>
    <definedName name="ПНсм35" localSheetId="23">[79]КП_СС!#REF!</definedName>
    <definedName name="ПНсм35" localSheetId="10">[79]КП_СС!#REF!</definedName>
    <definedName name="ПНсм35">[79]КП_СС!#REF!</definedName>
    <definedName name="ПНсм36" localSheetId="22">[79]КП_СС!#REF!</definedName>
    <definedName name="ПНсм36" localSheetId="23">[79]КП_СС!#REF!</definedName>
    <definedName name="ПНсм36" localSheetId="10">[79]КП_СС!#REF!</definedName>
    <definedName name="ПНсм36">[79]КП_СС!#REF!</definedName>
    <definedName name="ПНсм37" localSheetId="22">[79]КП_СС!#REF!</definedName>
    <definedName name="ПНсм37" localSheetId="23">[79]КП_СС!#REF!</definedName>
    <definedName name="ПНсм37" localSheetId="10">[79]КП_СС!#REF!</definedName>
    <definedName name="ПНсм37">[79]КП_СС!#REF!</definedName>
    <definedName name="ПНсм38" localSheetId="22">[79]КП_СС!#REF!</definedName>
    <definedName name="ПНсм38" localSheetId="23">[79]КП_СС!#REF!</definedName>
    <definedName name="ПНсм38" localSheetId="10">[79]КП_СС!#REF!</definedName>
    <definedName name="ПНсм38">[79]КП_СС!#REF!</definedName>
    <definedName name="ПНсм39" localSheetId="22">[79]КП_СС!#REF!</definedName>
    <definedName name="ПНсм39" localSheetId="23">[79]КП_СС!#REF!</definedName>
    <definedName name="ПНсм39" localSheetId="10">[79]КП_СС!#REF!</definedName>
    <definedName name="ПНсм39">[79]КП_СС!#REF!</definedName>
    <definedName name="ПНсм4_1">[79]КП_СС!$C$80</definedName>
    <definedName name="ПНсм5" localSheetId="22">[79]КП_СС!#REF!</definedName>
    <definedName name="ПНсм5" localSheetId="23">[79]КП_СС!#REF!</definedName>
    <definedName name="ПНсм5" localSheetId="10">[79]КП_СС!#REF!</definedName>
    <definedName name="ПНсм5">[79]КП_СС!#REF!</definedName>
    <definedName name="ПНсм7" localSheetId="22">[79]КП_СС!#REF!</definedName>
    <definedName name="ПНсм7" localSheetId="23">[79]КП_СС!#REF!</definedName>
    <definedName name="ПНсм7" localSheetId="10">[79]КП_СС!#REF!</definedName>
    <definedName name="ПНсм7">[79]КП_СС!#REF!</definedName>
    <definedName name="ПНсм8" localSheetId="22">[79]КП_СС!#REF!</definedName>
    <definedName name="ПНсм8" localSheetId="23">[79]КП_СС!#REF!</definedName>
    <definedName name="ПНсм8" localSheetId="10">[79]КП_СС!#REF!</definedName>
    <definedName name="ПНсм8">[79]КП_СС!#REF!</definedName>
    <definedName name="ПНсм9" localSheetId="22">[79]КП_СС!#REF!</definedName>
    <definedName name="ПНсм9" localSheetId="23">[79]КП_СС!#REF!</definedName>
    <definedName name="ПНсм9" localSheetId="10">[79]КП_СС!#REF!</definedName>
    <definedName name="ПНсм9">[79]КП_СС!#REF!</definedName>
    <definedName name="пншлнргд">#N/A</definedName>
    <definedName name="по_сетунь" localSheetId="22">[79]Ф2П!#REF!</definedName>
    <definedName name="по_сетунь" localSheetId="23">[79]Ф2П!#REF!</definedName>
    <definedName name="по_сетунь" localSheetId="10">[79]Ф2П!#REF!</definedName>
    <definedName name="по_сетунь">[79]Ф2П!#REF!</definedName>
    <definedName name="по_тракт" localSheetId="22">#REF!</definedName>
    <definedName name="по_тракт" localSheetId="23">#REF!</definedName>
    <definedName name="по_тракт" localSheetId="10">#REF!</definedName>
    <definedName name="по_тракт">#REF!</definedName>
    <definedName name="ПОапкднц" localSheetId="22">'[79]Лист опроса'!#REF!</definedName>
    <definedName name="ПОапкднц" localSheetId="23">'[79]Лист опроса'!#REF!</definedName>
    <definedName name="ПОапкднц" localSheetId="10">'[79]Лист опроса'!#REF!</definedName>
    <definedName name="ПОапкднц">'[79]Лист опроса'!#REF!</definedName>
    <definedName name="пог" localSheetId="10">#REF!</definedName>
    <definedName name="пог">#REF!</definedName>
    <definedName name="ПОД" localSheetId="22">[106]база!#REF!</definedName>
    <definedName name="ПОД" localSheetId="23">[106]база!#REF!</definedName>
    <definedName name="ПОД" localSheetId="10">[106]база!#REF!</definedName>
    <definedName name="ПОД">[106]база!#REF!</definedName>
    <definedName name="Подзаголовок" localSheetId="22">#REF!</definedName>
    <definedName name="Подзаголовок" localSheetId="23">#REF!</definedName>
    <definedName name="Подзаголовок" localSheetId="10">#REF!</definedName>
    <definedName name="Подзаголовок">#REF!</definedName>
    <definedName name="Подпись1" localSheetId="22">#REF!</definedName>
    <definedName name="Подпись1" localSheetId="23">#REF!</definedName>
    <definedName name="Подпись1" localSheetId="10">#REF!</definedName>
    <definedName name="Подпись1">#REF!</definedName>
    <definedName name="Подпись2" localSheetId="22">#REF!</definedName>
    <definedName name="Подпись2" localSheetId="23">#REF!</definedName>
    <definedName name="Подпись2" localSheetId="10">#REF!</definedName>
    <definedName name="Подпись2">#REF!</definedName>
    <definedName name="Подпись3" localSheetId="22">#REF!</definedName>
    <definedName name="Подпись3" localSheetId="23">#REF!</definedName>
    <definedName name="Подпись3" localSheetId="10">#REF!</definedName>
    <definedName name="Подпись3">#REF!</definedName>
    <definedName name="Подпись4" localSheetId="22">#REF!</definedName>
    <definedName name="Подпись4" localSheetId="23">#REF!</definedName>
    <definedName name="Подпись4" localSheetId="10">#REF!</definedName>
    <definedName name="Подпись4">#REF!</definedName>
    <definedName name="Подпись5" localSheetId="22">#REF!</definedName>
    <definedName name="Подпись5" localSheetId="23">#REF!</definedName>
    <definedName name="Подпись5" localSheetId="10">#REF!</definedName>
    <definedName name="Подпись5">#REF!</definedName>
    <definedName name="Подряд" localSheetId="22">#REF!</definedName>
    <definedName name="Подряд" localSheetId="23">#REF!</definedName>
    <definedName name="Подряд" localSheetId="10">#REF!</definedName>
    <definedName name="Подряд">#REF!</definedName>
    <definedName name="подста" localSheetId="10">#REF!</definedName>
    <definedName name="подста">#REF!</definedName>
    <definedName name="Пожарная_охрана" localSheetId="10">#REF!</definedName>
    <definedName name="Пожарная_охрана">#REF!</definedName>
    <definedName name="Покупное_ПО" localSheetId="10">#REF!</definedName>
    <definedName name="Покупное_ПО">#REF!</definedName>
    <definedName name="Покупное_ПО_1" localSheetId="10">#REF!</definedName>
    <definedName name="Покупное_ПО_1">#REF!</definedName>
    <definedName name="Покупное_ПО_10" localSheetId="10">#REF!</definedName>
    <definedName name="Покупное_ПО_10">#REF!</definedName>
    <definedName name="Покупное_ПО_13" localSheetId="10">#REF!</definedName>
    <definedName name="Покупное_ПО_13">#REF!</definedName>
    <definedName name="Покупное_ПО_14" localSheetId="10">#REF!</definedName>
    <definedName name="Покупное_ПО_14">#REF!</definedName>
    <definedName name="Покупное_ПО_15" localSheetId="10">#REF!</definedName>
    <definedName name="Покупное_ПО_15">#REF!</definedName>
    <definedName name="Покупное_ПО_16" localSheetId="10">#REF!</definedName>
    <definedName name="Покупное_ПО_16">#REF!</definedName>
    <definedName name="Покупное_ПО_7" localSheetId="10">#REF!</definedName>
    <definedName name="Покупное_ПО_7">#REF!</definedName>
    <definedName name="Покупное_ПО_8" localSheetId="10">#REF!</definedName>
    <definedName name="Покупное_ПО_8">#REF!</definedName>
    <definedName name="Покупное_ПО_9" localSheetId="10">#REF!</definedName>
    <definedName name="Покупное_ПО_9">#REF!</definedName>
    <definedName name="Покупные" localSheetId="10">#REF!</definedName>
    <definedName name="Покупные">#REF!</definedName>
    <definedName name="Покупные_1" localSheetId="10">#REF!</definedName>
    <definedName name="Покупные_1">#REF!</definedName>
    <definedName name="Покупные_10" localSheetId="10">#REF!</definedName>
    <definedName name="Покупные_10">#REF!</definedName>
    <definedName name="Покупные_13" localSheetId="10">#REF!</definedName>
    <definedName name="Покупные_13">#REF!</definedName>
    <definedName name="Покупные_14" localSheetId="10">#REF!</definedName>
    <definedName name="Покупные_14">#REF!</definedName>
    <definedName name="Покупные_15" localSheetId="10">#REF!</definedName>
    <definedName name="Покупные_15">#REF!</definedName>
    <definedName name="Покупные_16" localSheetId="10">#REF!</definedName>
    <definedName name="Покупные_16">#REF!</definedName>
    <definedName name="Покупные_4" localSheetId="10">#REF!</definedName>
    <definedName name="Покупные_4">#REF!</definedName>
    <definedName name="Покупные_5" localSheetId="10">#REF!</definedName>
    <definedName name="Покупные_5">#REF!</definedName>
    <definedName name="Покупные_6" localSheetId="10">#REF!</definedName>
    <definedName name="Покупные_6">#REF!</definedName>
    <definedName name="Покупные_7" localSheetId="10">#REF!</definedName>
    <definedName name="Покупные_7">#REF!</definedName>
    <definedName name="Покупные_8" localSheetId="10">#REF!</definedName>
    <definedName name="Покупные_8">#REF!</definedName>
    <definedName name="Покупные_9" localSheetId="10">#REF!</definedName>
    <definedName name="Покупные_9">#REF!</definedName>
    <definedName name="Покупные_изделия" localSheetId="10">#REF!</definedName>
    <definedName name="Покупные_изделия">#REF!</definedName>
    <definedName name="Покупные_изделия_1" localSheetId="10">#REF!</definedName>
    <definedName name="Покупные_изделия_1">#REF!</definedName>
    <definedName name="Покупные_изделия_10" localSheetId="10">#REF!</definedName>
    <definedName name="Покупные_изделия_10">#REF!</definedName>
    <definedName name="Покупные_изделия_13" localSheetId="10">#REF!</definedName>
    <definedName name="Покупные_изделия_13">#REF!</definedName>
    <definedName name="Покупные_изделия_14" localSheetId="10">#REF!</definedName>
    <definedName name="Покупные_изделия_14">#REF!</definedName>
    <definedName name="Покупные_изделия_15" localSheetId="10">#REF!</definedName>
    <definedName name="Покупные_изделия_15">#REF!</definedName>
    <definedName name="Покупные_изделия_16" localSheetId="10">#REF!</definedName>
    <definedName name="Покупные_изделия_16">#REF!</definedName>
    <definedName name="Покупные_изделия_7" localSheetId="10">#REF!</definedName>
    <definedName name="Покупные_изделия_7">#REF!</definedName>
    <definedName name="Покупные_изделия_8" localSheetId="10">#REF!</definedName>
    <definedName name="Покупные_изделия_8">#REF!</definedName>
    <definedName name="Покупные_изделия_9" localSheetId="10">#REF!</definedName>
    <definedName name="Покупные_изделия_9">#REF!</definedName>
    <definedName name="Полевые" localSheetId="21">#REF!</definedName>
    <definedName name="Полевые" localSheetId="22">#REF!</definedName>
    <definedName name="Полевые" localSheetId="23">#REF!</definedName>
    <definedName name="Полевые" localSheetId="10">#REF!</definedName>
    <definedName name="Полевые">#REF!</definedName>
    <definedName name="полезный_т_ф" localSheetId="10">#REF!</definedName>
    <definedName name="полезный_т_ф">#REF!</definedName>
    <definedName name="полезный_тепло">#REF!</definedName>
    <definedName name="полезный_эл_ф">#REF!</definedName>
    <definedName name="полезный_электро">#REF!</definedName>
    <definedName name="Поп" localSheetId="10">#REF!</definedName>
    <definedName name="Поп">#REF!</definedName>
    <definedName name="попр" localSheetId="10">#REF!</definedName>
    <definedName name="попр">#REF!</definedName>
    <definedName name="Поправочные" localSheetId="10">#REF!</definedName>
    <definedName name="Поправочные">#REF!</definedName>
    <definedName name="Поправочные_коэффициенты_по_письму_Госстроя_от_25.12.90" localSheetId="21">#N/A</definedName>
    <definedName name="Поправочные_коэффициенты_по_письму_Госстроя_от_25.12.90" localSheetId="22">#N/A</definedName>
    <definedName name="Поправочные_коэффициенты_по_письму_Госстроя_от_25.12.90" localSheetId="23">#N/A</definedName>
    <definedName name="Поправочные_коэффициенты_по_письму_Госстроя_от_25.12.90" localSheetId="10">#N/A</definedName>
    <definedName name="Поправочные_коэффициенты_по_письму_Госстроя_от_25.12.90">#REF!</definedName>
    <definedName name="Поправочные_коэффициенты_по_письму_Госстроя_от_25.12.90___0" localSheetId="21">#REF!</definedName>
    <definedName name="Поправочные_коэффициенты_по_письму_Госстроя_от_25.12.90___0" localSheetId="22">#REF!</definedName>
    <definedName name="Поправочные_коэффициенты_по_письму_Госстроя_от_25.12.90___0" localSheetId="23">#REF!</definedName>
    <definedName name="Поправочные_коэффициенты_по_письму_Госстроя_от_25.12.90___0" localSheetId="10">#REF!</definedName>
    <definedName name="Поправочные_коэффициенты_по_письму_Госстроя_от_25.12.90___0">#REF!</definedName>
    <definedName name="Поправочные_коэффициенты_по_письму_Госстроя_от_25.12.90___0___0" localSheetId="21">#REF!</definedName>
    <definedName name="Поправочные_коэффициенты_по_письму_Госстроя_от_25.12.90___0___0" localSheetId="22">#REF!</definedName>
    <definedName name="Поправочные_коэффициенты_по_письму_Госстроя_от_25.12.90___0___0" localSheetId="23">#REF!</definedName>
    <definedName name="Поправочные_коэффициенты_по_письму_Госстроя_от_25.12.90___0___0" localSheetId="10">#REF!</definedName>
    <definedName name="Поправочные_коэффициенты_по_письму_Госстроя_от_25.12.90___0___0">#REF!</definedName>
    <definedName name="Поправочные_коэффициенты_по_письму_Госстроя_от_25.12.90___0___0___0" localSheetId="21">#REF!</definedName>
    <definedName name="Поправочные_коэффициенты_по_письму_Госстроя_от_25.12.90___0___0___0" localSheetId="22">#REF!</definedName>
    <definedName name="Поправочные_коэффициенты_по_письму_Госстроя_от_25.12.90___0___0___0" localSheetId="23">#REF!</definedName>
    <definedName name="Поправочные_коэффициенты_по_письму_Госстроя_от_25.12.90___0___0___0" localSheetId="10">#REF!</definedName>
    <definedName name="Поправочные_коэффициенты_по_письму_Госстроя_от_25.12.90___0___0___0">#REF!</definedName>
    <definedName name="Поправочные_коэффициенты_по_письму_Госстроя_от_25.12.90___0___0___0___0" localSheetId="21">#REF!</definedName>
    <definedName name="Поправочные_коэффициенты_по_письму_Госстроя_от_25.12.90___0___0___0___0" localSheetId="22">#REF!</definedName>
    <definedName name="Поправочные_коэффициенты_по_письму_Госстроя_от_25.12.90___0___0___0___0" localSheetId="23">#REF!</definedName>
    <definedName name="Поправочные_коэффициенты_по_письму_Госстроя_от_25.12.90___0___0___0___0" localSheetId="10">#REF!</definedName>
    <definedName name="Поправочные_коэффициенты_по_письму_Госстроя_от_25.12.90___0___0___0___0">#REF!</definedName>
    <definedName name="Поправочные_коэффициенты_по_письму_Госстроя_от_25.12.90___0___0___0___0___0" localSheetId="21">#REF!</definedName>
    <definedName name="Поправочные_коэффициенты_по_письму_Госстроя_от_25.12.90___0___0___0___0___0" localSheetId="22">#REF!</definedName>
    <definedName name="Поправочные_коэффициенты_по_письму_Госстроя_от_25.12.90___0___0___0___0___0" localSheetId="23">#REF!</definedName>
    <definedName name="Поправочные_коэффициенты_по_письму_Госстроя_от_25.12.90___0___0___0___0___0" localSheetId="10">#REF!</definedName>
    <definedName name="Поправочные_коэффициенты_по_письму_Госстроя_от_25.12.90___0___0___0___0___0">#REF!</definedName>
    <definedName name="Поправочные_коэффициенты_по_письму_Госстроя_от_25.12.90___0___0___0___0_1" localSheetId="10">#REF!</definedName>
    <definedName name="Поправочные_коэффициенты_по_письму_Госстроя_от_25.12.90___0___0___0___0_1">#REF!</definedName>
    <definedName name="Поправочные_коэффициенты_по_письму_Госстроя_от_25.12.90___0___0___0___0_10" localSheetId="10">#REF!</definedName>
    <definedName name="Поправочные_коэффициенты_по_письму_Госстроя_от_25.12.90___0___0___0___0_10">#REF!</definedName>
    <definedName name="Поправочные_коэффициенты_по_письму_Госстроя_от_25.12.90___0___0___0___0_13" localSheetId="10">#REF!</definedName>
    <definedName name="Поправочные_коэффициенты_по_письму_Госстроя_от_25.12.90___0___0___0___0_13">#REF!</definedName>
    <definedName name="Поправочные_коэффициенты_по_письму_Госстроя_от_25.12.90___0___0___0___0_14" localSheetId="10">#REF!</definedName>
    <definedName name="Поправочные_коэффициенты_по_письму_Госстроя_от_25.12.90___0___0___0___0_14">#REF!</definedName>
    <definedName name="Поправочные_коэффициенты_по_письму_Госстроя_от_25.12.90___0___0___0___0_15" localSheetId="10">#REF!</definedName>
    <definedName name="Поправочные_коэффициенты_по_письму_Госстроя_от_25.12.90___0___0___0___0_15">#REF!</definedName>
    <definedName name="Поправочные_коэффициенты_по_письму_Госстроя_от_25.12.90___0___0___0___0_16" localSheetId="10">#REF!</definedName>
    <definedName name="Поправочные_коэффициенты_по_письму_Госстроя_от_25.12.90___0___0___0___0_16">#REF!</definedName>
    <definedName name="Поправочные_коэффициенты_по_письму_Госстроя_от_25.12.90___0___0___0___0_7" localSheetId="10">#REF!</definedName>
    <definedName name="Поправочные_коэффициенты_по_письму_Госстроя_от_25.12.90___0___0___0___0_7">#REF!</definedName>
    <definedName name="Поправочные_коэффициенты_по_письму_Госстроя_от_25.12.90___0___0___0___0_8" localSheetId="10">#REF!</definedName>
    <definedName name="Поправочные_коэффициенты_по_письму_Госстроя_от_25.12.90___0___0___0___0_8">#REF!</definedName>
    <definedName name="Поправочные_коэффициенты_по_письму_Госстроя_от_25.12.90___0___0___0___0_9" localSheetId="10">#REF!</definedName>
    <definedName name="Поправочные_коэффициенты_по_письму_Госстроя_от_25.12.90___0___0___0___0_9">#REF!</definedName>
    <definedName name="Поправочные_коэффициенты_по_письму_Госстроя_от_25.12.90___0___0___0___1" localSheetId="21">#REF!</definedName>
    <definedName name="Поправочные_коэффициенты_по_письму_Госстроя_от_25.12.90___0___0___0___1" localSheetId="22">#REF!</definedName>
    <definedName name="Поправочные_коэффициенты_по_письму_Госстроя_от_25.12.90___0___0___0___1" localSheetId="23">#REF!</definedName>
    <definedName name="Поправочные_коэффициенты_по_письму_Госстроя_от_25.12.90___0___0___0___1" localSheetId="10">#REF!</definedName>
    <definedName name="Поправочные_коэффициенты_по_письму_Госстроя_от_25.12.90___0___0___0___1">#REF!</definedName>
    <definedName name="Поправочные_коэффициенты_по_письму_Госстроя_от_25.12.90___0___0___0___3" localSheetId="10">#REF!</definedName>
    <definedName name="Поправочные_коэффициенты_по_письму_Госстроя_от_25.12.90___0___0___0___3">#REF!</definedName>
    <definedName name="Поправочные_коэффициенты_по_письму_Госстроя_от_25.12.90___0___0___0___5" localSheetId="21">#REF!</definedName>
    <definedName name="Поправочные_коэффициенты_по_письму_Госстроя_от_25.12.90___0___0___0___5" localSheetId="22">#REF!</definedName>
    <definedName name="Поправочные_коэффициенты_по_письму_Госстроя_от_25.12.90___0___0___0___5" localSheetId="23">#REF!</definedName>
    <definedName name="Поправочные_коэффициенты_по_письму_Госстроя_от_25.12.90___0___0___0___5" localSheetId="10">#REF!</definedName>
    <definedName name="Поправочные_коэффициенты_по_письму_Госстроя_от_25.12.90___0___0___0___5">#REF!</definedName>
    <definedName name="Поправочные_коэффициенты_по_письму_Госстроя_от_25.12.90___0___0___0_1" localSheetId="21">#REF!</definedName>
    <definedName name="Поправочные_коэффициенты_по_письму_Госстроя_от_25.12.90___0___0___0_1" localSheetId="22">#REF!</definedName>
    <definedName name="Поправочные_коэффициенты_по_письму_Госстроя_от_25.12.90___0___0___0_1" localSheetId="23">#REF!</definedName>
    <definedName name="Поправочные_коэффициенты_по_письму_Госстроя_от_25.12.90___0___0___0_1" localSheetId="10">#REF!</definedName>
    <definedName name="Поправочные_коэффициенты_по_письму_Госстроя_от_25.12.90___0___0___0_1">#REF!</definedName>
    <definedName name="Поправочные_коэффициенты_по_письму_Госстроя_от_25.12.90___0___0___0_10" localSheetId="10">#REF!</definedName>
    <definedName name="Поправочные_коэффициенты_по_письму_Госстроя_от_25.12.90___0___0___0_10">#REF!</definedName>
    <definedName name="Поправочные_коэффициенты_по_письму_Госстроя_от_25.12.90___0___0___0_13" localSheetId="10">#REF!</definedName>
    <definedName name="Поправочные_коэффициенты_по_письму_Госстроя_от_25.12.90___0___0___0_13">#REF!</definedName>
    <definedName name="Поправочные_коэффициенты_по_письму_Госстроя_от_25.12.90___0___0___0_14" localSheetId="10">#REF!</definedName>
    <definedName name="Поправочные_коэффициенты_по_письму_Госстроя_от_25.12.90___0___0___0_14">#REF!</definedName>
    <definedName name="Поправочные_коэффициенты_по_письму_Госстроя_от_25.12.90___0___0___0_15" localSheetId="10">#REF!</definedName>
    <definedName name="Поправочные_коэффициенты_по_письму_Госстроя_от_25.12.90___0___0___0_15">#REF!</definedName>
    <definedName name="Поправочные_коэффициенты_по_письму_Госстроя_от_25.12.90___0___0___0_16" localSheetId="10">#REF!</definedName>
    <definedName name="Поправочные_коэффициенты_по_письму_Госстроя_от_25.12.90___0___0___0_16">#REF!</definedName>
    <definedName name="Поправочные_коэффициенты_по_письму_Госстроя_от_25.12.90___0___0___0_5" localSheetId="21">#REF!</definedName>
    <definedName name="Поправочные_коэффициенты_по_письму_Госстроя_от_25.12.90___0___0___0_5" localSheetId="22">#REF!</definedName>
    <definedName name="Поправочные_коэффициенты_по_письму_Госстроя_от_25.12.90___0___0___0_5" localSheetId="23">#REF!</definedName>
    <definedName name="Поправочные_коэффициенты_по_письму_Госстроя_от_25.12.90___0___0___0_5" localSheetId="10">#REF!</definedName>
    <definedName name="Поправочные_коэффициенты_по_письму_Госстроя_от_25.12.90___0___0___0_5">#REF!</definedName>
    <definedName name="Поправочные_коэффициенты_по_письму_Госстроя_от_25.12.90___0___0___0_6" localSheetId="10">#REF!</definedName>
    <definedName name="Поправочные_коэффициенты_по_письму_Госстроя_от_25.12.90___0___0___0_6">#REF!</definedName>
    <definedName name="Поправочные_коэффициенты_по_письму_Госстроя_от_25.12.90___0___0___0_7" localSheetId="10">#REF!</definedName>
    <definedName name="Поправочные_коэффициенты_по_письму_Госстроя_от_25.12.90___0___0___0_7">#REF!</definedName>
    <definedName name="Поправочные_коэффициенты_по_письму_Госстроя_от_25.12.90___0___0___0_8" localSheetId="10">#REF!</definedName>
    <definedName name="Поправочные_коэффициенты_по_письму_Госстроя_от_25.12.90___0___0___0_8">#REF!</definedName>
    <definedName name="Поправочные_коэффициенты_по_письму_Госстроя_от_25.12.90___0___0___0_9" localSheetId="10">#REF!</definedName>
    <definedName name="Поправочные_коэффициенты_по_письму_Госстроя_от_25.12.90___0___0___0_9">#REF!</definedName>
    <definedName name="Поправочные_коэффициенты_по_письму_Госстроя_от_25.12.90___0___0___1" localSheetId="21">#REF!</definedName>
    <definedName name="Поправочные_коэффициенты_по_письму_Госстроя_от_25.12.90___0___0___1" localSheetId="22">#REF!</definedName>
    <definedName name="Поправочные_коэффициенты_по_письму_Госстроя_от_25.12.90___0___0___1" localSheetId="23">#REF!</definedName>
    <definedName name="Поправочные_коэффициенты_по_письму_Госстроя_от_25.12.90___0___0___1" localSheetId="10">#REF!</definedName>
    <definedName name="Поправочные_коэффициенты_по_письму_Госстроя_от_25.12.90___0___0___1">#REF!</definedName>
    <definedName name="Поправочные_коэффициенты_по_письму_Госстроя_от_25.12.90___0___0___2" localSheetId="21">#REF!</definedName>
    <definedName name="Поправочные_коэффициенты_по_письму_Госстроя_от_25.12.90___0___0___2" localSheetId="22">#REF!</definedName>
    <definedName name="Поправочные_коэффициенты_по_письму_Госстроя_от_25.12.90___0___0___2" localSheetId="23">#REF!</definedName>
    <definedName name="Поправочные_коэффициенты_по_письму_Госстроя_от_25.12.90___0___0___2" localSheetId="10">#REF!</definedName>
    <definedName name="Поправочные_коэффициенты_по_письму_Госстроя_от_25.12.90___0___0___2">#REF!</definedName>
    <definedName name="Поправочные_коэффициенты_по_письму_Госстроя_от_25.12.90___0___0___2_1" localSheetId="10">#REF!</definedName>
    <definedName name="Поправочные_коэффициенты_по_письму_Госстроя_от_25.12.90___0___0___2_1">#REF!</definedName>
    <definedName name="Поправочные_коэффициенты_по_письму_Госстроя_от_25.12.90___0___0___2_10" localSheetId="10">#REF!</definedName>
    <definedName name="Поправочные_коэффициенты_по_письму_Госстроя_от_25.12.90___0___0___2_10">#REF!</definedName>
    <definedName name="Поправочные_коэффициенты_по_письму_Госстроя_от_25.12.90___0___0___2_13" localSheetId="10">#REF!</definedName>
    <definedName name="Поправочные_коэффициенты_по_письму_Госстроя_от_25.12.90___0___0___2_13">#REF!</definedName>
    <definedName name="Поправочные_коэффициенты_по_письму_Госстроя_от_25.12.90___0___0___2_14" localSheetId="10">#REF!</definedName>
    <definedName name="Поправочные_коэффициенты_по_письму_Госстроя_от_25.12.90___0___0___2_14">#REF!</definedName>
    <definedName name="Поправочные_коэффициенты_по_письму_Госстроя_от_25.12.90___0___0___2_15" localSheetId="10">#REF!</definedName>
    <definedName name="Поправочные_коэффициенты_по_письму_Госстроя_от_25.12.90___0___0___2_15">#REF!</definedName>
    <definedName name="Поправочные_коэффициенты_по_письму_Госстроя_от_25.12.90___0___0___2_16" localSheetId="10">#REF!</definedName>
    <definedName name="Поправочные_коэффициенты_по_письму_Госстроя_от_25.12.90___0___0___2_16">#REF!</definedName>
    <definedName name="Поправочные_коэффициенты_по_письму_Госстроя_от_25.12.90___0___0___2_7" localSheetId="10">#REF!</definedName>
    <definedName name="Поправочные_коэффициенты_по_письму_Госстроя_от_25.12.90___0___0___2_7">#REF!</definedName>
    <definedName name="Поправочные_коэффициенты_по_письму_Госстроя_от_25.12.90___0___0___2_8" localSheetId="10">#REF!</definedName>
    <definedName name="Поправочные_коэффициенты_по_письму_Госстроя_от_25.12.90___0___0___2_8">#REF!</definedName>
    <definedName name="Поправочные_коэффициенты_по_письму_Госстроя_от_25.12.90___0___0___2_9" localSheetId="10">#REF!</definedName>
    <definedName name="Поправочные_коэффициенты_по_письму_Госстроя_от_25.12.90___0___0___2_9">#REF!</definedName>
    <definedName name="Поправочные_коэффициенты_по_письму_Госстроя_от_25.12.90___0___0___3" localSheetId="21">#REF!</definedName>
    <definedName name="Поправочные_коэффициенты_по_письму_Госстроя_от_25.12.90___0___0___3" localSheetId="22">#REF!</definedName>
    <definedName name="Поправочные_коэффициенты_по_письму_Госстроя_от_25.12.90___0___0___3" localSheetId="23">#REF!</definedName>
    <definedName name="Поправочные_коэффициенты_по_письму_Госстроя_от_25.12.90___0___0___3" localSheetId="10">#REF!</definedName>
    <definedName name="Поправочные_коэффициенты_по_письму_Госстроя_от_25.12.90___0___0___3">#REF!</definedName>
    <definedName name="Поправочные_коэффициенты_по_письму_Госстроя_от_25.12.90___0___0___3_1" localSheetId="10">#REF!</definedName>
    <definedName name="Поправочные_коэффициенты_по_письму_Госстроя_от_25.12.90___0___0___3_1">#REF!</definedName>
    <definedName name="Поправочные_коэффициенты_по_письму_Госстроя_от_25.12.90___0___0___3_10" localSheetId="10">#REF!</definedName>
    <definedName name="Поправочные_коэффициенты_по_письму_Госстроя_от_25.12.90___0___0___3_10">#REF!</definedName>
    <definedName name="Поправочные_коэффициенты_по_письму_Госстроя_от_25.12.90___0___0___3_13" localSheetId="10">#REF!</definedName>
    <definedName name="Поправочные_коэффициенты_по_письму_Госстроя_от_25.12.90___0___0___3_13">#REF!</definedName>
    <definedName name="Поправочные_коэффициенты_по_письму_Госстроя_от_25.12.90___0___0___3_14" localSheetId="10">#REF!</definedName>
    <definedName name="Поправочные_коэффициенты_по_письму_Госстроя_от_25.12.90___0___0___3_14">#REF!</definedName>
    <definedName name="Поправочные_коэффициенты_по_письму_Госстроя_от_25.12.90___0___0___3_15" localSheetId="10">#REF!</definedName>
    <definedName name="Поправочные_коэффициенты_по_письму_Госстроя_от_25.12.90___0___0___3_15">#REF!</definedName>
    <definedName name="Поправочные_коэффициенты_по_письму_Госстроя_от_25.12.90___0___0___3_16" localSheetId="10">#REF!</definedName>
    <definedName name="Поправочные_коэффициенты_по_письму_Госстроя_от_25.12.90___0___0___3_16">#REF!</definedName>
    <definedName name="Поправочные_коэффициенты_по_письму_Госстроя_от_25.12.90___0___0___3_7" localSheetId="10">#REF!</definedName>
    <definedName name="Поправочные_коэффициенты_по_письму_Госстроя_от_25.12.90___0___0___3_7">#REF!</definedName>
    <definedName name="Поправочные_коэффициенты_по_письму_Госстроя_от_25.12.90___0___0___3_8" localSheetId="10">#REF!</definedName>
    <definedName name="Поправочные_коэффициенты_по_письму_Госстроя_от_25.12.90___0___0___3_8">#REF!</definedName>
    <definedName name="Поправочные_коэффициенты_по_письму_Госстроя_от_25.12.90___0___0___3_9" localSheetId="10">#REF!</definedName>
    <definedName name="Поправочные_коэффициенты_по_письму_Госстроя_от_25.12.90___0___0___3_9">#REF!</definedName>
    <definedName name="Поправочные_коэффициенты_по_письму_Госстроя_от_25.12.90___0___0___4" localSheetId="21">#REF!</definedName>
    <definedName name="Поправочные_коэффициенты_по_письму_Госстроя_от_25.12.90___0___0___4" localSheetId="22">#REF!</definedName>
    <definedName name="Поправочные_коэффициенты_по_письму_Госстроя_от_25.12.90___0___0___4" localSheetId="23">#REF!</definedName>
    <definedName name="Поправочные_коэффициенты_по_письму_Госстроя_от_25.12.90___0___0___4" localSheetId="10">#REF!</definedName>
    <definedName name="Поправочные_коэффициенты_по_письму_Госстроя_от_25.12.90___0___0___4">#REF!</definedName>
    <definedName name="Поправочные_коэффициенты_по_письму_Госстроя_от_25.12.90___0___0___4_1" localSheetId="10">#REF!</definedName>
    <definedName name="Поправочные_коэффициенты_по_письму_Госстроя_от_25.12.90___0___0___4_1">#REF!</definedName>
    <definedName name="Поправочные_коэффициенты_по_письму_Госстроя_от_25.12.90___0___0___4_10" localSheetId="10">#REF!</definedName>
    <definedName name="Поправочные_коэффициенты_по_письму_Госстроя_от_25.12.90___0___0___4_10">#REF!</definedName>
    <definedName name="Поправочные_коэффициенты_по_письму_Госстроя_от_25.12.90___0___0___4_13" localSheetId="10">#REF!</definedName>
    <definedName name="Поправочные_коэффициенты_по_письму_Госстроя_от_25.12.90___0___0___4_13">#REF!</definedName>
    <definedName name="Поправочные_коэффициенты_по_письму_Госстроя_от_25.12.90___0___0___4_14" localSheetId="10">#REF!</definedName>
    <definedName name="Поправочные_коэффициенты_по_письму_Госстроя_от_25.12.90___0___0___4_14">#REF!</definedName>
    <definedName name="Поправочные_коэффициенты_по_письму_Госстроя_от_25.12.90___0___0___4_15" localSheetId="10">#REF!</definedName>
    <definedName name="Поправочные_коэффициенты_по_письму_Госстроя_от_25.12.90___0___0___4_15">#REF!</definedName>
    <definedName name="Поправочные_коэффициенты_по_письму_Госстроя_от_25.12.90___0___0___4_16" localSheetId="10">#REF!</definedName>
    <definedName name="Поправочные_коэффициенты_по_письму_Госстроя_от_25.12.90___0___0___4_16">#REF!</definedName>
    <definedName name="Поправочные_коэффициенты_по_письму_Госстроя_от_25.12.90___0___0___4_7" localSheetId="10">#REF!</definedName>
    <definedName name="Поправочные_коэффициенты_по_письму_Госстроя_от_25.12.90___0___0___4_7">#REF!</definedName>
    <definedName name="Поправочные_коэффициенты_по_письму_Госстроя_от_25.12.90___0___0___4_8" localSheetId="10">#REF!</definedName>
    <definedName name="Поправочные_коэффициенты_по_письму_Госстроя_от_25.12.90___0___0___4_8">#REF!</definedName>
    <definedName name="Поправочные_коэффициенты_по_письму_Госстроя_от_25.12.90___0___0___4_9" localSheetId="10">#REF!</definedName>
    <definedName name="Поправочные_коэффициенты_по_письму_Госстроя_от_25.12.90___0___0___4_9">#REF!</definedName>
    <definedName name="Поправочные_коэффициенты_по_письму_Госстроя_от_25.12.90___0___0___5" localSheetId="21">#REF!</definedName>
    <definedName name="Поправочные_коэффициенты_по_письму_Госстроя_от_25.12.90___0___0___5" localSheetId="22">#REF!</definedName>
    <definedName name="Поправочные_коэффициенты_по_письму_Госстроя_от_25.12.90___0___0___5" localSheetId="23">#REF!</definedName>
    <definedName name="Поправочные_коэффициенты_по_письму_Госстроя_от_25.12.90___0___0___5" localSheetId="10">#REF!</definedName>
    <definedName name="Поправочные_коэффициенты_по_письму_Госстроя_от_25.12.90___0___0___5">#REF!</definedName>
    <definedName name="Поправочные_коэффициенты_по_письму_Госстроя_от_25.12.90___0___0___6" localSheetId="10">#REF!</definedName>
    <definedName name="Поправочные_коэффициенты_по_письму_Госстроя_от_25.12.90___0___0___6">#REF!</definedName>
    <definedName name="Поправочные_коэффициенты_по_письму_Госстроя_от_25.12.90___0___0___7" localSheetId="10">#REF!</definedName>
    <definedName name="Поправочные_коэффициенты_по_письму_Госстроя_от_25.12.90___0___0___7">#REF!</definedName>
    <definedName name="Поправочные_коэффициенты_по_письму_Госстроя_от_25.12.90___0___0___8" localSheetId="10">#REF!</definedName>
    <definedName name="Поправочные_коэффициенты_по_письму_Госстроя_от_25.12.90___0___0___8">#REF!</definedName>
    <definedName name="Поправочные_коэффициенты_по_письму_Госстроя_от_25.12.90___0___0___9" localSheetId="10">#REF!</definedName>
    <definedName name="Поправочные_коэффициенты_по_письму_Госстроя_от_25.12.90___0___0___9">#REF!</definedName>
    <definedName name="Поправочные_коэффициенты_по_письму_Госстроя_от_25.12.90___0___0_1" localSheetId="21">#REF!</definedName>
    <definedName name="Поправочные_коэффициенты_по_письму_Госстроя_от_25.12.90___0___0_1" localSheetId="22">#REF!</definedName>
    <definedName name="Поправочные_коэффициенты_по_письму_Госстроя_от_25.12.90___0___0_1" localSheetId="23">#REF!</definedName>
    <definedName name="Поправочные_коэффициенты_по_письму_Госстроя_от_25.12.90___0___0_1" localSheetId="10">#REF!</definedName>
    <definedName name="Поправочные_коэффициенты_по_письму_Госстроя_от_25.12.90___0___0_1">#REF!</definedName>
    <definedName name="Поправочные_коэффициенты_по_письму_Госстроя_от_25.12.90___0___0_10" localSheetId="10">#REF!</definedName>
    <definedName name="Поправочные_коэффициенты_по_письму_Госстроя_от_25.12.90___0___0_10">#REF!</definedName>
    <definedName name="Поправочные_коэффициенты_по_письму_Госстроя_от_25.12.90___0___0_13" localSheetId="10">#REF!</definedName>
    <definedName name="Поправочные_коэффициенты_по_письму_Госстроя_от_25.12.90___0___0_13">#REF!</definedName>
    <definedName name="Поправочные_коэффициенты_по_письму_Госстроя_от_25.12.90___0___0_14" localSheetId="10">#REF!</definedName>
    <definedName name="Поправочные_коэффициенты_по_письму_Госстроя_от_25.12.90___0___0_14">#REF!</definedName>
    <definedName name="Поправочные_коэффициенты_по_письму_Госстроя_от_25.12.90___0___0_15" localSheetId="10">#REF!</definedName>
    <definedName name="Поправочные_коэффициенты_по_письму_Госстроя_от_25.12.90___0___0_15">#REF!</definedName>
    <definedName name="Поправочные_коэффициенты_по_письму_Госстроя_от_25.12.90___0___0_16" localSheetId="10">#REF!</definedName>
    <definedName name="Поправочные_коэффициенты_по_письму_Госстроя_от_25.12.90___0___0_16">#REF!</definedName>
    <definedName name="Поправочные_коэффициенты_по_письму_Госстроя_от_25.12.90___0___0_3" localSheetId="21">#REF!</definedName>
    <definedName name="Поправочные_коэффициенты_по_письму_Госстроя_от_25.12.90___0___0_3" localSheetId="22">#REF!</definedName>
    <definedName name="Поправочные_коэффициенты_по_письму_Госстроя_от_25.12.90___0___0_3" localSheetId="23">#REF!</definedName>
    <definedName name="Поправочные_коэффициенты_по_письму_Госстроя_от_25.12.90___0___0_3" localSheetId="10">#REF!</definedName>
    <definedName name="Поправочные_коэффициенты_по_письму_Госстроя_от_25.12.90___0___0_3">#REF!</definedName>
    <definedName name="Поправочные_коэффициенты_по_письму_Госстроя_от_25.12.90___0___0_4" localSheetId="10">#REF!</definedName>
    <definedName name="Поправочные_коэффициенты_по_письму_Госстроя_от_25.12.90___0___0_4">#REF!</definedName>
    <definedName name="Поправочные_коэффициенты_по_письму_Госстроя_от_25.12.90___0___0_5" localSheetId="21">#REF!</definedName>
    <definedName name="Поправочные_коэффициенты_по_письму_Госстроя_от_25.12.90___0___0_5" localSheetId="22">#REF!</definedName>
    <definedName name="Поправочные_коэффициенты_по_письму_Госстроя_от_25.12.90___0___0_5" localSheetId="23">#REF!</definedName>
    <definedName name="Поправочные_коэффициенты_по_письму_Госстроя_от_25.12.90___0___0_5" localSheetId="10">#REF!</definedName>
    <definedName name="Поправочные_коэффициенты_по_письму_Госстроя_от_25.12.90___0___0_5">#REF!</definedName>
    <definedName name="Поправочные_коэффициенты_по_письму_Госстроя_от_25.12.90___0___0_6" localSheetId="10">#REF!</definedName>
    <definedName name="Поправочные_коэффициенты_по_письму_Госстроя_от_25.12.90___0___0_6">#REF!</definedName>
    <definedName name="Поправочные_коэффициенты_по_письму_Госстроя_от_25.12.90___0___0_7" localSheetId="10">#REF!</definedName>
    <definedName name="Поправочные_коэффициенты_по_письму_Госстроя_от_25.12.90___0___0_7">#REF!</definedName>
    <definedName name="Поправочные_коэффициенты_по_письму_Госстроя_от_25.12.90___0___0_8" localSheetId="10">#REF!</definedName>
    <definedName name="Поправочные_коэффициенты_по_письму_Госстроя_от_25.12.90___0___0_8">#REF!</definedName>
    <definedName name="Поправочные_коэффициенты_по_письму_Госстроя_от_25.12.90___0___0_9" localSheetId="10">#REF!</definedName>
    <definedName name="Поправочные_коэффициенты_по_письму_Госстроя_от_25.12.90___0___0_9">#REF!</definedName>
    <definedName name="Поправочные_коэффициенты_по_письму_Госстроя_от_25.12.90___0___1" localSheetId="21">#REF!</definedName>
    <definedName name="Поправочные_коэффициенты_по_письму_Госстроя_от_25.12.90___0___1" localSheetId="22">#REF!</definedName>
    <definedName name="Поправочные_коэффициенты_по_письму_Госстроя_от_25.12.90___0___1" localSheetId="23">#REF!</definedName>
    <definedName name="Поправочные_коэффициенты_по_письму_Госстроя_от_25.12.90___0___1" localSheetId="10">#REF!</definedName>
    <definedName name="Поправочные_коэффициенты_по_письму_Госстроя_от_25.12.90___0___1">#REF!</definedName>
    <definedName name="Поправочные_коэффициенты_по_письму_Госстроя_от_25.12.90___0___1___0" localSheetId="21">#REF!</definedName>
    <definedName name="Поправочные_коэффициенты_по_письму_Госстроя_от_25.12.90___0___1___0" localSheetId="22">#REF!</definedName>
    <definedName name="Поправочные_коэффициенты_по_письму_Госстроя_от_25.12.90___0___1___0" localSheetId="23">#REF!</definedName>
    <definedName name="Поправочные_коэффициенты_по_письму_Госстроя_от_25.12.90___0___1___0" localSheetId="10">#REF!</definedName>
    <definedName name="Поправочные_коэффициенты_по_письму_Госстроя_от_25.12.90___0___1___0">#REF!</definedName>
    <definedName name="Поправочные_коэффициенты_по_письму_Госстроя_от_25.12.90___0___1_1" localSheetId="10">#REF!</definedName>
    <definedName name="Поправочные_коэффициенты_по_письму_Госстроя_от_25.12.90___0___1_1">#REF!</definedName>
    <definedName name="Поправочные_коэффициенты_по_письму_Госстроя_от_25.12.90___0___1_10" localSheetId="10">#REF!</definedName>
    <definedName name="Поправочные_коэффициенты_по_письму_Госстроя_от_25.12.90___0___1_10">#REF!</definedName>
    <definedName name="Поправочные_коэффициенты_по_письму_Госстроя_от_25.12.90___0___1_13" localSheetId="10">#REF!</definedName>
    <definedName name="Поправочные_коэффициенты_по_письму_Госстроя_от_25.12.90___0___1_13">#REF!</definedName>
    <definedName name="Поправочные_коэффициенты_по_письму_Госстроя_от_25.12.90___0___1_14" localSheetId="10">#REF!</definedName>
    <definedName name="Поправочные_коэффициенты_по_письму_Госстроя_от_25.12.90___0___1_14">#REF!</definedName>
    <definedName name="Поправочные_коэффициенты_по_письму_Госстроя_от_25.12.90___0___1_15" localSheetId="10">#REF!</definedName>
    <definedName name="Поправочные_коэффициенты_по_письму_Госстроя_от_25.12.90___0___1_15">#REF!</definedName>
    <definedName name="Поправочные_коэффициенты_по_письму_Госстроя_от_25.12.90___0___1_16" localSheetId="10">#REF!</definedName>
    <definedName name="Поправочные_коэффициенты_по_письму_Госстроя_от_25.12.90___0___1_16">#REF!</definedName>
    <definedName name="Поправочные_коэффициенты_по_письму_Госстроя_от_25.12.90___0___1_7" localSheetId="10">#REF!</definedName>
    <definedName name="Поправочные_коэффициенты_по_письму_Госстроя_от_25.12.90___0___1_7">#REF!</definedName>
    <definedName name="Поправочные_коэффициенты_по_письму_Госстроя_от_25.12.90___0___1_8" localSheetId="10">#REF!</definedName>
    <definedName name="Поправочные_коэффициенты_по_письму_Госстроя_от_25.12.90___0___1_8">#REF!</definedName>
    <definedName name="Поправочные_коэффициенты_по_письму_Госстроя_от_25.12.90___0___1_9" localSheetId="10">#REF!</definedName>
    <definedName name="Поправочные_коэффициенты_по_письму_Госстроя_от_25.12.90___0___1_9">#REF!</definedName>
    <definedName name="Поправочные_коэффициенты_по_письму_Госстроя_от_25.12.90___0___10" localSheetId="21">#REF!</definedName>
    <definedName name="Поправочные_коэффициенты_по_письму_Госстроя_от_25.12.90___0___10" localSheetId="22">#REF!</definedName>
    <definedName name="Поправочные_коэффициенты_по_письму_Госстроя_от_25.12.90___0___10" localSheetId="23">#REF!</definedName>
    <definedName name="Поправочные_коэффициенты_по_письму_Госстроя_от_25.12.90___0___10" localSheetId="10">#REF!</definedName>
    <definedName name="Поправочные_коэффициенты_по_письму_Госстроя_от_25.12.90___0___10">#REF!</definedName>
    <definedName name="Поправочные_коэффициенты_по_письму_Госстроя_от_25.12.90___0___10_1" localSheetId="10">#REF!</definedName>
    <definedName name="Поправочные_коэффициенты_по_письму_Госстроя_от_25.12.90___0___10_1">#REF!</definedName>
    <definedName name="Поправочные_коэффициенты_по_письму_Госстроя_от_25.12.90___0___10_10" localSheetId="10">#REF!</definedName>
    <definedName name="Поправочные_коэффициенты_по_письму_Госстроя_от_25.12.90___0___10_10">#REF!</definedName>
    <definedName name="Поправочные_коэффициенты_по_письму_Госстроя_от_25.12.90___0___10_13" localSheetId="10">#REF!</definedName>
    <definedName name="Поправочные_коэффициенты_по_письму_Госстроя_от_25.12.90___0___10_13">#REF!</definedName>
    <definedName name="Поправочные_коэффициенты_по_письму_Госстроя_от_25.12.90___0___10_14" localSheetId="10">#REF!</definedName>
    <definedName name="Поправочные_коэффициенты_по_письму_Госстроя_от_25.12.90___0___10_14">#REF!</definedName>
    <definedName name="Поправочные_коэффициенты_по_письму_Госстроя_от_25.12.90___0___10_15" localSheetId="10">#REF!</definedName>
    <definedName name="Поправочные_коэффициенты_по_письму_Госстроя_от_25.12.90___0___10_15">#REF!</definedName>
    <definedName name="Поправочные_коэффициенты_по_письму_Госстроя_от_25.12.90___0___10_16" localSheetId="10">#REF!</definedName>
    <definedName name="Поправочные_коэффициенты_по_письму_Госстроя_от_25.12.90___0___10_16">#REF!</definedName>
    <definedName name="Поправочные_коэффициенты_по_письму_Госстроя_от_25.12.90___0___10_4" localSheetId="10">#REF!</definedName>
    <definedName name="Поправочные_коэффициенты_по_письму_Госстроя_от_25.12.90___0___10_4">#REF!</definedName>
    <definedName name="Поправочные_коэффициенты_по_письму_Госстроя_от_25.12.90___0___10_5" localSheetId="10">#REF!</definedName>
    <definedName name="Поправочные_коэффициенты_по_письму_Госстроя_от_25.12.90___0___10_5">#REF!</definedName>
    <definedName name="Поправочные_коэффициенты_по_письму_Госстроя_от_25.12.90___0___10_6" localSheetId="10">#REF!</definedName>
    <definedName name="Поправочные_коэффициенты_по_письму_Госстроя_от_25.12.90___0___10_6">#REF!</definedName>
    <definedName name="Поправочные_коэффициенты_по_письму_Госстроя_от_25.12.90___0___10_7" localSheetId="10">#REF!</definedName>
    <definedName name="Поправочные_коэффициенты_по_письму_Госстроя_от_25.12.90___0___10_7">#REF!</definedName>
    <definedName name="Поправочные_коэффициенты_по_письму_Госстроя_от_25.12.90___0___10_8" localSheetId="10">#REF!</definedName>
    <definedName name="Поправочные_коэффициенты_по_письму_Госстроя_от_25.12.90___0___10_8">#REF!</definedName>
    <definedName name="Поправочные_коэффициенты_по_письму_Госстроя_от_25.12.90___0___10_9" localSheetId="10">#REF!</definedName>
    <definedName name="Поправочные_коэффициенты_по_письму_Госстроя_от_25.12.90___0___10_9">#REF!</definedName>
    <definedName name="Поправочные_коэффициенты_по_письму_Госстроя_от_25.12.90___0___12" localSheetId="21">#REF!</definedName>
    <definedName name="Поправочные_коэффициенты_по_письму_Госстроя_от_25.12.90___0___12" localSheetId="22">#REF!</definedName>
    <definedName name="Поправочные_коэффициенты_по_письму_Госстроя_от_25.12.90___0___12" localSheetId="23">#REF!</definedName>
    <definedName name="Поправочные_коэффициенты_по_письму_Госстроя_от_25.12.90___0___12" localSheetId="10">#REF!</definedName>
    <definedName name="Поправочные_коэффициенты_по_письму_Госстроя_от_25.12.90___0___12">#REF!</definedName>
    <definedName name="Поправочные_коэффициенты_по_письму_Госстроя_от_25.12.90___0___12_5" localSheetId="10">#REF!</definedName>
    <definedName name="Поправочные_коэффициенты_по_письму_Госстроя_от_25.12.90___0___12_5">#REF!</definedName>
    <definedName name="Поправочные_коэффициенты_по_письму_Госстроя_от_25.12.90___0___12_6" localSheetId="10">#REF!</definedName>
    <definedName name="Поправочные_коэффициенты_по_письму_Госстроя_от_25.12.90___0___12_6">#REF!</definedName>
    <definedName name="Поправочные_коэффициенты_по_письму_Госстроя_от_25.12.90___0___12_7" localSheetId="10">#REF!</definedName>
    <definedName name="Поправочные_коэффициенты_по_письму_Госстроя_от_25.12.90___0___12_7">#REF!</definedName>
    <definedName name="Поправочные_коэффициенты_по_письму_Госстроя_от_25.12.90___0___12_8" localSheetId="10">#REF!</definedName>
    <definedName name="Поправочные_коэффициенты_по_письму_Госстроя_от_25.12.90___0___12_8">#REF!</definedName>
    <definedName name="Поправочные_коэффициенты_по_письму_Госстроя_от_25.12.90___0___2" localSheetId="21">#REF!</definedName>
    <definedName name="Поправочные_коэффициенты_по_письму_Госстроя_от_25.12.90___0___2" localSheetId="22">#REF!</definedName>
    <definedName name="Поправочные_коэффициенты_по_письму_Госстроя_от_25.12.90___0___2" localSheetId="23">#REF!</definedName>
    <definedName name="Поправочные_коэффициенты_по_письму_Госстроя_от_25.12.90___0___2" localSheetId="10">#REF!</definedName>
    <definedName name="Поправочные_коэффициенты_по_письму_Госстроя_от_25.12.90___0___2">#REF!</definedName>
    <definedName name="Поправочные_коэффициенты_по_письму_Госстроя_от_25.12.90___0___2___0" localSheetId="21">#REF!</definedName>
    <definedName name="Поправочные_коэффициенты_по_письму_Госстроя_от_25.12.90___0___2___0" localSheetId="22">#REF!</definedName>
    <definedName name="Поправочные_коэффициенты_по_письму_Госстроя_от_25.12.90___0___2___0" localSheetId="23">#REF!</definedName>
    <definedName name="Поправочные_коэффициенты_по_письму_Госстроя_от_25.12.90___0___2___0" localSheetId="10">#REF!</definedName>
    <definedName name="Поправочные_коэффициенты_по_письму_Госстроя_от_25.12.90___0___2___0">#REF!</definedName>
    <definedName name="Поправочные_коэффициенты_по_письму_Госстроя_от_25.12.90___0___2___0___0" localSheetId="21">#REF!</definedName>
    <definedName name="Поправочные_коэффициенты_по_письму_Госстроя_от_25.12.90___0___2___0___0" localSheetId="22">#REF!</definedName>
    <definedName name="Поправочные_коэффициенты_по_письму_Госстроя_от_25.12.90___0___2___0___0" localSheetId="23">#REF!</definedName>
    <definedName name="Поправочные_коэффициенты_по_письму_Госстроя_от_25.12.90___0___2___0___0" localSheetId="10">#REF!</definedName>
    <definedName name="Поправочные_коэффициенты_по_письму_Госстроя_от_25.12.90___0___2___0___0">#REF!</definedName>
    <definedName name="Поправочные_коэффициенты_по_письму_Госстроя_от_25.12.90___0___2___0_1" localSheetId="10">#REF!</definedName>
    <definedName name="Поправочные_коэффициенты_по_письму_Госстроя_от_25.12.90___0___2___0_1">#REF!</definedName>
    <definedName name="Поправочные_коэффициенты_по_письму_Госстроя_от_25.12.90___0___2___0_10" localSheetId="10">#REF!</definedName>
    <definedName name="Поправочные_коэффициенты_по_письму_Госстроя_от_25.12.90___0___2___0_10">#REF!</definedName>
    <definedName name="Поправочные_коэффициенты_по_письму_Госстроя_от_25.12.90___0___2___0_13" localSheetId="10">#REF!</definedName>
    <definedName name="Поправочные_коэффициенты_по_письму_Госстроя_от_25.12.90___0___2___0_13">#REF!</definedName>
    <definedName name="Поправочные_коэффициенты_по_письму_Госстроя_от_25.12.90___0___2___0_14" localSheetId="10">#REF!</definedName>
    <definedName name="Поправочные_коэффициенты_по_письму_Госстроя_от_25.12.90___0___2___0_14">#REF!</definedName>
    <definedName name="Поправочные_коэффициенты_по_письму_Госстроя_от_25.12.90___0___2___0_15" localSheetId="10">#REF!</definedName>
    <definedName name="Поправочные_коэффициенты_по_письму_Госстроя_от_25.12.90___0___2___0_15">#REF!</definedName>
    <definedName name="Поправочные_коэффициенты_по_письму_Госстроя_от_25.12.90___0___2___0_16" localSheetId="10">#REF!</definedName>
    <definedName name="Поправочные_коэффициенты_по_письму_Госстроя_от_25.12.90___0___2___0_16">#REF!</definedName>
    <definedName name="Поправочные_коэффициенты_по_письму_Госстроя_от_25.12.90___0___2___0_7" localSheetId="10">#REF!</definedName>
    <definedName name="Поправочные_коэффициенты_по_письму_Госстроя_от_25.12.90___0___2___0_7">#REF!</definedName>
    <definedName name="Поправочные_коэффициенты_по_письму_Госстроя_от_25.12.90___0___2___0_8" localSheetId="10">#REF!</definedName>
    <definedName name="Поправочные_коэффициенты_по_письму_Госстроя_от_25.12.90___0___2___0_8">#REF!</definedName>
    <definedName name="Поправочные_коэффициенты_по_письму_Госстроя_от_25.12.90___0___2___0_9" localSheetId="10">#REF!</definedName>
    <definedName name="Поправочные_коэффициенты_по_письму_Госстроя_от_25.12.90___0___2___0_9">#REF!</definedName>
    <definedName name="Поправочные_коэффициенты_по_письму_Госстроя_от_25.12.90___0___2___5" localSheetId="21">#REF!</definedName>
    <definedName name="Поправочные_коэффициенты_по_письму_Госстроя_от_25.12.90___0___2___5" localSheetId="22">#REF!</definedName>
    <definedName name="Поправочные_коэффициенты_по_письму_Госстроя_от_25.12.90___0___2___5" localSheetId="23">#REF!</definedName>
    <definedName name="Поправочные_коэффициенты_по_письму_Госстроя_от_25.12.90___0___2___5" localSheetId="10">#REF!</definedName>
    <definedName name="Поправочные_коэффициенты_по_письму_Госстроя_от_25.12.90___0___2___5">#REF!</definedName>
    <definedName name="Поправочные_коэффициенты_по_письму_Госстроя_от_25.12.90___0___2_1" localSheetId="21">#REF!</definedName>
    <definedName name="Поправочные_коэффициенты_по_письму_Госстроя_от_25.12.90___0___2_1" localSheetId="22">#REF!</definedName>
    <definedName name="Поправочные_коэффициенты_по_письму_Госстроя_от_25.12.90___0___2_1" localSheetId="23">#REF!</definedName>
    <definedName name="Поправочные_коэффициенты_по_письму_Госстроя_от_25.12.90___0___2_1" localSheetId="10">#REF!</definedName>
    <definedName name="Поправочные_коэффициенты_по_письму_Госстроя_от_25.12.90___0___2_1">#REF!</definedName>
    <definedName name="Поправочные_коэффициенты_по_письму_Госстроя_от_25.12.90___0___2_10" localSheetId="10">#REF!</definedName>
    <definedName name="Поправочные_коэффициенты_по_письму_Госстроя_от_25.12.90___0___2_10">#REF!</definedName>
    <definedName name="Поправочные_коэффициенты_по_письму_Госстроя_от_25.12.90___0___2_13" localSheetId="10">#REF!</definedName>
    <definedName name="Поправочные_коэффициенты_по_письму_Госстроя_от_25.12.90___0___2_13">#REF!</definedName>
    <definedName name="Поправочные_коэффициенты_по_письму_Госстроя_от_25.12.90___0___2_14" localSheetId="10">#REF!</definedName>
    <definedName name="Поправочные_коэффициенты_по_письму_Госстроя_от_25.12.90___0___2_14">#REF!</definedName>
    <definedName name="Поправочные_коэффициенты_по_письму_Госстроя_от_25.12.90___0___2_15" localSheetId="10">#REF!</definedName>
    <definedName name="Поправочные_коэффициенты_по_письму_Госстроя_от_25.12.90___0___2_15">#REF!</definedName>
    <definedName name="Поправочные_коэффициенты_по_письму_Госстроя_от_25.12.90___0___2_16" localSheetId="10">#REF!</definedName>
    <definedName name="Поправочные_коэффициенты_по_письму_Госстроя_от_25.12.90___0___2_16">#REF!</definedName>
    <definedName name="Поправочные_коэффициенты_по_письму_Госстроя_от_25.12.90___0___2_3" localSheetId="21">#REF!</definedName>
    <definedName name="Поправочные_коэффициенты_по_письму_Госстроя_от_25.12.90___0___2_3" localSheetId="22">#REF!</definedName>
    <definedName name="Поправочные_коэффициенты_по_письму_Госстроя_от_25.12.90___0___2_3" localSheetId="23">#REF!</definedName>
    <definedName name="Поправочные_коэффициенты_по_письму_Госстроя_от_25.12.90___0___2_3" localSheetId="10">#REF!</definedName>
    <definedName name="Поправочные_коэффициенты_по_письму_Госстроя_от_25.12.90___0___2_3">#REF!</definedName>
    <definedName name="Поправочные_коэффициенты_по_письму_Госстроя_от_25.12.90___0___2_5" localSheetId="21">#REF!</definedName>
    <definedName name="Поправочные_коэффициенты_по_письму_Госстроя_от_25.12.90___0___2_5" localSheetId="22">#REF!</definedName>
    <definedName name="Поправочные_коэффициенты_по_письму_Госстроя_от_25.12.90___0___2_5" localSheetId="23">#REF!</definedName>
    <definedName name="Поправочные_коэффициенты_по_письму_Госстроя_от_25.12.90___0___2_5" localSheetId="10">#REF!</definedName>
    <definedName name="Поправочные_коэффициенты_по_письму_Госстроя_от_25.12.90___0___2_5">#REF!</definedName>
    <definedName name="Поправочные_коэффициенты_по_письму_Госстроя_от_25.12.90___0___2_7" localSheetId="10">#REF!</definedName>
    <definedName name="Поправочные_коэффициенты_по_письму_Госстроя_от_25.12.90___0___2_7">#REF!</definedName>
    <definedName name="Поправочные_коэффициенты_по_письму_Госстроя_от_25.12.90___0___2_8" localSheetId="10">#REF!</definedName>
    <definedName name="Поправочные_коэффициенты_по_письму_Госстроя_от_25.12.90___0___2_8">#REF!</definedName>
    <definedName name="Поправочные_коэффициенты_по_письму_Госстроя_от_25.12.90___0___2_9" localSheetId="10">#REF!</definedName>
    <definedName name="Поправочные_коэффициенты_по_письму_Госстроя_от_25.12.90___0___2_9">#REF!</definedName>
    <definedName name="Поправочные_коэффициенты_по_письму_Госстроя_от_25.12.90___0___3" localSheetId="21">#REF!</definedName>
    <definedName name="Поправочные_коэффициенты_по_письму_Госстроя_от_25.12.90___0___3" localSheetId="22">#REF!</definedName>
    <definedName name="Поправочные_коэффициенты_по_письму_Госстроя_от_25.12.90___0___3" localSheetId="23">#REF!</definedName>
    <definedName name="Поправочные_коэффициенты_по_письму_Госстроя_от_25.12.90___0___3" localSheetId="10">#REF!</definedName>
    <definedName name="Поправочные_коэффициенты_по_письму_Госстроя_от_25.12.90___0___3">#REF!</definedName>
    <definedName name="Поправочные_коэффициенты_по_письму_Госстроя_от_25.12.90___0___3___0" localSheetId="21">#REF!</definedName>
    <definedName name="Поправочные_коэффициенты_по_письму_Госстроя_от_25.12.90___0___3___0" localSheetId="22">#REF!</definedName>
    <definedName name="Поправочные_коэффициенты_по_письму_Госстроя_от_25.12.90___0___3___0" localSheetId="23">#REF!</definedName>
    <definedName name="Поправочные_коэффициенты_по_письму_Госстроя_от_25.12.90___0___3___0" localSheetId="10">#REF!</definedName>
    <definedName name="Поправочные_коэффициенты_по_письму_Госстроя_от_25.12.90___0___3___0">#REF!</definedName>
    <definedName name="Поправочные_коэффициенты_по_письму_Госстроя_от_25.12.90___0___3___0___0" localSheetId="21">#REF!</definedName>
    <definedName name="Поправочные_коэффициенты_по_письму_Госстроя_от_25.12.90___0___3___0___0" localSheetId="22">#REF!</definedName>
    <definedName name="Поправочные_коэффициенты_по_письму_Госстроя_от_25.12.90___0___3___0___0" localSheetId="23">#REF!</definedName>
    <definedName name="Поправочные_коэффициенты_по_письму_Госстроя_от_25.12.90___0___3___0___0" localSheetId="10">#REF!</definedName>
    <definedName name="Поправочные_коэффициенты_по_письму_Госстроя_от_25.12.90___0___3___0___0">#REF!</definedName>
    <definedName name="Поправочные_коэффициенты_по_письму_Госстроя_от_25.12.90___0___3___0___1" localSheetId="21">#REF!</definedName>
    <definedName name="Поправочные_коэффициенты_по_письму_Госстроя_от_25.12.90___0___3___0___1" localSheetId="22">#REF!</definedName>
    <definedName name="Поправочные_коэффициенты_по_письму_Госстроя_от_25.12.90___0___3___0___1" localSheetId="23">#REF!</definedName>
    <definedName name="Поправочные_коэффициенты_по_письму_Госстроя_от_25.12.90___0___3___0___1" localSheetId="10">#REF!</definedName>
    <definedName name="Поправочные_коэффициенты_по_письму_Госстроя_от_25.12.90___0___3___0___1">#REF!</definedName>
    <definedName name="Поправочные_коэффициенты_по_письму_Госстроя_от_25.12.90___0___3___0___3" localSheetId="10">#REF!</definedName>
    <definedName name="Поправочные_коэффициенты_по_письму_Госстроя_от_25.12.90___0___3___0___3">#REF!</definedName>
    <definedName name="Поправочные_коэффициенты_по_письму_Госстроя_от_25.12.90___0___3___0___5" localSheetId="21">#REF!</definedName>
    <definedName name="Поправочные_коэффициенты_по_письму_Госстроя_от_25.12.90___0___3___0___5" localSheetId="22">#REF!</definedName>
    <definedName name="Поправочные_коэффициенты_по_письму_Госстроя_от_25.12.90___0___3___0___5" localSheetId="23">#REF!</definedName>
    <definedName name="Поправочные_коэффициенты_по_письму_Госстроя_от_25.12.90___0___3___0___5" localSheetId="10">#REF!</definedName>
    <definedName name="Поправочные_коэффициенты_по_письму_Госстроя_от_25.12.90___0___3___0___5">#REF!</definedName>
    <definedName name="Поправочные_коэффициенты_по_письму_Госстроя_от_25.12.90___0___3___0_1" localSheetId="21">#REF!</definedName>
    <definedName name="Поправочные_коэффициенты_по_письму_Госстроя_от_25.12.90___0___3___0_1" localSheetId="22">#REF!</definedName>
    <definedName name="Поправочные_коэффициенты_по_письму_Госстроя_от_25.12.90___0___3___0_1" localSheetId="23">#REF!</definedName>
    <definedName name="Поправочные_коэффициенты_по_письму_Госстроя_от_25.12.90___0___3___0_1" localSheetId="10">#REF!</definedName>
    <definedName name="Поправочные_коэффициенты_по_письму_Госстроя_от_25.12.90___0___3___0_1">#REF!</definedName>
    <definedName name="Поправочные_коэффициенты_по_письму_Госстроя_от_25.12.90___0___3___0_10" localSheetId="10">#REF!</definedName>
    <definedName name="Поправочные_коэффициенты_по_письму_Госстроя_от_25.12.90___0___3___0_10">#REF!</definedName>
    <definedName name="Поправочные_коэффициенты_по_письму_Госстроя_от_25.12.90___0___3___0_13" localSheetId="10">#REF!</definedName>
    <definedName name="Поправочные_коэффициенты_по_письму_Госстроя_от_25.12.90___0___3___0_13">#REF!</definedName>
    <definedName name="Поправочные_коэффициенты_по_письму_Госстроя_от_25.12.90___0___3___0_14" localSheetId="10">#REF!</definedName>
    <definedName name="Поправочные_коэффициенты_по_письму_Госстроя_от_25.12.90___0___3___0_14">#REF!</definedName>
    <definedName name="Поправочные_коэффициенты_по_письму_Госстроя_от_25.12.90___0___3___0_15" localSheetId="10">#REF!</definedName>
    <definedName name="Поправочные_коэффициенты_по_письму_Госстроя_от_25.12.90___0___3___0_15">#REF!</definedName>
    <definedName name="Поправочные_коэффициенты_по_письму_Госстроя_от_25.12.90___0___3___0_16" localSheetId="10">#REF!</definedName>
    <definedName name="Поправочные_коэффициенты_по_письму_Госстроя_от_25.12.90___0___3___0_16">#REF!</definedName>
    <definedName name="Поправочные_коэффициенты_по_письму_Госстроя_от_25.12.90___0___3___0_5" localSheetId="21">#REF!</definedName>
    <definedName name="Поправочные_коэффициенты_по_письму_Госстроя_от_25.12.90___0___3___0_5" localSheetId="22">#REF!</definedName>
    <definedName name="Поправочные_коэффициенты_по_письму_Госстроя_от_25.12.90___0___3___0_5" localSheetId="23">#REF!</definedName>
    <definedName name="Поправочные_коэффициенты_по_письму_Госстроя_от_25.12.90___0___3___0_5" localSheetId="10">#REF!</definedName>
    <definedName name="Поправочные_коэффициенты_по_письму_Госстроя_от_25.12.90___0___3___0_5">#REF!</definedName>
    <definedName name="Поправочные_коэффициенты_по_письму_Госстроя_от_25.12.90___0___3___0_7" localSheetId="10">#REF!</definedName>
    <definedName name="Поправочные_коэффициенты_по_письму_Госстроя_от_25.12.90___0___3___0_7">#REF!</definedName>
    <definedName name="Поправочные_коэффициенты_по_письму_Госстроя_от_25.12.90___0___3___0_8" localSheetId="10">#REF!</definedName>
    <definedName name="Поправочные_коэффициенты_по_письму_Госстроя_от_25.12.90___0___3___0_8">#REF!</definedName>
    <definedName name="Поправочные_коэффициенты_по_письму_Госстроя_от_25.12.90___0___3___0_9" localSheetId="10">#REF!</definedName>
    <definedName name="Поправочные_коэффициенты_по_письму_Госстроя_от_25.12.90___0___3___0_9">#REF!</definedName>
    <definedName name="Поправочные_коэффициенты_по_письму_Госстроя_от_25.12.90___0___3___3" localSheetId="10">#REF!</definedName>
    <definedName name="Поправочные_коэффициенты_по_письму_Госстроя_от_25.12.90___0___3___3">#REF!</definedName>
    <definedName name="Поправочные_коэффициенты_по_письму_Госстроя_от_25.12.90___0___3___5" localSheetId="21">#REF!</definedName>
    <definedName name="Поправочные_коэффициенты_по_письму_Госстроя_от_25.12.90___0___3___5" localSheetId="22">#REF!</definedName>
    <definedName name="Поправочные_коэффициенты_по_письму_Госстроя_от_25.12.90___0___3___5" localSheetId="23">#REF!</definedName>
    <definedName name="Поправочные_коэффициенты_по_письму_Госстроя_от_25.12.90___0___3___5" localSheetId="10">#REF!</definedName>
    <definedName name="Поправочные_коэффициенты_по_письму_Госстроя_от_25.12.90___0___3___5">#REF!</definedName>
    <definedName name="Поправочные_коэффициенты_по_письму_Госстроя_от_25.12.90___0___3_1" localSheetId="21">#REF!</definedName>
    <definedName name="Поправочные_коэффициенты_по_письму_Госстроя_от_25.12.90___0___3_1" localSheetId="22">#REF!</definedName>
    <definedName name="Поправочные_коэффициенты_по_письму_Госстроя_от_25.12.90___0___3_1" localSheetId="23">#REF!</definedName>
    <definedName name="Поправочные_коэффициенты_по_письму_Госстроя_от_25.12.90___0___3_1" localSheetId="10">#REF!</definedName>
    <definedName name="Поправочные_коэффициенты_по_письму_Госстроя_от_25.12.90___0___3_1">#REF!</definedName>
    <definedName name="Поправочные_коэффициенты_по_письму_Госстроя_от_25.12.90___0___3_10" localSheetId="10">#REF!</definedName>
    <definedName name="Поправочные_коэффициенты_по_письму_Госстроя_от_25.12.90___0___3_10">#REF!</definedName>
    <definedName name="Поправочные_коэффициенты_по_письму_Госстроя_от_25.12.90___0___3_13" localSheetId="10">#REF!</definedName>
    <definedName name="Поправочные_коэффициенты_по_письму_Госстроя_от_25.12.90___0___3_13">#REF!</definedName>
    <definedName name="Поправочные_коэффициенты_по_письму_Госстроя_от_25.12.90___0___3_14" localSheetId="10">#REF!</definedName>
    <definedName name="Поправочные_коэффициенты_по_письму_Госстроя_от_25.12.90___0___3_14">#REF!</definedName>
    <definedName name="Поправочные_коэффициенты_по_письму_Госстроя_от_25.12.90___0___3_15" localSheetId="10">#REF!</definedName>
    <definedName name="Поправочные_коэффициенты_по_письму_Госстроя_от_25.12.90___0___3_15">#REF!</definedName>
    <definedName name="Поправочные_коэффициенты_по_письму_Госстроя_от_25.12.90___0___3_16" localSheetId="10">#REF!</definedName>
    <definedName name="Поправочные_коэффициенты_по_письму_Госстроя_от_25.12.90___0___3_16">#REF!</definedName>
    <definedName name="Поправочные_коэффициенты_по_письму_Госстроя_от_25.12.90___0___3_5" localSheetId="21">#REF!</definedName>
    <definedName name="Поправочные_коэффициенты_по_письму_Госстроя_от_25.12.90___0___3_5" localSheetId="22">#REF!</definedName>
    <definedName name="Поправочные_коэффициенты_по_письму_Госстроя_от_25.12.90___0___3_5" localSheetId="23">#REF!</definedName>
    <definedName name="Поправочные_коэффициенты_по_письму_Госстроя_от_25.12.90___0___3_5" localSheetId="10">#REF!</definedName>
    <definedName name="Поправочные_коэффициенты_по_письму_Госстроя_от_25.12.90___0___3_5">#REF!</definedName>
    <definedName name="Поправочные_коэффициенты_по_письму_Госстроя_от_25.12.90___0___3_7" localSheetId="10">#REF!</definedName>
    <definedName name="Поправочные_коэффициенты_по_письму_Госстроя_от_25.12.90___0___3_7">#REF!</definedName>
    <definedName name="Поправочные_коэффициенты_по_письму_Госстроя_от_25.12.90___0___3_8" localSheetId="10">#REF!</definedName>
    <definedName name="Поправочные_коэффициенты_по_письму_Госстроя_от_25.12.90___0___3_8">#REF!</definedName>
    <definedName name="Поправочные_коэффициенты_по_письму_Госстроя_от_25.12.90___0___3_9" localSheetId="10">#REF!</definedName>
    <definedName name="Поправочные_коэффициенты_по_письму_Госстроя_от_25.12.90___0___3_9">#REF!</definedName>
    <definedName name="Поправочные_коэффициенты_по_письму_Госстроя_от_25.12.90___0___4" localSheetId="21">#REF!</definedName>
    <definedName name="Поправочные_коэффициенты_по_письму_Госстроя_от_25.12.90___0___4" localSheetId="22">#REF!</definedName>
    <definedName name="Поправочные_коэффициенты_по_письму_Госстроя_от_25.12.90___0___4" localSheetId="23">#REF!</definedName>
    <definedName name="Поправочные_коэффициенты_по_письму_Госстроя_от_25.12.90___0___4" localSheetId="10">#REF!</definedName>
    <definedName name="Поправочные_коэффициенты_по_письму_Госстроя_от_25.12.90___0___4">#REF!</definedName>
    <definedName name="Поправочные_коэффициенты_по_письму_Госстроя_от_25.12.90___0___4___0" localSheetId="21">#REF!</definedName>
    <definedName name="Поправочные_коэффициенты_по_письму_Госстроя_от_25.12.90___0___4___0" localSheetId="22">#REF!</definedName>
    <definedName name="Поправочные_коэффициенты_по_письму_Госстроя_от_25.12.90___0___4___0" localSheetId="23">#REF!</definedName>
    <definedName name="Поправочные_коэффициенты_по_письму_Госстроя_от_25.12.90___0___4___0" localSheetId="10">#REF!</definedName>
    <definedName name="Поправочные_коэффициенты_по_письму_Госстроя_от_25.12.90___0___4___0">#REF!</definedName>
    <definedName name="Поправочные_коэффициенты_по_письму_Госстроя_от_25.12.90___0___4___5" localSheetId="21">#REF!</definedName>
    <definedName name="Поправочные_коэффициенты_по_письму_Госстроя_от_25.12.90___0___4___5" localSheetId="22">#REF!</definedName>
    <definedName name="Поправочные_коэффициенты_по_письму_Госстроя_от_25.12.90___0___4___5" localSheetId="23">#REF!</definedName>
    <definedName name="Поправочные_коэффициенты_по_письму_Госстроя_от_25.12.90___0___4___5" localSheetId="10">#REF!</definedName>
    <definedName name="Поправочные_коэффициенты_по_письму_Госстроя_от_25.12.90___0___4___5">#REF!</definedName>
    <definedName name="Поправочные_коэффициенты_по_письму_Госстроя_от_25.12.90___0___4_1" localSheetId="21">#REF!</definedName>
    <definedName name="Поправочные_коэффициенты_по_письму_Госстроя_от_25.12.90___0___4_1" localSheetId="22">#REF!</definedName>
    <definedName name="Поправочные_коэффициенты_по_письму_Госстроя_от_25.12.90___0___4_1" localSheetId="23">#REF!</definedName>
    <definedName name="Поправочные_коэффициенты_по_письму_Госстроя_от_25.12.90___0___4_1" localSheetId="10">#REF!</definedName>
    <definedName name="Поправочные_коэффициенты_по_письму_Госстроя_от_25.12.90___0___4_1">#REF!</definedName>
    <definedName name="Поправочные_коэффициенты_по_письму_Госстроя_от_25.12.90___0___4_10" localSheetId="10">#REF!</definedName>
    <definedName name="Поправочные_коэффициенты_по_письму_Госстроя_от_25.12.90___0___4_10">#REF!</definedName>
    <definedName name="Поправочные_коэффициенты_по_письму_Госстроя_от_25.12.90___0___4_13" localSheetId="10">#REF!</definedName>
    <definedName name="Поправочные_коэффициенты_по_письму_Госстроя_от_25.12.90___0___4_13">#REF!</definedName>
    <definedName name="Поправочные_коэффициенты_по_письму_Госстроя_от_25.12.90___0___4_14" localSheetId="10">#REF!</definedName>
    <definedName name="Поправочные_коэффициенты_по_письму_Госстроя_от_25.12.90___0___4_14">#REF!</definedName>
    <definedName name="Поправочные_коэффициенты_по_письму_Госстроя_от_25.12.90___0___4_15" localSheetId="10">#REF!</definedName>
    <definedName name="Поправочные_коэффициенты_по_письму_Госстроя_от_25.12.90___0___4_15">#REF!</definedName>
    <definedName name="Поправочные_коэффициенты_по_письму_Госстроя_от_25.12.90___0___4_16" localSheetId="10">#REF!</definedName>
    <definedName name="Поправочные_коэффициенты_по_письму_Госстроя_от_25.12.90___0___4_16">#REF!</definedName>
    <definedName name="Поправочные_коэффициенты_по_письму_Госстроя_от_25.12.90___0___4_3" localSheetId="21">#REF!</definedName>
    <definedName name="Поправочные_коэффициенты_по_письму_Госстроя_от_25.12.90___0___4_3" localSheetId="22">#REF!</definedName>
    <definedName name="Поправочные_коэффициенты_по_письму_Госстроя_от_25.12.90___0___4_3" localSheetId="23">#REF!</definedName>
    <definedName name="Поправочные_коэффициенты_по_письму_Госстроя_от_25.12.90___0___4_3" localSheetId="10">#REF!</definedName>
    <definedName name="Поправочные_коэффициенты_по_письму_Госстроя_от_25.12.90___0___4_3">#REF!</definedName>
    <definedName name="Поправочные_коэффициенты_по_письму_Госстроя_от_25.12.90___0___4_5" localSheetId="21">#REF!</definedName>
    <definedName name="Поправочные_коэффициенты_по_письму_Госстроя_от_25.12.90___0___4_5" localSheetId="22">#REF!</definedName>
    <definedName name="Поправочные_коэффициенты_по_письму_Госстроя_от_25.12.90___0___4_5" localSheetId="23">#REF!</definedName>
    <definedName name="Поправочные_коэффициенты_по_письму_Госстроя_от_25.12.90___0___4_5" localSheetId="10">#REF!</definedName>
    <definedName name="Поправочные_коэффициенты_по_письму_Госстроя_от_25.12.90___0___4_5">#REF!</definedName>
    <definedName name="Поправочные_коэффициенты_по_письму_Госстроя_от_25.12.90___0___4_7" localSheetId="10">#REF!</definedName>
    <definedName name="Поправочные_коэффициенты_по_письму_Госстроя_от_25.12.90___0___4_7">#REF!</definedName>
    <definedName name="Поправочные_коэффициенты_по_письму_Госстроя_от_25.12.90___0___4_8" localSheetId="10">#REF!</definedName>
    <definedName name="Поправочные_коэффициенты_по_письму_Госстроя_от_25.12.90___0___4_8">#REF!</definedName>
    <definedName name="Поправочные_коэффициенты_по_письму_Госстроя_от_25.12.90___0___4_9" localSheetId="10">#REF!</definedName>
    <definedName name="Поправочные_коэффициенты_по_письму_Госстроя_от_25.12.90___0___4_9">#REF!</definedName>
    <definedName name="Поправочные_коэффициенты_по_письму_Госстроя_от_25.12.90___0___5" localSheetId="21">#REF!</definedName>
    <definedName name="Поправочные_коэффициенты_по_письму_Госстроя_от_25.12.90___0___5" localSheetId="22">#REF!</definedName>
    <definedName name="Поправочные_коэффициенты_по_письму_Госстроя_от_25.12.90___0___5" localSheetId="23">#REF!</definedName>
    <definedName name="Поправочные_коэффициенты_по_письму_Госстроя_от_25.12.90___0___5" localSheetId="10">#REF!</definedName>
    <definedName name="Поправочные_коэффициенты_по_письму_Госстроя_от_25.12.90___0___5">#REF!</definedName>
    <definedName name="Поправочные_коэффициенты_по_письму_Госстроя_от_25.12.90___0___5___0" localSheetId="10">#REF!</definedName>
    <definedName name="Поправочные_коэффициенты_по_письму_Госстроя_от_25.12.90___0___5___0">#REF!</definedName>
    <definedName name="Поправочные_коэффициенты_по_письму_Госстроя_от_25.12.90___0___5_5" localSheetId="10">#REF!</definedName>
    <definedName name="Поправочные_коэффициенты_по_письму_Госстроя_от_25.12.90___0___5_5">#REF!</definedName>
    <definedName name="Поправочные_коэффициенты_по_письму_Госстроя_от_25.12.90___0___5_6" localSheetId="10">#REF!</definedName>
    <definedName name="Поправочные_коэффициенты_по_письму_Госстроя_от_25.12.90___0___5_6">#REF!</definedName>
    <definedName name="Поправочные_коэффициенты_по_письму_Госстроя_от_25.12.90___0___5_7" localSheetId="10">#REF!</definedName>
    <definedName name="Поправочные_коэффициенты_по_письму_Госстроя_от_25.12.90___0___5_7">#REF!</definedName>
    <definedName name="Поправочные_коэффициенты_по_письму_Госстроя_от_25.12.90___0___5_8" localSheetId="10">#REF!</definedName>
    <definedName name="Поправочные_коэффициенты_по_письму_Госстроя_от_25.12.90___0___5_8">#REF!</definedName>
    <definedName name="Поправочные_коэффициенты_по_письму_Госстроя_от_25.12.90___0___6" localSheetId="21">#REF!</definedName>
    <definedName name="Поправочные_коэффициенты_по_письму_Госстроя_от_25.12.90___0___6" localSheetId="22">#REF!</definedName>
    <definedName name="Поправочные_коэффициенты_по_письму_Госстроя_от_25.12.90___0___6" localSheetId="23">#REF!</definedName>
    <definedName name="Поправочные_коэффициенты_по_письму_Госстроя_от_25.12.90___0___6" localSheetId="10">#REF!</definedName>
    <definedName name="Поправочные_коэффициенты_по_письму_Госстроя_от_25.12.90___0___6">#REF!</definedName>
    <definedName name="Поправочные_коэффициенты_по_письму_Госстроя_от_25.12.90___0___6___0" localSheetId="10">#REF!</definedName>
    <definedName name="Поправочные_коэффициенты_по_письму_Госстроя_от_25.12.90___0___6___0">#REF!</definedName>
    <definedName name="Поправочные_коэффициенты_по_письму_Госстроя_от_25.12.90___0___6_1" localSheetId="10">#REF!</definedName>
    <definedName name="Поправочные_коэффициенты_по_письму_Госстроя_от_25.12.90___0___6_1">#REF!</definedName>
    <definedName name="Поправочные_коэффициенты_по_письму_Госстроя_от_25.12.90___0___6_10" localSheetId="10">#REF!</definedName>
    <definedName name="Поправочные_коэффициенты_по_письму_Госстроя_от_25.12.90___0___6_10">#REF!</definedName>
    <definedName name="Поправочные_коэффициенты_по_письму_Госстроя_от_25.12.90___0___6_13" localSheetId="10">#REF!</definedName>
    <definedName name="Поправочные_коэффициенты_по_письму_Госстроя_от_25.12.90___0___6_13">#REF!</definedName>
    <definedName name="Поправочные_коэффициенты_по_письму_Госстроя_от_25.12.90___0___6_14" localSheetId="10">#REF!</definedName>
    <definedName name="Поправочные_коэффициенты_по_письму_Госстроя_от_25.12.90___0___6_14">#REF!</definedName>
    <definedName name="Поправочные_коэффициенты_по_письму_Госстроя_от_25.12.90___0___6_15" localSheetId="10">#REF!</definedName>
    <definedName name="Поправочные_коэффициенты_по_письму_Госстроя_от_25.12.90___0___6_15">#REF!</definedName>
    <definedName name="Поправочные_коэффициенты_по_письму_Госстроя_от_25.12.90___0___6_16" localSheetId="10">#REF!</definedName>
    <definedName name="Поправочные_коэффициенты_по_письму_Госстроя_от_25.12.90___0___6_16">#REF!</definedName>
    <definedName name="Поправочные_коэффициенты_по_письму_Госстроя_от_25.12.90___0___6_7" localSheetId="10">#REF!</definedName>
    <definedName name="Поправочные_коэффициенты_по_письму_Госстроя_от_25.12.90___0___6_7">#REF!</definedName>
    <definedName name="Поправочные_коэффициенты_по_письму_Госстроя_от_25.12.90___0___6_8" localSheetId="10">#REF!</definedName>
    <definedName name="Поправочные_коэффициенты_по_письму_Госстроя_от_25.12.90___0___6_8">#REF!</definedName>
    <definedName name="Поправочные_коэффициенты_по_письму_Госстроя_от_25.12.90___0___6_9" localSheetId="10">#REF!</definedName>
    <definedName name="Поправочные_коэффициенты_по_письму_Госстроя_от_25.12.90___0___6_9">#REF!</definedName>
    <definedName name="Поправочные_коэффициенты_по_письму_Госстроя_от_25.12.90___0___7" localSheetId="10">#REF!</definedName>
    <definedName name="Поправочные_коэффициенты_по_письму_Госстроя_от_25.12.90___0___7">#REF!</definedName>
    <definedName name="Поправочные_коэффициенты_по_письму_Госстроя_от_25.12.90___0___8" localSheetId="21">#REF!</definedName>
    <definedName name="Поправочные_коэффициенты_по_письму_Госстроя_от_25.12.90___0___8" localSheetId="22">#REF!</definedName>
    <definedName name="Поправочные_коэффициенты_по_письму_Госстроя_от_25.12.90___0___8" localSheetId="23">#REF!</definedName>
    <definedName name="Поправочные_коэффициенты_по_письму_Госстроя_от_25.12.90___0___8" localSheetId="10">#REF!</definedName>
    <definedName name="Поправочные_коэффициенты_по_письму_Госстроя_от_25.12.90___0___8">#REF!</definedName>
    <definedName name="Поправочные_коэффициенты_по_письму_Госстроя_от_25.12.90___0___8___0" localSheetId="10">#REF!</definedName>
    <definedName name="Поправочные_коэффициенты_по_письму_Госстроя_от_25.12.90___0___8___0">#REF!</definedName>
    <definedName name="Поправочные_коэффициенты_по_письму_Госстроя_от_25.12.90___0___8_1" localSheetId="10">#REF!</definedName>
    <definedName name="Поправочные_коэффициенты_по_письму_Госстроя_от_25.12.90___0___8_1">#REF!</definedName>
    <definedName name="Поправочные_коэффициенты_по_письму_Госстроя_от_25.12.90___0___8_10" localSheetId="10">#REF!</definedName>
    <definedName name="Поправочные_коэффициенты_по_письму_Госстроя_от_25.12.90___0___8_10">#REF!</definedName>
    <definedName name="Поправочные_коэффициенты_по_письму_Госстроя_от_25.12.90___0___8_13" localSheetId="10">#REF!</definedName>
    <definedName name="Поправочные_коэффициенты_по_письму_Госстроя_от_25.12.90___0___8_13">#REF!</definedName>
    <definedName name="Поправочные_коэффициенты_по_письму_Госстроя_от_25.12.90___0___8_14" localSheetId="10">#REF!</definedName>
    <definedName name="Поправочные_коэффициенты_по_письму_Госстроя_от_25.12.90___0___8_14">#REF!</definedName>
    <definedName name="Поправочные_коэффициенты_по_письму_Госстроя_от_25.12.90___0___8_15" localSheetId="10">#REF!</definedName>
    <definedName name="Поправочные_коэффициенты_по_письму_Госстроя_от_25.12.90___0___8_15">#REF!</definedName>
    <definedName name="Поправочные_коэффициенты_по_письму_Госстроя_от_25.12.90___0___8_16" localSheetId="10">#REF!</definedName>
    <definedName name="Поправочные_коэффициенты_по_письму_Госстроя_от_25.12.90___0___8_16">#REF!</definedName>
    <definedName name="Поправочные_коэффициенты_по_письму_Госстроя_от_25.12.90___0___8_7" localSheetId="10">#REF!</definedName>
    <definedName name="Поправочные_коэффициенты_по_письму_Госстроя_от_25.12.90___0___8_7">#REF!</definedName>
    <definedName name="Поправочные_коэффициенты_по_письму_Госстроя_от_25.12.90___0___8_8" localSheetId="10">#REF!</definedName>
    <definedName name="Поправочные_коэффициенты_по_письму_Госстроя_от_25.12.90___0___8_8">#REF!</definedName>
    <definedName name="Поправочные_коэффициенты_по_письму_Госстроя_от_25.12.90___0___8_9" localSheetId="10">#REF!</definedName>
    <definedName name="Поправочные_коэффициенты_по_письму_Госстроя_от_25.12.90___0___8_9">#REF!</definedName>
    <definedName name="Поправочные_коэффициенты_по_письму_Госстроя_от_25.12.90___0_1" localSheetId="21">#REF!</definedName>
    <definedName name="Поправочные_коэффициенты_по_письму_Госстроя_от_25.12.90___0_1" localSheetId="22">#REF!</definedName>
    <definedName name="Поправочные_коэффициенты_по_письму_Госстроя_от_25.12.90___0_1" localSheetId="23">#REF!</definedName>
    <definedName name="Поправочные_коэффициенты_по_письму_Госстроя_от_25.12.90___0_1" localSheetId="10">#REF!</definedName>
    <definedName name="Поправочные_коэффициенты_по_письму_Госстроя_от_25.12.90___0_1">#REF!</definedName>
    <definedName name="Поправочные_коэффициенты_по_письму_Госстроя_от_25.12.90___0_10" localSheetId="10">#REF!</definedName>
    <definedName name="Поправочные_коэффициенты_по_письму_Госстроя_от_25.12.90___0_10">#REF!</definedName>
    <definedName name="Поправочные_коэффициенты_по_письму_Госстроя_от_25.12.90___0_13" localSheetId="10">#REF!</definedName>
    <definedName name="Поправочные_коэффициенты_по_письму_Госстроя_от_25.12.90___0_13">#REF!</definedName>
    <definedName name="Поправочные_коэффициенты_по_письму_Госстроя_от_25.12.90___0_15" localSheetId="10">#REF!</definedName>
    <definedName name="Поправочные_коэффициенты_по_письму_Госстроя_от_25.12.90___0_15">#REF!</definedName>
    <definedName name="Поправочные_коэффициенты_по_письму_Госстроя_от_25.12.90___0_16" localSheetId="10">#REF!</definedName>
    <definedName name="Поправочные_коэффициенты_по_письму_Госстроя_от_25.12.90___0_16">#REF!</definedName>
    <definedName name="Поправочные_коэффициенты_по_письму_Госстроя_от_25.12.90___0_3" localSheetId="21">#REF!</definedName>
    <definedName name="Поправочные_коэффициенты_по_письму_Госстроя_от_25.12.90___0_3" localSheetId="22">#REF!</definedName>
    <definedName name="Поправочные_коэффициенты_по_письму_Госстроя_от_25.12.90___0_3" localSheetId="23">#REF!</definedName>
    <definedName name="Поправочные_коэффициенты_по_письму_Госстроя_от_25.12.90___0_3" localSheetId="10">#REF!</definedName>
    <definedName name="Поправочные_коэффициенты_по_письму_Госстроя_от_25.12.90___0_3">#REF!</definedName>
    <definedName name="Поправочные_коэффициенты_по_письму_Госстроя_от_25.12.90___0_4" localSheetId="10">#REF!</definedName>
    <definedName name="Поправочные_коэффициенты_по_письму_Госстроя_от_25.12.90___0_4">#REF!</definedName>
    <definedName name="Поправочные_коэффициенты_по_письму_Госстроя_от_25.12.90___0_5" localSheetId="21">#REF!</definedName>
    <definedName name="Поправочные_коэффициенты_по_письму_Госстроя_от_25.12.90___0_5" localSheetId="22">#REF!</definedName>
    <definedName name="Поправочные_коэффициенты_по_письму_Госстроя_от_25.12.90___0_5" localSheetId="23">#REF!</definedName>
    <definedName name="Поправочные_коэффициенты_по_письму_Госстроя_от_25.12.90___0_5" localSheetId="10">#REF!</definedName>
    <definedName name="Поправочные_коэффициенты_по_письму_Госстроя_от_25.12.90___0_5">#REF!</definedName>
    <definedName name="Поправочные_коэффициенты_по_письму_Госстроя_от_25.12.90___0_6" localSheetId="10">#REF!</definedName>
    <definedName name="Поправочные_коэффициенты_по_письму_Госстроя_от_25.12.90___0_6">#REF!</definedName>
    <definedName name="Поправочные_коэффициенты_по_письму_Госстроя_от_25.12.90___0_7" localSheetId="10">#REF!</definedName>
    <definedName name="Поправочные_коэффициенты_по_письму_Госстроя_от_25.12.90___0_7">#REF!</definedName>
    <definedName name="Поправочные_коэффициенты_по_письму_Госстроя_от_25.12.90___0_8" localSheetId="10">#REF!</definedName>
    <definedName name="Поправочные_коэффициенты_по_письму_Госстроя_от_25.12.90___0_8">#REF!</definedName>
    <definedName name="Поправочные_коэффициенты_по_письму_Госстроя_от_25.12.90___0_9" localSheetId="10">#REF!</definedName>
    <definedName name="Поправочные_коэффициенты_по_письму_Госстроя_от_25.12.90___0_9">#REF!</definedName>
    <definedName name="Поправочные_коэффициенты_по_письму_Госстроя_от_25.12.90___1" localSheetId="21">#REF!</definedName>
    <definedName name="Поправочные_коэффициенты_по_письму_Госстроя_от_25.12.90___1" localSheetId="22">#REF!</definedName>
    <definedName name="Поправочные_коэффициенты_по_письму_Госстроя_от_25.12.90___1" localSheetId="23">#REF!</definedName>
    <definedName name="Поправочные_коэффициенты_по_письму_Госстроя_от_25.12.90___1" localSheetId="10">#REF!</definedName>
    <definedName name="Поправочные_коэффициенты_по_письму_Госстроя_от_25.12.90___1">#REF!</definedName>
    <definedName name="Поправочные_коэффициенты_по_письму_Госстроя_от_25.12.90___1___0" localSheetId="21">#REF!</definedName>
    <definedName name="Поправочные_коэффициенты_по_письму_Госстроя_от_25.12.90___1___0" localSheetId="22">#REF!</definedName>
    <definedName name="Поправочные_коэффициенты_по_письму_Госстроя_от_25.12.90___1___0" localSheetId="23">#REF!</definedName>
    <definedName name="Поправочные_коэффициенты_по_письму_Госстроя_от_25.12.90___1___0" localSheetId="10">#REF!</definedName>
    <definedName name="Поправочные_коэффициенты_по_письму_Госстроя_от_25.12.90___1___0">#REF!</definedName>
    <definedName name="Поправочные_коэффициенты_по_письму_Госстроя_от_25.12.90___1___0___0" localSheetId="21">#REF!</definedName>
    <definedName name="Поправочные_коэффициенты_по_письму_Госстроя_от_25.12.90___1___0___0" localSheetId="22">#REF!</definedName>
    <definedName name="Поправочные_коэффициенты_по_письму_Госстроя_от_25.12.90___1___0___0" localSheetId="23">#REF!</definedName>
    <definedName name="Поправочные_коэффициенты_по_письму_Госстроя_от_25.12.90___1___0___0" localSheetId="10">#REF!</definedName>
    <definedName name="Поправочные_коэффициенты_по_письму_Госстроя_от_25.12.90___1___0___0">#REF!</definedName>
    <definedName name="Поправочные_коэффициенты_по_письму_Госстроя_от_25.12.90___1___0_1" localSheetId="10">#REF!</definedName>
    <definedName name="Поправочные_коэффициенты_по_письму_Госстроя_от_25.12.90___1___0_1">#REF!</definedName>
    <definedName name="Поправочные_коэффициенты_по_письму_Госстроя_от_25.12.90___1___0_10" localSheetId="10">#REF!</definedName>
    <definedName name="Поправочные_коэффициенты_по_письму_Госстроя_от_25.12.90___1___0_10">#REF!</definedName>
    <definedName name="Поправочные_коэффициенты_по_письму_Госстроя_от_25.12.90___1___0_13" localSheetId="10">#REF!</definedName>
    <definedName name="Поправочные_коэффициенты_по_письму_Госстроя_от_25.12.90___1___0_13">#REF!</definedName>
    <definedName name="Поправочные_коэффициенты_по_письму_Госстроя_от_25.12.90___1___0_14" localSheetId="10">#REF!</definedName>
    <definedName name="Поправочные_коэффициенты_по_письму_Госстроя_от_25.12.90___1___0_14">#REF!</definedName>
    <definedName name="Поправочные_коэффициенты_по_письму_Госстроя_от_25.12.90___1___0_15" localSheetId="10">#REF!</definedName>
    <definedName name="Поправочные_коэффициенты_по_письму_Госстроя_от_25.12.90___1___0_15">#REF!</definedName>
    <definedName name="Поправочные_коэффициенты_по_письму_Госстроя_от_25.12.90___1___0_16" localSheetId="10">#REF!</definedName>
    <definedName name="Поправочные_коэффициенты_по_письму_Госстроя_от_25.12.90___1___0_16">#REF!</definedName>
    <definedName name="Поправочные_коэффициенты_по_письму_Госстроя_от_25.12.90___1___0_7" localSheetId="10">#REF!</definedName>
    <definedName name="Поправочные_коэффициенты_по_письму_Госстроя_от_25.12.90___1___0_7">#REF!</definedName>
    <definedName name="Поправочные_коэффициенты_по_письму_Госстроя_от_25.12.90___1___0_8" localSheetId="10">#REF!</definedName>
    <definedName name="Поправочные_коэффициенты_по_письму_Госстроя_от_25.12.90___1___0_8">#REF!</definedName>
    <definedName name="Поправочные_коэффициенты_по_письму_Госстроя_от_25.12.90___1___0_9" localSheetId="10">#REF!</definedName>
    <definedName name="Поправочные_коэффициенты_по_письму_Госстроя_от_25.12.90___1___0_9">#REF!</definedName>
    <definedName name="Поправочные_коэффициенты_по_письму_Госстроя_от_25.12.90___1___1" localSheetId="21">#REF!</definedName>
    <definedName name="Поправочные_коэффициенты_по_письму_Госстроя_от_25.12.90___1___1" localSheetId="22">#REF!</definedName>
    <definedName name="Поправочные_коэффициенты_по_письму_Госстроя_от_25.12.90___1___1" localSheetId="23">#REF!</definedName>
    <definedName name="Поправочные_коэффициенты_по_письму_Госстроя_от_25.12.90___1___1" localSheetId="10">#REF!</definedName>
    <definedName name="Поправочные_коэффициенты_по_письму_Госстроя_от_25.12.90___1___1">#REF!</definedName>
    <definedName name="Поправочные_коэффициенты_по_письму_Госстроя_от_25.12.90___1___3" localSheetId="21">#REF!</definedName>
    <definedName name="Поправочные_коэффициенты_по_письму_Госстроя_от_25.12.90___1___3" localSheetId="22">#REF!</definedName>
    <definedName name="Поправочные_коэффициенты_по_письму_Госстроя_от_25.12.90___1___3" localSheetId="23">#REF!</definedName>
    <definedName name="Поправочные_коэффициенты_по_письму_Госстроя_от_25.12.90___1___3" localSheetId="10">#REF!</definedName>
    <definedName name="Поправочные_коэффициенты_по_письму_Госстроя_от_25.12.90___1___3">#REF!</definedName>
    <definedName name="Поправочные_коэффициенты_по_письму_Госстроя_от_25.12.90___1___3___0" localSheetId="10">#REF!</definedName>
    <definedName name="Поправочные_коэффициенты_по_письму_Госстроя_от_25.12.90___1___3___0">#REF!</definedName>
    <definedName name="Поправочные_коэффициенты_по_письму_Госстроя_от_25.12.90___1___3_1" localSheetId="10">#REF!</definedName>
    <definedName name="Поправочные_коэффициенты_по_письму_Госстроя_от_25.12.90___1___3_1">#REF!</definedName>
    <definedName name="Поправочные_коэффициенты_по_письму_Госстроя_от_25.12.90___1___3_10" localSheetId="10">#REF!</definedName>
    <definedName name="Поправочные_коэффициенты_по_письму_Госстроя_от_25.12.90___1___3_10">#REF!</definedName>
    <definedName name="Поправочные_коэффициенты_по_письму_Госстроя_от_25.12.90___1___3_13" localSheetId="10">#REF!</definedName>
    <definedName name="Поправочные_коэффициенты_по_письму_Госстроя_от_25.12.90___1___3_13">#REF!</definedName>
    <definedName name="Поправочные_коэффициенты_по_письму_Госстроя_от_25.12.90___1___3_14" localSheetId="10">#REF!</definedName>
    <definedName name="Поправочные_коэффициенты_по_письму_Госстроя_от_25.12.90___1___3_14">#REF!</definedName>
    <definedName name="Поправочные_коэффициенты_по_письму_Госстроя_от_25.12.90___1___3_15" localSheetId="10">#REF!</definedName>
    <definedName name="Поправочные_коэффициенты_по_письму_Госстроя_от_25.12.90___1___3_15">#REF!</definedName>
    <definedName name="Поправочные_коэффициенты_по_письму_Госстроя_от_25.12.90___1___3_16" localSheetId="10">#REF!</definedName>
    <definedName name="Поправочные_коэффициенты_по_письму_Госстроя_от_25.12.90___1___3_16">#REF!</definedName>
    <definedName name="Поправочные_коэффициенты_по_письму_Госстроя_от_25.12.90___1___3_7" localSheetId="10">#REF!</definedName>
    <definedName name="Поправочные_коэффициенты_по_письму_Госстроя_от_25.12.90___1___3_7">#REF!</definedName>
    <definedName name="Поправочные_коэффициенты_по_письму_Госстроя_от_25.12.90___1___3_8" localSheetId="10">#REF!</definedName>
    <definedName name="Поправочные_коэффициенты_по_письму_Госстроя_от_25.12.90___1___3_8">#REF!</definedName>
    <definedName name="Поправочные_коэффициенты_по_письму_Госстроя_от_25.12.90___1___3_9" localSheetId="10">#REF!</definedName>
    <definedName name="Поправочные_коэффициенты_по_письму_Госстроя_от_25.12.90___1___3_9">#REF!</definedName>
    <definedName name="Поправочные_коэффициенты_по_письму_Госстроя_от_25.12.90___1___5" localSheetId="21">#REF!</definedName>
    <definedName name="Поправочные_коэффициенты_по_письму_Госстроя_от_25.12.90___1___5" localSheetId="22">#REF!</definedName>
    <definedName name="Поправочные_коэффициенты_по_письму_Госстроя_от_25.12.90___1___5" localSheetId="23">#REF!</definedName>
    <definedName name="Поправочные_коэффициенты_по_письму_Госстроя_от_25.12.90___1___5" localSheetId="10">#REF!</definedName>
    <definedName name="Поправочные_коэффициенты_по_письму_Госстроя_от_25.12.90___1___5">#REF!</definedName>
    <definedName name="Поправочные_коэффициенты_по_письму_Госстроя_от_25.12.90___1_1" localSheetId="21">#REF!</definedName>
    <definedName name="Поправочные_коэффициенты_по_письму_Госстроя_от_25.12.90___1_1" localSheetId="22">#REF!</definedName>
    <definedName name="Поправочные_коэффициенты_по_письму_Госстроя_от_25.12.90___1_1" localSheetId="23">#REF!</definedName>
    <definedName name="Поправочные_коэффициенты_по_письму_Госстроя_от_25.12.90___1_1" localSheetId="10">#REF!</definedName>
    <definedName name="Поправочные_коэффициенты_по_письму_Госстроя_от_25.12.90___1_1">#REF!</definedName>
    <definedName name="Поправочные_коэффициенты_по_письму_Госстроя_от_25.12.90___1_10" localSheetId="10">#REF!</definedName>
    <definedName name="Поправочные_коэффициенты_по_письму_Госстроя_от_25.12.90___1_10">#REF!</definedName>
    <definedName name="Поправочные_коэффициенты_по_письму_Госстроя_от_25.12.90___1_13" localSheetId="10">#REF!</definedName>
    <definedName name="Поправочные_коэффициенты_по_письму_Госстроя_от_25.12.90___1_13">#REF!</definedName>
    <definedName name="Поправочные_коэффициенты_по_письму_Госстроя_от_25.12.90___1_14" localSheetId="10">#REF!</definedName>
    <definedName name="Поправочные_коэффициенты_по_письму_Госстроя_от_25.12.90___1_14">#REF!</definedName>
    <definedName name="Поправочные_коэффициенты_по_письму_Госстроя_от_25.12.90___1_15" localSheetId="10">#REF!</definedName>
    <definedName name="Поправочные_коэффициенты_по_письму_Госстроя_от_25.12.90___1_15">#REF!</definedName>
    <definedName name="Поправочные_коэффициенты_по_письму_Госстроя_от_25.12.90___1_16" localSheetId="10">#REF!</definedName>
    <definedName name="Поправочные_коэффициенты_по_письму_Госстроя_от_25.12.90___1_16">#REF!</definedName>
    <definedName name="Поправочные_коэффициенты_по_письму_Госстроя_от_25.12.90___1_5" localSheetId="21">#REF!</definedName>
    <definedName name="Поправочные_коэффициенты_по_письму_Госстроя_от_25.12.90___1_5" localSheetId="22">#REF!</definedName>
    <definedName name="Поправочные_коэффициенты_по_письму_Госстроя_от_25.12.90___1_5" localSheetId="23">#REF!</definedName>
    <definedName name="Поправочные_коэффициенты_по_письму_Госстроя_от_25.12.90___1_5" localSheetId="10">#REF!</definedName>
    <definedName name="Поправочные_коэффициенты_по_письму_Госстроя_от_25.12.90___1_5">#REF!</definedName>
    <definedName name="Поправочные_коэффициенты_по_письму_Госстроя_от_25.12.90___1_7" localSheetId="10">#REF!</definedName>
    <definedName name="Поправочные_коэффициенты_по_письму_Госстроя_от_25.12.90___1_7">#REF!</definedName>
    <definedName name="Поправочные_коэффициенты_по_письму_Госстроя_от_25.12.90___1_8" localSheetId="10">#REF!</definedName>
    <definedName name="Поправочные_коэффициенты_по_письму_Госстроя_от_25.12.90___1_8">#REF!</definedName>
    <definedName name="Поправочные_коэффициенты_по_письму_Госстроя_от_25.12.90___1_9" localSheetId="10">#REF!</definedName>
    <definedName name="Поправочные_коэффициенты_по_письму_Госстроя_от_25.12.90___1_9">#REF!</definedName>
    <definedName name="Поправочные_коэффициенты_по_письму_Госстроя_от_25.12.90___10" localSheetId="21">#REF!</definedName>
    <definedName name="Поправочные_коэффициенты_по_письму_Госстроя_от_25.12.90___10" localSheetId="22">#REF!</definedName>
    <definedName name="Поправочные_коэффициенты_по_письму_Госстроя_от_25.12.90___10" localSheetId="23">#REF!</definedName>
    <definedName name="Поправочные_коэффициенты_по_письму_Госстроя_от_25.12.90___10" localSheetId="10">#REF!</definedName>
    <definedName name="Поправочные_коэффициенты_по_письму_Госстроя_от_25.12.90___10">#REF!</definedName>
    <definedName name="Поправочные_коэффициенты_по_письму_Госстроя_от_25.12.90___10___0">NA()</definedName>
    <definedName name="Поправочные_коэффициенты_по_письму_Госстроя_от_25.12.90___10___0___0" localSheetId="21">#REF!</definedName>
    <definedName name="Поправочные_коэффициенты_по_письму_Госстроя_от_25.12.90___10___0___0" localSheetId="22">#REF!</definedName>
    <definedName name="Поправочные_коэффициенты_по_письму_Госстроя_от_25.12.90___10___0___0" localSheetId="23">#REF!</definedName>
    <definedName name="Поправочные_коэффициенты_по_письму_Госстроя_от_25.12.90___10___0___0" localSheetId="10">#REF!</definedName>
    <definedName name="Поправочные_коэффициенты_по_письму_Госстроя_от_25.12.90___10___0___0">#REF!</definedName>
    <definedName name="Поправочные_коэффициенты_по_письму_Госстроя_от_25.12.90___10___0___0___0" localSheetId="21">#REF!</definedName>
    <definedName name="Поправочные_коэффициенты_по_письму_Госстроя_от_25.12.90___10___0___0___0" localSheetId="22">#REF!</definedName>
    <definedName name="Поправочные_коэффициенты_по_письму_Госстроя_от_25.12.90___10___0___0___0" localSheetId="23">#REF!</definedName>
    <definedName name="Поправочные_коэффициенты_по_письму_Госстроя_от_25.12.90___10___0___0___0" localSheetId="10">#REF!</definedName>
    <definedName name="Поправочные_коэффициенты_по_письму_Госстроя_от_25.12.90___10___0___0___0">#REF!</definedName>
    <definedName name="Поправочные_коэффициенты_по_письму_Госстроя_от_25.12.90___10___0___0_1" localSheetId="10">#REF!</definedName>
    <definedName name="Поправочные_коэффициенты_по_письму_Госстроя_от_25.12.90___10___0___0_1">#REF!</definedName>
    <definedName name="Поправочные_коэффициенты_по_письму_Госстроя_от_25.12.90___10___0___0_10" localSheetId="10">#REF!</definedName>
    <definedName name="Поправочные_коэффициенты_по_письму_Госстроя_от_25.12.90___10___0___0_10">#REF!</definedName>
    <definedName name="Поправочные_коэффициенты_по_письму_Госстроя_от_25.12.90___10___0___0_13" localSheetId="10">#REF!</definedName>
    <definedName name="Поправочные_коэффициенты_по_письму_Госстроя_от_25.12.90___10___0___0_13">#REF!</definedName>
    <definedName name="Поправочные_коэффициенты_по_письму_Госстроя_от_25.12.90___10___0___0_14" localSheetId="10">#REF!</definedName>
    <definedName name="Поправочные_коэффициенты_по_письму_Госстроя_от_25.12.90___10___0___0_14">#REF!</definedName>
    <definedName name="Поправочные_коэффициенты_по_письму_Госстроя_от_25.12.90___10___0___0_15" localSheetId="10">#REF!</definedName>
    <definedName name="Поправочные_коэффициенты_по_письму_Госстроя_от_25.12.90___10___0___0_15">#REF!</definedName>
    <definedName name="Поправочные_коэффициенты_по_письму_Госстроя_от_25.12.90___10___0___0_16" localSheetId="10">#REF!</definedName>
    <definedName name="Поправочные_коэффициенты_по_письму_Госстроя_от_25.12.90___10___0___0_16">#REF!</definedName>
    <definedName name="Поправочные_коэффициенты_по_письму_Госстроя_от_25.12.90___10___0___0_4" localSheetId="10">#REF!</definedName>
    <definedName name="Поправочные_коэффициенты_по_письму_Госстроя_от_25.12.90___10___0___0_4">#REF!</definedName>
    <definedName name="Поправочные_коэффициенты_по_письму_Госстроя_от_25.12.90___10___0___0_5" localSheetId="10">#REF!</definedName>
    <definedName name="Поправочные_коэффициенты_по_письму_Госстроя_от_25.12.90___10___0___0_5">#REF!</definedName>
    <definedName name="Поправочные_коэффициенты_по_письму_Госстроя_от_25.12.90___10___0___0_6" localSheetId="10">#REF!</definedName>
    <definedName name="Поправочные_коэффициенты_по_письму_Госстроя_от_25.12.90___10___0___0_6">#REF!</definedName>
    <definedName name="Поправочные_коэффициенты_по_письму_Госстроя_от_25.12.90___10___0___0_7" localSheetId="10">#REF!</definedName>
    <definedName name="Поправочные_коэффициенты_по_письму_Госстроя_от_25.12.90___10___0___0_7">#REF!</definedName>
    <definedName name="Поправочные_коэффициенты_по_письму_Госстроя_от_25.12.90___10___0___0_8" localSheetId="10">#REF!</definedName>
    <definedName name="Поправочные_коэффициенты_по_письму_Госстроя_от_25.12.90___10___0___0_8">#REF!</definedName>
    <definedName name="Поправочные_коэффициенты_по_письму_Госстроя_от_25.12.90___10___0___0_9" localSheetId="10">#REF!</definedName>
    <definedName name="Поправочные_коэффициенты_по_письму_Госстроя_от_25.12.90___10___0___0_9">#REF!</definedName>
    <definedName name="Поправочные_коэффициенты_по_письму_Госстроя_от_25.12.90___10___0___1">NA()</definedName>
    <definedName name="Поправочные_коэффициенты_по_письму_Госстроя_от_25.12.90___10___0___5">NA()</definedName>
    <definedName name="Поправочные_коэффициенты_по_письму_Госстроя_от_25.12.90___10___0_1">NA()</definedName>
    <definedName name="Поправочные_коэффициенты_по_письму_Госстроя_от_25.12.90___10___0_3">NA()</definedName>
    <definedName name="Поправочные_коэффициенты_по_письму_Госстроя_от_25.12.90___10___0_5">NA()</definedName>
    <definedName name="Поправочные_коэффициенты_по_письму_Госстроя_от_25.12.90___10___1" localSheetId="21">#REF!</definedName>
    <definedName name="Поправочные_коэффициенты_по_письму_Госстроя_от_25.12.90___10___1" localSheetId="22">#REF!</definedName>
    <definedName name="Поправочные_коэффициенты_по_письму_Госстроя_от_25.12.90___10___1" localSheetId="23">#REF!</definedName>
    <definedName name="Поправочные_коэффициенты_по_письму_Госстроя_от_25.12.90___10___1" localSheetId="10">#REF!</definedName>
    <definedName name="Поправочные_коэффициенты_по_письму_Госстроя_от_25.12.90___10___1">#REF!</definedName>
    <definedName name="Поправочные_коэффициенты_по_письму_Госстроя_от_25.12.90___10___10" localSheetId="21">#REF!</definedName>
    <definedName name="Поправочные_коэффициенты_по_письму_Госстроя_от_25.12.90___10___10" localSheetId="22">#REF!</definedName>
    <definedName name="Поправочные_коэффициенты_по_письму_Госстроя_от_25.12.90___10___10" localSheetId="23">#REF!</definedName>
    <definedName name="Поправочные_коэффициенты_по_письму_Госстроя_от_25.12.90___10___10" localSheetId="10">#REF!</definedName>
    <definedName name="Поправочные_коэффициенты_по_письму_Госстроя_от_25.12.90___10___10">#REF!</definedName>
    <definedName name="Поправочные_коэффициенты_по_письму_Госстроя_от_25.12.90___10___10_5" localSheetId="10">#REF!</definedName>
    <definedName name="Поправочные_коэффициенты_по_письму_Госстроя_от_25.12.90___10___10_5">#REF!</definedName>
    <definedName name="Поправочные_коэффициенты_по_письму_Госстроя_от_25.12.90___10___10_6" localSheetId="10">#REF!</definedName>
    <definedName name="Поправочные_коэффициенты_по_письму_Госстроя_от_25.12.90___10___10_6">#REF!</definedName>
    <definedName name="Поправочные_коэффициенты_по_письму_Госстроя_от_25.12.90___10___10_7" localSheetId="10">#REF!</definedName>
    <definedName name="Поправочные_коэффициенты_по_письму_Госстроя_от_25.12.90___10___10_7">#REF!</definedName>
    <definedName name="Поправочные_коэффициенты_по_письму_Госстроя_от_25.12.90___10___10_8" localSheetId="10">#REF!</definedName>
    <definedName name="Поправочные_коэффициенты_по_письму_Госстроя_от_25.12.90___10___10_8">#REF!</definedName>
    <definedName name="Поправочные_коэффициенты_по_письму_Госстроя_от_25.12.90___10___12" localSheetId="21">#REF!</definedName>
    <definedName name="Поправочные_коэффициенты_по_письму_Госстроя_от_25.12.90___10___12" localSheetId="22">#REF!</definedName>
    <definedName name="Поправочные_коэффициенты_по_письму_Госстроя_от_25.12.90___10___12" localSheetId="23">#REF!</definedName>
    <definedName name="Поправочные_коэффициенты_по_письму_Госстроя_от_25.12.90___10___12" localSheetId="10">#REF!</definedName>
    <definedName name="Поправочные_коэффициенты_по_письму_Госстроя_от_25.12.90___10___12">#REF!</definedName>
    <definedName name="Поправочные_коэффициенты_по_письму_Госстроя_от_25.12.90___10___12_5" localSheetId="10">#REF!</definedName>
    <definedName name="Поправочные_коэффициенты_по_письму_Госстроя_от_25.12.90___10___12_5">#REF!</definedName>
    <definedName name="Поправочные_коэффициенты_по_письму_Госстроя_от_25.12.90___10___12_6" localSheetId="10">#REF!</definedName>
    <definedName name="Поправочные_коэффициенты_по_письму_Госстроя_от_25.12.90___10___12_6">#REF!</definedName>
    <definedName name="Поправочные_коэффициенты_по_письму_Госстроя_от_25.12.90___10___12_7" localSheetId="10">#REF!</definedName>
    <definedName name="Поправочные_коэффициенты_по_письму_Госстроя_от_25.12.90___10___12_7">#REF!</definedName>
    <definedName name="Поправочные_коэффициенты_по_письму_Госстроя_от_25.12.90___10___12_8" localSheetId="10">#REF!</definedName>
    <definedName name="Поправочные_коэффициенты_по_письму_Госстроя_от_25.12.90___10___12_8">#REF!</definedName>
    <definedName name="Поправочные_коэффициенты_по_письму_Госстроя_от_25.12.90___10___2">NA()</definedName>
    <definedName name="Поправочные_коэффициенты_по_письму_Госстроя_от_25.12.90___10___4">NA()</definedName>
    <definedName name="Поправочные_коэффициенты_по_письму_Госстроя_от_25.12.90___10___5" localSheetId="21">#REF!</definedName>
    <definedName name="Поправочные_коэффициенты_по_письму_Госстроя_от_25.12.90___10___5" localSheetId="22">#REF!</definedName>
    <definedName name="Поправочные_коэффициенты_по_письму_Госстроя_от_25.12.90___10___5" localSheetId="23">#REF!</definedName>
    <definedName name="Поправочные_коэффициенты_по_письму_Госстроя_от_25.12.90___10___5" localSheetId="10">#REF!</definedName>
    <definedName name="Поправочные_коэффициенты_по_письму_Госстроя_от_25.12.90___10___5">#REF!</definedName>
    <definedName name="Поправочные_коэффициенты_по_письму_Госстроя_от_25.12.90___10___6">NA()</definedName>
    <definedName name="Поправочные_коэффициенты_по_письму_Госстроя_от_25.12.90___10___8">NA()</definedName>
    <definedName name="Поправочные_коэффициенты_по_письму_Госстроя_от_25.12.90___10_1">NA()</definedName>
    <definedName name="Поправочные_коэффициенты_по_письму_Госстроя_от_25.12.90___10_10" localSheetId="10">#REF!</definedName>
    <definedName name="Поправочные_коэффициенты_по_письму_Госстроя_от_25.12.90___10_10">#REF!</definedName>
    <definedName name="Поправочные_коэффициенты_по_письму_Госстроя_от_25.12.90___10_13" localSheetId="10">#REF!</definedName>
    <definedName name="Поправочные_коэффициенты_по_письму_Госстроя_от_25.12.90___10_13">#REF!</definedName>
    <definedName name="Поправочные_коэффициенты_по_письму_Госстроя_от_25.12.90___10_15" localSheetId="10">#REF!</definedName>
    <definedName name="Поправочные_коэффициенты_по_письму_Госстроя_от_25.12.90___10_15">#REF!</definedName>
    <definedName name="Поправочные_коэффициенты_по_письму_Госстроя_от_25.12.90___10_16" localSheetId="10">#REF!</definedName>
    <definedName name="Поправочные_коэффициенты_по_письму_Госстроя_от_25.12.90___10_16">#REF!</definedName>
    <definedName name="Поправочные_коэффициенты_по_письму_Госстроя_от_25.12.90___10_3" localSheetId="21">#REF!</definedName>
    <definedName name="Поправочные_коэффициенты_по_письму_Госстроя_от_25.12.90___10_3" localSheetId="22">#REF!</definedName>
    <definedName name="Поправочные_коэффициенты_по_письму_Госстроя_от_25.12.90___10_3" localSheetId="23">#REF!</definedName>
    <definedName name="Поправочные_коэффициенты_по_письму_Госстроя_от_25.12.90___10_3" localSheetId="10">#REF!</definedName>
    <definedName name="Поправочные_коэффициенты_по_письму_Госстроя_от_25.12.90___10_3">#REF!</definedName>
    <definedName name="Поправочные_коэффициенты_по_письму_Госстроя_от_25.12.90___10_5" localSheetId="21">#REF!</definedName>
    <definedName name="Поправочные_коэффициенты_по_письму_Госстроя_от_25.12.90___10_5" localSheetId="22">#REF!</definedName>
    <definedName name="Поправочные_коэффициенты_по_письму_Госстроя_от_25.12.90___10_5" localSheetId="23">#REF!</definedName>
    <definedName name="Поправочные_коэффициенты_по_письму_Госстроя_от_25.12.90___10_5" localSheetId="10">#REF!</definedName>
    <definedName name="Поправочные_коэффициенты_по_письму_Госстроя_от_25.12.90___10_5">#REF!</definedName>
    <definedName name="Поправочные_коэффициенты_по_письму_Госстроя_от_25.12.90___10_7" localSheetId="10">#REF!</definedName>
    <definedName name="Поправочные_коэффициенты_по_письму_Госстроя_от_25.12.90___10_7">#REF!</definedName>
    <definedName name="Поправочные_коэффициенты_по_письму_Госстроя_от_25.12.90___10_8" localSheetId="10">#REF!</definedName>
    <definedName name="Поправочные_коэффициенты_по_письму_Госстроя_от_25.12.90___10_8">#REF!</definedName>
    <definedName name="Поправочные_коэффициенты_по_письму_Госстроя_от_25.12.90___10_9" localSheetId="10">#REF!</definedName>
    <definedName name="Поправочные_коэффициенты_по_письму_Госстроя_от_25.12.90___10_9">#REF!</definedName>
    <definedName name="Поправочные_коэффициенты_по_письму_Госстроя_от_25.12.90___11" localSheetId="21">#REF!</definedName>
    <definedName name="Поправочные_коэффициенты_по_письму_Госстроя_от_25.12.90___11" localSheetId="22">#REF!</definedName>
    <definedName name="Поправочные_коэффициенты_по_письму_Госстроя_от_25.12.90___11" localSheetId="23">#REF!</definedName>
    <definedName name="Поправочные_коэффициенты_по_письму_Госстроя_от_25.12.90___11" localSheetId="10">#REF!</definedName>
    <definedName name="Поправочные_коэффициенты_по_письму_Госстроя_от_25.12.90___11">#REF!</definedName>
    <definedName name="Поправочные_коэффициенты_по_письму_Госстроя_от_25.12.90___11___0">NA()</definedName>
    <definedName name="Поправочные_коэффициенты_по_письму_Госстроя_от_25.12.90___11___10" localSheetId="21">#REF!</definedName>
    <definedName name="Поправочные_коэффициенты_по_письму_Госстроя_от_25.12.90___11___10" localSheetId="22">#REF!</definedName>
    <definedName name="Поправочные_коэффициенты_по_письму_Госстроя_от_25.12.90___11___10" localSheetId="23">#REF!</definedName>
    <definedName name="Поправочные_коэффициенты_по_письму_Госстроя_от_25.12.90___11___10" localSheetId="10">#REF!</definedName>
    <definedName name="Поправочные_коэффициенты_по_письму_Госстроя_от_25.12.90___11___10">#REF!</definedName>
    <definedName name="Поправочные_коэффициенты_по_письму_Госстроя_от_25.12.90___11___10_5" localSheetId="10">#REF!</definedName>
    <definedName name="Поправочные_коэффициенты_по_письму_Госстроя_от_25.12.90___11___10_5">#REF!</definedName>
    <definedName name="Поправочные_коэффициенты_по_письму_Госстроя_от_25.12.90___11___10_6" localSheetId="10">#REF!</definedName>
    <definedName name="Поправочные_коэффициенты_по_письму_Госстроя_от_25.12.90___11___10_6">#REF!</definedName>
    <definedName name="Поправочные_коэффициенты_по_письму_Госстроя_от_25.12.90___11___10_7" localSheetId="10">#REF!</definedName>
    <definedName name="Поправочные_коэффициенты_по_письму_Госстроя_от_25.12.90___11___10_7">#REF!</definedName>
    <definedName name="Поправочные_коэффициенты_по_письму_Госстроя_от_25.12.90___11___10_8" localSheetId="10">#REF!</definedName>
    <definedName name="Поправочные_коэффициенты_по_письму_Госстроя_от_25.12.90___11___10_8">#REF!</definedName>
    <definedName name="Поправочные_коэффициенты_по_письму_Госстроя_от_25.12.90___11___2" localSheetId="21">#REF!</definedName>
    <definedName name="Поправочные_коэффициенты_по_письму_Госстроя_от_25.12.90___11___2" localSheetId="22">#REF!</definedName>
    <definedName name="Поправочные_коэффициенты_по_письму_Госстроя_от_25.12.90___11___2" localSheetId="23">#REF!</definedName>
    <definedName name="Поправочные_коэффициенты_по_письму_Госстроя_от_25.12.90___11___2" localSheetId="10">#REF!</definedName>
    <definedName name="Поправочные_коэффициенты_по_письму_Госстроя_от_25.12.90___11___2">#REF!</definedName>
    <definedName name="Поправочные_коэффициенты_по_письму_Госстроя_от_25.12.90___11___2_5" localSheetId="10">#REF!</definedName>
    <definedName name="Поправочные_коэффициенты_по_письму_Госстроя_от_25.12.90___11___2_5">#REF!</definedName>
    <definedName name="Поправочные_коэффициенты_по_письму_Госстроя_от_25.12.90___11___2_6" localSheetId="10">#REF!</definedName>
    <definedName name="Поправочные_коэффициенты_по_письму_Госстроя_от_25.12.90___11___2_6">#REF!</definedName>
    <definedName name="Поправочные_коэффициенты_по_письму_Госстроя_от_25.12.90___11___2_7" localSheetId="10">#REF!</definedName>
    <definedName name="Поправочные_коэффициенты_по_письму_Госстроя_от_25.12.90___11___2_7">#REF!</definedName>
    <definedName name="Поправочные_коэффициенты_по_письму_Госстроя_от_25.12.90___11___2_8" localSheetId="10">#REF!</definedName>
    <definedName name="Поправочные_коэффициенты_по_письму_Госстроя_от_25.12.90___11___2_8">#REF!</definedName>
    <definedName name="Поправочные_коэффициенты_по_письму_Госстроя_от_25.12.90___11___4" localSheetId="21">#REF!</definedName>
    <definedName name="Поправочные_коэффициенты_по_письму_Госстроя_от_25.12.90___11___4" localSheetId="22">#REF!</definedName>
    <definedName name="Поправочные_коэффициенты_по_письму_Госстроя_от_25.12.90___11___4" localSheetId="23">#REF!</definedName>
    <definedName name="Поправочные_коэффициенты_по_письму_Госстроя_от_25.12.90___11___4" localSheetId="10">#REF!</definedName>
    <definedName name="Поправочные_коэффициенты_по_письму_Госстроя_от_25.12.90___11___4">#REF!</definedName>
    <definedName name="Поправочные_коэффициенты_по_письму_Госстроя_от_25.12.90___11___4_5" localSheetId="10">#REF!</definedName>
    <definedName name="Поправочные_коэффициенты_по_письму_Госстроя_от_25.12.90___11___4_5">#REF!</definedName>
    <definedName name="Поправочные_коэффициенты_по_письму_Госстроя_от_25.12.90___11___4_6" localSheetId="10">#REF!</definedName>
    <definedName name="Поправочные_коэффициенты_по_письму_Госстроя_от_25.12.90___11___4_6">#REF!</definedName>
    <definedName name="Поправочные_коэффициенты_по_письму_Госстроя_от_25.12.90___11___4_7" localSheetId="10">#REF!</definedName>
    <definedName name="Поправочные_коэффициенты_по_письму_Госстроя_от_25.12.90___11___4_7">#REF!</definedName>
    <definedName name="Поправочные_коэффициенты_по_письму_Госстроя_от_25.12.90___11___4_8" localSheetId="10">#REF!</definedName>
    <definedName name="Поправочные_коэффициенты_по_письму_Госстроя_от_25.12.90___11___4_8">#REF!</definedName>
    <definedName name="Поправочные_коэффициенты_по_письму_Госстроя_от_25.12.90___11___6" localSheetId="21">#REF!</definedName>
    <definedName name="Поправочные_коэффициенты_по_письму_Госстроя_от_25.12.90___11___6" localSheetId="22">#REF!</definedName>
    <definedName name="Поправочные_коэффициенты_по_письму_Госстроя_от_25.12.90___11___6" localSheetId="23">#REF!</definedName>
    <definedName name="Поправочные_коэффициенты_по_письму_Госстроя_от_25.12.90___11___6" localSheetId="10">#REF!</definedName>
    <definedName name="Поправочные_коэффициенты_по_письму_Госстроя_от_25.12.90___11___6">#REF!</definedName>
    <definedName name="Поправочные_коэффициенты_по_письму_Госстроя_от_25.12.90___11___6___0" localSheetId="10">#REF!</definedName>
    <definedName name="Поправочные_коэффициенты_по_письму_Госстроя_от_25.12.90___11___6___0">#REF!</definedName>
    <definedName name="Поправочные_коэффициенты_по_письму_Госстроя_от_25.12.90___11___6_5" localSheetId="10">#REF!</definedName>
    <definedName name="Поправочные_коэффициенты_по_письму_Госстроя_от_25.12.90___11___6_5">#REF!</definedName>
    <definedName name="Поправочные_коэффициенты_по_письму_Госстроя_от_25.12.90___11___6_6" localSheetId="10">#REF!</definedName>
    <definedName name="Поправочные_коэффициенты_по_письму_Госстроя_от_25.12.90___11___6_6">#REF!</definedName>
    <definedName name="Поправочные_коэффициенты_по_письму_Госстроя_от_25.12.90___11___6_7" localSheetId="10">#REF!</definedName>
    <definedName name="Поправочные_коэффициенты_по_письму_Госстроя_от_25.12.90___11___6_7">#REF!</definedName>
    <definedName name="Поправочные_коэффициенты_по_письму_Госстроя_от_25.12.90___11___6_8" localSheetId="10">#REF!</definedName>
    <definedName name="Поправочные_коэффициенты_по_письму_Госстроя_от_25.12.90___11___6_8">#REF!</definedName>
    <definedName name="Поправочные_коэффициенты_по_письму_Госстроя_от_25.12.90___11___8" localSheetId="21">#REF!</definedName>
    <definedName name="Поправочные_коэффициенты_по_письму_Госстроя_от_25.12.90___11___8" localSheetId="22">#REF!</definedName>
    <definedName name="Поправочные_коэффициенты_по_письму_Госстроя_от_25.12.90___11___8" localSheetId="23">#REF!</definedName>
    <definedName name="Поправочные_коэффициенты_по_письму_Госстроя_от_25.12.90___11___8" localSheetId="10">#REF!</definedName>
    <definedName name="Поправочные_коэффициенты_по_письму_Госстроя_от_25.12.90___11___8">#REF!</definedName>
    <definedName name="Поправочные_коэффициенты_по_письму_Госстроя_от_25.12.90___11___8_5" localSheetId="10">#REF!</definedName>
    <definedName name="Поправочные_коэффициенты_по_письму_Госстроя_от_25.12.90___11___8_5">#REF!</definedName>
    <definedName name="Поправочные_коэффициенты_по_письму_Госстроя_от_25.12.90___11___8_6" localSheetId="10">#REF!</definedName>
    <definedName name="Поправочные_коэффициенты_по_письму_Госстроя_от_25.12.90___11___8_6">#REF!</definedName>
    <definedName name="Поправочные_коэффициенты_по_письму_Госстроя_от_25.12.90___11___8_7" localSheetId="10">#REF!</definedName>
    <definedName name="Поправочные_коэффициенты_по_письму_Госстроя_от_25.12.90___11___8_7">#REF!</definedName>
    <definedName name="Поправочные_коэффициенты_по_письму_Госстроя_от_25.12.90___11___8_8" localSheetId="10">#REF!</definedName>
    <definedName name="Поправочные_коэффициенты_по_письму_Госстроя_от_25.12.90___11___8_8">#REF!</definedName>
    <definedName name="Поправочные_коэффициенты_по_письму_Госстроя_от_25.12.90___11_1" localSheetId="10">#REF!</definedName>
    <definedName name="Поправочные_коэффициенты_по_письму_Госстроя_от_25.12.90___11_1">#REF!</definedName>
    <definedName name="Поправочные_коэффициенты_по_письму_Госстроя_от_25.12.90___11_10" localSheetId="10">#REF!</definedName>
    <definedName name="Поправочные_коэффициенты_по_письму_Госстроя_от_25.12.90___11_10">#REF!</definedName>
    <definedName name="Поправочные_коэффициенты_по_письму_Госстроя_от_25.12.90___11_13" localSheetId="10">#REF!</definedName>
    <definedName name="Поправочные_коэффициенты_по_письму_Госстроя_от_25.12.90___11_13">#REF!</definedName>
    <definedName name="Поправочные_коэффициенты_по_письму_Госстроя_от_25.12.90___11_14" localSheetId="10">#REF!</definedName>
    <definedName name="Поправочные_коэффициенты_по_письму_Госстроя_от_25.12.90___11_14">#REF!</definedName>
    <definedName name="Поправочные_коэффициенты_по_письму_Госстроя_от_25.12.90___11_15" localSheetId="10">#REF!</definedName>
    <definedName name="Поправочные_коэффициенты_по_письму_Госстроя_от_25.12.90___11_15">#REF!</definedName>
    <definedName name="Поправочные_коэффициенты_по_письму_Госстроя_от_25.12.90___11_16" localSheetId="10">#REF!</definedName>
    <definedName name="Поправочные_коэффициенты_по_письму_Госстроя_от_25.12.90___11_16">#REF!</definedName>
    <definedName name="Поправочные_коэффициенты_по_письму_Госстроя_от_25.12.90___11_7" localSheetId="10">#REF!</definedName>
    <definedName name="Поправочные_коэффициенты_по_письму_Госстроя_от_25.12.90___11_7">#REF!</definedName>
    <definedName name="Поправочные_коэффициенты_по_письму_Госстроя_от_25.12.90___11_8" localSheetId="10">#REF!</definedName>
    <definedName name="Поправочные_коэффициенты_по_письму_Госстроя_от_25.12.90___11_8">#REF!</definedName>
    <definedName name="Поправочные_коэффициенты_по_письму_Госстроя_от_25.12.90___11_9" localSheetId="10">#REF!</definedName>
    <definedName name="Поправочные_коэффициенты_по_письму_Госстроя_от_25.12.90___11_9">#REF!</definedName>
    <definedName name="Поправочные_коэффициенты_по_письму_Госстроя_от_25.12.90___12">NA()</definedName>
    <definedName name="Поправочные_коэффициенты_по_письму_Госстроя_от_25.12.90___2" localSheetId="21">#REF!</definedName>
    <definedName name="Поправочные_коэффициенты_по_письму_Госстроя_от_25.12.90___2" localSheetId="22">#REF!</definedName>
    <definedName name="Поправочные_коэффициенты_по_письму_Госстроя_от_25.12.90___2" localSheetId="23">#REF!</definedName>
    <definedName name="Поправочные_коэффициенты_по_письму_Госстроя_от_25.12.90___2" localSheetId="10">#REF!</definedName>
    <definedName name="Поправочные_коэффициенты_по_письму_Госстроя_от_25.12.90___2">#REF!</definedName>
    <definedName name="Поправочные_коэффициенты_по_письму_Госстроя_от_25.12.90___2___0" localSheetId="21">#REF!</definedName>
    <definedName name="Поправочные_коэффициенты_по_письму_Госстроя_от_25.12.90___2___0" localSheetId="22">#REF!</definedName>
    <definedName name="Поправочные_коэффициенты_по_письму_Госстроя_от_25.12.90___2___0" localSheetId="23">#REF!</definedName>
    <definedName name="Поправочные_коэффициенты_по_письму_Госстроя_от_25.12.90___2___0" localSheetId="10">#REF!</definedName>
    <definedName name="Поправочные_коэффициенты_по_письму_Госстроя_от_25.12.90___2___0">#REF!</definedName>
    <definedName name="Поправочные_коэффициенты_по_письму_Госстроя_от_25.12.90___2___0___0" localSheetId="21">#REF!</definedName>
    <definedName name="Поправочные_коэффициенты_по_письму_Госстроя_от_25.12.90___2___0___0" localSheetId="22">#REF!</definedName>
    <definedName name="Поправочные_коэффициенты_по_письму_Госстроя_от_25.12.90___2___0___0" localSheetId="23">#REF!</definedName>
    <definedName name="Поправочные_коэффициенты_по_письму_Госстроя_от_25.12.90___2___0___0" localSheetId="10">#REF!</definedName>
    <definedName name="Поправочные_коэффициенты_по_письму_Госстроя_от_25.12.90___2___0___0">#REF!</definedName>
    <definedName name="Поправочные_коэффициенты_по_письму_Госстроя_от_25.12.90___2___0___0___0" localSheetId="21">#REF!</definedName>
    <definedName name="Поправочные_коэффициенты_по_письму_Госстроя_от_25.12.90___2___0___0___0" localSheetId="22">#REF!</definedName>
    <definedName name="Поправочные_коэффициенты_по_письму_Госстроя_от_25.12.90___2___0___0___0" localSheetId="23">#REF!</definedName>
    <definedName name="Поправочные_коэффициенты_по_письму_Госстроя_от_25.12.90___2___0___0___0" localSheetId="10">#REF!</definedName>
    <definedName name="Поправочные_коэффициенты_по_письму_Госстроя_от_25.12.90___2___0___0___0">#REF!</definedName>
    <definedName name="Поправочные_коэффициенты_по_письму_Госстроя_от_25.12.90___2___0___0___0___0" localSheetId="21">#REF!</definedName>
    <definedName name="Поправочные_коэффициенты_по_письму_Госстроя_от_25.12.90___2___0___0___0___0" localSheetId="22">#REF!</definedName>
    <definedName name="Поправочные_коэффициенты_по_письму_Госстроя_от_25.12.90___2___0___0___0___0" localSheetId="23">#REF!</definedName>
    <definedName name="Поправочные_коэффициенты_по_письму_Госстроя_от_25.12.90___2___0___0___0___0" localSheetId="10">#REF!</definedName>
    <definedName name="Поправочные_коэффициенты_по_письму_Госстроя_от_25.12.90___2___0___0___0___0">#REF!</definedName>
    <definedName name="Поправочные_коэффициенты_по_письму_Госстроя_от_25.12.90___2___0___0___0_1" localSheetId="10">#REF!</definedName>
    <definedName name="Поправочные_коэффициенты_по_письму_Госстроя_от_25.12.90___2___0___0___0_1">#REF!</definedName>
    <definedName name="Поправочные_коэффициенты_по_письму_Госстроя_от_25.12.90___2___0___0___0_10" localSheetId="10">#REF!</definedName>
    <definedName name="Поправочные_коэффициенты_по_письму_Госстроя_от_25.12.90___2___0___0___0_10">#REF!</definedName>
    <definedName name="Поправочные_коэффициенты_по_письму_Госстроя_от_25.12.90___2___0___0___0_13" localSheetId="10">#REF!</definedName>
    <definedName name="Поправочные_коэффициенты_по_письму_Госстроя_от_25.12.90___2___0___0___0_13">#REF!</definedName>
    <definedName name="Поправочные_коэффициенты_по_письму_Госстроя_от_25.12.90___2___0___0___0_14" localSheetId="10">#REF!</definedName>
    <definedName name="Поправочные_коэффициенты_по_письму_Госстроя_от_25.12.90___2___0___0___0_14">#REF!</definedName>
    <definedName name="Поправочные_коэффициенты_по_письму_Госстроя_от_25.12.90___2___0___0___0_15" localSheetId="10">#REF!</definedName>
    <definedName name="Поправочные_коэффициенты_по_письму_Госстроя_от_25.12.90___2___0___0___0_15">#REF!</definedName>
    <definedName name="Поправочные_коэффициенты_по_письму_Госстроя_от_25.12.90___2___0___0___0_16" localSheetId="10">#REF!</definedName>
    <definedName name="Поправочные_коэффициенты_по_письму_Госстроя_от_25.12.90___2___0___0___0_16">#REF!</definedName>
    <definedName name="Поправочные_коэффициенты_по_письму_Госстроя_от_25.12.90___2___0___0___0_4" localSheetId="10">#REF!</definedName>
    <definedName name="Поправочные_коэффициенты_по_письму_Госстроя_от_25.12.90___2___0___0___0_4">#REF!</definedName>
    <definedName name="Поправочные_коэффициенты_по_письму_Госстроя_от_25.12.90___2___0___0___0_5" localSheetId="10">#REF!</definedName>
    <definedName name="Поправочные_коэффициенты_по_письму_Госстроя_от_25.12.90___2___0___0___0_5">#REF!</definedName>
    <definedName name="Поправочные_коэффициенты_по_письму_Госстроя_от_25.12.90___2___0___0___0_6" localSheetId="10">#REF!</definedName>
    <definedName name="Поправочные_коэффициенты_по_письму_Госстроя_от_25.12.90___2___0___0___0_6">#REF!</definedName>
    <definedName name="Поправочные_коэффициенты_по_письму_Госстроя_от_25.12.90___2___0___0___0_7" localSheetId="10">#REF!</definedName>
    <definedName name="Поправочные_коэффициенты_по_письму_Госстроя_от_25.12.90___2___0___0___0_7">#REF!</definedName>
    <definedName name="Поправочные_коэффициенты_по_письму_Госстроя_от_25.12.90___2___0___0___0_8" localSheetId="10">#REF!</definedName>
    <definedName name="Поправочные_коэффициенты_по_письму_Госстроя_от_25.12.90___2___0___0___0_8">#REF!</definedName>
    <definedName name="Поправочные_коэффициенты_по_письму_Госстроя_от_25.12.90___2___0___0___0_9" localSheetId="10">#REF!</definedName>
    <definedName name="Поправочные_коэффициенты_по_письму_Госстроя_от_25.12.90___2___0___0___0_9">#REF!</definedName>
    <definedName name="Поправочные_коэффициенты_по_письму_Госстроя_от_25.12.90___2___0___0___1" localSheetId="21">#REF!</definedName>
    <definedName name="Поправочные_коэффициенты_по_письму_Госстроя_от_25.12.90___2___0___0___1" localSheetId="22">#REF!</definedName>
    <definedName name="Поправочные_коэффициенты_по_письму_Госстроя_от_25.12.90___2___0___0___1" localSheetId="23">#REF!</definedName>
    <definedName name="Поправочные_коэффициенты_по_письму_Госстроя_от_25.12.90___2___0___0___1" localSheetId="10">#REF!</definedName>
    <definedName name="Поправочные_коэффициенты_по_письму_Госстроя_от_25.12.90___2___0___0___1">#REF!</definedName>
    <definedName name="Поправочные_коэффициенты_по_письму_Госстроя_от_25.12.90___2___0___0___3" localSheetId="10">#REF!</definedName>
    <definedName name="Поправочные_коэффициенты_по_письму_Госстроя_от_25.12.90___2___0___0___3">#REF!</definedName>
    <definedName name="Поправочные_коэффициенты_по_письму_Госстроя_от_25.12.90___2___0___0___5" localSheetId="21">#REF!</definedName>
    <definedName name="Поправочные_коэффициенты_по_письму_Госстроя_от_25.12.90___2___0___0___5" localSheetId="22">#REF!</definedName>
    <definedName name="Поправочные_коэффициенты_по_письму_Госстроя_от_25.12.90___2___0___0___5" localSheetId="23">#REF!</definedName>
    <definedName name="Поправочные_коэффициенты_по_письму_Госстроя_от_25.12.90___2___0___0___5" localSheetId="10">#REF!</definedName>
    <definedName name="Поправочные_коэффициенты_по_письму_Госстроя_от_25.12.90___2___0___0___5">#REF!</definedName>
    <definedName name="Поправочные_коэффициенты_по_письму_Госстроя_от_25.12.90___2___0___0_1" localSheetId="21">#REF!</definedName>
    <definedName name="Поправочные_коэффициенты_по_письму_Госстроя_от_25.12.90___2___0___0_1" localSheetId="22">#REF!</definedName>
    <definedName name="Поправочные_коэффициенты_по_письму_Госстроя_от_25.12.90___2___0___0_1" localSheetId="23">#REF!</definedName>
    <definedName name="Поправочные_коэффициенты_по_письму_Госстроя_от_25.12.90___2___0___0_1" localSheetId="10">#REF!</definedName>
    <definedName name="Поправочные_коэффициенты_по_письму_Госстроя_от_25.12.90___2___0___0_1">#REF!</definedName>
    <definedName name="Поправочные_коэффициенты_по_письму_Госстроя_от_25.12.90___2___0___0_10" localSheetId="10">#REF!</definedName>
    <definedName name="Поправочные_коэффициенты_по_письму_Госстроя_от_25.12.90___2___0___0_10">#REF!</definedName>
    <definedName name="Поправочные_коэффициенты_по_письму_Госстроя_от_25.12.90___2___0___0_13" localSheetId="10">#REF!</definedName>
    <definedName name="Поправочные_коэффициенты_по_письму_Госстроя_от_25.12.90___2___0___0_13">#REF!</definedName>
    <definedName name="Поправочные_коэффициенты_по_письму_Госстроя_от_25.12.90___2___0___0_14" localSheetId="10">#REF!</definedName>
    <definedName name="Поправочные_коэффициенты_по_письму_Госстроя_от_25.12.90___2___0___0_14">#REF!</definedName>
    <definedName name="Поправочные_коэффициенты_по_письму_Госстроя_от_25.12.90___2___0___0_15" localSheetId="10">#REF!</definedName>
    <definedName name="Поправочные_коэффициенты_по_письму_Госстроя_от_25.12.90___2___0___0_15">#REF!</definedName>
    <definedName name="Поправочные_коэффициенты_по_письму_Госстроя_от_25.12.90___2___0___0_16" localSheetId="10">#REF!</definedName>
    <definedName name="Поправочные_коэффициенты_по_письму_Госстроя_от_25.12.90___2___0___0_16">#REF!</definedName>
    <definedName name="Поправочные_коэффициенты_по_письму_Госстроя_от_25.12.90___2___0___0_5" localSheetId="21">#REF!</definedName>
    <definedName name="Поправочные_коэффициенты_по_письму_Госстроя_от_25.12.90___2___0___0_5" localSheetId="22">#REF!</definedName>
    <definedName name="Поправочные_коэффициенты_по_письму_Госстроя_от_25.12.90___2___0___0_5" localSheetId="23">#REF!</definedName>
    <definedName name="Поправочные_коэффициенты_по_письму_Госстроя_от_25.12.90___2___0___0_5" localSheetId="10">#REF!</definedName>
    <definedName name="Поправочные_коэффициенты_по_письму_Госстроя_от_25.12.90___2___0___0_5">#REF!</definedName>
    <definedName name="Поправочные_коэффициенты_по_письму_Госстроя_от_25.12.90___2___0___0_7" localSheetId="10">#REF!</definedName>
    <definedName name="Поправочные_коэффициенты_по_письму_Госстроя_от_25.12.90___2___0___0_7">#REF!</definedName>
    <definedName name="Поправочные_коэффициенты_по_письму_Госстроя_от_25.12.90___2___0___0_8" localSheetId="10">#REF!</definedName>
    <definedName name="Поправочные_коэффициенты_по_письму_Госстроя_от_25.12.90___2___0___0_8">#REF!</definedName>
    <definedName name="Поправочные_коэффициенты_по_письму_Госстроя_от_25.12.90___2___0___0_9" localSheetId="10">#REF!</definedName>
    <definedName name="Поправочные_коэффициенты_по_письму_Госстроя_от_25.12.90___2___0___0_9">#REF!</definedName>
    <definedName name="Поправочные_коэффициенты_по_письму_Госстроя_от_25.12.90___2___0___1" localSheetId="21">#REF!</definedName>
    <definedName name="Поправочные_коэффициенты_по_письму_Госстроя_от_25.12.90___2___0___1" localSheetId="22">#REF!</definedName>
    <definedName name="Поправочные_коэффициенты_по_письму_Госстроя_от_25.12.90___2___0___1" localSheetId="23">#REF!</definedName>
    <definedName name="Поправочные_коэффициенты_по_письму_Госстроя_от_25.12.90___2___0___1" localSheetId="10">#REF!</definedName>
    <definedName name="Поправочные_коэффициенты_по_письму_Госстроя_от_25.12.90___2___0___1">#REF!</definedName>
    <definedName name="Поправочные_коэффициенты_по_письму_Госстроя_от_25.12.90___2___0___3" localSheetId="10">#REF!</definedName>
    <definedName name="Поправочные_коэффициенты_по_письму_Госстроя_от_25.12.90___2___0___3">#REF!</definedName>
    <definedName name="Поправочные_коэффициенты_по_письму_Госстроя_от_25.12.90___2___0___5" localSheetId="21">#REF!</definedName>
    <definedName name="Поправочные_коэффициенты_по_письму_Госстроя_от_25.12.90___2___0___5" localSheetId="22">#REF!</definedName>
    <definedName name="Поправочные_коэффициенты_по_письму_Госстроя_от_25.12.90___2___0___5" localSheetId="23">#REF!</definedName>
    <definedName name="Поправочные_коэффициенты_по_письму_Госстроя_от_25.12.90___2___0___5" localSheetId="10">#REF!</definedName>
    <definedName name="Поправочные_коэффициенты_по_письму_Госстроя_от_25.12.90___2___0___5">#REF!</definedName>
    <definedName name="Поправочные_коэффициенты_по_письму_Госстроя_от_25.12.90___2___0___6" localSheetId="10">#REF!</definedName>
    <definedName name="Поправочные_коэффициенты_по_письму_Госстроя_от_25.12.90___2___0___6">#REF!</definedName>
    <definedName name="Поправочные_коэффициенты_по_письму_Госстроя_от_25.12.90___2___0___7" localSheetId="10">#REF!</definedName>
    <definedName name="Поправочные_коэффициенты_по_письму_Госстроя_от_25.12.90___2___0___7">#REF!</definedName>
    <definedName name="Поправочные_коэффициенты_по_письму_Госстроя_от_25.12.90___2___0___8" localSheetId="10">#REF!</definedName>
    <definedName name="Поправочные_коэффициенты_по_письму_Госстроя_от_25.12.90___2___0___8">#REF!</definedName>
    <definedName name="Поправочные_коэффициенты_по_письму_Госстроя_от_25.12.90___2___0___9" localSheetId="10">#REF!</definedName>
    <definedName name="Поправочные_коэффициенты_по_письму_Госстроя_от_25.12.90___2___0___9">#REF!</definedName>
    <definedName name="Поправочные_коэффициенты_по_письму_Госстроя_от_25.12.90___2___0_1" localSheetId="21">#REF!</definedName>
    <definedName name="Поправочные_коэффициенты_по_письму_Госстроя_от_25.12.90___2___0_1" localSheetId="22">#REF!</definedName>
    <definedName name="Поправочные_коэффициенты_по_письму_Госстроя_от_25.12.90___2___0_1" localSheetId="23">#REF!</definedName>
    <definedName name="Поправочные_коэффициенты_по_письму_Госстроя_от_25.12.90___2___0_1" localSheetId="10">#REF!</definedName>
    <definedName name="Поправочные_коэффициенты_по_письму_Госстроя_от_25.12.90___2___0_1">#REF!</definedName>
    <definedName name="Поправочные_коэффициенты_по_письму_Госстроя_от_25.12.90___2___0_10" localSheetId="10">#REF!</definedName>
    <definedName name="Поправочные_коэффициенты_по_письму_Госстроя_от_25.12.90___2___0_10">#REF!</definedName>
    <definedName name="Поправочные_коэффициенты_по_письму_Госстроя_от_25.12.90___2___0_13" localSheetId="10">#REF!</definedName>
    <definedName name="Поправочные_коэффициенты_по_письму_Госстроя_от_25.12.90___2___0_13">#REF!</definedName>
    <definedName name="Поправочные_коэффициенты_по_письму_Госстроя_от_25.12.90___2___0_14" localSheetId="10">#REF!</definedName>
    <definedName name="Поправочные_коэффициенты_по_письму_Госстроя_от_25.12.90___2___0_14">#REF!</definedName>
    <definedName name="Поправочные_коэффициенты_по_письму_Госстроя_от_25.12.90___2___0_15" localSheetId="10">#REF!</definedName>
    <definedName name="Поправочные_коэффициенты_по_письму_Госстроя_от_25.12.90___2___0_15">#REF!</definedName>
    <definedName name="Поправочные_коэффициенты_по_письму_Госстроя_от_25.12.90___2___0_16" localSheetId="10">#REF!</definedName>
    <definedName name="Поправочные_коэффициенты_по_письму_Госстроя_от_25.12.90___2___0_16">#REF!</definedName>
    <definedName name="Поправочные_коэффициенты_по_письму_Госстроя_от_25.12.90___2___0_3" localSheetId="21">#REF!</definedName>
    <definedName name="Поправочные_коэффициенты_по_письму_Госстроя_от_25.12.90___2___0_3" localSheetId="22">#REF!</definedName>
    <definedName name="Поправочные_коэффициенты_по_письму_Госстроя_от_25.12.90___2___0_3" localSheetId="23">#REF!</definedName>
    <definedName name="Поправочные_коэффициенты_по_письму_Госстроя_от_25.12.90___2___0_3" localSheetId="10">#REF!</definedName>
    <definedName name="Поправочные_коэффициенты_по_письму_Госстроя_от_25.12.90___2___0_3">#REF!</definedName>
    <definedName name="Поправочные_коэффициенты_по_письму_Госстроя_от_25.12.90___2___0_5" localSheetId="21">#REF!</definedName>
    <definedName name="Поправочные_коэффициенты_по_письму_Госстроя_от_25.12.90___2___0_5" localSheetId="22">#REF!</definedName>
    <definedName name="Поправочные_коэффициенты_по_письму_Госстроя_от_25.12.90___2___0_5" localSheetId="23">#REF!</definedName>
    <definedName name="Поправочные_коэффициенты_по_письму_Госстроя_от_25.12.90___2___0_5" localSheetId="10">#REF!</definedName>
    <definedName name="Поправочные_коэффициенты_по_письму_Госстроя_от_25.12.90___2___0_5">#REF!</definedName>
    <definedName name="Поправочные_коэффициенты_по_письму_Госстроя_от_25.12.90___2___0_7" localSheetId="10">#REF!</definedName>
    <definedName name="Поправочные_коэффициенты_по_письму_Госстроя_от_25.12.90___2___0_7">#REF!</definedName>
    <definedName name="Поправочные_коэффициенты_по_письму_Госстроя_от_25.12.90___2___0_8" localSheetId="10">#REF!</definedName>
    <definedName name="Поправочные_коэффициенты_по_письму_Госстроя_от_25.12.90___2___0_8">#REF!</definedName>
    <definedName name="Поправочные_коэффициенты_по_письму_Госстроя_от_25.12.90___2___0_9" localSheetId="10">#REF!</definedName>
    <definedName name="Поправочные_коэффициенты_по_письму_Госстроя_от_25.12.90___2___0_9">#REF!</definedName>
    <definedName name="Поправочные_коэффициенты_по_письму_Госстроя_от_25.12.90___2___1" localSheetId="21">#REF!</definedName>
    <definedName name="Поправочные_коэффициенты_по_письму_Госстроя_от_25.12.90___2___1" localSheetId="22">#REF!</definedName>
    <definedName name="Поправочные_коэффициенты_по_письму_Госстроя_от_25.12.90___2___1" localSheetId="23">#REF!</definedName>
    <definedName name="Поправочные_коэффициенты_по_письму_Госстроя_от_25.12.90___2___1" localSheetId="10">#REF!</definedName>
    <definedName name="Поправочные_коэффициенты_по_письму_Госстроя_от_25.12.90___2___1">#REF!</definedName>
    <definedName name="Поправочные_коэффициенты_по_письму_Госстроя_от_25.12.90___2___1___0" localSheetId="10">#REF!</definedName>
    <definedName name="Поправочные_коэффициенты_по_письму_Госстроя_от_25.12.90___2___1___0">#REF!</definedName>
    <definedName name="Поправочные_коэффициенты_по_письму_Госстроя_от_25.12.90___2___10" localSheetId="21">#REF!</definedName>
    <definedName name="Поправочные_коэффициенты_по_письму_Госстроя_от_25.12.90___2___10" localSheetId="22">#REF!</definedName>
    <definedName name="Поправочные_коэффициенты_по_письму_Госстроя_от_25.12.90___2___10" localSheetId="23">#REF!</definedName>
    <definedName name="Поправочные_коэффициенты_по_письму_Госстроя_от_25.12.90___2___10" localSheetId="10">#REF!</definedName>
    <definedName name="Поправочные_коэффициенты_по_письму_Госстроя_от_25.12.90___2___10">#REF!</definedName>
    <definedName name="Поправочные_коэффициенты_по_письму_Госстроя_от_25.12.90___2___10_1" localSheetId="10">#REF!</definedName>
    <definedName name="Поправочные_коэффициенты_по_письму_Госстроя_от_25.12.90___2___10_1">#REF!</definedName>
    <definedName name="Поправочные_коэффициенты_по_письму_Госстроя_от_25.12.90___2___10_10" localSheetId="10">#REF!</definedName>
    <definedName name="Поправочные_коэффициенты_по_письму_Госстроя_от_25.12.90___2___10_10">#REF!</definedName>
    <definedName name="Поправочные_коэффициенты_по_письму_Госстроя_от_25.12.90___2___10_13" localSheetId="10">#REF!</definedName>
    <definedName name="Поправочные_коэффициенты_по_письму_Госстроя_от_25.12.90___2___10_13">#REF!</definedName>
    <definedName name="Поправочные_коэффициенты_по_письму_Госстроя_от_25.12.90___2___10_14" localSheetId="10">#REF!</definedName>
    <definedName name="Поправочные_коэффициенты_по_письму_Госстроя_от_25.12.90___2___10_14">#REF!</definedName>
    <definedName name="Поправочные_коэффициенты_по_письму_Госстроя_от_25.12.90___2___10_15" localSheetId="10">#REF!</definedName>
    <definedName name="Поправочные_коэффициенты_по_письму_Госстроя_от_25.12.90___2___10_15">#REF!</definedName>
    <definedName name="Поправочные_коэффициенты_по_письму_Госстроя_от_25.12.90___2___10_16" localSheetId="10">#REF!</definedName>
    <definedName name="Поправочные_коэффициенты_по_письму_Госстроя_от_25.12.90___2___10_16">#REF!</definedName>
    <definedName name="Поправочные_коэффициенты_по_письму_Госстроя_от_25.12.90___2___10_4" localSheetId="10">#REF!</definedName>
    <definedName name="Поправочные_коэффициенты_по_письму_Госстроя_от_25.12.90___2___10_4">#REF!</definedName>
    <definedName name="Поправочные_коэффициенты_по_письму_Госстроя_от_25.12.90___2___10_5" localSheetId="10">#REF!</definedName>
    <definedName name="Поправочные_коэффициенты_по_письму_Госстроя_от_25.12.90___2___10_5">#REF!</definedName>
    <definedName name="Поправочные_коэффициенты_по_письму_Госстроя_от_25.12.90___2___10_6" localSheetId="10">#REF!</definedName>
    <definedName name="Поправочные_коэффициенты_по_письму_Госстроя_от_25.12.90___2___10_6">#REF!</definedName>
    <definedName name="Поправочные_коэффициенты_по_письму_Госстроя_от_25.12.90___2___10_7" localSheetId="10">#REF!</definedName>
    <definedName name="Поправочные_коэффициенты_по_письму_Госстроя_от_25.12.90___2___10_7">#REF!</definedName>
    <definedName name="Поправочные_коэффициенты_по_письму_Госстроя_от_25.12.90___2___10_8" localSheetId="10">#REF!</definedName>
    <definedName name="Поправочные_коэффициенты_по_письму_Госстроя_от_25.12.90___2___10_8">#REF!</definedName>
    <definedName name="Поправочные_коэффициенты_по_письму_Госстроя_от_25.12.90___2___10_9" localSheetId="10">#REF!</definedName>
    <definedName name="Поправочные_коэффициенты_по_письму_Госстроя_от_25.12.90___2___10_9">#REF!</definedName>
    <definedName name="Поправочные_коэффициенты_по_письму_Госстроя_от_25.12.90___2___12" localSheetId="21">#REF!</definedName>
    <definedName name="Поправочные_коэффициенты_по_письму_Госстроя_от_25.12.90___2___12" localSheetId="22">#REF!</definedName>
    <definedName name="Поправочные_коэффициенты_по_письму_Госстроя_от_25.12.90___2___12" localSheetId="23">#REF!</definedName>
    <definedName name="Поправочные_коэффициенты_по_письму_Госстроя_от_25.12.90___2___12" localSheetId="10">#REF!</definedName>
    <definedName name="Поправочные_коэффициенты_по_письму_Госстроя_от_25.12.90___2___12">#REF!</definedName>
    <definedName name="Поправочные_коэффициенты_по_письму_Госстроя_от_25.12.90___2___12_5" localSheetId="10">#REF!</definedName>
    <definedName name="Поправочные_коэффициенты_по_письму_Госстроя_от_25.12.90___2___12_5">#REF!</definedName>
    <definedName name="Поправочные_коэффициенты_по_письму_Госстроя_от_25.12.90___2___12_6" localSheetId="10">#REF!</definedName>
    <definedName name="Поправочные_коэффициенты_по_письму_Госстроя_от_25.12.90___2___12_6">#REF!</definedName>
    <definedName name="Поправочные_коэффициенты_по_письму_Госстроя_от_25.12.90___2___12_7" localSheetId="10">#REF!</definedName>
    <definedName name="Поправочные_коэффициенты_по_письму_Госстроя_от_25.12.90___2___12_7">#REF!</definedName>
    <definedName name="Поправочные_коэффициенты_по_письму_Госстроя_от_25.12.90___2___12_8" localSheetId="10">#REF!</definedName>
    <definedName name="Поправочные_коэффициенты_по_письму_Госстроя_от_25.12.90___2___12_8">#REF!</definedName>
    <definedName name="Поправочные_коэффициенты_по_письму_Госстроя_от_25.12.90___2___2" localSheetId="21">#REF!</definedName>
    <definedName name="Поправочные_коэффициенты_по_письму_Госстроя_от_25.12.90___2___2" localSheetId="22">#REF!</definedName>
    <definedName name="Поправочные_коэффициенты_по_письму_Госстроя_от_25.12.90___2___2" localSheetId="23">#REF!</definedName>
    <definedName name="Поправочные_коэффициенты_по_письму_Госстроя_от_25.12.90___2___2" localSheetId="10">#REF!</definedName>
    <definedName name="Поправочные_коэффициенты_по_письму_Госстроя_от_25.12.90___2___2">#REF!</definedName>
    <definedName name="Поправочные_коэффициенты_по_письму_Госстроя_от_25.12.90___2___2_1" localSheetId="10">#REF!</definedName>
    <definedName name="Поправочные_коэффициенты_по_письму_Госстроя_от_25.12.90___2___2_1">#REF!</definedName>
    <definedName name="Поправочные_коэффициенты_по_письму_Госстроя_от_25.12.90___2___2_10" localSheetId="10">#REF!</definedName>
    <definedName name="Поправочные_коэффициенты_по_письму_Госстроя_от_25.12.90___2___2_10">#REF!</definedName>
    <definedName name="Поправочные_коэффициенты_по_письму_Госстроя_от_25.12.90___2___2_13" localSheetId="10">#REF!</definedName>
    <definedName name="Поправочные_коэффициенты_по_письму_Госстроя_от_25.12.90___2___2_13">#REF!</definedName>
    <definedName name="Поправочные_коэффициенты_по_письму_Госстроя_от_25.12.90___2___2_14" localSheetId="10">#REF!</definedName>
    <definedName name="Поправочные_коэффициенты_по_письму_Госстроя_от_25.12.90___2___2_14">#REF!</definedName>
    <definedName name="Поправочные_коэффициенты_по_письму_Госстроя_от_25.12.90___2___2_15" localSheetId="10">#REF!</definedName>
    <definedName name="Поправочные_коэффициенты_по_письму_Госстроя_от_25.12.90___2___2_15">#REF!</definedName>
    <definedName name="Поправочные_коэффициенты_по_письму_Госстроя_от_25.12.90___2___2_16" localSheetId="10">#REF!</definedName>
    <definedName name="Поправочные_коэффициенты_по_письму_Госстроя_от_25.12.90___2___2_16">#REF!</definedName>
    <definedName name="Поправочные_коэффициенты_по_письму_Госстроя_от_25.12.90___2___2_7" localSheetId="10">#REF!</definedName>
    <definedName name="Поправочные_коэффициенты_по_письму_Госстроя_от_25.12.90___2___2_7">#REF!</definedName>
    <definedName name="Поправочные_коэффициенты_по_письму_Госстроя_от_25.12.90___2___2_8" localSheetId="10">#REF!</definedName>
    <definedName name="Поправочные_коэффициенты_по_письму_Госстроя_от_25.12.90___2___2_8">#REF!</definedName>
    <definedName name="Поправочные_коэффициенты_по_письму_Госстроя_от_25.12.90___2___2_9" localSheetId="10">#REF!</definedName>
    <definedName name="Поправочные_коэффициенты_по_письму_Госстроя_от_25.12.90___2___2_9">#REF!</definedName>
    <definedName name="Поправочные_коэффициенты_по_письму_Госстроя_от_25.12.90___2___3" localSheetId="21">#REF!</definedName>
    <definedName name="Поправочные_коэффициенты_по_письму_Госстроя_от_25.12.90___2___3" localSheetId="22">#REF!</definedName>
    <definedName name="Поправочные_коэффициенты_по_письму_Госстроя_от_25.12.90___2___3" localSheetId="23">#REF!</definedName>
    <definedName name="Поправочные_коэффициенты_по_письму_Госстроя_от_25.12.90___2___3" localSheetId="10">#REF!</definedName>
    <definedName name="Поправочные_коэффициенты_по_письму_Госстроя_от_25.12.90___2___3">#REF!</definedName>
    <definedName name="Поправочные_коэффициенты_по_письму_Госстроя_от_25.12.90___2___3_1" localSheetId="10">#REF!</definedName>
    <definedName name="Поправочные_коэффициенты_по_письму_Госстроя_от_25.12.90___2___3_1">#REF!</definedName>
    <definedName name="Поправочные_коэффициенты_по_письму_Госстроя_от_25.12.90___2___3_10" localSheetId="10">#REF!</definedName>
    <definedName name="Поправочные_коэффициенты_по_письму_Госстроя_от_25.12.90___2___3_10">#REF!</definedName>
    <definedName name="Поправочные_коэффициенты_по_письму_Госстроя_от_25.12.90___2___3_13" localSheetId="10">#REF!</definedName>
    <definedName name="Поправочные_коэффициенты_по_письму_Госстроя_от_25.12.90___2___3_13">#REF!</definedName>
    <definedName name="Поправочные_коэффициенты_по_письму_Госстроя_от_25.12.90___2___3_14" localSheetId="10">#REF!</definedName>
    <definedName name="Поправочные_коэффициенты_по_письму_Госстроя_от_25.12.90___2___3_14">#REF!</definedName>
    <definedName name="Поправочные_коэффициенты_по_письму_Госстроя_от_25.12.90___2___3_15" localSheetId="10">#REF!</definedName>
    <definedName name="Поправочные_коэффициенты_по_письму_Госстроя_от_25.12.90___2___3_15">#REF!</definedName>
    <definedName name="Поправочные_коэффициенты_по_письму_Госстроя_от_25.12.90___2___3_16" localSheetId="10">#REF!</definedName>
    <definedName name="Поправочные_коэффициенты_по_письму_Госстроя_от_25.12.90___2___3_16">#REF!</definedName>
    <definedName name="Поправочные_коэффициенты_по_письму_Госстроя_от_25.12.90___2___3_7" localSheetId="10">#REF!</definedName>
    <definedName name="Поправочные_коэффициенты_по_письму_Госстроя_от_25.12.90___2___3_7">#REF!</definedName>
    <definedName name="Поправочные_коэффициенты_по_письму_Госстроя_от_25.12.90___2___3_8" localSheetId="10">#REF!</definedName>
    <definedName name="Поправочные_коэффициенты_по_письму_Госстроя_от_25.12.90___2___3_8">#REF!</definedName>
    <definedName name="Поправочные_коэффициенты_по_письму_Госстроя_от_25.12.90___2___3_9" localSheetId="10">#REF!</definedName>
    <definedName name="Поправочные_коэффициенты_по_письму_Госстроя_от_25.12.90___2___3_9">#REF!</definedName>
    <definedName name="Поправочные_коэффициенты_по_письму_Госстроя_от_25.12.90___2___4" localSheetId="21">#REF!</definedName>
    <definedName name="Поправочные_коэффициенты_по_письму_Госстроя_от_25.12.90___2___4" localSheetId="22">#REF!</definedName>
    <definedName name="Поправочные_коэффициенты_по_письму_Госстроя_от_25.12.90___2___4" localSheetId="23">#REF!</definedName>
    <definedName name="Поправочные_коэффициенты_по_письму_Госстроя_от_25.12.90___2___4" localSheetId="10">#REF!</definedName>
    <definedName name="Поправочные_коэффициенты_по_письму_Госстроя_от_25.12.90___2___4">#REF!</definedName>
    <definedName name="Поправочные_коэффициенты_по_письму_Госстроя_от_25.12.90___2___4___0" localSheetId="21">#REF!</definedName>
    <definedName name="Поправочные_коэффициенты_по_письму_Госстроя_от_25.12.90___2___4___0" localSheetId="22">#REF!</definedName>
    <definedName name="Поправочные_коэффициенты_по_письму_Госстроя_от_25.12.90___2___4___0" localSheetId="23">#REF!</definedName>
    <definedName name="Поправочные_коэффициенты_по_письму_Госстроя_от_25.12.90___2___4___0" localSheetId="10">#REF!</definedName>
    <definedName name="Поправочные_коэффициенты_по_письму_Госстроя_от_25.12.90___2___4___0">#REF!</definedName>
    <definedName name="Поправочные_коэффициенты_по_письму_Госстроя_от_25.12.90___2___4___5" localSheetId="21">#REF!</definedName>
    <definedName name="Поправочные_коэффициенты_по_письму_Госстроя_от_25.12.90___2___4___5" localSheetId="22">#REF!</definedName>
    <definedName name="Поправочные_коэффициенты_по_письму_Госстроя_от_25.12.90___2___4___5" localSheetId="23">#REF!</definedName>
    <definedName name="Поправочные_коэффициенты_по_письму_Госстроя_от_25.12.90___2___4___5" localSheetId="10">#REF!</definedName>
    <definedName name="Поправочные_коэффициенты_по_письму_Госстроя_от_25.12.90___2___4___5">#REF!</definedName>
    <definedName name="Поправочные_коэффициенты_по_письму_Госстроя_от_25.12.90___2___4_1" localSheetId="21">#REF!</definedName>
    <definedName name="Поправочные_коэффициенты_по_письму_Госстроя_от_25.12.90___2___4_1" localSheetId="22">#REF!</definedName>
    <definedName name="Поправочные_коэффициенты_по_письму_Госстроя_от_25.12.90___2___4_1" localSheetId="23">#REF!</definedName>
    <definedName name="Поправочные_коэффициенты_по_письму_Госстроя_от_25.12.90___2___4_1" localSheetId="10">#REF!</definedName>
    <definedName name="Поправочные_коэффициенты_по_письму_Госстроя_от_25.12.90___2___4_1">#REF!</definedName>
    <definedName name="Поправочные_коэффициенты_по_письму_Госстроя_от_25.12.90___2___4_10" localSheetId="10">#REF!</definedName>
    <definedName name="Поправочные_коэффициенты_по_письму_Госстроя_от_25.12.90___2___4_10">#REF!</definedName>
    <definedName name="Поправочные_коэффициенты_по_письму_Госстроя_от_25.12.90___2___4_13" localSheetId="10">#REF!</definedName>
    <definedName name="Поправочные_коэффициенты_по_письму_Госстроя_от_25.12.90___2___4_13">#REF!</definedName>
    <definedName name="Поправочные_коэффициенты_по_письму_Госстроя_от_25.12.90___2___4_14" localSheetId="10">#REF!</definedName>
    <definedName name="Поправочные_коэффициенты_по_письму_Госстроя_от_25.12.90___2___4_14">#REF!</definedName>
    <definedName name="Поправочные_коэффициенты_по_письму_Госстроя_от_25.12.90___2___4_15" localSheetId="10">#REF!</definedName>
    <definedName name="Поправочные_коэффициенты_по_письму_Госстроя_от_25.12.90___2___4_15">#REF!</definedName>
    <definedName name="Поправочные_коэффициенты_по_письму_Госстроя_от_25.12.90___2___4_16" localSheetId="10">#REF!</definedName>
    <definedName name="Поправочные_коэффициенты_по_письму_Госстроя_от_25.12.90___2___4_16">#REF!</definedName>
    <definedName name="Поправочные_коэффициенты_по_письму_Госстроя_от_25.12.90___2___4_3" localSheetId="21">#REF!</definedName>
    <definedName name="Поправочные_коэффициенты_по_письму_Госстроя_от_25.12.90___2___4_3" localSheetId="22">#REF!</definedName>
    <definedName name="Поправочные_коэффициенты_по_письму_Госстроя_от_25.12.90___2___4_3" localSheetId="23">#REF!</definedName>
    <definedName name="Поправочные_коэффициенты_по_письму_Госстроя_от_25.12.90___2___4_3" localSheetId="10">#REF!</definedName>
    <definedName name="Поправочные_коэффициенты_по_письму_Госстроя_от_25.12.90___2___4_3">#REF!</definedName>
    <definedName name="Поправочные_коэффициенты_по_письму_Госстроя_от_25.12.90___2___4_5" localSheetId="21">#REF!</definedName>
    <definedName name="Поправочные_коэффициенты_по_письму_Госстроя_от_25.12.90___2___4_5" localSheetId="22">#REF!</definedName>
    <definedName name="Поправочные_коэффициенты_по_письму_Госстроя_от_25.12.90___2___4_5" localSheetId="23">#REF!</definedName>
    <definedName name="Поправочные_коэффициенты_по_письму_Госстроя_от_25.12.90___2___4_5" localSheetId="10">#REF!</definedName>
    <definedName name="Поправочные_коэффициенты_по_письму_Госстроя_от_25.12.90___2___4_5">#REF!</definedName>
    <definedName name="Поправочные_коэффициенты_по_письму_Госстроя_от_25.12.90___2___4_7" localSheetId="10">#REF!</definedName>
    <definedName name="Поправочные_коэффициенты_по_письму_Госстроя_от_25.12.90___2___4_7">#REF!</definedName>
    <definedName name="Поправочные_коэффициенты_по_письму_Госстроя_от_25.12.90___2___4_8" localSheetId="10">#REF!</definedName>
    <definedName name="Поправочные_коэффициенты_по_письму_Госстроя_от_25.12.90___2___4_8">#REF!</definedName>
    <definedName name="Поправочные_коэффициенты_по_письму_Госстроя_от_25.12.90___2___4_9" localSheetId="10">#REF!</definedName>
    <definedName name="Поправочные_коэффициенты_по_письму_Госстроя_от_25.12.90___2___4_9">#REF!</definedName>
    <definedName name="Поправочные_коэффициенты_по_письму_Госстроя_от_25.12.90___2___5" localSheetId="21">#REF!</definedName>
    <definedName name="Поправочные_коэффициенты_по_письму_Госстроя_от_25.12.90___2___5" localSheetId="22">#REF!</definedName>
    <definedName name="Поправочные_коэффициенты_по_письму_Госстроя_от_25.12.90___2___5" localSheetId="23">#REF!</definedName>
    <definedName name="Поправочные_коэффициенты_по_письму_Госстроя_от_25.12.90___2___5" localSheetId="10">#REF!</definedName>
    <definedName name="Поправочные_коэффициенты_по_письму_Госстроя_от_25.12.90___2___5">#REF!</definedName>
    <definedName name="Поправочные_коэффициенты_по_письму_Госстроя_от_25.12.90___2___6" localSheetId="21">#REF!</definedName>
    <definedName name="Поправочные_коэффициенты_по_письму_Госстроя_от_25.12.90___2___6" localSheetId="22">#REF!</definedName>
    <definedName name="Поправочные_коэффициенты_по_письму_Госстроя_от_25.12.90___2___6" localSheetId="23">#REF!</definedName>
    <definedName name="Поправочные_коэффициенты_по_письму_Госстроя_от_25.12.90___2___6" localSheetId="10">#REF!</definedName>
    <definedName name="Поправочные_коэффициенты_по_письму_Госстроя_от_25.12.90___2___6">#REF!</definedName>
    <definedName name="Поправочные_коэффициенты_по_письму_Госстроя_от_25.12.90___2___6___0" localSheetId="10">#REF!</definedName>
    <definedName name="Поправочные_коэффициенты_по_письму_Госстроя_от_25.12.90___2___6___0">#REF!</definedName>
    <definedName name="Поправочные_коэффициенты_по_письму_Госстроя_от_25.12.90___2___6_1" localSheetId="10">#REF!</definedName>
    <definedName name="Поправочные_коэффициенты_по_письму_Госстроя_от_25.12.90___2___6_1">#REF!</definedName>
    <definedName name="Поправочные_коэффициенты_по_письму_Госстроя_от_25.12.90___2___6_10" localSheetId="10">#REF!</definedName>
    <definedName name="Поправочные_коэффициенты_по_письму_Госстроя_от_25.12.90___2___6_10">#REF!</definedName>
    <definedName name="Поправочные_коэффициенты_по_письму_Госстроя_от_25.12.90___2___6_13" localSheetId="10">#REF!</definedName>
    <definedName name="Поправочные_коэффициенты_по_письму_Госстроя_от_25.12.90___2___6_13">#REF!</definedName>
    <definedName name="Поправочные_коэффициенты_по_письму_Госстроя_от_25.12.90___2___6_14" localSheetId="10">#REF!</definedName>
    <definedName name="Поправочные_коэффициенты_по_письму_Госстроя_от_25.12.90___2___6_14">#REF!</definedName>
    <definedName name="Поправочные_коэффициенты_по_письму_Госстроя_от_25.12.90___2___6_15" localSheetId="10">#REF!</definedName>
    <definedName name="Поправочные_коэффициенты_по_письму_Госстроя_от_25.12.90___2___6_15">#REF!</definedName>
    <definedName name="Поправочные_коэффициенты_по_письму_Госстроя_от_25.12.90___2___6_16" localSheetId="10">#REF!</definedName>
    <definedName name="Поправочные_коэффициенты_по_письму_Госстроя_от_25.12.90___2___6_16">#REF!</definedName>
    <definedName name="Поправочные_коэффициенты_по_письму_Госстроя_от_25.12.90___2___6_7" localSheetId="10">#REF!</definedName>
    <definedName name="Поправочные_коэффициенты_по_письму_Госстроя_от_25.12.90___2___6_7">#REF!</definedName>
    <definedName name="Поправочные_коэффициенты_по_письму_Госстроя_от_25.12.90___2___6_8" localSheetId="10">#REF!</definedName>
    <definedName name="Поправочные_коэффициенты_по_письму_Госстроя_от_25.12.90___2___6_8">#REF!</definedName>
    <definedName name="Поправочные_коэффициенты_по_письму_Госстроя_от_25.12.90___2___6_9" localSheetId="10">#REF!</definedName>
    <definedName name="Поправочные_коэффициенты_по_письму_Госстроя_от_25.12.90___2___6_9">#REF!</definedName>
    <definedName name="Поправочные_коэффициенты_по_письму_Госстроя_от_25.12.90___2___7" localSheetId="10">#REF!</definedName>
    <definedName name="Поправочные_коэффициенты_по_письму_Госстроя_от_25.12.90___2___7">#REF!</definedName>
    <definedName name="Поправочные_коэффициенты_по_письму_Госстроя_от_25.12.90___2___8" localSheetId="21">#REF!</definedName>
    <definedName name="Поправочные_коэффициенты_по_письму_Госстроя_от_25.12.90___2___8" localSheetId="22">#REF!</definedName>
    <definedName name="Поправочные_коэффициенты_по_письму_Госстроя_от_25.12.90___2___8" localSheetId="23">#REF!</definedName>
    <definedName name="Поправочные_коэффициенты_по_письму_Госстроя_от_25.12.90___2___8" localSheetId="10">#REF!</definedName>
    <definedName name="Поправочные_коэффициенты_по_письму_Госстроя_от_25.12.90___2___8">#REF!</definedName>
    <definedName name="Поправочные_коэффициенты_по_письму_Госстроя_от_25.12.90___2___8___0" localSheetId="10">#REF!</definedName>
    <definedName name="Поправочные_коэффициенты_по_письму_Госстроя_от_25.12.90___2___8___0">#REF!</definedName>
    <definedName name="Поправочные_коэффициенты_по_письму_Госстроя_от_25.12.90___2___8_1" localSheetId="10">#REF!</definedName>
    <definedName name="Поправочные_коэффициенты_по_письму_Госстроя_от_25.12.90___2___8_1">#REF!</definedName>
    <definedName name="Поправочные_коэффициенты_по_письму_Госстроя_от_25.12.90___2___8_10" localSheetId="10">#REF!</definedName>
    <definedName name="Поправочные_коэффициенты_по_письму_Госстроя_от_25.12.90___2___8_10">#REF!</definedName>
    <definedName name="Поправочные_коэффициенты_по_письму_Госстроя_от_25.12.90___2___8_13" localSheetId="10">#REF!</definedName>
    <definedName name="Поправочные_коэффициенты_по_письму_Госстроя_от_25.12.90___2___8_13">#REF!</definedName>
    <definedName name="Поправочные_коэффициенты_по_письму_Госстроя_от_25.12.90___2___8_14" localSheetId="10">#REF!</definedName>
    <definedName name="Поправочные_коэффициенты_по_письму_Госстроя_от_25.12.90___2___8_14">#REF!</definedName>
    <definedName name="Поправочные_коэффициенты_по_письму_Госстроя_от_25.12.90___2___8_15" localSheetId="10">#REF!</definedName>
    <definedName name="Поправочные_коэффициенты_по_письму_Госстроя_от_25.12.90___2___8_15">#REF!</definedName>
    <definedName name="Поправочные_коэффициенты_по_письму_Госстроя_от_25.12.90___2___8_16" localSheetId="10">#REF!</definedName>
    <definedName name="Поправочные_коэффициенты_по_письму_Госстроя_от_25.12.90___2___8_16">#REF!</definedName>
    <definedName name="Поправочные_коэффициенты_по_письму_Госстроя_от_25.12.90___2___8_7" localSheetId="10">#REF!</definedName>
    <definedName name="Поправочные_коэффициенты_по_письму_Госстроя_от_25.12.90___2___8_7">#REF!</definedName>
    <definedName name="Поправочные_коэффициенты_по_письму_Госстроя_от_25.12.90___2___8_8" localSheetId="10">#REF!</definedName>
    <definedName name="Поправочные_коэффициенты_по_письму_Госстроя_от_25.12.90___2___8_8">#REF!</definedName>
    <definedName name="Поправочные_коэффициенты_по_письму_Госстроя_от_25.12.90___2___8_9" localSheetId="10">#REF!</definedName>
    <definedName name="Поправочные_коэффициенты_по_письму_Госстроя_от_25.12.90___2___8_9">#REF!</definedName>
    <definedName name="Поправочные_коэффициенты_по_письму_Госстроя_от_25.12.90___2_1" localSheetId="21">#REF!</definedName>
    <definedName name="Поправочные_коэффициенты_по_письму_Госстроя_от_25.12.90___2_1" localSheetId="22">#REF!</definedName>
    <definedName name="Поправочные_коэффициенты_по_письму_Госстроя_от_25.12.90___2_1" localSheetId="23">#REF!</definedName>
    <definedName name="Поправочные_коэффициенты_по_письму_Госстроя_от_25.12.90___2_1" localSheetId="10">#REF!</definedName>
    <definedName name="Поправочные_коэффициенты_по_письму_Госстроя_от_25.12.90___2_1">#REF!</definedName>
    <definedName name="Поправочные_коэффициенты_по_письму_Госстроя_от_25.12.90___2_10" localSheetId="10">#REF!</definedName>
    <definedName name="Поправочные_коэффициенты_по_письму_Госстроя_от_25.12.90___2_10">#REF!</definedName>
    <definedName name="Поправочные_коэффициенты_по_письму_Госстроя_от_25.12.90___2_13" localSheetId="10">#REF!</definedName>
    <definedName name="Поправочные_коэффициенты_по_письму_Госстроя_от_25.12.90___2_13">#REF!</definedName>
    <definedName name="Поправочные_коэффициенты_по_письму_Госстроя_от_25.12.90___2_14" localSheetId="10">#REF!</definedName>
    <definedName name="Поправочные_коэффициенты_по_письму_Госстроя_от_25.12.90___2_14">#REF!</definedName>
    <definedName name="Поправочные_коэффициенты_по_письму_Госстроя_от_25.12.90___2_15" localSheetId="10">#REF!</definedName>
    <definedName name="Поправочные_коэффициенты_по_письму_Госстроя_от_25.12.90___2_15">#REF!</definedName>
    <definedName name="Поправочные_коэффициенты_по_письму_Госстроя_от_25.12.90___2_16" localSheetId="10">#REF!</definedName>
    <definedName name="Поправочные_коэффициенты_по_письму_Госстроя_от_25.12.90___2_16">#REF!</definedName>
    <definedName name="Поправочные_коэффициенты_по_письму_Госстроя_от_25.12.90___2_3" localSheetId="21">#REF!</definedName>
    <definedName name="Поправочные_коэффициенты_по_письму_Госстроя_от_25.12.90___2_3" localSheetId="22">#REF!</definedName>
    <definedName name="Поправочные_коэффициенты_по_письму_Госстроя_от_25.12.90___2_3" localSheetId="23">#REF!</definedName>
    <definedName name="Поправочные_коэффициенты_по_письму_Госстроя_от_25.12.90___2_3" localSheetId="10">#REF!</definedName>
    <definedName name="Поправочные_коэффициенты_по_письму_Госстроя_от_25.12.90___2_3">#REF!</definedName>
    <definedName name="Поправочные_коэффициенты_по_письму_Госстроя_от_25.12.90___2_5" localSheetId="21">#REF!</definedName>
    <definedName name="Поправочные_коэффициенты_по_письму_Госстроя_от_25.12.90___2_5" localSheetId="22">#REF!</definedName>
    <definedName name="Поправочные_коэффициенты_по_письму_Госстроя_от_25.12.90___2_5" localSheetId="23">#REF!</definedName>
    <definedName name="Поправочные_коэффициенты_по_письму_Госстроя_от_25.12.90___2_5" localSheetId="10">#REF!</definedName>
    <definedName name="Поправочные_коэффициенты_по_письму_Госстроя_от_25.12.90___2_5">#REF!</definedName>
    <definedName name="Поправочные_коэффициенты_по_письму_Госстроя_от_25.12.90___2_7" localSheetId="10">#REF!</definedName>
    <definedName name="Поправочные_коэффициенты_по_письму_Госстроя_от_25.12.90___2_7">#REF!</definedName>
    <definedName name="Поправочные_коэффициенты_по_письму_Госстроя_от_25.12.90___2_8" localSheetId="10">#REF!</definedName>
    <definedName name="Поправочные_коэффициенты_по_письму_Госстроя_от_25.12.90___2_8">#REF!</definedName>
    <definedName name="Поправочные_коэффициенты_по_письму_Госстроя_от_25.12.90___2_9" localSheetId="10">#REF!</definedName>
    <definedName name="Поправочные_коэффициенты_по_письму_Госстроя_от_25.12.90___2_9">#REF!</definedName>
    <definedName name="Поправочные_коэффициенты_по_письму_Госстроя_от_25.12.90___3" localSheetId="21">#REF!</definedName>
    <definedName name="Поправочные_коэффициенты_по_письму_Госстроя_от_25.12.90___3" localSheetId="22">#REF!</definedName>
    <definedName name="Поправочные_коэффициенты_по_письму_Госстроя_от_25.12.90___3" localSheetId="23">#REF!</definedName>
    <definedName name="Поправочные_коэффициенты_по_письму_Госстроя_от_25.12.90___3" localSheetId="10">#REF!</definedName>
    <definedName name="Поправочные_коэффициенты_по_письму_Госстроя_от_25.12.90___3">#REF!</definedName>
    <definedName name="Поправочные_коэффициенты_по_письму_Госстроя_от_25.12.90___3___0" localSheetId="21">#REF!</definedName>
    <definedName name="Поправочные_коэффициенты_по_письму_Госстроя_от_25.12.90___3___0" localSheetId="22">#REF!</definedName>
    <definedName name="Поправочные_коэффициенты_по_письму_Госстроя_от_25.12.90___3___0" localSheetId="23">#REF!</definedName>
    <definedName name="Поправочные_коэффициенты_по_письму_Госстроя_от_25.12.90___3___0" localSheetId="10">#REF!</definedName>
    <definedName name="Поправочные_коэффициенты_по_письму_Госстроя_от_25.12.90___3___0">#REF!</definedName>
    <definedName name="Поправочные_коэффициенты_по_письму_Госстроя_от_25.12.90___3___0___0">NA()</definedName>
    <definedName name="Поправочные_коэффициенты_по_письму_Госстроя_от_25.12.90___3___0___0___0" localSheetId="22">#REF!</definedName>
    <definedName name="Поправочные_коэффициенты_по_письму_Госстроя_от_25.12.90___3___0___0___0" localSheetId="23">#REF!</definedName>
    <definedName name="Поправочные_коэффициенты_по_письму_Госстроя_от_25.12.90___3___0___0___0" localSheetId="10">#REF!</definedName>
    <definedName name="Поправочные_коэффициенты_по_письму_Госстроя_от_25.12.90___3___0___0___0">#REF!</definedName>
    <definedName name="Поправочные_коэффициенты_по_письму_Госстроя_от_25.12.90___3___0___0___1" localSheetId="21">#REF!</definedName>
    <definedName name="Поправочные_коэффициенты_по_письму_Госстроя_от_25.12.90___3___0___0___1" localSheetId="22">#REF!</definedName>
    <definedName name="Поправочные_коэффициенты_по_письму_Госстроя_от_25.12.90___3___0___0___1" localSheetId="23">#REF!</definedName>
    <definedName name="Поправочные_коэффициенты_по_письму_Госстроя_от_25.12.90___3___0___0___1" localSheetId="10">#REF!</definedName>
    <definedName name="Поправочные_коэффициенты_по_письму_Госстроя_от_25.12.90___3___0___0___1">#REF!</definedName>
    <definedName name="Поправочные_коэффициенты_по_письму_Госстроя_от_25.12.90___3___0___0___3" localSheetId="10">#REF!</definedName>
    <definedName name="Поправочные_коэффициенты_по_письму_Госстроя_от_25.12.90___3___0___0___3">#REF!</definedName>
    <definedName name="Поправочные_коэффициенты_по_письму_Госстроя_от_25.12.90___3___0___0___5">NA()</definedName>
    <definedName name="Поправочные_коэффициенты_по_письму_Госстроя_от_25.12.90___3___0___0_1" localSheetId="21">#REF!</definedName>
    <definedName name="Поправочные_коэффициенты_по_письму_Госстроя_от_25.12.90___3___0___0_1" localSheetId="22">#REF!</definedName>
    <definedName name="Поправочные_коэффициенты_по_письму_Госстроя_от_25.12.90___3___0___0_1" localSheetId="23">#REF!</definedName>
    <definedName name="Поправочные_коэффициенты_по_письму_Госстроя_от_25.12.90___3___0___0_1" localSheetId="10">#REF!</definedName>
    <definedName name="Поправочные_коэффициенты_по_письму_Госстроя_от_25.12.90___3___0___0_1">#REF!</definedName>
    <definedName name="Поправочные_коэффициенты_по_письму_Госстроя_от_25.12.90___3___0___0_10" localSheetId="10">#REF!</definedName>
    <definedName name="Поправочные_коэффициенты_по_письму_Госстроя_от_25.12.90___3___0___0_10">#REF!</definedName>
    <definedName name="Поправочные_коэффициенты_по_письму_Госстроя_от_25.12.90___3___0___0_13" localSheetId="10">#REF!</definedName>
    <definedName name="Поправочные_коэффициенты_по_письму_Госстроя_от_25.12.90___3___0___0_13">#REF!</definedName>
    <definedName name="Поправочные_коэффициенты_по_письму_Госстроя_от_25.12.90___3___0___0_14" localSheetId="10">#REF!</definedName>
    <definedName name="Поправочные_коэффициенты_по_письму_Госстроя_от_25.12.90___3___0___0_14">#REF!</definedName>
    <definedName name="Поправочные_коэффициенты_по_письму_Госстроя_от_25.12.90___3___0___0_15" localSheetId="10">#REF!</definedName>
    <definedName name="Поправочные_коэффициенты_по_письму_Госстроя_от_25.12.90___3___0___0_15">#REF!</definedName>
    <definedName name="Поправочные_коэффициенты_по_письму_Госстроя_от_25.12.90___3___0___0_5">NA()</definedName>
    <definedName name="Поправочные_коэффициенты_по_письму_Госстроя_от_25.12.90___3___0___0_7" localSheetId="10">#REF!</definedName>
    <definedName name="Поправочные_коэффициенты_по_письму_Госстроя_от_25.12.90___3___0___0_7">#REF!</definedName>
    <definedName name="Поправочные_коэффициенты_по_письму_Госстроя_от_25.12.90___3___0___0_8" localSheetId="10">#REF!</definedName>
    <definedName name="Поправочные_коэффициенты_по_письму_Госстроя_от_25.12.90___3___0___0_8">#REF!</definedName>
    <definedName name="Поправочные_коэффициенты_по_письму_Госстроя_от_25.12.90___3___0___0_9" localSheetId="10">#REF!</definedName>
    <definedName name="Поправочные_коэффициенты_по_письму_Госстроя_от_25.12.90___3___0___0_9">#REF!</definedName>
    <definedName name="Поправочные_коэффициенты_по_письму_Госстроя_от_25.12.90___3___0___1" localSheetId="21">#REF!</definedName>
    <definedName name="Поправочные_коэффициенты_по_письму_Госстроя_от_25.12.90___3___0___1" localSheetId="22">#REF!</definedName>
    <definedName name="Поправочные_коэффициенты_по_письму_Госстроя_от_25.12.90___3___0___1" localSheetId="23">#REF!</definedName>
    <definedName name="Поправочные_коэффициенты_по_письму_Госстроя_от_25.12.90___3___0___1" localSheetId="10">#REF!</definedName>
    <definedName name="Поправочные_коэффициенты_по_письму_Госстроя_от_25.12.90___3___0___1">#REF!</definedName>
    <definedName name="Поправочные_коэффициенты_по_письму_Госстроя_от_25.12.90___3___0___2" localSheetId="21">#REF!</definedName>
    <definedName name="Поправочные_коэффициенты_по_письму_Госстроя_от_25.12.90___3___0___2" localSheetId="22">#REF!</definedName>
    <definedName name="Поправочные_коэффициенты_по_письму_Госстроя_от_25.12.90___3___0___2" localSheetId="23">#REF!</definedName>
    <definedName name="Поправочные_коэффициенты_по_письму_Госстроя_от_25.12.90___3___0___2" localSheetId="10">#REF!</definedName>
    <definedName name="Поправочные_коэффициенты_по_письму_Госстроя_от_25.12.90___3___0___2">#REF!</definedName>
    <definedName name="Поправочные_коэффициенты_по_письму_Госстроя_от_25.12.90___3___0___2_1" localSheetId="10">#REF!</definedName>
    <definedName name="Поправочные_коэффициенты_по_письму_Госстроя_от_25.12.90___3___0___2_1">#REF!</definedName>
    <definedName name="Поправочные_коэффициенты_по_письму_Госстроя_от_25.12.90___3___0___2_10" localSheetId="10">#REF!</definedName>
    <definedName name="Поправочные_коэффициенты_по_письму_Госстроя_от_25.12.90___3___0___2_10">#REF!</definedName>
    <definedName name="Поправочные_коэффициенты_по_письму_Госстроя_от_25.12.90___3___0___2_13" localSheetId="10">#REF!</definedName>
    <definedName name="Поправочные_коэффициенты_по_письму_Госстроя_от_25.12.90___3___0___2_13">#REF!</definedName>
    <definedName name="Поправочные_коэффициенты_по_письму_Госстроя_от_25.12.90___3___0___2_14" localSheetId="10">#REF!</definedName>
    <definedName name="Поправочные_коэффициенты_по_письму_Госстроя_от_25.12.90___3___0___2_14">#REF!</definedName>
    <definedName name="Поправочные_коэффициенты_по_письму_Госстроя_от_25.12.90___3___0___2_15" localSheetId="10">#REF!</definedName>
    <definedName name="Поправочные_коэффициенты_по_письму_Госстроя_от_25.12.90___3___0___2_15">#REF!</definedName>
    <definedName name="Поправочные_коэффициенты_по_письму_Госстроя_от_25.12.90___3___0___2_16" localSheetId="10">#REF!</definedName>
    <definedName name="Поправочные_коэффициенты_по_письму_Госстроя_от_25.12.90___3___0___2_16">#REF!</definedName>
    <definedName name="Поправочные_коэффициенты_по_письму_Госстроя_от_25.12.90___3___0___2_7" localSheetId="10">#REF!</definedName>
    <definedName name="Поправочные_коэффициенты_по_письму_Госстроя_от_25.12.90___3___0___2_7">#REF!</definedName>
    <definedName name="Поправочные_коэффициенты_по_письму_Госстроя_от_25.12.90___3___0___2_8" localSheetId="10">#REF!</definedName>
    <definedName name="Поправочные_коэффициенты_по_письму_Госстроя_от_25.12.90___3___0___2_8">#REF!</definedName>
    <definedName name="Поправочные_коэффициенты_по_письму_Госстроя_от_25.12.90___3___0___2_9" localSheetId="10">#REF!</definedName>
    <definedName name="Поправочные_коэффициенты_по_письму_Госстроя_от_25.12.90___3___0___2_9">#REF!</definedName>
    <definedName name="Поправочные_коэффициенты_по_письму_Госстроя_от_25.12.90___3___0___3">NA()</definedName>
    <definedName name="Поправочные_коэффициенты_по_письму_Госстроя_от_25.12.90___3___0___5" localSheetId="21">#REF!</definedName>
    <definedName name="Поправочные_коэффициенты_по_письму_Госстроя_от_25.12.90___3___0___5" localSheetId="22">#REF!</definedName>
    <definedName name="Поправочные_коэффициенты_по_письму_Госстроя_от_25.12.90___3___0___5" localSheetId="23">#REF!</definedName>
    <definedName name="Поправочные_коэффициенты_по_письму_Госстроя_от_25.12.90___3___0___5" localSheetId="10">#REF!</definedName>
    <definedName name="Поправочные_коэффициенты_по_письму_Госстроя_от_25.12.90___3___0___5">#REF!</definedName>
    <definedName name="Поправочные_коэффициенты_по_письму_Госстроя_от_25.12.90___3___0_1" localSheetId="21">#REF!</definedName>
    <definedName name="Поправочные_коэффициенты_по_письму_Госстроя_от_25.12.90___3___0_1" localSheetId="22">#REF!</definedName>
    <definedName name="Поправочные_коэффициенты_по_письму_Госстроя_от_25.12.90___3___0_1" localSheetId="23">#REF!</definedName>
    <definedName name="Поправочные_коэффициенты_по_письму_Госстроя_от_25.12.90___3___0_1" localSheetId="10">#REF!</definedName>
    <definedName name="Поправочные_коэффициенты_по_письму_Госстроя_от_25.12.90___3___0_1">#REF!</definedName>
    <definedName name="Поправочные_коэффициенты_по_письму_Госстроя_от_25.12.90___3___0_3" localSheetId="21">#REF!</definedName>
    <definedName name="Поправочные_коэффициенты_по_письму_Госстроя_от_25.12.90___3___0_3" localSheetId="22">#REF!</definedName>
    <definedName name="Поправочные_коэффициенты_по_письму_Госстроя_от_25.12.90___3___0_3" localSheetId="23">#REF!</definedName>
    <definedName name="Поправочные_коэффициенты_по_письму_Госстроя_от_25.12.90___3___0_3" localSheetId="10">#REF!</definedName>
    <definedName name="Поправочные_коэффициенты_по_письму_Госстроя_от_25.12.90___3___0_3">#REF!</definedName>
    <definedName name="Поправочные_коэффициенты_по_письму_Госстроя_от_25.12.90___3___0_5" localSheetId="21">#REF!</definedName>
    <definedName name="Поправочные_коэффициенты_по_письму_Госстроя_от_25.12.90___3___0_5" localSheetId="22">#REF!</definedName>
    <definedName name="Поправочные_коэффициенты_по_письму_Госстроя_от_25.12.90___3___0_5" localSheetId="23">#REF!</definedName>
    <definedName name="Поправочные_коэффициенты_по_письму_Госстроя_от_25.12.90___3___0_5" localSheetId="10">#REF!</definedName>
    <definedName name="Поправочные_коэффициенты_по_письму_Госстроя_от_25.12.90___3___0_5">#REF!</definedName>
    <definedName name="Поправочные_коэффициенты_по_письму_Госстроя_от_25.12.90___3___0_6" localSheetId="10">#REF!</definedName>
    <definedName name="Поправочные_коэффициенты_по_письму_Госстроя_от_25.12.90___3___0_6">#REF!</definedName>
    <definedName name="Поправочные_коэффициенты_по_письму_Госстроя_от_25.12.90___3___0_7" localSheetId="10">#REF!</definedName>
    <definedName name="Поправочные_коэффициенты_по_письму_Госстроя_от_25.12.90___3___0_7">#REF!</definedName>
    <definedName name="Поправочные_коэффициенты_по_письму_Госстроя_от_25.12.90___3___0_8" localSheetId="10">#REF!</definedName>
    <definedName name="Поправочные_коэффициенты_по_письму_Госстроя_от_25.12.90___3___0_8">#REF!</definedName>
    <definedName name="Поправочные_коэффициенты_по_письму_Госстроя_от_25.12.90___3___1" localSheetId="10">#REF!</definedName>
    <definedName name="Поправочные_коэффициенты_по_письму_Госстроя_от_25.12.90___3___1">#REF!</definedName>
    <definedName name="Поправочные_коэффициенты_по_письму_Госстроя_от_25.12.90___3___10" localSheetId="21">#REF!</definedName>
    <definedName name="Поправочные_коэффициенты_по_письму_Госстроя_от_25.12.90___3___10" localSheetId="22">#REF!</definedName>
    <definedName name="Поправочные_коэффициенты_по_письму_Госстроя_от_25.12.90___3___10" localSheetId="23">#REF!</definedName>
    <definedName name="Поправочные_коэффициенты_по_письму_Госстроя_от_25.12.90___3___10" localSheetId="10">#REF!</definedName>
    <definedName name="Поправочные_коэффициенты_по_письму_Госстроя_от_25.12.90___3___10">#REF!</definedName>
    <definedName name="Поправочные_коэффициенты_по_письму_Госстроя_от_25.12.90___3___10_5" localSheetId="10">#REF!</definedName>
    <definedName name="Поправочные_коэффициенты_по_письму_Госстроя_от_25.12.90___3___10_5">#REF!</definedName>
    <definedName name="Поправочные_коэффициенты_по_письму_Госстроя_от_25.12.90___3___10_6" localSheetId="10">#REF!</definedName>
    <definedName name="Поправочные_коэффициенты_по_письму_Госстроя_от_25.12.90___3___10_6">#REF!</definedName>
    <definedName name="Поправочные_коэффициенты_по_письму_Госстроя_от_25.12.90___3___10_7" localSheetId="10">#REF!</definedName>
    <definedName name="Поправочные_коэффициенты_по_письму_Госстроя_от_25.12.90___3___10_7">#REF!</definedName>
    <definedName name="Поправочные_коэффициенты_по_письму_Госстроя_от_25.12.90___3___10_8" localSheetId="10">#REF!</definedName>
    <definedName name="Поправочные_коэффициенты_по_письму_Госстроя_от_25.12.90___3___10_8">#REF!</definedName>
    <definedName name="Поправочные_коэффициенты_по_письму_Госстроя_от_25.12.90___3___2" localSheetId="21">#REF!</definedName>
    <definedName name="Поправочные_коэффициенты_по_письму_Госстроя_от_25.12.90___3___2" localSheetId="22">#REF!</definedName>
    <definedName name="Поправочные_коэффициенты_по_письму_Госстроя_от_25.12.90___3___2" localSheetId="23">#REF!</definedName>
    <definedName name="Поправочные_коэффициенты_по_письму_Госстроя_от_25.12.90___3___2" localSheetId="10">#REF!</definedName>
    <definedName name="Поправочные_коэффициенты_по_письму_Госстроя_от_25.12.90___3___2">#REF!</definedName>
    <definedName name="Поправочные_коэффициенты_по_письму_Госстроя_от_25.12.90___3___2_1" localSheetId="10">#REF!</definedName>
    <definedName name="Поправочные_коэффициенты_по_письму_Госстроя_от_25.12.90___3___2_1">#REF!</definedName>
    <definedName name="Поправочные_коэффициенты_по_письму_Госстроя_от_25.12.90___3___2_10" localSheetId="10">#REF!</definedName>
    <definedName name="Поправочные_коэффициенты_по_письму_Госстроя_от_25.12.90___3___2_10">#REF!</definedName>
    <definedName name="Поправочные_коэффициенты_по_письму_Госстроя_от_25.12.90___3___2_13" localSheetId="10">#REF!</definedName>
    <definedName name="Поправочные_коэффициенты_по_письму_Госстроя_от_25.12.90___3___2_13">#REF!</definedName>
    <definedName name="Поправочные_коэффициенты_по_письму_Госстроя_от_25.12.90___3___2_14" localSheetId="10">#REF!</definedName>
    <definedName name="Поправочные_коэффициенты_по_письму_Госстроя_от_25.12.90___3___2_14">#REF!</definedName>
    <definedName name="Поправочные_коэффициенты_по_письму_Госстроя_от_25.12.90___3___2_15" localSheetId="10">#REF!</definedName>
    <definedName name="Поправочные_коэффициенты_по_письму_Госстроя_от_25.12.90___3___2_15">#REF!</definedName>
    <definedName name="Поправочные_коэффициенты_по_письму_Госстроя_от_25.12.90___3___2_16" localSheetId="10">#REF!</definedName>
    <definedName name="Поправочные_коэффициенты_по_письму_Госстроя_от_25.12.90___3___2_16">#REF!</definedName>
    <definedName name="Поправочные_коэффициенты_по_письму_Госстроя_от_25.12.90___3___2_7" localSheetId="10">#REF!</definedName>
    <definedName name="Поправочные_коэффициенты_по_письму_Госстроя_от_25.12.90___3___2_7">#REF!</definedName>
    <definedName name="Поправочные_коэффициенты_по_письму_Госстроя_от_25.12.90___3___2_8" localSheetId="10">#REF!</definedName>
    <definedName name="Поправочные_коэффициенты_по_письму_Госстроя_от_25.12.90___3___2_8">#REF!</definedName>
    <definedName name="Поправочные_коэффициенты_по_письму_Госстроя_от_25.12.90___3___2_9" localSheetId="10">#REF!</definedName>
    <definedName name="Поправочные_коэффициенты_по_письму_Госстроя_от_25.12.90___3___2_9">#REF!</definedName>
    <definedName name="Поправочные_коэффициенты_по_письму_Госстроя_от_25.12.90___3___3" localSheetId="21">#REF!</definedName>
    <definedName name="Поправочные_коэффициенты_по_письму_Госстроя_от_25.12.90___3___3" localSheetId="22">#REF!</definedName>
    <definedName name="Поправочные_коэффициенты_по_письму_Госстроя_от_25.12.90___3___3" localSheetId="23">#REF!</definedName>
    <definedName name="Поправочные_коэффициенты_по_письму_Госстроя_от_25.12.90___3___3" localSheetId="10">#REF!</definedName>
    <definedName name="Поправочные_коэффициенты_по_письму_Госстроя_от_25.12.90___3___3">#REF!</definedName>
    <definedName name="Поправочные_коэффициенты_по_письму_Госстроя_от_25.12.90___3___3_1" localSheetId="10">#REF!</definedName>
    <definedName name="Поправочные_коэффициенты_по_письму_Госстроя_от_25.12.90___3___3_1">#REF!</definedName>
    <definedName name="Поправочные_коэффициенты_по_письму_Госстроя_от_25.12.90___3___3_10" localSheetId="10">#REF!</definedName>
    <definedName name="Поправочные_коэффициенты_по_письму_Госстроя_от_25.12.90___3___3_10">#REF!</definedName>
    <definedName name="Поправочные_коэффициенты_по_письму_Госстроя_от_25.12.90___3___3_13" localSheetId="10">#REF!</definedName>
    <definedName name="Поправочные_коэффициенты_по_письму_Госстроя_от_25.12.90___3___3_13">#REF!</definedName>
    <definedName name="Поправочные_коэффициенты_по_письму_Госстроя_от_25.12.90___3___3_14" localSheetId="10">#REF!</definedName>
    <definedName name="Поправочные_коэффициенты_по_письму_Госстроя_от_25.12.90___3___3_14">#REF!</definedName>
    <definedName name="Поправочные_коэффициенты_по_письму_Госстроя_от_25.12.90___3___3_15" localSheetId="10">#REF!</definedName>
    <definedName name="Поправочные_коэффициенты_по_письму_Госстроя_от_25.12.90___3___3_15">#REF!</definedName>
    <definedName name="Поправочные_коэффициенты_по_письму_Госстроя_от_25.12.90___3___3_16" localSheetId="10">#REF!</definedName>
    <definedName name="Поправочные_коэффициенты_по_письму_Госстроя_от_25.12.90___3___3_16">#REF!</definedName>
    <definedName name="Поправочные_коэффициенты_по_письму_Госстроя_от_25.12.90___3___3_7" localSheetId="10">#REF!</definedName>
    <definedName name="Поправочные_коэффициенты_по_письму_Госстроя_от_25.12.90___3___3_7">#REF!</definedName>
    <definedName name="Поправочные_коэффициенты_по_письму_Госстроя_от_25.12.90___3___3_8" localSheetId="10">#REF!</definedName>
    <definedName name="Поправочные_коэффициенты_по_письму_Госстроя_от_25.12.90___3___3_8">#REF!</definedName>
    <definedName name="Поправочные_коэффициенты_по_письму_Госстроя_от_25.12.90___3___3_9" localSheetId="10">#REF!</definedName>
    <definedName name="Поправочные_коэффициенты_по_письму_Госстроя_от_25.12.90___3___3_9">#REF!</definedName>
    <definedName name="Поправочные_коэффициенты_по_письму_Госстроя_от_25.12.90___3___4" localSheetId="21">#REF!</definedName>
    <definedName name="Поправочные_коэффициенты_по_письму_Госстроя_от_25.12.90___3___4" localSheetId="22">#REF!</definedName>
    <definedName name="Поправочные_коэффициенты_по_письму_Госстроя_от_25.12.90___3___4" localSheetId="23">#REF!</definedName>
    <definedName name="Поправочные_коэффициенты_по_письму_Госстроя_от_25.12.90___3___4" localSheetId="10">#REF!</definedName>
    <definedName name="Поправочные_коэффициенты_по_письму_Госстроя_от_25.12.90___3___4">#REF!</definedName>
    <definedName name="Поправочные_коэффициенты_по_письму_Госстроя_от_25.12.90___3___4___0" localSheetId="10">#REF!</definedName>
    <definedName name="Поправочные_коэффициенты_по_письму_Госстроя_от_25.12.90___3___4___0">#REF!</definedName>
    <definedName name="Поправочные_коэффициенты_по_письму_Госстроя_от_25.12.90___3___4_5" localSheetId="10">#REF!</definedName>
    <definedName name="Поправочные_коэффициенты_по_письму_Госстроя_от_25.12.90___3___4_5">#REF!</definedName>
    <definedName name="Поправочные_коэффициенты_по_письму_Госстроя_от_25.12.90___3___4_6" localSheetId="10">#REF!</definedName>
    <definedName name="Поправочные_коэффициенты_по_письму_Госстроя_от_25.12.90___3___4_6">#REF!</definedName>
    <definedName name="Поправочные_коэффициенты_по_письму_Госстроя_от_25.12.90___3___4_7" localSheetId="10">#REF!</definedName>
    <definedName name="Поправочные_коэффициенты_по_письму_Госстроя_от_25.12.90___3___4_7">#REF!</definedName>
    <definedName name="Поправочные_коэффициенты_по_письму_Госстроя_от_25.12.90___3___4_8" localSheetId="10">#REF!</definedName>
    <definedName name="Поправочные_коэффициенты_по_письму_Госстроя_от_25.12.90___3___4_8">#REF!</definedName>
    <definedName name="Поправочные_коэффициенты_по_письму_Госстроя_от_25.12.90___3___5" localSheetId="21">#REF!</definedName>
    <definedName name="Поправочные_коэффициенты_по_письму_Госстроя_от_25.12.90___3___5" localSheetId="22">#REF!</definedName>
    <definedName name="Поправочные_коэффициенты_по_письму_Госстроя_от_25.12.90___3___5" localSheetId="23">#REF!</definedName>
    <definedName name="Поправочные_коэффициенты_по_письму_Госстроя_от_25.12.90___3___5" localSheetId="10">#REF!</definedName>
    <definedName name="Поправочные_коэффициенты_по_письму_Госстроя_от_25.12.90___3___5">#REF!</definedName>
    <definedName name="Поправочные_коэффициенты_по_письму_Госстроя_от_25.12.90___3___6" localSheetId="21">#REF!</definedName>
    <definedName name="Поправочные_коэффициенты_по_письму_Госстроя_от_25.12.90___3___6" localSheetId="22">#REF!</definedName>
    <definedName name="Поправочные_коэффициенты_по_письму_Госстроя_от_25.12.90___3___6" localSheetId="23">#REF!</definedName>
    <definedName name="Поправочные_коэффициенты_по_письму_Госстроя_от_25.12.90___3___6" localSheetId="10">#REF!</definedName>
    <definedName name="Поправочные_коэффициенты_по_письму_Госстроя_от_25.12.90___3___6">#REF!</definedName>
    <definedName name="Поправочные_коэффициенты_по_письму_Госстроя_от_25.12.90___3___6_5" localSheetId="10">#REF!</definedName>
    <definedName name="Поправочные_коэффициенты_по_письму_Госстроя_от_25.12.90___3___6_5">#REF!</definedName>
    <definedName name="Поправочные_коэффициенты_по_письму_Госстроя_от_25.12.90___3___6_6" localSheetId="10">#REF!</definedName>
    <definedName name="Поправочные_коэффициенты_по_письму_Госстроя_от_25.12.90___3___6_6">#REF!</definedName>
    <definedName name="Поправочные_коэффициенты_по_письму_Госстроя_от_25.12.90___3___6_7" localSheetId="10">#REF!</definedName>
    <definedName name="Поправочные_коэффициенты_по_письму_Госстроя_от_25.12.90___3___6_7">#REF!</definedName>
    <definedName name="Поправочные_коэффициенты_по_письму_Госстроя_от_25.12.90___3___6_8" localSheetId="10">#REF!</definedName>
    <definedName name="Поправочные_коэффициенты_по_письму_Госстроя_от_25.12.90___3___6_8">#REF!</definedName>
    <definedName name="Поправочные_коэффициенты_по_письму_Госстроя_от_25.12.90___3___8" localSheetId="21">#REF!</definedName>
    <definedName name="Поправочные_коэффициенты_по_письму_Госстроя_от_25.12.90___3___8" localSheetId="22">#REF!</definedName>
    <definedName name="Поправочные_коэффициенты_по_письму_Госстроя_от_25.12.90___3___8" localSheetId="23">#REF!</definedName>
    <definedName name="Поправочные_коэффициенты_по_письму_Госстроя_от_25.12.90___3___8" localSheetId="10">#REF!</definedName>
    <definedName name="Поправочные_коэффициенты_по_письму_Госстроя_от_25.12.90___3___8">#REF!</definedName>
    <definedName name="Поправочные_коэффициенты_по_письму_Госстроя_от_25.12.90___3___8___0" localSheetId="10">#REF!</definedName>
    <definedName name="Поправочные_коэффициенты_по_письму_Госстроя_от_25.12.90___3___8___0">#REF!</definedName>
    <definedName name="Поправочные_коэффициенты_по_письму_Госстроя_от_25.12.90___3___8_5" localSheetId="10">#REF!</definedName>
    <definedName name="Поправочные_коэффициенты_по_письму_Госстроя_от_25.12.90___3___8_5">#REF!</definedName>
    <definedName name="Поправочные_коэффициенты_по_письму_Госстроя_от_25.12.90___3___8_6" localSheetId="10">#REF!</definedName>
    <definedName name="Поправочные_коэффициенты_по_письму_Госстроя_от_25.12.90___3___8_6">#REF!</definedName>
    <definedName name="Поправочные_коэффициенты_по_письму_Госстроя_от_25.12.90___3___8_7" localSheetId="10">#REF!</definedName>
    <definedName name="Поправочные_коэффициенты_по_письму_Госстроя_от_25.12.90___3___8_7">#REF!</definedName>
    <definedName name="Поправочные_коэффициенты_по_письму_Госстроя_от_25.12.90___3___8_8" localSheetId="10">#REF!</definedName>
    <definedName name="Поправочные_коэффициенты_по_письму_Госстроя_от_25.12.90___3___8_8">#REF!</definedName>
    <definedName name="Поправочные_коэффициенты_по_письму_Госстроя_от_25.12.90___3___9" localSheetId="10">#REF!</definedName>
    <definedName name="Поправочные_коэффициенты_по_письму_Госстроя_от_25.12.90___3___9">#REF!</definedName>
    <definedName name="Поправочные_коэффициенты_по_письму_Госстроя_от_25.12.90___3_1" localSheetId="21">#REF!</definedName>
    <definedName name="Поправочные_коэффициенты_по_письму_Госстроя_от_25.12.90___3_1" localSheetId="22">#REF!</definedName>
    <definedName name="Поправочные_коэффициенты_по_письму_Госстроя_от_25.12.90___3_1" localSheetId="23">#REF!</definedName>
    <definedName name="Поправочные_коэффициенты_по_письму_Госстроя_от_25.12.90___3_1" localSheetId="10">#REF!</definedName>
    <definedName name="Поправочные_коэффициенты_по_письму_Госстроя_от_25.12.90___3_1">#REF!</definedName>
    <definedName name="Поправочные_коэффициенты_по_письму_Госстроя_от_25.12.90___3_10" localSheetId="10">#REF!</definedName>
    <definedName name="Поправочные_коэффициенты_по_письму_Госстроя_от_25.12.90___3_10">#REF!</definedName>
    <definedName name="Поправочные_коэффициенты_по_письму_Госстроя_от_25.12.90___3_13" localSheetId="10">#REF!</definedName>
    <definedName name="Поправочные_коэффициенты_по_письму_Госстроя_от_25.12.90___3_13">#REF!</definedName>
    <definedName name="Поправочные_коэффициенты_по_письму_Госстроя_от_25.12.90___3_14" localSheetId="10">#REF!</definedName>
    <definedName name="Поправочные_коэффициенты_по_письму_Госстроя_от_25.12.90___3_14">#REF!</definedName>
    <definedName name="Поправочные_коэффициенты_по_письму_Госстроя_от_25.12.90___3_15" localSheetId="10">#REF!</definedName>
    <definedName name="Поправочные_коэффициенты_по_письму_Госстроя_от_25.12.90___3_15">#REF!</definedName>
    <definedName name="Поправочные_коэффициенты_по_письму_Госстроя_от_25.12.90___3_16" localSheetId="10">#REF!</definedName>
    <definedName name="Поправочные_коэффициенты_по_письму_Госстроя_от_25.12.90___3_16">#REF!</definedName>
    <definedName name="Поправочные_коэффициенты_по_письму_Госстроя_от_25.12.90___3_3">NA()</definedName>
    <definedName name="Поправочные_коэффициенты_по_письму_Госстроя_от_25.12.90___3_4" localSheetId="10">#REF!</definedName>
    <definedName name="Поправочные_коэффициенты_по_письму_Госстроя_от_25.12.90___3_4">#REF!</definedName>
    <definedName name="Поправочные_коэффициенты_по_письму_Госстроя_от_25.12.90___3_5" localSheetId="21">#REF!</definedName>
    <definedName name="Поправочные_коэффициенты_по_письму_Госстроя_от_25.12.90___3_5" localSheetId="22">#REF!</definedName>
    <definedName name="Поправочные_коэффициенты_по_письму_Госстроя_от_25.12.90___3_5" localSheetId="23">#REF!</definedName>
    <definedName name="Поправочные_коэффициенты_по_письму_Госстроя_от_25.12.90___3_5" localSheetId="10">#REF!</definedName>
    <definedName name="Поправочные_коэффициенты_по_письму_Госстроя_от_25.12.90___3_5">#REF!</definedName>
    <definedName name="Поправочные_коэффициенты_по_письму_Госстроя_от_25.12.90___3_6" localSheetId="10">#REF!</definedName>
    <definedName name="Поправочные_коэффициенты_по_письму_Госстроя_от_25.12.90___3_6">#REF!</definedName>
    <definedName name="Поправочные_коэффициенты_по_письму_Госстроя_от_25.12.90___3_7" localSheetId="10">#REF!</definedName>
    <definedName name="Поправочные_коэффициенты_по_письму_Госстроя_от_25.12.90___3_7">#REF!</definedName>
    <definedName name="Поправочные_коэффициенты_по_письму_Госстроя_от_25.12.90___3_8" localSheetId="10">#REF!</definedName>
    <definedName name="Поправочные_коэффициенты_по_письму_Госстроя_от_25.12.90___3_8">#REF!</definedName>
    <definedName name="Поправочные_коэффициенты_по_письму_Госстроя_от_25.12.90___3_9" localSheetId="10">#REF!</definedName>
    <definedName name="Поправочные_коэффициенты_по_письму_Госстроя_от_25.12.90___3_9">#REF!</definedName>
    <definedName name="Поправочные_коэффициенты_по_письму_Госстроя_от_25.12.90___4" localSheetId="21">#REF!</definedName>
    <definedName name="Поправочные_коэффициенты_по_письму_Госстроя_от_25.12.90___4" localSheetId="22">#REF!</definedName>
    <definedName name="Поправочные_коэффициенты_по_письму_Госстроя_от_25.12.90___4" localSheetId="23">#REF!</definedName>
    <definedName name="Поправочные_коэффициенты_по_письму_Госстроя_от_25.12.90___4" localSheetId="10">#REF!</definedName>
    <definedName name="Поправочные_коэффициенты_по_письму_Госстроя_от_25.12.90___4">#REF!</definedName>
    <definedName name="Поправочные_коэффициенты_по_письму_Госстроя_от_25.12.90___4___0">NA()</definedName>
    <definedName name="Поправочные_коэффициенты_по_письму_Госстроя_от_25.12.90___4___0___0" localSheetId="21">#REF!</definedName>
    <definedName name="Поправочные_коэффициенты_по_письму_Госстроя_от_25.12.90___4___0___0" localSheetId="22">#REF!</definedName>
    <definedName name="Поправочные_коэффициенты_по_письму_Госстроя_от_25.12.90___4___0___0" localSheetId="23">#REF!</definedName>
    <definedName name="Поправочные_коэффициенты_по_письму_Госстроя_от_25.12.90___4___0___0" localSheetId="10">#REF!</definedName>
    <definedName name="Поправочные_коэффициенты_по_письму_Госстроя_от_25.12.90___4___0___0">#REF!</definedName>
    <definedName name="Поправочные_коэффициенты_по_письму_Госстроя_от_25.12.90___4___0___0___0" localSheetId="21">#REF!</definedName>
    <definedName name="Поправочные_коэффициенты_по_письму_Госстроя_от_25.12.90___4___0___0___0" localSheetId="22">#REF!</definedName>
    <definedName name="Поправочные_коэффициенты_по_письму_Госстроя_от_25.12.90___4___0___0___0" localSheetId="23">#REF!</definedName>
    <definedName name="Поправочные_коэффициенты_по_письму_Госстроя_от_25.12.90___4___0___0___0" localSheetId="10">#REF!</definedName>
    <definedName name="Поправочные_коэффициенты_по_письму_Госстроя_от_25.12.90___4___0___0___0">#REF!</definedName>
    <definedName name="Поправочные_коэффициенты_по_письму_Госстроя_от_25.12.90___4___0___0___0___0" localSheetId="21">#REF!</definedName>
    <definedName name="Поправочные_коэффициенты_по_письму_Госстроя_от_25.12.90___4___0___0___0___0" localSheetId="22">#REF!</definedName>
    <definedName name="Поправочные_коэффициенты_по_письму_Госстроя_от_25.12.90___4___0___0___0___0" localSheetId="23">#REF!</definedName>
    <definedName name="Поправочные_коэффициенты_по_письму_Госстроя_от_25.12.90___4___0___0___0___0" localSheetId="10">#REF!</definedName>
    <definedName name="Поправочные_коэффициенты_по_письму_Госстроя_от_25.12.90___4___0___0___0___0">#REF!</definedName>
    <definedName name="Поправочные_коэффициенты_по_письму_Госстроя_от_25.12.90___4___0___0___0_1" localSheetId="10">#REF!</definedName>
    <definedName name="Поправочные_коэффициенты_по_письму_Госстроя_от_25.12.90___4___0___0___0_1">#REF!</definedName>
    <definedName name="Поправочные_коэффициенты_по_письму_Госстроя_от_25.12.90___4___0___0___0_10" localSheetId="10">#REF!</definedName>
    <definedName name="Поправочные_коэффициенты_по_письму_Госстроя_от_25.12.90___4___0___0___0_10">#REF!</definedName>
    <definedName name="Поправочные_коэффициенты_по_письму_Госстроя_от_25.12.90___4___0___0___0_13" localSheetId="10">#REF!</definedName>
    <definedName name="Поправочные_коэффициенты_по_письму_Госстроя_от_25.12.90___4___0___0___0_13">#REF!</definedName>
    <definedName name="Поправочные_коэффициенты_по_письму_Госстроя_от_25.12.90___4___0___0___0_14" localSheetId="10">#REF!</definedName>
    <definedName name="Поправочные_коэффициенты_по_письму_Госстроя_от_25.12.90___4___0___0___0_14">#REF!</definedName>
    <definedName name="Поправочные_коэффициенты_по_письму_Госстроя_от_25.12.90___4___0___0___0_15" localSheetId="10">#REF!</definedName>
    <definedName name="Поправочные_коэффициенты_по_письму_Госстроя_от_25.12.90___4___0___0___0_15">#REF!</definedName>
    <definedName name="Поправочные_коэффициенты_по_письму_Госстроя_от_25.12.90___4___0___0___0_16" localSheetId="10">#REF!</definedName>
    <definedName name="Поправочные_коэффициенты_по_письму_Госстроя_от_25.12.90___4___0___0___0_16">#REF!</definedName>
    <definedName name="Поправочные_коэффициенты_по_письму_Госстроя_от_25.12.90___4___0___0___0_4" localSheetId="10">#REF!</definedName>
    <definedName name="Поправочные_коэффициенты_по_письму_Госстроя_от_25.12.90___4___0___0___0_4">#REF!</definedName>
    <definedName name="Поправочные_коэффициенты_по_письму_Госстроя_от_25.12.90___4___0___0___0_5" localSheetId="10">#REF!</definedName>
    <definedName name="Поправочные_коэффициенты_по_письму_Госстроя_от_25.12.90___4___0___0___0_5">#REF!</definedName>
    <definedName name="Поправочные_коэффициенты_по_письму_Госстроя_от_25.12.90___4___0___0___0_6" localSheetId="10">#REF!</definedName>
    <definedName name="Поправочные_коэффициенты_по_письму_Госстроя_от_25.12.90___4___0___0___0_6">#REF!</definedName>
    <definedName name="Поправочные_коэффициенты_по_письму_Госстроя_от_25.12.90___4___0___0___0_7" localSheetId="10">#REF!</definedName>
    <definedName name="Поправочные_коэффициенты_по_письму_Госстроя_от_25.12.90___4___0___0___0_7">#REF!</definedName>
    <definedName name="Поправочные_коэффициенты_по_письму_Госстроя_от_25.12.90___4___0___0___0_8" localSheetId="10">#REF!</definedName>
    <definedName name="Поправочные_коэффициенты_по_письму_Госстроя_от_25.12.90___4___0___0___0_8">#REF!</definedName>
    <definedName name="Поправочные_коэффициенты_по_письму_Госстроя_от_25.12.90___4___0___0___0_9" localSheetId="10">#REF!</definedName>
    <definedName name="Поправочные_коэффициенты_по_письму_Госстроя_от_25.12.90___4___0___0___0_9">#REF!</definedName>
    <definedName name="Поправочные_коэффициенты_по_письму_Госстроя_от_25.12.90___4___0___0___1" localSheetId="21">#REF!</definedName>
    <definedName name="Поправочные_коэффициенты_по_письму_Госстроя_от_25.12.90___4___0___0___1" localSheetId="22">#REF!</definedName>
    <definedName name="Поправочные_коэффициенты_по_письму_Госстроя_от_25.12.90___4___0___0___1" localSheetId="23">#REF!</definedName>
    <definedName name="Поправочные_коэффициенты_по_письму_Госстроя_от_25.12.90___4___0___0___1" localSheetId="10">#REF!</definedName>
    <definedName name="Поправочные_коэффициенты_по_письму_Госстроя_от_25.12.90___4___0___0___1">#REF!</definedName>
    <definedName name="Поправочные_коэффициенты_по_письму_Госстроя_от_25.12.90___4___0___0___3" localSheetId="10">#REF!</definedName>
    <definedName name="Поправочные_коэффициенты_по_письму_Госстроя_от_25.12.90___4___0___0___3">#REF!</definedName>
    <definedName name="Поправочные_коэффициенты_по_письму_Госстроя_от_25.12.90___4___0___0___5" localSheetId="21">#REF!</definedName>
    <definedName name="Поправочные_коэффициенты_по_письму_Госстроя_от_25.12.90___4___0___0___5" localSheetId="22">#REF!</definedName>
    <definedName name="Поправочные_коэффициенты_по_письму_Госстроя_от_25.12.90___4___0___0___5" localSheetId="23">#REF!</definedName>
    <definedName name="Поправочные_коэффициенты_по_письму_Госстроя_от_25.12.90___4___0___0___5" localSheetId="10">#REF!</definedName>
    <definedName name="Поправочные_коэффициенты_по_письму_Госстроя_от_25.12.90___4___0___0___5">#REF!</definedName>
    <definedName name="Поправочные_коэффициенты_по_письму_Госстроя_от_25.12.90___4___0___0_1" localSheetId="21">#REF!</definedName>
    <definedName name="Поправочные_коэффициенты_по_письму_Госстроя_от_25.12.90___4___0___0_1" localSheetId="22">#REF!</definedName>
    <definedName name="Поправочные_коэффициенты_по_письму_Госстроя_от_25.12.90___4___0___0_1" localSheetId="23">#REF!</definedName>
    <definedName name="Поправочные_коэффициенты_по_письму_Госстроя_от_25.12.90___4___0___0_1" localSheetId="10">#REF!</definedName>
    <definedName name="Поправочные_коэффициенты_по_письму_Госстроя_от_25.12.90___4___0___0_1">#REF!</definedName>
    <definedName name="Поправочные_коэффициенты_по_письму_Госстроя_от_25.12.90___4___0___0_10" localSheetId="10">#REF!</definedName>
    <definedName name="Поправочные_коэффициенты_по_письму_Госстроя_от_25.12.90___4___0___0_10">#REF!</definedName>
    <definedName name="Поправочные_коэффициенты_по_письму_Госстроя_от_25.12.90___4___0___0_13" localSheetId="10">#REF!</definedName>
    <definedName name="Поправочные_коэффициенты_по_письму_Госстроя_от_25.12.90___4___0___0_13">#REF!</definedName>
    <definedName name="Поправочные_коэффициенты_по_письму_Госстроя_от_25.12.90___4___0___0_14" localSheetId="10">#REF!</definedName>
    <definedName name="Поправочные_коэффициенты_по_письму_Госстроя_от_25.12.90___4___0___0_14">#REF!</definedName>
    <definedName name="Поправочные_коэффициенты_по_письму_Госстроя_от_25.12.90___4___0___0_15" localSheetId="10">#REF!</definedName>
    <definedName name="Поправочные_коэффициенты_по_письму_Госстроя_от_25.12.90___4___0___0_15">#REF!</definedName>
    <definedName name="Поправочные_коэффициенты_по_письму_Госстроя_от_25.12.90___4___0___0_16" localSheetId="10">#REF!</definedName>
    <definedName name="Поправочные_коэффициенты_по_письму_Госстроя_от_25.12.90___4___0___0_16">#REF!</definedName>
    <definedName name="Поправочные_коэффициенты_по_письму_Госстроя_от_25.12.90___4___0___0_5" localSheetId="21">#REF!</definedName>
    <definedName name="Поправочные_коэффициенты_по_письму_Госстроя_от_25.12.90___4___0___0_5" localSheetId="22">#REF!</definedName>
    <definedName name="Поправочные_коэффициенты_по_письму_Госстроя_от_25.12.90___4___0___0_5" localSheetId="23">#REF!</definedName>
    <definedName name="Поправочные_коэффициенты_по_письму_Госстроя_от_25.12.90___4___0___0_5" localSheetId="10">#REF!</definedName>
    <definedName name="Поправочные_коэффициенты_по_письму_Госстроя_от_25.12.90___4___0___0_5">#REF!</definedName>
    <definedName name="Поправочные_коэффициенты_по_письму_Госстроя_от_25.12.90___4___0___0_7" localSheetId="10">#REF!</definedName>
    <definedName name="Поправочные_коэффициенты_по_письму_Госстроя_от_25.12.90___4___0___0_7">#REF!</definedName>
    <definedName name="Поправочные_коэффициенты_по_письму_Госстроя_от_25.12.90___4___0___0_8" localSheetId="10">#REF!</definedName>
    <definedName name="Поправочные_коэффициенты_по_письму_Госстроя_от_25.12.90___4___0___0_8">#REF!</definedName>
    <definedName name="Поправочные_коэффициенты_по_письму_Госстроя_от_25.12.90___4___0___0_9" localSheetId="10">#REF!</definedName>
    <definedName name="Поправочные_коэффициенты_по_письму_Госстроя_от_25.12.90___4___0___0_9">#REF!</definedName>
    <definedName name="Поправочные_коэффициенты_по_письму_Госстроя_от_25.12.90___4___0___1" localSheetId="21">#REF!</definedName>
    <definedName name="Поправочные_коэффициенты_по_письму_Госстроя_от_25.12.90___4___0___1" localSheetId="22">#REF!</definedName>
    <definedName name="Поправочные_коэффициенты_по_письму_Госстроя_от_25.12.90___4___0___1" localSheetId="23">#REF!</definedName>
    <definedName name="Поправочные_коэффициенты_по_письму_Госстроя_от_25.12.90___4___0___1" localSheetId="10">#REF!</definedName>
    <definedName name="Поправочные_коэффициенты_по_письму_Госстроя_от_25.12.90___4___0___1">#REF!</definedName>
    <definedName name="Поправочные_коэффициенты_по_письму_Госстроя_от_25.12.90___4___0___2" localSheetId="21">#REF!</definedName>
    <definedName name="Поправочные_коэффициенты_по_письму_Госстроя_от_25.12.90___4___0___2" localSheetId="22">#REF!</definedName>
    <definedName name="Поправочные_коэффициенты_по_письму_Госстроя_от_25.12.90___4___0___2" localSheetId="23">#REF!</definedName>
    <definedName name="Поправочные_коэффициенты_по_письму_Госстроя_от_25.12.90___4___0___2" localSheetId="10">#REF!</definedName>
    <definedName name="Поправочные_коэффициенты_по_письму_Госстроя_от_25.12.90___4___0___2">#REF!</definedName>
    <definedName name="Поправочные_коэффициенты_по_письму_Госстроя_от_25.12.90___4___0___2_1" localSheetId="10">#REF!</definedName>
    <definedName name="Поправочные_коэффициенты_по_письму_Госстроя_от_25.12.90___4___0___2_1">#REF!</definedName>
    <definedName name="Поправочные_коэффициенты_по_письму_Госстроя_от_25.12.90___4___0___2_10" localSheetId="10">#REF!</definedName>
    <definedName name="Поправочные_коэффициенты_по_письму_Госстроя_от_25.12.90___4___0___2_10">#REF!</definedName>
    <definedName name="Поправочные_коэффициенты_по_письму_Госстроя_от_25.12.90___4___0___2_13" localSheetId="10">#REF!</definedName>
    <definedName name="Поправочные_коэффициенты_по_письму_Госстроя_от_25.12.90___4___0___2_13">#REF!</definedName>
    <definedName name="Поправочные_коэффициенты_по_письму_Госстроя_от_25.12.90___4___0___2_14" localSheetId="10">#REF!</definedName>
    <definedName name="Поправочные_коэффициенты_по_письму_Госстроя_от_25.12.90___4___0___2_14">#REF!</definedName>
    <definedName name="Поправочные_коэффициенты_по_письму_Госстроя_от_25.12.90___4___0___2_15" localSheetId="10">#REF!</definedName>
    <definedName name="Поправочные_коэффициенты_по_письму_Госстроя_от_25.12.90___4___0___2_15">#REF!</definedName>
    <definedName name="Поправочные_коэффициенты_по_письму_Госстроя_от_25.12.90___4___0___2_16" localSheetId="10">#REF!</definedName>
    <definedName name="Поправочные_коэффициенты_по_письму_Госстроя_от_25.12.90___4___0___2_16">#REF!</definedName>
    <definedName name="Поправочные_коэффициенты_по_письму_Госстроя_от_25.12.90___4___0___2_7" localSheetId="10">#REF!</definedName>
    <definedName name="Поправочные_коэффициенты_по_письму_Госстроя_от_25.12.90___4___0___2_7">#REF!</definedName>
    <definedName name="Поправочные_коэффициенты_по_письму_Госстроя_от_25.12.90___4___0___2_8" localSheetId="10">#REF!</definedName>
    <definedName name="Поправочные_коэффициенты_по_письму_Госстроя_от_25.12.90___4___0___2_8">#REF!</definedName>
    <definedName name="Поправочные_коэффициенты_по_письму_Госстроя_от_25.12.90___4___0___2_9" localSheetId="10">#REF!</definedName>
    <definedName name="Поправочные_коэффициенты_по_письму_Госстроя_от_25.12.90___4___0___2_9">#REF!</definedName>
    <definedName name="Поправочные_коэффициенты_по_письму_Госстроя_от_25.12.90___4___0___3" localSheetId="10">#REF!</definedName>
    <definedName name="Поправочные_коэффициенты_по_письму_Госстроя_от_25.12.90___4___0___3">#REF!</definedName>
    <definedName name="Поправочные_коэффициенты_по_письму_Госстроя_от_25.12.90___4___0___4" localSheetId="21">#REF!</definedName>
    <definedName name="Поправочные_коэффициенты_по_письму_Госстроя_от_25.12.90___4___0___4" localSheetId="22">#REF!</definedName>
    <definedName name="Поправочные_коэффициенты_по_письму_Госстроя_от_25.12.90___4___0___4" localSheetId="23">#REF!</definedName>
    <definedName name="Поправочные_коэффициенты_по_письму_Госстроя_от_25.12.90___4___0___4" localSheetId="10">#REF!</definedName>
    <definedName name="Поправочные_коэффициенты_по_письму_Госстроя_от_25.12.90___4___0___4">#REF!</definedName>
    <definedName name="Поправочные_коэффициенты_по_письму_Госстроя_от_25.12.90___4___0___4_1" localSheetId="10">#REF!</definedName>
    <definedName name="Поправочные_коэффициенты_по_письму_Госстроя_от_25.12.90___4___0___4_1">#REF!</definedName>
    <definedName name="Поправочные_коэффициенты_по_письму_Госстроя_от_25.12.90___4___0___4_10" localSheetId="10">#REF!</definedName>
    <definedName name="Поправочные_коэффициенты_по_письму_Госстроя_от_25.12.90___4___0___4_10">#REF!</definedName>
    <definedName name="Поправочные_коэффициенты_по_письму_Госстроя_от_25.12.90___4___0___4_13" localSheetId="10">#REF!</definedName>
    <definedName name="Поправочные_коэффициенты_по_письму_Госстроя_от_25.12.90___4___0___4_13">#REF!</definedName>
    <definedName name="Поправочные_коэффициенты_по_письму_Госстроя_от_25.12.90___4___0___4_14" localSheetId="10">#REF!</definedName>
    <definedName name="Поправочные_коэффициенты_по_письму_Госстроя_от_25.12.90___4___0___4_14">#REF!</definedName>
    <definedName name="Поправочные_коэффициенты_по_письму_Госстроя_от_25.12.90___4___0___4_15" localSheetId="10">#REF!</definedName>
    <definedName name="Поправочные_коэффициенты_по_письму_Госстроя_от_25.12.90___4___0___4_15">#REF!</definedName>
    <definedName name="Поправочные_коэффициенты_по_письму_Госстроя_от_25.12.90___4___0___4_16" localSheetId="10">#REF!</definedName>
    <definedName name="Поправочные_коэффициенты_по_письму_Госстроя_от_25.12.90___4___0___4_16">#REF!</definedName>
    <definedName name="Поправочные_коэффициенты_по_письму_Госстроя_от_25.12.90___4___0___4_7" localSheetId="10">#REF!</definedName>
    <definedName name="Поправочные_коэффициенты_по_письму_Госстроя_от_25.12.90___4___0___4_7">#REF!</definedName>
    <definedName name="Поправочные_коэффициенты_по_письму_Госстроя_от_25.12.90___4___0___4_8" localSheetId="10">#REF!</definedName>
    <definedName name="Поправочные_коэффициенты_по_письму_Госстроя_от_25.12.90___4___0___4_8">#REF!</definedName>
    <definedName name="Поправочные_коэффициенты_по_письму_Госстроя_от_25.12.90___4___0___4_9" localSheetId="10">#REF!</definedName>
    <definedName name="Поправочные_коэффициенты_по_письму_Госстроя_от_25.12.90___4___0___4_9">#REF!</definedName>
    <definedName name="Поправочные_коэффициенты_по_письму_Госстроя_от_25.12.90___4___0___5">NA()</definedName>
    <definedName name="Поправочные_коэффициенты_по_письму_Госстроя_от_25.12.90___4___0_1" localSheetId="21">#REF!</definedName>
    <definedName name="Поправочные_коэффициенты_по_письму_Госстроя_от_25.12.90___4___0_1" localSheetId="22">#REF!</definedName>
    <definedName name="Поправочные_коэффициенты_по_письму_Госстроя_от_25.12.90___4___0_1" localSheetId="23">#REF!</definedName>
    <definedName name="Поправочные_коэффициенты_по_письму_Госстроя_от_25.12.90___4___0_1" localSheetId="10">#REF!</definedName>
    <definedName name="Поправочные_коэффициенты_по_письму_Госстроя_от_25.12.90___4___0_1">#REF!</definedName>
    <definedName name="Поправочные_коэффициенты_по_письму_Госстроя_от_25.12.90___4___0_10" localSheetId="10">#REF!</definedName>
    <definedName name="Поправочные_коэффициенты_по_письму_Госстроя_от_25.12.90___4___0_10">#REF!</definedName>
    <definedName name="Поправочные_коэффициенты_по_письму_Госстроя_от_25.12.90___4___0_13" localSheetId="10">#REF!</definedName>
    <definedName name="Поправочные_коэффициенты_по_письму_Госстроя_от_25.12.90___4___0_13">#REF!</definedName>
    <definedName name="Поправочные_коэффициенты_по_письму_Госстроя_от_25.12.90___4___0_14" localSheetId="10">#REF!</definedName>
    <definedName name="Поправочные_коэффициенты_по_письму_Госстроя_от_25.12.90___4___0_14">#REF!</definedName>
    <definedName name="Поправочные_коэффициенты_по_письму_Госстроя_от_25.12.90___4___0_15" localSheetId="10">#REF!</definedName>
    <definedName name="Поправочные_коэффициенты_по_письму_Госстроя_от_25.12.90___4___0_15">#REF!</definedName>
    <definedName name="Поправочные_коэффициенты_по_письму_Госстроя_от_25.12.90___4___0_3">NA()</definedName>
    <definedName name="Поправочные_коэффициенты_по_письму_Госстроя_от_25.12.90___4___0_5">NA()</definedName>
    <definedName name="Поправочные_коэффициенты_по_письму_Госстроя_от_25.12.90___4___0_7" localSheetId="10">#REF!</definedName>
    <definedName name="Поправочные_коэффициенты_по_письму_Госстроя_от_25.12.90___4___0_7">#REF!</definedName>
    <definedName name="Поправочные_коэффициенты_по_письму_Госстроя_от_25.12.90___4___0_8" localSheetId="10">#REF!</definedName>
    <definedName name="Поправочные_коэффициенты_по_письму_Госстроя_от_25.12.90___4___0_8">#REF!</definedName>
    <definedName name="Поправочные_коэффициенты_по_письму_Госстроя_от_25.12.90___4___0_9" localSheetId="10">#REF!</definedName>
    <definedName name="Поправочные_коэффициенты_по_письму_Госстроя_от_25.12.90___4___0_9">#REF!</definedName>
    <definedName name="Поправочные_коэффициенты_по_письму_Госстроя_от_25.12.90___4___1">NA()</definedName>
    <definedName name="Поправочные_коэффициенты_по_письму_Госстроя_от_25.12.90___4___10" localSheetId="21">#REF!</definedName>
    <definedName name="Поправочные_коэффициенты_по_письму_Госстроя_от_25.12.90___4___10" localSheetId="22">#REF!</definedName>
    <definedName name="Поправочные_коэффициенты_по_письму_Госстроя_от_25.12.90___4___10" localSheetId="23">#REF!</definedName>
    <definedName name="Поправочные_коэффициенты_по_письму_Госстроя_от_25.12.90___4___10" localSheetId="10">#REF!</definedName>
    <definedName name="Поправочные_коэффициенты_по_письму_Госстроя_от_25.12.90___4___10">#REF!</definedName>
    <definedName name="Поправочные_коэффициенты_по_письму_Госстроя_от_25.12.90___4___10_1" localSheetId="10">#REF!</definedName>
    <definedName name="Поправочные_коэффициенты_по_письму_Госстроя_от_25.12.90___4___10_1">#REF!</definedName>
    <definedName name="Поправочные_коэффициенты_по_письму_Госстроя_от_25.12.90___4___10_10" localSheetId="10">#REF!</definedName>
    <definedName name="Поправочные_коэффициенты_по_письму_Госстроя_от_25.12.90___4___10_10">#REF!</definedName>
    <definedName name="Поправочные_коэффициенты_по_письму_Госстроя_от_25.12.90___4___10_13" localSheetId="10">#REF!</definedName>
    <definedName name="Поправочные_коэффициенты_по_письму_Госстроя_от_25.12.90___4___10_13">#REF!</definedName>
    <definedName name="Поправочные_коэффициенты_по_письму_Госстроя_от_25.12.90___4___10_14" localSheetId="10">#REF!</definedName>
    <definedName name="Поправочные_коэффициенты_по_письму_Госстроя_от_25.12.90___4___10_14">#REF!</definedName>
    <definedName name="Поправочные_коэффициенты_по_письму_Госстроя_от_25.12.90___4___10_15" localSheetId="10">#REF!</definedName>
    <definedName name="Поправочные_коэффициенты_по_письму_Госстроя_от_25.12.90___4___10_15">#REF!</definedName>
    <definedName name="Поправочные_коэффициенты_по_письму_Госстроя_от_25.12.90___4___10_16" localSheetId="10">#REF!</definedName>
    <definedName name="Поправочные_коэффициенты_по_письму_Госстроя_от_25.12.90___4___10_16">#REF!</definedName>
    <definedName name="Поправочные_коэффициенты_по_письму_Госстроя_от_25.12.90___4___10_4" localSheetId="10">#REF!</definedName>
    <definedName name="Поправочные_коэффициенты_по_письму_Госстроя_от_25.12.90___4___10_4">#REF!</definedName>
    <definedName name="Поправочные_коэффициенты_по_письму_Госстроя_от_25.12.90___4___10_5" localSheetId="10">#REF!</definedName>
    <definedName name="Поправочные_коэффициенты_по_письму_Госстроя_от_25.12.90___4___10_5">#REF!</definedName>
    <definedName name="Поправочные_коэффициенты_по_письму_Госстроя_от_25.12.90___4___10_6" localSheetId="10">#REF!</definedName>
    <definedName name="Поправочные_коэффициенты_по_письму_Госстроя_от_25.12.90___4___10_6">#REF!</definedName>
    <definedName name="Поправочные_коэффициенты_по_письму_Госстроя_от_25.12.90___4___10_7" localSheetId="10">#REF!</definedName>
    <definedName name="Поправочные_коэффициенты_по_письму_Госстроя_от_25.12.90___4___10_7">#REF!</definedName>
    <definedName name="Поправочные_коэффициенты_по_письму_Госстроя_от_25.12.90___4___10_8" localSheetId="10">#REF!</definedName>
    <definedName name="Поправочные_коэффициенты_по_письму_Госстроя_от_25.12.90___4___10_8">#REF!</definedName>
    <definedName name="Поправочные_коэффициенты_по_письму_Госстроя_от_25.12.90___4___10_9" localSheetId="10">#REF!</definedName>
    <definedName name="Поправочные_коэффициенты_по_письму_Госстроя_от_25.12.90___4___10_9">#REF!</definedName>
    <definedName name="Поправочные_коэффициенты_по_письму_Госстроя_от_25.12.90___4___12" localSheetId="21">#REF!</definedName>
    <definedName name="Поправочные_коэффициенты_по_письму_Госстроя_от_25.12.90___4___12" localSheetId="22">#REF!</definedName>
    <definedName name="Поправочные_коэффициенты_по_письму_Госстроя_от_25.12.90___4___12" localSheetId="23">#REF!</definedName>
    <definedName name="Поправочные_коэффициенты_по_письму_Госстроя_от_25.12.90___4___12" localSheetId="10">#REF!</definedName>
    <definedName name="Поправочные_коэффициенты_по_письму_Госстроя_от_25.12.90___4___12">#REF!</definedName>
    <definedName name="Поправочные_коэффициенты_по_письму_Госстроя_от_25.12.90___4___12_5" localSheetId="10">#REF!</definedName>
    <definedName name="Поправочные_коэффициенты_по_письму_Госстроя_от_25.12.90___4___12_5">#REF!</definedName>
    <definedName name="Поправочные_коэффициенты_по_письму_Госстроя_от_25.12.90___4___12_6" localSheetId="10">#REF!</definedName>
    <definedName name="Поправочные_коэффициенты_по_письму_Госстроя_от_25.12.90___4___12_6">#REF!</definedName>
    <definedName name="Поправочные_коэффициенты_по_письму_Госстроя_от_25.12.90___4___12_7" localSheetId="10">#REF!</definedName>
    <definedName name="Поправочные_коэффициенты_по_письму_Госстроя_от_25.12.90___4___12_7">#REF!</definedName>
    <definedName name="Поправочные_коэффициенты_по_письму_Госстроя_от_25.12.90___4___12_8" localSheetId="10">#REF!</definedName>
    <definedName name="Поправочные_коэффициенты_по_письму_Госстроя_от_25.12.90___4___12_8">#REF!</definedName>
    <definedName name="Поправочные_коэффициенты_по_письму_Госстроя_от_25.12.90___4___2" localSheetId="21">#REF!</definedName>
    <definedName name="Поправочные_коэффициенты_по_письму_Госстроя_от_25.12.90___4___2" localSheetId="22">#REF!</definedName>
    <definedName name="Поправочные_коэффициенты_по_письму_Госстроя_от_25.12.90___4___2" localSheetId="23">#REF!</definedName>
    <definedName name="Поправочные_коэффициенты_по_письму_Госстроя_от_25.12.90___4___2" localSheetId="10">#REF!</definedName>
    <definedName name="Поправочные_коэффициенты_по_письму_Госстроя_от_25.12.90___4___2">#REF!</definedName>
    <definedName name="Поправочные_коэффициенты_по_письму_Госстроя_от_25.12.90___4___2_1" localSheetId="10">#REF!</definedName>
    <definedName name="Поправочные_коэффициенты_по_письму_Госстроя_от_25.12.90___4___2_1">#REF!</definedName>
    <definedName name="Поправочные_коэффициенты_по_письму_Госстроя_от_25.12.90___4___2_10" localSheetId="10">#REF!</definedName>
    <definedName name="Поправочные_коэффициенты_по_письму_Госстроя_от_25.12.90___4___2_10">#REF!</definedName>
    <definedName name="Поправочные_коэффициенты_по_письму_Госстроя_от_25.12.90___4___2_13" localSheetId="10">#REF!</definedName>
    <definedName name="Поправочные_коэффициенты_по_письму_Госстроя_от_25.12.90___4___2_13">#REF!</definedName>
    <definedName name="Поправочные_коэффициенты_по_письму_Госстроя_от_25.12.90___4___2_14" localSheetId="10">#REF!</definedName>
    <definedName name="Поправочные_коэффициенты_по_письму_Госстроя_от_25.12.90___4___2_14">#REF!</definedName>
    <definedName name="Поправочные_коэффициенты_по_письму_Госстроя_от_25.12.90___4___2_15" localSheetId="10">#REF!</definedName>
    <definedName name="Поправочные_коэффициенты_по_письму_Госстроя_от_25.12.90___4___2_15">#REF!</definedName>
    <definedName name="Поправочные_коэффициенты_по_письму_Госстроя_от_25.12.90___4___2_16" localSheetId="10">#REF!</definedName>
    <definedName name="Поправочные_коэффициенты_по_письму_Госстроя_от_25.12.90___4___2_16">#REF!</definedName>
    <definedName name="Поправочные_коэффициенты_по_письму_Госстроя_от_25.12.90___4___2_7" localSheetId="10">#REF!</definedName>
    <definedName name="Поправочные_коэффициенты_по_письму_Госстроя_от_25.12.90___4___2_7">#REF!</definedName>
    <definedName name="Поправочные_коэффициенты_по_письму_Госстроя_от_25.12.90___4___2_8" localSheetId="10">#REF!</definedName>
    <definedName name="Поправочные_коэффициенты_по_письму_Госстроя_от_25.12.90___4___2_8">#REF!</definedName>
    <definedName name="Поправочные_коэффициенты_по_письму_Госстроя_от_25.12.90___4___2_9" localSheetId="10">#REF!</definedName>
    <definedName name="Поправочные_коэффициенты_по_письму_Госстроя_от_25.12.90___4___2_9">#REF!</definedName>
    <definedName name="Поправочные_коэффициенты_по_письму_Госстроя_от_25.12.90___4___3" localSheetId="21">#REF!</definedName>
    <definedName name="Поправочные_коэффициенты_по_письму_Госстроя_от_25.12.90___4___3" localSheetId="22">#REF!</definedName>
    <definedName name="Поправочные_коэффициенты_по_письму_Госстроя_от_25.12.90___4___3" localSheetId="23">#REF!</definedName>
    <definedName name="Поправочные_коэффициенты_по_письму_Госстроя_от_25.12.90___4___3" localSheetId="10">#REF!</definedName>
    <definedName name="Поправочные_коэффициенты_по_письму_Госстроя_от_25.12.90___4___3">#REF!</definedName>
    <definedName name="Поправочные_коэффициенты_по_письму_Госстроя_от_25.12.90___4___3___0" localSheetId="21">#REF!</definedName>
    <definedName name="Поправочные_коэффициенты_по_письму_Госстроя_от_25.12.90___4___3___0" localSheetId="22">#REF!</definedName>
    <definedName name="Поправочные_коэффициенты_по_письму_Госстроя_от_25.12.90___4___3___0" localSheetId="23">#REF!</definedName>
    <definedName name="Поправочные_коэффициенты_по_письму_Госстроя_от_25.12.90___4___3___0" localSheetId="10">#REF!</definedName>
    <definedName name="Поправочные_коэффициенты_по_письму_Госстроя_от_25.12.90___4___3___0">#REF!</definedName>
    <definedName name="Поправочные_коэффициенты_по_письму_Госстроя_от_25.12.90___4___3___0___0" localSheetId="21">#REF!</definedName>
    <definedName name="Поправочные_коэффициенты_по_письму_Госстроя_от_25.12.90___4___3___0___0" localSheetId="22">#REF!</definedName>
    <definedName name="Поправочные_коэффициенты_по_письму_Госстроя_от_25.12.90___4___3___0___0" localSheetId="23">#REF!</definedName>
    <definedName name="Поправочные_коэффициенты_по_письму_Госстроя_от_25.12.90___4___3___0___0" localSheetId="10">#REF!</definedName>
    <definedName name="Поправочные_коэффициенты_по_письму_Госстроя_от_25.12.90___4___3___0___0">#REF!</definedName>
    <definedName name="Поправочные_коэффициенты_по_письму_Госстроя_от_25.12.90___4___3___0_1" localSheetId="10">#REF!</definedName>
    <definedName name="Поправочные_коэффициенты_по_письму_Госстроя_от_25.12.90___4___3___0_1">#REF!</definedName>
    <definedName name="Поправочные_коэффициенты_по_письму_Госстроя_от_25.12.90___4___3___0_10" localSheetId="10">#REF!</definedName>
    <definedName name="Поправочные_коэффициенты_по_письму_Госстроя_от_25.12.90___4___3___0_10">#REF!</definedName>
    <definedName name="Поправочные_коэффициенты_по_письму_Госстроя_от_25.12.90___4___3___0_13" localSheetId="10">#REF!</definedName>
    <definedName name="Поправочные_коэффициенты_по_письму_Госстроя_от_25.12.90___4___3___0_13">#REF!</definedName>
    <definedName name="Поправочные_коэффициенты_по_письму_Госстроя_от_25.12.90___4___3___0_14" localSheetId="10">#REF!</definedName>
    <definedName name="Поправочные_коэффициенты_по_письму_Госстроя_от_25.12.90___4___3___0_14">#REF!</definedName>
    <definedName name="Поправочные_коэффициенты_по_письму_Госстроя_от_25.12.90___4___3___0_15" localSheetId="10">#REF!</definedName>
    <definedName name="Поправочные_коэффициенты_по_письму_Госстроя_от_25.12.90___4___3___0_15">#REF!</definedName>
    <definedName name="Поправочные_коэффициенты_по_письму_Госстроя_от_25.12.90___4___3___0_16" localSheetId="10">#REF!</definedName>
    <definedName name="Поправочные_коэффициенты_по_письму_Госстроя_от_25.12.90___4___3___0_16">#REF!</definedName>
    <definedName name="Поправочные_коэффициенты_по_письму_Госстроя_от_25.12.90___4___3___0_7" localSheetId="10">#REF!</definedName>
    <definedName name="Поправочные_коэффициенты_по_письму_Госстроя_от_25.12.90___4___3___0_7">#REF!</definedName>
    <definedName name="Поправочные_коэффициенты_по_письму_Госстроя_от_25.12.90___4___3___0_8" localSheetId="10">#REF!</definedName>
    <definedName name="Поправочные_коэффициенты_по_письму_Госстроя_от_25.12.90___4___3___0_8">#REF!</definedName>
    <definedName name="Поправочные_коэффициенты_по_письму_Госстроя_от_25.12.90___4___3___0_9" localSheetId="10">#REF!</definedName>
    <definedName name="Поправочные_коэффициенты_по_письму_Госстроя_от_25.12.90___4___3___0_9">#REF!</definedName>
    <definedName name="Поправочные_коэффициенты_по_письму_Госстроя_от_25.12.90___4___3___3" localSheetId="10">#REF!</definedName>
    <definedName name="Поправочные_коэффициенты_по_письму_Госстроя_от_25.12.90___4___3___3">#REF!</definedName>
    <definedName name="Поправочные_коэффициенты_по_письму_Госстроя_от_25.12.90___4___3___5" localSheetId="21">#REF!</definedName>
    <definedName name="Поправочные_коэффициенты_по_письму_Госстроя_от_25.12.90___4___3___5" localSheetId="22">#REF!</definedName>
    <definedName name="Поправочные_коэффициенты_по_письму_Госстроя_от_25.12.90___4___3___5" localSheetId="23">#REF!</definedName>
    <definedName name="Поправочные_коэффициенты_по_письму_Госстроя_от_25.12.90___4___3___5" localSheetId="10">#REF!</definedName>
    <definedName name="Поправочные_коэффициенты_по_письму_Госстроя_от_25.12.90___4___3___5">#REF!</definedName>
    <definedName name="Поправочные_коэффициенты_по_письму_Госстроя_от_25.12.90___4___3_1" localSheetId="21">#REF!</definedName>
    <definedName name="Поправочные_коэффициенты_по_письму_Госстроя_от_25.12.90___4___3_1" localSheetId="22">#REF!</definedName>
    <definedName name="Поправочные_коэффициенты_по_письму_Госстроя_от_25.12.90___4___3_1" localSheetId="23">#REF!</definedName>
    <definedName name="Поправочные_коэффициенты_по_письму_Госстроя_от_25.12.90___4___3_1" localSheetId="10">#REF!</definedName>
    <definedName name="Поправочные_коэффициенты_по_письму_Госстроя_от_25.12.90___4___3_1">#REF!</definedName>
    <definedName name="Поправочные_коэффициенты_по_письму_Госстроя_от_25.12.90___4___3_10" localSheetId="10">#REF!</definedName>
    <definedName name="Поправочные_коэффициенты_по_письму_Госстроя_от_25.12.90___4___3_10">#REF!</definedName>
    <definedName name="Поправочные_коэффициенты_по_письму_Госстроя_от_25.12.90___4___3_13" localSheetId="10">#REF!</definedName>
    <definedName name="Поправочные_коэффициенты_по_письму_Госстроя_от_25.12.90___4___3_13">#REF!</definedName>
    <definedName name="Поправочные_коэффициенты_по_письму_Госстроя_от_25.12.90___4___3_14" localSheetId="10">#REF!</definedName>
    <definedName name="Поправочные_коэффициенты_по_письму_Госстроя_от_25.12.90___4___3_14">#REF!</definedName>
    <definedName name="Поправочные_коэффициенты_по_письму_Госстроя_от_25.12.90___4___3_15" localSheetId="10">#REF!</definedName>
    <definedName name="Поправочные_коэффициенты_по_письму_Госстроя_от_25.12.90___4___3_15">#REF!</definedName>
    <definedName name="Поправочные_коэффициенты_по_письму_Госстроя_от_25.12.90___4___3_16" localSheetId="10">#REF!</definedName>
    <definedName name="Поправочные_коэффициенты_по_письму_Госстроя_от_25.12.90___4___3_16">#REF!</definedName>
    <definedName name="Поправочные_коэффициенты_по_письму_Госстроя_от_25.12.90___4___3_5" localSheetId="21">#REF!</definedName>
    <definedName name="Поправочные_коэффициенты_по_письму_Госстроя_от_25.12.90___4___3_5" localSheetId="22">#REF!</definedName>
    <definedName name="Поправочные_коэффициенты_по_письму_Госстроя_от_25.12.90___4___3_5" localSheetId="23">#REF!</definedName>
    <definedName name="Поправочные_коэффициенты_по_письму_Госстроя_от_25.12.90___4___3_5" localSheetId="10">#REF!</definedName>
    <definedName name="Поправочные_коэффициенты_по_письму_Госстроя_от_25.12.90___4___3_5">#REF!</definedName>
    <definedName name="Поправочные_коэффициенты_по_письму_Госстроя_от_25.12.90___4___3_7" localSheetId="10">#REF!</definedName>
    <definedName name="Поправочные_коэффициенты_по_письму_Госстроя_от_25.12.90___4___3_7">#REF!</definedName>
    <definedName name="Поправочные_коэффициенты_по_письму_Госстроя_от_25.12.90___4___3_8" localSheetId="10">#REF!</definedName>
    <definedName name="Поправочные_коэффициенты_по_письму_Госстроя_от_25.12.90___4___3_8">#REF!</definedName>
    <definedName name="Поправочные_коэффициенты_по_письму_Госстроя_от_25.12.90___4___3_9" localSheetId="10">#REF!</definedName>
    <definedName name="Поправочные_коэффициенты_по_письму_Госстроя_от_25.12.90___4___3_9">#REF!</definedName>
    <definedName name="Поправочные_коэффициенты_по_письму_Госстроя_от_25.12.90___4___4" localSheetId="21">#REF!</definedName>
    <definedName name="Поправочные_коэффициенты_по_письму_Госстроя_от_25.12.90___4___4" localSheetId="22">#REF!</definedName>
    <definedName name="Поправочные_коэффициенты_по_письму_Госстроя_от_25.12.90___4___4" localSheetId="23">#REF!</definedName>
    <definedName name="Поправочные_коэффициенты_по_письму_Госстроя_от_25.12.90___4___4" localSheetId="10">#REF!</definedName>
    <definedName name="Поправочные_коэффициенты_по_письму_Госстроя_от_25.12.90___4___4">#REF!</definedName>
    <definedName name="Поправочные_коэффициенты_по_письму_Госстроя_от_25.12.90___4___4_1" localSheetId="10">#REF!</definedName>
    <definedName name="Поправочные_коэффициенты_по_письму_Госстроя_от_25.12.90___4___4_1">#REF!</definedName>
    <definedName name="Поправочные_коэффициенты_по_письму_Госстроя_от_25.12.90___4___4_10" localSheetId="10">#REF!</definedName>
    <definedName name="Поправочные_коэффициенты_по_письму_Госстроя_от_25.12.90___4___4_10">#REF!</definedName>
    <definedName name="Поправочные_коэффициенты_по_письму_Госстроя_от_25.12.90___4___4_13" localSheetId="10">#REF!</definedName>
    <definedName name="Поправочные_коэффициенты_по_письму_Госстроя_от_25.12.90___4___4_13">#REF!</definedName>
    <definedName name="Поправочные_коэффициенты_по_письму_Госстроя_от_25.12.90___4___4_14" localSheetId="10">#REF!</definedName>
    <definedName name="Поправочные_коэффициенты_по_письму_Госстроя_от_25.12.90___4___4_14">#REF!</definedName>
    <definedName name="Поправочные_коэффициенты_по_письму_Госстроя_от_25.12.90___4___4_15" localSheetId="10">#REF!</definedName>
    <definedName name="Поправочные_коэффициенты_по_письму_Госстроя_от_25.12.90___4___4_15">#REF!</definedName>
    <definedName name="Поправочные_коэффициенты_по_письму_Госстроя_от_25.12.90___4___4_16" localSheetId="10">#REF!</definedName>
    <definedName name="Поправочные_коэффициенты_по_письму_Госстроя_от_25.12.90___4___4_16">#REF!</definedName>
    <definedName name="Поправочные_коэффициенты_по_письму_Госстроя_от_25.12.90___4___4_7" localSheetId="10">#REF!</definedName>
    <definedName name="Поправочные_коэффициенты_по_письму_Госстроя_от_25.12.90___4___4_7">#REF!</definedName>
    <definedName name="Поправочные_коэффициенты_по_письму_Госстроя_от_25.12.90___4___4_8" localSheetId="10">#REF!</definedName>
    <definedName name="Поправочные_коэффициенты_по_письму_Госстроя_от_25.12.90___4___4_8">#REF!</definedName>
    <definedName name="Поправочные_коэффициенты_по_письму_Госстроя_от_25.12.90___4___4_9" localSheetId="10">#REF!</definedName>
    <definedName name="Поправочные_коэффициенты_по_письму_Госстроя_от_25.12.90___4___4_9">#REF!</definedName>
    <definedName name="Поправочные_коэффициенты_по_письму_Госстроя_от_25.12.90___4___5" localSheetId="21">#REF!</definedName>
    <definedName name="Поправочные_коэффициенты_по_письму_Госстроя_от_25.12.90___4___5" localSheetId="22">#REF!</definedName>
    <definedName name="Поправочные_коэффициенты_по_письму_Госстроя_от_25.12.90___4___5" localSheetId="23">#REF!</definedName>
    <definedName name="Поправочные_коэффициенты_по_письму_Госстроя_от_25.12.90___4___5" localSheetId="10">#REF!</definedName>
    <definedName name="Поправочные_коэффициенты_по_письму_Госстроя_от_25.12.90___4___5">#REF!</definedName>
    <definedName name="Поправочные_коэффициенты_по_письму_Госстроя_от_25.12.90___4___6" localSheetId="21">#REF!</definedName>
    <definedName name="Поправочные_коэффициенты_по_письму_Госстроя_от_25.12.90___4___6" localSheetId="22">#REF!</definedName>
    <definedName name="Поправочные_коэффициенты_по_письму_Госстроя_от_25.12.90___4___6" localSheetId="23">#REF!</definedName>
    <definedName name="Поправочные_коэффициенты_по_письму_Госстроя_от_25.12.90___4___6" localSheetId="10">#REF!</definedName>
    <definedName name="Поправочные_коэффициенты_по_письму_Госстроя_от_25.12.90___4___6">#REF!</definedName>
    <definedName name="Поправочные_коэффициенты_по_письму_Госстроя_от_25.12.90___4___6___0" localSheetId="10">#REF!</definedName>
    <definedName name="Поправочные_коэффициенты_по_письму_Госстроя_от_25.12.90___4___6___0">#REF!</definedName>
    <definedName name="Поправочные_коэффициенты_по_письму_Госстроя_от_25.12.90___4___6_1" localSheetId="10">#REF!</definedName>
    <definedName name="Поправочные_коэффициенты_по_письму_Госстроя_от_25.12.90___4___6_1">#REF!</definedName>
    <definedName name="Поправочные_коэффициенты_по_письму_Госстроя_от_25.12.90___4___6_10" localSheetId="10">#REF!</definedName>
    <definedName name="Поправочные_коэффициенты_по_письму_Госстроя_от_25.12.90___4___6_10">#REF!</definedName>
    <definedName name="Поправочные_коэффициенты_по_письму_Госстроя_от_25.12.90___4___6_13" localSheetId="10">#REF!</definedName>
    <definedName name="Поправочные_коэффициенты_по_письму_Госстроя_от_25.12.90___4___6_13">#REF!</definedName>
    <definedName name="Поправочные_коэффициенты_по_письму_Госстроя_от_25.12.90___4___6_14" localSheetId="10">#REF!</definedName>
    <definedName name="Поправочные_коэффициенты_по_письму_Госстроя_от_25.12.90___4___6_14">#REF!</definedName>
    <definedName name="Поправочные_коэффициенты_по_письму_Госстроя_от_25.12.90___4___6_15" localSheetId="10">#REF!</definedName>
    <definedName name="Поправочные_коэффициенты_по_письму_Госстроя_от_25.12.90___4___6_15">#REF!</definedName>
    <definedName name="Поправочные_коэффициенты_по_письму_Госстроя_от_25.12.90___4___6_16" localSheetId="10">#REF!</definedName>
    <definedName name="Поправочные_коэффициенты_по_письму_Госстроя_от_25.12.90___4___6_16">#REF!</definedName>
    <definedName name="Поправочные_коэффициенты_по_письму_Госстроя_от_25.12.90___4___6_7" localSheetId="10">#REF!</definedName>
    <definedName name="Поправочные_коэффициенты_по_письму_Госстроя_от_25.12.90___4___6_7">#REF!</definedName>
    <definedName name="Поправочные_коэффициенты_по_письму_Госстроя_от_25.12.90___4___6_8" localSheetId="10">#REF!</definedName>
    <definedName name="Поправочные_коэффициенты_по_письму_Госстроя_от_25.12.90___4___6_8">#REF!</definedName>
    <definedName name="Поправочные_коэффициенты_по_письму_Госстроя_от_25.12.90___4___6_9" localSheetId="10">#REF!</definedName>
    <definedName name="Поправочные_коэффициенты_по_письму_Госстроя_от_25.12.90___4___6_9">#REF!</definedName>
    <definedName name="Поправочные_коэффициенты_по_письму_Госстроя_от_25.12.90___4___7" localSheetId="10">#REF!</definedName>
    <definedName name="Поправочные_коэффициенты_по_письму_Госстроя_от_25.12.90___4___7">#REF!</definedName>
    <definedName name="Поправочные_коэффициенты_по_письму_Госстроя_от_25.12.90___4___8" localSheetId="21">#REF!</definedName>
    <definedName name="Поправочные_коэффициенты_по_письму_Госстроя_от_25.12.90___4___8" localSheetId="22">#REF!</definedName>
    <definedName name="Поправочные_коэффициенты_по_письму_Госстроя_от_25.12.90___4___8" localSheetId="23">#REF!</definedName>
    <definedName name="Поправочные_коэффициенты_по_письму_Госстроя_от_25.12.90___4___8" localSheetId="10">#REF!</definedName>
    <definedName name="Поправочные_коэффициенты_по_письму_Госстроя_от_25.12.90___4___8">#REF!</definedName>
    <definedName name="Поправочные_коэффициенты_по_письму_Госстроя_от_25.12.90___4___8___0" localSheetId="10">#REF!</definedName>
    <definedName name="Поправочные_коэффициенты_по_письму_Госстроя_от_25.12.90___4___8___0">#REF!</definedName>
    <definedName name="Поправочные_коэффициенты_по_письму_Госстроя_от_25.12.90___4___8_1" localSheetId="10">#REF!</definedName>
    <definedName name="Поправочные_коэффициенты_по_письму_Госстроя_от_25.12.90___4___8_1">#REF!</definedName>
    <definedName name="Поправочные_коэффициенты_по_письму_Госстроя_от_25.12.90___4___8_10" localSheetId="10">#REF!</definedName>
    <definedName name="Поправочные_коэффициенты_по_письму_Госстроя_от_25.12.90___4___8_10">#REF!</definedName>
    <definedName name="Поправочные_коэффициенты_по_письму_Госстроя_от_25.12.90___4___8_13" localSheetId="10">#REF!</definedName>
    <definedName name="Поправочные_коэффициенты_по_письму_Госстроя_от_25.12.90___4___8_13">#REF!</definedName>
    <definedName name="Поправочные_коэффициенты_по_письму_Госстроя_от_25.12.90___4___8_14" localSheetId="10">#REF!</definedName>
    <definedName name="Поправочные_коэффициенты_по_письму_Госстроя_от_25.12.90___4___8_14">#REF!</definedName>
    <definedName name="Поправочные_коэффициенты_по_письму_Госстроя_от_25.12.90___4___8_15" localSheetId="10">#REF!</definedName>
    <definedName name="Поправочные_коэффициенты_по_письму_Госстроя_от_25.12.90___4___8_15">#REF!</definedName>
    <definedName name="Поправочные_коэффициенты_по_письму_Госстроя_от_25.12.90___4___8_16" localSheetId="10">#REF!</definedName>
    <definedName name="Поправочные_коэффициенты_по_письму_Госстроя_от_25.12.90___4___8_16">#REF!</definedName>
    <definedName name="Поправочные_коэффициенты_по_письму_Госстроя_от_25.12.90___4___8_7" localSheetId="10">#REF!</definedName>
    <definedName name="Поправочные_коэффициенты_по_письму_Госстроя_от_25.12.90___4___8_7">#REF!</definedName>
    <definedName name="Поправочные_коэффициенты_по_письму_Госстроя_от_25.12.90___4___8_8" localSheetId="10">#REF!</definedName>
    <definedName name="Поправочные_коэффициенты_по_письму_Госстроя_от_25.12.90___4___8_8">#REF!</definedName>
    <definedName name="Поправочные_коэффициенты_по_письму_Госстроя_от_25.12.90___4___8_9" localSheetId="10">#REF!</definedName>
    <definedName name="Поправочные_коэффициенты_по_письму_Госстроя_от_25.12.90___4___8_9">#REF!</definedName>
    <definedName name="Поправочные_коэффициенты_по_письму_Госстроя_от_25.12.90___4_1">NA()</definedName>
    <definedName name="Поправочные_коэффициенты_по_письму_Госстроя_от_25.12.90___4_3" localSheetId="21">#REF!</definedName>
    <definedName name="Поправочные_коэффициенты_по_письму_Госстроя_от_25.12.90___4_3" localSheetId="22">#REF!</definedName>
    <definedName name="Поправочные_коэффициенты_по_письму_Госстроя_от_25.12.90___4_3" localSheetId="23">#REF!</definedName>
    <definedName name="Поправочные_коэффициенты_по_письму_Госстроя_от_25.12.90___4_3" localSheetId="10">#REF!</definedName>
    <definedName name="Поправочные_коэффициенты_по_письму_Госстроя_от_25.12.90___4_3">#REF!</definedName>
    <definedName name="Поправочные_коэффициенты_по_письму_Госстроя_от_25.12.90___4_5" localSheetId="21">#REF!</definedName>
    <definedName name="Поправочные_коэффициенты_по_письму_Госстроя_от_25.12.90___4_5" localSheetId="22">#REF!</definedName>
    <definedName name="Поправочные_коэффициенты_по_письму_Госстроя_от_25.12.90___4_5" localSheetId="23">#REF!</definedName>
    <definedName name="Поправочные_коэффициенты_по_письму_Госстроя_от_25.12.90___4_5" localSheetId="10">#REF!</definedName>
    <definedName name="Поправочные_коэффициенты_по_письму_Госстроя_от_25.12.90___4_5">#REF!</definedName>
    <definedName name="Поправочные_коэффициенты_по_письму_Госстроя_от_25.12.90___5">NA()</definedName>
    <definedName name="Поправочные_коэффициенты_по_письму_Госстроя_от_25.12.90___5___0" localSheetId="21">#REF!</definedName>
    <definedName name="Поправочные_коэффициенты_по_письму_Госстроя_от_25.12.90___5___0" localSheetId="22">#REF!</definedName>
    <definedName name="Поправочные_коэффициенты_по_письму_Госстроя_от_25.12.90___5___0" localSheetId="23">#REF!</definedName>
    <definedName name="Поправочные_коэффициенты_по_письму_Госстроя_от_25.12.90___5___0" localSheetId="10">#REF!</definedName>
    <definedName name="Поправочные_коэффициенты_по_письму_Госстроя_от_25.12.90___5___0">#REF!</definedName>
    <definedName name="Поправочные_коэффициенты_по_письму_Госстроя_от_25.12.90___5___0___0" localSheetId="21">#REF!</definedName>
    <definedName name="Поправочные_коэффициенты_по_письму_Госстроя_от_25.12.90___5___0___0" localSheetId="22">#REF!</definedName>
    <definedName name="Поправочные_коэффициенты_по_письму_Госстроя_от_25.12.90___5___0___0" localSheetId="23">#REF!</definedName>
    <definedName name="Поправочные_коэффициенты_по_письму_Госстроя_от_25.12.90___5___0___0" localSheetId="10">#REF!</definedName>
    <definedName name="Поправочные_коэффициенты_по_письму_Госстроя_от_25.12.90___5___0___0">#REF!</definedName>
    <definedName name="Поправочные_коэффициенты_по_письму_Госстроя_от_25.12.90___5___0___0___0" localSheetId="21">#REF!</definedName>
    <definedName name="Поправочные_коэффициенты_по_письму_Госстроя_от_25.12.90___5___0___0___0" localSheetId="22">#REF!</definedName>
    <definedName name="Поправочные_коэффициенты_по_письму_Госстроя_от_25.12.90___5___0___0___0" localSheetId="23">#REF!</definedName>
    <definedName name="Поправочные_коэффициенты_по_письму_Госстроя_от_25.12.90___5___0___0___0" localSheetId="10">#REF!</definedName>
    <definedName name="Поправочные_коэффициенты_по_письму_Госстроя_от_25.12.90___5___0___0___0">#REF!</definedName>
    <definedName name="Поправочные_коэффициенты_по_письму_Госстроя_от_25.12.90___5___0___0___0___0" localSheetId="21">#REF!</definedName>
    <definedName name="Поправочные_коэффициенты_по_письму_Госстроя_от_25.12.90___5___0___0___0___0" localSheetId="22">#REF!</definedName>
    <definedName name="Поправочные_коэффициенты_по_письму_Госстроя_от_25.12.90___5___0___0___0___0" localSheetId="23">#REF!</definedName>
    <definedName name="Поправочные_коэффициенты_по_письму_Госстроя_от_25.12.90___5___0___0___0___0" localSheetId="10">#REF!</definedName>
    <definedName name="Поправочные_коэффициенты_по_письму_Госстроя_от_25.12.90___5___0___0___0___0">#REF!</definedName>
    <definedName name="Поправочные_коэффициенты_по_письму_Госстроя_от_25.12.90___5___0___0___0_1" localSheetId="10">#REF!</definedName>
    <definedName name="Поправочные_коэффициенты_по_письму_Госстроя_от_25.12.90___5___0___0___0_1">#REF!</definedName>
    <definedName name="Поправочные_коэффициенты_по_письму_Госстроя_от_25.12.90___5___0___0___0_10" localSheetId="10">#REF!</definedName>
    <definedName name="Поправочные_коэффициенты_по_письму_Госстроя_от_25.12.90___5___0___0___0_10">#REF!</definedName>
    <definedName name="Поправочные_коэффициенты_по_письму_Госстроя_от_25.12.90___5___0___0___0_13" localSheetId="10">#REF!</definedName>
    <definedName name="Поправочные_коэффициенты_по_письму_Госстроя_от_25.12.90___5___0___0___0_13">#REF!</definedName>
    <definedName name="Поправочные_коэффициенты_по_письму_Госстроя_от_25.12.90___5___0___0___0_14" localSheetId="10">#REF!</definedName>
    <definedName name="Поправочные_коэффициенты_по_письму_Госстроя_от_25.12.90___5___0___0___0_14">#REF!</definedName>
    <definedName name="Поправочные_коэффициенты_по_письму_Госстроя_от_25.12.90___5___0___0___0_15" localSheetId="10">#REF!</definedName>
    <definedName name="Поправочные_коэффициенты_по_письму_Госстроя_от_25.12.90___5___0___0___0_15">#REF!</definedName>
    <definedName name="Поправочные_коэффициенты_по_письму_Госстроя_от_25.12.90___5___0___0___0_16" localSheetId="10">#REF!</definedName>
    <definedName name="Поправочные_коэффициенты_по_письму_Госстроя_от_25.12.90___5___0___0___0_16">#REF!</definedName>
    <definedName name="Поправочные_коэффициенты_по_письму_Госстроя_от_25.12.90___5___0___0___0_7" localSheetId="10">#REF!</definedName>
    <definedName name="Поправочные_коэффициенты_по_письму_Госстроя_от_25.12.90___5___0___0___0_7">#REF!</definedName>
    <definedName name="Поправочные_коэффициенты_по_письму_Госстроя_от_25.12.90___5___0___0___0_8" localSheetId="10">#REF!</definedName>
    <definedName name="Поправочные_коэффициенты_по_письму_Госстроя_от_25.12.90___5___0___0___0_8">#REF!</definedName>
    <definedName name="Поправочные_коэффициенты_по_письму_Госстроя_от_25.12.90___5___0___0___0_9" localSheetId="10">#REF!</definedName>
    <definedName name="Поправочные_коэффициенты_по_письму_Госстроя_от_25.12.90___5___0___0___0_9">#REF!</definedName>
    <definedName name="Поправочные_коэффициенты_по_письму_Госстроя_от_25.12.90___5___0___0_1" localSheetId="10">#REF!</definedName>
    <definedName name="Поправочные_коэффициенты_по_письму_Госстроя_от_25.12.90___5___0___0_1">#REF!</definedName>
    <definedName name="Поправочные_коэффициенты_по_письму_Госстроя_от_25.12.90___5___0___0_10" localSheetId="10">#REF!</definedName>
    <definedName name="Поправочные_коэффициенты_по_письму_Госстроя_от_25.12.90___5___0___0_10">#REF!</definedName>
    <definedName name="Поправочные_коэффициенты_по_письму_Госстроя_от_25.12.90___5___0___0_13" localSheetId="10">#REF!</definedName>
    <definedName name="Поправочные_коэффициенты_по_письму_Госстроя_от_25.12.90___5___0___0_13">#REF!</definedName>
    <definedName name="Поправочные_коэффициенты_по_письму_Госстроя_от_25.12.90___5___0___0_14" localSheetId="10">#REF!</definedName>
    <definedName name="Поправочные_коэффициенты_по_письму_Госстроя_от_25.12.90___5___0___0_14">#REF!</definedName>
    <definedName name="Поправочные_коэффициенты_по_письму_Госстроя_от_25.12.90___5___0___0_15" localSheetId="10">#REF!</definedName>
    <definedName name="Поправочные_коэффициенты_по_письму_Госстроя_от_25.12.90___5___0___0_15">#REF!</definedName>
    <definedName name="Поправочные_коэффициенты_по_письму_Госстроя_от_25.12.90___5___0___0_16" localSheetId="10">#REF!</definedName>
    <definedName name="Поправочные_коэффициенты_по_письму_Госстроя_от_25.12.90___5___0___0_16">#REF!</definedName>
    <definedName name="Поправочные_коэффициенты_по_письму_Госстроя_от_25.12.90___5___0___0_7" localSheetId="10">#REF!</definedName>
    <definedName name="Поправочные_коэффициенты_по_письму_Госстроя_от_25.12.90___5___0___0_7">#REF!</definedName>
    <definedName name="Поправочные_коэффициенты_по_письму_Госстроя_от_25.12.90___5___0___0_8" localSheetId="10">#REF!</definedName>
    <definedName name="Поправочные_коэффициенты_по_письму_Госстроя_от_25.12.90___5___0___0_8">#REF!</definedName>
    <definedName name="Поправочные_коэффициенты_по_письму_Госстроя_от_25.12.90___5___0___0_9" localSheetId="10">#REF!</definedName>
    <definedName name="Поправочные_коэффициенты_по_письму_Госстроя_от_25.12.90___5___0___0_9">#REF!</definedName>
    <definedName name="Поправочные_коэффициенты_по_письму_Госстроя_от_25.12.90___5___0___1" localSheetId="21">#REF!</definedName>
    <definedName name="Поправочные_коэффициенты_по_письму_Госстроя_от_25.12.90___5___0___1" localSheetId="22">#REF!</definedName>
    <definedName name="Поправочные_коэффициенты_по_письму_Госстроя_от_25.12.90___5___0___1" localSheetId="23">#REF!</definedName>
    <definedName name="Поправочные_коэффициенты_по_письму_Госстроя_от_25.12.90___5___0___1" localSheetId="10">#REF!</definedName>
    <definedName name="Поправочные_коэффициенты_по_письму_Госстроя_от_25.12.90___5___0___1">#REF!</definedName>
    <definedName name="Поправочные_коэффициенты_по_письму_Госстроя_от_25.12.90___5___0___5" localSheetId="21">#REF!</definedName>
    <definedName name="Поправочные_коэффициенты_по_письму_Госстроя_от_25.12.90___5___0___5" localSheetId="22">#REF!</definedName>
    <definedName name="Поправочные_коэффициенты_по_письму_Госстроя_от_25.12.90___5___0___5" localSheetId="23">#REF!</definedName>
    <definedName name="Поправочные_коэффициенты_по_письму_Госстроя_от_25.12.90___5___0___5" localSheetId="10">#REF!</definedName>
    <definedName name="Поправочные_коэффициенты_по_письму_Госстроя_от_25.12.90___5___0___5">#REF!</definedName>
    <definedName name="Поправочные_коэффициенты_по_письму_Госстроя_от_25.12.90___5___0_1" localSheetId="21">#REF!</definedName>
    <definedName name="Поправочные_коэффициенты_по_письму_Госстроя_от_25.12.90___5___0_1" localSheetId="22">#REF!</definedName>
    <definedName name="Поправочные_коэффициенты_по_письму_Госстроя_от_25.12.90___5___0_1" localSheetId="23">#REF!</definedName>
    <definedName name="Поправочные_коэффициенты_по_письму_Госстроя_от_25.12.90___5___0_1" localSheetId="10">#REF!</definedName>
    <definedName name="Поправочные_коэффициенты_по_письму_Госстроя_от_25.12.90___5___0_1">#REF!</definedName>
    <definedName name="Поправочные_коэффициенты_по_письму_Госстроя_от_25.12.90___5___0_10" localSheetId="10">#REF!</definedName>
    <definedName name="Поправочные_коэффициенты_по_письму_Госстроя_от_25.12.90___5___0_10">#REF!</definedName>
    <definedName name="Поправочные_коэффициенты_по_письму_Госстроя_от_25.12.90___5___0_13" localSheetId="10">#REF!</definedName>
    <definedName name="Поправочные_коэффициенты_по_письму_Госстроя_от_25.12.90___5___0_13">#REF!</definedName>
    <definedName name="Поправочные_коэффициенты_по_письму_Госстроя_от_25.12.90___5___0_14" localSheetId="10">#REF!</definedName>
    <definedName name="Поправочные_коэффициенты_по_письму_Госстроя_от_25.12.90___5___0_14">#REF!</definedName>
    <definedName name="Поправочные_коэффициенты_по_письму_Госстроя_от_25.12.90___5___0_15" localSheetId="10">#REF!</definedName>
    <definedName name="Поправочные_коэффициенты_по_письму_Госстроя_от_25.12.90___5___0_15">#REF!</definedName>
    <definedName name="Поправочные_коэффициенты_по_письму_Госстроя_от_25.12.90___5___0_16" localSheetId="10">#REF!</definedName>
    <definedName name="Поправочные_коэффициенты_по_письму_Госстроя_от_25.12.90___5___0_16">#REF!</definedName>
    <definedName name="Поправочные_коэффициенты_по_письму_Госстроя_от_25.12.90___5___0_3" localSheetId="21">#REF!</definedName>
    <definedName name="Поправочные_коэффициенты_по_письму_Госстроя_от_25.12.90___5___0_3" localSheetId="22">#REF!</definedName>
    <definedName name="Поправочные_коэффициенты_по_письму_Госстроя_от_25.12.90___5___0_3" localSheetId="23">#REF!</definedName>
    <definedName name="Поправочные_коэффициенты_по_письму_Госстроя_от_25.12.90___5___0_3" localSheetId="10">#REF!</definedName>
    <definedName name="Поправочные_коэффициенты_по_письму_Госстроя_от_25.12.90___5___0_3">#REF!</definedName>
    <definedName name="Поправочные_коэффициенты_по_письму_Госстроя_от_25.12.90___5___0_5" localSheetId="21">#REF!</definedName>
    <definedName name="Поправочные_коэффициенты_по_письму_Госстроя_от_25.12.90___5___0_5" localSheetId="22">#REF!</definedName>
    <definedName name="Поправочные_коэффициенты_по_письму_Госстроя_от_25.12.90___5___0_5" localSheetId="23">#REF!</definedName>
    <definedName name="Поправочные_коэффициенты_по_письму_Госстроя_от_25.12.90___5___0_5" localSheetId="10">#REF!</definedName>
    <definedName name="Поправочные_коэффициенты_по_письму_Госстроя_от_25.12.90___5___0_5">#REF!</definedName>
    <definedName name="Поправочные_коэффициенты_по_письму_Госстроя_от_25.12.90___5___0_7" localSheetId="10">#REF!</definedName>
    <definedName name="Поправочные_коэффициенты_по_письму_Госстроя_от_25.12.90___5___0_7">#REF!</definedName>
    <definedName name="Поправочные_коэффициенты_по_письму_Госстроя_от_25.12.90___5___0_8" localSheetId="10">#REF!</definedName>
    <definedName name="Поправочные_коэффициенты_по_письму_Госстроя_от_25.12.90___5___0_8">#REF!</definedName>
    <definedName name="Поправочные_коэффициенты_по_письму_Госстроя_от_25.12.90___5___0_9" localSheetId="10">#REF!</definedName>
    <definedName name="Поправочные_коэффициенты_по_письму_Госстроя_от_25.12.90___5___0_9">#REF!</definedName>
    <definedName name="Поправочные_коэффициенты_по_письму_Госстроя_от_25.12.90___5___1" localSheetId="21">#REF!</definedName>
    <definedName name="Поправочные_коэффициенты_по_письму_Госстроя_от_25.12.90___5___1" localSheetId="22">#REF!</definedName>
    <definedName name="Поправочные_коэффициенты_по_письму_Госстроя_от_25.12.90___5___1" localSheetId="23">#REF!</definedName>
    <definedName name="Поправочные_коэффициенты_по_письму_Госстроя_от_25.12.90___5___1" localSheetId="10">#REF!</definedName>
    <definedName name="Поправочные_коэффициенты_по_письму_Госстроя_от_25.12.90___5___1">#REF!</definedName>
    <definedName name="Поправочные_коэффициенты_по_письму_Госстроя_от_25.12.90___5___3">NA()</definedName>
    <definedName name="Поправочные_коэффициенты_по_письму_Госстроя_от_25.12.90___5___5">NA()</definedName>
    <definedName name="Поправочные_коэффициенты_по_письму_Госстроя_от_25.12.90___5_1" localSheetId="21">#REF!</definedName>
    <definedName name="Поправочные_коэффициенты_по_письму_Госстроя_от_25.12.90___5_1" localSheetId="22">#REF!</definedName>
    <definedName name="Поправочные_коэффициенты_по_письму_Госстроя_от_25.12.90___5_1" localSheetId="23">#REF!</definedName>
    <definedName name="Поправочные_коэффициенты_по_письму_Госстроя_от_25.12.90___5_1" localSheetId="10">#REF!</definedName>
    <definedName name="Поправочные_коэффициенты_по_письму_Госстроя_от_25.12.90___5_1">#REF!</definedName>
    <definedName name="Поправочные_коэффициенты_по_письму_Госстроя_от_25.12.90___5_3">NA()</definedName>
    <definedName name="Поправочные_коэффициенты_по_письму_Госстроя_от_25.12.90___5_5">NA()</definedName>
    <definedName name="Поправочные_коэффициенты_по_письму_Госстроя_от_25.12.90___6">NA()</definedName>
    <definedName name="Поправочные_коэффициенты_по_письму_Госстроя_от_25.12.90___6___0" localSheetId="21">#REF!</definedName>
    <definedName name="Поправочные_коэффициенты_по_письму_Госстроя_от_25.12.90___6___0" localSheetId="22">#REF!</definedName>
    <definedName name="Поправочные_коэффициенты_по_письму_Госстроя_от_25.12.90___6___0" localSheetId="23">#REF!</definedName>
    <definedName name="Поправочные_коэффициенты_по_письму_Госстроя_от_25.12.90___6___0" localSheetId="10">#REF!</definedName>
    <definedName name="Поправочные_коэффициенты_по_письму_Госстроя_от_25.12.90___6___0">#REF!</definedName>
    <definedName name="Поправочные_коэффициенты_по_письму_Госстроя_от_25.12.90___6___0___0" localSheetId="21">#REF!</definedName>
    <definedName name="Поправочные_коэффициенты_по_письму_Госстроя_от_25.12.90___6___0___0" localSheetId="22">#REF!</definedName>
    <definedName name="Поправочные_коэффициенты_по_письму_Госстроя_от_25.12.90___6___0___0" localSheetId="23">#REF!</definedName>
    <definedName name="Поправочные_коэффициенты_по_письму_Госстроя_от_25.12.90___6___0___0" localSheetId="10">#REF!</definedName>
    <definedName name="Поправочные_коэффициенты_по_письму_Госстроя_от_25.12.90___6___0___0">#REF!</definedName>
    <definedName name="Поправочные_коэффициенты_по_письму_Госстроя_от_25.12.90___6___0___0___0" localSheetId="21">#REF!</definedName>
    <definedName name="Поправочные_коэффициенты_по_письму_Госстроя_от_25.12.90___6___0___0___0" localSheetId="22">#REF!</definedName>
    <definedName name="Поправочные_коэффициенты_по_письму_Госстроя_от_25.12.90___6___0___0___0" localSheetId="23">#REF!</definedName>
    <definedName name="Поправочные_коэффициенты_по_письму_Госстроя_от_25.12.90___6___0___0___0" localSheetId="10">#REF!</definedName>
    <definedName name="Поправочные_коэффициенты_по_письму_Госстроя_от_25.12.90___6___0___0___0">#REF!</definedName>
    <definedName name="Поправочные_коэффициенты_по_письму_Госстроя_от_25.12.90___6___0___0___0___0" localSheetId="21">#REF!</definedName>
    <definedName name="Поправочные_коэффициенты_по_письму_Госстроя_от_25.12.90___6___0___0___0___0" localSheetId="22">#REF!</definedName>
    <definedName name="Поправочные_коэффициенты_по_письму_Госстроя_от_25.12.90___6___0___0___0___0" localSheetId="23">#REF!</definedName>
    <definedName name="Поправочные_коэффициенты_по_письму_Госстроя_от_25.12.90___6___0___0___0___0" localSheetId="10">#REF!</definedName>
    <definedName name="Поправочные_коэффициенты_по_письму_Госстроя_от_25.12.90___6___0___0___0___0">#REF!</definedName>
    <definedName name="Поправочные_коэффициенты_по_письму_Госстроя_от_25.12.90___6___0___0___0_1" localSheetId="10">#REF!</definedName>
    <definedName name="Поправочные_коэффициенты_по_письму_Госстроя_от_25.12.90___6___0___0___0_1">#REF!</definedName>
    <definedName name="Поправочные_коэффициенты_по_письму_Госстроя_от_25.12.90___6___0___0___0_10" localSheetId="10">#REF!</definedName>
    <definedName name="Поправочные_коэффициенты_по_письму_Госстроя_от_25.12.90___6___0___0___0_10">#REF!</definedName>
    <definedName name="Поправочные_коэффициенты_по_письму_Госстроя_от_25.12.90___6___0___0___0_13" localSheetId="10">#REF!</definedName>
    <definedName name="Поправочные_коэффициенты_по_письму_Госстроя_от_25.12.90___6___0___0___0_13">#REF!</definedName>
    <definedName name="Поправочные_коэффициенты_по_письму_Госстроя_от_25.12.90___6___0___0___0_14" localSheetId="10">#REF!</definedName>
    <definedName name="Поправочные_коэффициенты_по_письму_Госстроя_от_25.12.90___6___0___0___0_14">#REF!</definedName>
    <definedName name="Поправочные_коэффициенты_по_письму_Госстроя_от_25.12.90___6___0___0___0_15" localSheetId="10">#REF!</definedName>
    <definedName name="Поправочные_коэффициенты_по_письму_Госстроя_от_25.12.90___6___0___0___0_15">#REF!</definedName>
    <definedName name="Поправочные_коэффициенты_по_письму_Госстроя_от_25.12.90___6___0___0___0_16" localSheetId="10">#REF!</definedName>
    <definedName name="Поправочные_коэффициенты_по_письму_Госстроя_от_25.12.90___6___0___0___0_16">#REF!</definedName>
    <definedName name="Поправочные_коэффициенты_по_письму_Госстроя_от_25.12.90___6___0___0___0_4" localSheetId="10">#REF!</definedName>
    <definedName name="Поправочные_коэффициенты_по_письму_Госстроя_от_25.12.90___6___0___0___0_4">#REF!</definedName>
    <definedName name="Поправочные_коэффициенты_по_письму_Госстроя_от_25.12.90___6___0___0___0_5" localSheetId="10">#REF!</definedName>
    <definedName name="Поправочные_коэффициенты_по_письму_Госстроя_от_25.12.90___6___0___0___0_5">#REF!</definedName>
    <definedName name="Поправочные_коэффициенты_по_письму_Госстроя_от_25.12.90___6___0___0___0_6" localSheetId="10">#REF!</definedName>
    <definedName name="Поправочные_коэффициенты_по_письму_Госстроя_от_25.12.90___6___0___0___0_6">#REF!</definedName>
    <definedName name="Поправочные_коэффициенты_по_письму_Госстроя_от_25.12.90___6___0___0___0_7" localSheetId="10">#REF!</definedName>
    <definedName name="Поправочные_коэффициенты_по_письму_Госстроя_от_25.12.90___6___0___0___0_7">#REF!</definedName>
    <definedName name="Поправочные_коэффициенты_по_письму_Госстроя_от_25.12.90___6___0___0___0_8" localSheetId="10">#REF!</definedName>
    <definedName name="Поправочные_коэффициенты_по_письму_Госстроя_от_25.12.90___6___0___0___0_8">#REF!</definedName>
    <definedName name="Поправочные_коэффициенты_по_письму_Госстроя_от_25.12.90___6___0___0___0_9" localSheetId="10">#REF!</definedName>
    <definedName name="Поправочные_коэффициенты_по_письму_Госстроя_от_25.12.90___6___0___0___0_9">#REF!</definedName>
    <definedName name="Поправочные_коэффициенты_по_письму_Госстроя_от_25.12.90___6___0___0_1" localSheetId="10">#REF!</definedName>
    <definedName name="Поправочные_коэффициенты_по_письму_Госстроя_от_25.12.90___6___0___0_1">#REF!</definedName>
    <definedName name="Поправочные_коэффициенты_по_письму_Госстроя_от_25.12.90___6___0___0_10" localSheetId="10">#REF!</definedName>
    <definedName name="Поправочные_коэффициенты_по_письму_Госстроя_от_25.12.90___6___0___0_10">#REF!</definedName>
    <definedName name="Поправочные_коэффициенты_по_письму_Госстроя_от_25.12.90___6___0___0_13" localSheetId="10">#REF!</definedName>
    <definedName name="Поправочные_коэффициенты_по_письму_Госстроя_от_25.12.90___6___0___0_13">#REF!</definedName>
    <definedName name="Поправочные_коэффициенты_по_письму_Госстроя_от_25.12.90___6___0___0_14" localSheetId="10">#REF!</definedName>
    <definedName name="Поправочные_коэффициенты_по_письму_Госстроя_от_25.12.90___6___0___0_14">#REF!</definedName>
    <definedName name="Поправочные_коэффициенты_по_письму_Госстроя_от_25.12.90___6___0___0_15" localSheetId="10">#REF!</definedName>
    <definedName name="Поправочные_коэффициенты_по_письму_Госстроя_от_25.12.90___6___0___0_15">#REF!</definedName>
    <definedName name="Поправочные_коэффициенты_по_письму_Госстроя_от_25.12.90___6___0___0_16" localSheetId="10">#REF!</definedName>
    <definedName name="Поправочные_коэффициенты_по_письму_Госстроя_от_25.12.90___6___0___0_16">#REF!</definedName>
    <definedName name="Поправочные_коэффициенты_по_письму_Госстроя_от_25.12.90___6___0___0_4" localSheetId="10">#REF!</definedName>
    <definedName name="Поправочные_коэффициенты_по_письму_Госстроя_от_25.12.90___6___0___0_4">#REF!</definedName>
    <definedName name="Поправочные_коэффициенты_по_письму_Госстроя_от_25.12.90___6___0___0_5" localSheetId="10">#REF!</definedName>
    <definedName name="Поправочные_коэффициенты_по_письму_Госстроя_от_25.12.90___6___0___0_5">#REF!</definedName>
    <definedName name="Поправочные_коэффициенты_по_письму_Госстроя_от_25.12.90___6___0___0_6" localSheetId="10">#REF!</definedName>
    <definedName name="Поправочные_коэффициенты_по_письму_Госстроя_от_25.12.90___6___0___0_6">#REF!</definedName>
    <definedName name="Поправочные_коэффициенты_по_письму_Госстроя_от_25.12.90___6___0___0_7" localSheetId="10">#REF!</definedName>
    <definedName name="Поправочные_коэффициенты_по_письму_Госстроя_от_25.12.90___6___0___0_7">#REF!</definedName>
    <definedName name="Поправочные_коэффициенты_по_письму_Госстроя_от_25.12.90___6___0___0_8" localSheetId="10">#REF!</definedName>
    <definedName name="Поправочные_коэффициенты_по_письму_Госстроя_от_25.12.90___6___0___0_8">#REF!</definedName>
    <definedName name="Поправочные_коэффициенты_по_письму_Госстроя_от_25.12.90___6___0___0_9" localSheetId="10">#REF!</definedName>
    <definedName name="Поправочные_коэффициенты_по_письму_Госстроя_от_25.12.90___6___0___0_9">#REF!</definedName>
    <definedName name="Поправочные_коэффициенты_по_письму_Госстроя_от_25.12.90___6___0___1" localSheetId="21">#REF!</definedName>
    <definedName name="Поправочные_коэффициенты_по_письму_Госстроя_от_25.12.90___6___0___1" localSheetId="22">#REF!</definedName>
    <definedName name="Поправочные_коэффициенты_по_письму_Госстроя_от_25.12.90___6___0___1" localSheetId="23">#REF!</definedName>
    <definedName name="Поправочные_коэффициенты_по_письму_Госстроя_от_25.12.90___6___0___1" localSheetId="10">#REF!</definedName>
    <definedName name="Поправочные_коэффициенты_по_письму_Госстроя_от_25.12.90___6___0___1">#REF!</definedName>
    <definedName name="Поправочные_коэффициенты_по_письму_Госстроя_от_25.12.90___6___0___3" localSheetId="10">#REF!</definedName>
    <definedName name="Поправочные_коэффициенты_по_письму_Госстроя_от_25.12.90___6___0___3">#REF!</definedName>
    <definedName name="Поправочные_коэффициенты_по_письму_Госстроя_от_25.12.90___6___0___5" localSheetId="21">#REF!</definedName>
    <definedName name="Поправочные_коэффициенты_по_письму_Госстроя_от_25.12.90___6___0___5" localSheetId="22">#REF!</definedName>
    <definedName name="Поправочные_коэффициенты_по_письму_Госстроя_от_25.12.90___6___0___5" localSheetId="23">#REF!</definedName>
    <definedName name="Поправочные_коэффициенты_по_письму_Госстроя_от_25.12.90___6___0___5" localSheetId="10">#REF!</definedName>
    <definedName name="Поправочные_коэффициенты_по_письму_Госстроя_от_25.12.90___6___0___5">#REF!</definedName>
    <definedName name="Поправочные_коэффициенты_по_письму_Госстроя_от_25.12.90___6___0_1" localSheetId="21">#REF!</definedName>
    <definedName name="Поправочные_коэффициенты_по_письму_Госстроя_от_25.12.90___6___0_1" localSheetId="22">#REF!</definedName>
    <definedName name="Поправочные_коэффициенты_по_письму_Госстроя_от_25.12.90___6___0_1" localSheetId="23">#REF!</definedName>
    <definedName name="Поправочные_коэффициенты_по_письму_Госстроя_от_25.12.90___6___0_1" localSheetId="10">#REF!</definedName>
    <definedName name="Поправочные_коэффициенты_по_письму_Госстроя_от_25.12.90___6___0_1">#REF!</definedName>
    <definedName name="Поправочные_коэффициенты_по_письму_Госстроя_от_25.12.90___6___0_10" localSheetId="10">#REF!</definedName>
    <definedName name="Поправочные_коэффициенты_по_письму_Госстроя_от_25.12.90___6___0_10">#REF!</definedName>
    <definedName name="Поправочные_коэффициенты_по_письму_Госстроя_от_25.12.90___6___0_13" localSheetId="10">#REF!</definedName>
    <definedName name="Поправочные_коэффициенты_по_письму_Госстроя_от_25.12.90___6___0_13">#REF!</definedName>
    <definedName name="Поправочные_коэффициенты_по_письму_Госстроя_от_25.12.90___6___0_14" localSheetId="10">#REF!</definedName>
    <definedName name="Поправочные_коэффициенты_по_письму_Госстроя_от_25.12.90___6___0_14">#REF!</definedName>
    <definedName name="Поправочные_коэффициенты_по_письму_Госстроя_от_25.12.90___6___0_15" localSheetId="10">#REF!</definedName>
    <definedName name="Поправочные_коэффициенты_по_письму_Госстроя_от_25.12.90___6___0_15">#REF!</definedName>
    <definedName name="Поправочные_коэффициенты_по_письму_Госстроя_от_25.12.90___6___0_16" localSheetId="10">#REF!</definedName>
    <definedName name="Поправочные_коэффициенты_по_письму_Госстроя_от_25.12.90___6___0_16">#REF!</definedName>
    <definedName name="Поправочные_коэффициенты_по_письму_Госстроя_от_25.12.90___6___0_3" localSheetId="21">#REF!</definedName>
    <definedName name="Поправочные_коэффициенты_по_письму_Госстроя_от_25.12.90___6___0_3" localSheetId="22">#REF!</definedName>
    <definedName name="Поправочные_коэффициенты_по_письму_Госстроя_от_25.12.90___6___0_3" localSheetId="23">#REF!</definedName>
    <definedName name="Поправочные_коэффициенты_по_письму_Госстроя_от_25.12.90___6___0_3" localSheetId="10">#REF!</definedName>
    <definedName name="Поправочные_коэффициенты_по_письму_Госстроя_от_25.12.90___6___0_3">#REF!</definedName>
    <definedName name="Поправочные_коэффициенты_по_письму_Госстроя_от_25.12.90___6___0_5" localSheetId="21">#REF!</definedName>
    <definedName name="Поправочные_коэффициенты_по_письму_Госстроя_от_25.12.90___6___0_5" localSheetId="22">#REF!</definedName>
    <definedName name="Поправочные_коэффициенты_по_письму_Госстроя_от_25.12.90___6___0_5" localSheetId="23">#REF!</definedName>
    <definedName name="Поправочные_коэффициенты_по_письму_Госстроя_от_25.12.90___6___0_5" localSheetId="10">#REF!</definedName>
    <definedName name="Поправочные_коэффициенты_по_письму_Госстроя_от_25.12.90___6___0_5">#REF!</definedName>
    <definedName name="Поправочные_коэффициенты_по_письму_Госстроя_от_25.12.90___6___0_7" localSheetId="10">#REF!</definedName>
    <definedName name="Поправочные_коэффициенты_по_письму_Госстроя_от_25.12.90___6___0_7">#REF!</definedName>
    <definedName name="Поправочные_коэффициенты_по_письму_Госстроя_от_25.12.90___6___0_8" localSheetId="10">#REF!</definedName>
    <definedName name="Поправочные_коэффициенты_по_письму_Госстроя_от_25.12.90___6___0_8">#REF!</definedName>
    <definedName name="Поправочные_коэффициенты_по_письму_Госстроя_от_25.12.90___6___0_9" localSheetId="10">#REF!</definedName>
    <definedName name="Поправочные_коэффициенты_по_письму_Госстроя_от_25.12.90___6___0_9">#REF!</definedName>
    <definedName name="Поправочные_коэффициенты_по_письму_Госстроя_от_25.12.90___6___1" localSheetId="21">#REF!</definedName>
    <definedName name="Поправочные_коэффициенты_по_письму_Госстроя_от_25.12.90___6___1" localSheetId="22">#REF!</definedName>
    <definedName name="Поправочные_коэффициенты_по_письму_Госстроя_от_25.12.90___6___1" localSheetId="23">#REF!</definedName>
    <definedName name="Поправочные_коэффициенты_по_письму_Госстроя_от_25.12.90___6___1" localSheetId="10">#REF!</definedName>
    <definedName name="Поправочные_коэффициенты_по_письму_Госстроя_от_25.12.90___6___1">#REF!</definedName>
    <definedName name="Поправочные_коэффициенты_по_письму_Госстроя_от_25.12.90___6___10" localSheetId="21">#REF!</definedName>
    <definedName name="Поправочные_коэффициенты_по_письму_Госстроя_от_25.12.90___6___10" localSheetId="22">#REF!</definedName>
    <definedName name="Поправочные_коэффициенты_по_письму_Госстроя_от_25.12.90___6___10" localSheetId="23">#REF!</definedName>
    <definedName name="Поправочные_коэффициенты_по_письму_Госстроя_от_25.12.90___6___10" localSheetId="10">#REF!</definedName>
    <definedName name="Поправочные_коэффициенты_по_письму_Госстроя_от_25.12.90___6___10">#REF!</definedName>
    <definedName name="Поправочные_коэффициенты_по_письму_Госстроя_от_25.12.90___6___10_1" localSheetId="10">#REF!</definedName>
    <definedName name="Поправочные_коэффициенты_по_письму_Госстроя_от_25.12.90___6___10_1">#REF!</definedName>
    <definedName name="Поправочные_коэффициенты_по_письму_Госстроя_от_25.12.90___6___10_10" localSheetId="10">#REF!</definedName>
    <definedName name="Поправочные_коэффициенты_по_письму_Госстроя_от_25.12.90___6___10_10">#REF!</definedName>
    <definedName name="Поправочные_коэффициенты_по_письму_Госстроя_от_25.12.90___6___10_13" localSheetId="10">#REF!</definedName>
    <definedName name="Поправочные_коэффициенты_по_письму_Госстроя_от_25.12.90___6___10_13">#REF!</definedName>
    <definedName name="Поправочные_коэффициенты_по_письму_Госстроя_от_25.12.90___6___10_14" localSheetId="10">#REF!</definedName>
    <definedName name="Поправочные_коэффициенты_по_письму_Госстроя_от_25.12.90___6___10_14">#REF!</definedName>
    <definedName name="Поправочные_коэффициенты_по_письму_Госстроя_от_25.12.90___6___10_15" localSheetId="10">#REF!</definedName>
    <definedName name="Поправочные_коэффициенты_по_письму_Госстроя_от_25.12.90___6___10_15">#REF!</definedName>
    <definedName name="Поправочные_коэффициенты_по_письму_Госстроя_от_25.12.90___6___10_16" localSheetId="10">#REF!</definedName>
    <definedName name="Поправочные_коэффициенты_по_письму_Госстроя_от_25.12.90___6___10_16">#REF!</definedName>
    <definedName name="Поправочные_коэффициенты_по_письму_Госстроя_от_25.12.90___6___10_4" localSheetId="10">#REF!</definedName>
    <definedName name="Поправочные_коэффициенты_по_письму_Госстроя_от_25.12.90___6___10_4">#REF!</definedName>
    <definedName name="Поправочные_коэффициенты_по_письму_Госстроя_от_25.12.90___6___10_5" localSheetId="10">#REF!</definedName>
    <definedName name="Поправочные_коэффициенты_по_письму_Госстроя_от_25.12.90___6___10_5">#REF!</definedName>
    <definedName name="Поправочные_коэффициенты_по_письму_Госстроя_от_25.12.90___6___10_6" localSheetId="10">#REF!</definedName>
    <definedName name="Поправочные_коэффициенты_по_письму_Госстроя_от_25.12.90___6___10_6">#REF!</definedName>
    <definedName name="Поправочные_коэффициенты_по_письму_Госстроя_от_25.12.90___6___10_7" localSheetId="10">#REF!</definedName>
    <definedName name="Поправочные_коэффициенты_по_письму_Госстроя_от_25.12.90___6___10_7">#REF!</definedName>
    <definedName name="Поправочные_коэффициенты_по_письму_Госстроя_от_25.12.90___6___10_8" localSheetId="10">#REF!</definedName>
    <definedName name="Поправочные_коэффициенты_по_письму_Госстроя_от_25.12.90___6___10_8">#REF!</definedName>
    <definedName name="Поправочные_коэффициенты_по_письму_Госстроя_от_25.12.90___6___10_9" localSheetId="10">#REF!</definedName>
    <definedName name="Поправочные_коэффициенты_по_письму_Госстроя_от_25.12.90___6___10_9">#REF!</definedName>
    <definedName name="Поправочные_коэффициенты_по_письму_Госстроя_от_25.12.90___6___12" localSheetId="21">#REF!</definedName>
    <definedName name="Поправочные_коэффициенты_по_письму_Госстроя_от_25.12.90___6___12" localSheetId="22">#REF!</definedName>
    <definedName name="Поправочные_коэффициенты_по_письму_Госстроя_от_25.12.90___6___12" localSheetId="23">#REF!</definedName>
    <definedName name="Поправочные_коэффициенты_по_письму_Госстроя_от_25.12.90___6___12" localSheetId="10">#REF!</definedName>
    <definedName name="Поправочные_коэффициенты_по_письму_Госстроя_от_25.12.90___6___12">#REF!</definedName>
    <definedName name="Поправочные_коэффициенты_по_письму_Госстроя_от_25.12.90___6___12_5" localSheetId="10">#REF!</definedName>
    <definedName name="Поправочные_коэффициенты_по_письму_Госстроя_от_25.12.90___6___12_5">#REF!</definedName>
    <definedName name="Поправочные_коэффициенты_по_письму_Госстроя_от_25.12.90___6___12_6" localSheetId="10">#REF!</definedName>
    <definedName name="Поправочные_коэффициенты_по_письму_Госстроя_от_25.12.90___6___12_6">#REF!</definedName>
    <definedName name="Поправочные_коэффициенты_по_письму_Госстроя_от_25.12.90___6___12_7" localSheetId="10">#REF!</definedName>
    <definedName name="Поправочные_коэффициенты_по_письму_Госстроя_от_25.12.90___6___12_7">#REF!</definedName>
    <definedName name="Поправочные_коэффициенты_по_письму_Госстроя_от_25.12.90___6___12_8" localSheetId="10">#REF!</definedName>
    <definedName name="Поправочные_коэффициенты_по_письму_Госстроя_от_25.12.90___6___12_8">#REF!</definedName>
    <definedName name="Поправочные_коэффициенты_по_письму_Госстроя_от_25.12.90___6___2" localSheetId="21">#REF!</definedName>
    <definedName name="Поправочные_коэффициенты_по_письму_Госстроя_от_25.12.90___6___2" localSheetId="22">#REF!</definedName>
    <definedName name="Поправочные_коэффициенты_по_письму_Госстроя_от_25.12.90___6___2" localSheetId="23">#REF!</definedName>
    <definedName name="Поправочные_коэффициенты_по_письму_Госстроя_от_25.12.90___6___2" localSheetId="10">#REF!</definedName>
    <definedName name="Поправочные_коэффициенты_по_письму_Госстроя_от_25.12.90___6___2">#REF!</definedName>
    <definedName name="Поправочные_коэффициенты_по_письму_Госстроя_от_25.12.90___6___2_1" localSheetId="10">#REF!</definedName>
    <definedName name="Поправочные_коэффициенты_по_письму_Госстроя_от_25.12.90___6___2_1">#REF!</definedName>
    <definedName name="Поправочные_коэффициенты_по_письму_Госстроя_от_25.12.90___6___2_10" localSheetId="10">#REF!</definedName>
    <definedName name="Поправочные_коэффициенты_по_письму_Госстроя_от_25.12.90___6___2_10">#REF!</definedName>
    <definedName name="Поправочные_коэффициенты_по_письму_Госстроя_от_25.12.90___6___2_13" localSheetId="10">#REF!</definedName>
    <definedName name="Поправочные_коэффициенты_по_письму_Госстроя_от_25.12.90___6___2_13">#REF!</definedName>
    <definedName name="Поправочные_коэффициенты_по_письму_Госстроя_от_25.12.90___6___2_14" localSheetId="10">#REF!</definedName>
    <definedName name="Поправочные_коэффициенты_по_письму_Госстроя_от_25.12.90___6___2_14">#REF!</definedName>
    <definedName name="Поправочные_коэффициенты_по_письму_Госстроя_от_25.12.90___6___2_15" localSheetId="10">#REF!</definedName>
    <definedName name="Поправочные_коэффициенты_по_письму_Госстроя_от_25.12.90___6___2_15">#REF!</definedName>
    <definedName name="Поправочные_коэффициенты_по_письму_Госстроя_от_25.12.90___6___2_16" localSheetId="10">#REF!</definedName>
    <definedName name="Поправочные_коэффициенты_по_письму_Госстроя_от_25.12.90___6___2_16">#REF!</definedName>
    <definedName name="Поправочные_коэффициенты_по_письму_Госстроя_от_25.12.90___6___2_7" localSheetId="10">#REF!</definedName>
    <definedName name="Поправочные_коэффициенты_по_письму_Госстроя_от_25.12.90___6___2_7">#REF!</definedName>
    <definedName name="Поправочные_коэффициенты_по_письму_Госстроя_от_25.12.90___6___2_8" localSheetId="10">#REF!</definedName>
    <definedName name="Поправочные_коэффициенты_по_письму_Госстроя_от_25.12.90___6___2_8">#REF!</definedName>
    <definedName name="Поправочные_коэффициенты_по_письму_Госстроя_от_25.12.90___6___2_9" localSheetId="10">#REF!</definedName>
    <definedName name="Поправочные_коэффициенты_по_письму_Госстроя_от_25.12.90___6___2_9">#REF!</definedName>
    <definedName name="Поправочные_коэффициенты_по_письму_Госстроя_от_25.12.90___6___3" localSheetId="10">#REF!</definedName>
    <definedName name="Поправочные_коэффициенты_по_письму_Госстроя_от_25.12.90___6___3">#REF!</definedName>
    <definedName name="Поправочные_коэффициенты_по_письму_Госстроя_от_25.12.90___6___4" localSheetId="21">#REF!</definedName>
    <definedName name="Поправочные_коэффициенты_по_письму_Госстроя_от_25.12.90___6___4" localSheetId="22">#REF!</definedName>
    <definedName name="Поправочные_коэффициенты_по_письму_Госстроя_от_25.12.90___6___4" localSheetId="23">#REF!</definedName>
    <definedName name="Поправочные_коэффициенты_по_письму_Госстроя_от_25.12.90___6___4" localSheetId="10">#REF!</definedName>
    <definedName name="Поправочные_коэффициенты_по_письму_Госстроя_от_25.12.90___6___4">#REF!</definedName>
    <definedName name="Поправочные_коэффициенты_по_письму_Госстроя_от_25.12.90___6___4_1" localSheetId="10">#REF!</definedName>
    <definedName name="Поправочные_коэффициенты_по_письму_Госстроя_от_25.12.90___6___4_1">#REF!</definedName>
    <definedName name="Поправочные_коэффициенты_по_письму_Госстроя_от_25.12.90___6___4_10" localSheetId="10">#REF!</definedName>
    <definedName name="Поправочные_коэффициенты_по_письму_Госстроя_от_25.12.90___6___4_10">#REF!</definedName>
    <definedName name="Поправочные_коэффициенты_по_письму_Госстроя_от_25.12.90___6___4_13" localSheetId="10">#REF!</definedName>
    <definedName name="Поправочные_коэффициенты_по_письму_Госстроя_от_25.12.90___6___4_13">#REF!</definedName>
    <definedName name="Поправочные_коэффициенты_по_письму_Госстроя_от_25.12.90___6___4_14" localSheetId="10">#REF!</definedName>
    <definedName name="Поправочные_коэффициенты_по_письму_Госстроя_от_25.12.90___6___4_14">#REF!</definedName>
    <definedName name="Поправочные_коэффициенты_по_письму_Госстроя_от_25.12.90___6___4_15" localSheetId="10">#REF!</definedName>
    <definedName name="Поправочные_коэффициенты_по_письму_Госстроя_от_25.12.90___6___4_15">#REF!</definedName>
    <definedName name="Поправочные_коэффициенты_по_письму_Госстроя_от_25.12.90___6___4_16" localSheetId="10">#REF!</definedName>
    <definedName name="Поправочные_коэффициенты_по_письму_Госстроя_от_25.12.90___6___4_16">#REF!</definedName>
    <definedName name="Поправочные_коэффициенты_по_письму_Госстроя_от_25.12.90___6___4_7" localSheetId="10">#REF!</definedName>
    <definedName name="Поправочные_коэффициенты_по_письму_Госстроя_от_25.12.90___6___4_7">#REF!</definedName>
    <definedName name="Поправочные_коэффициенты_по_письму_Госстроя_от_25.12.90___6___4_8" localSheetId="10">#REF!</definedName>
    <definedName name="Поправочные_коэффициенты_по_письму_Госстроя_от_25.12.90___6___4_8">#REF!</definedName>
    <definedName name="Поправочные_коэффициенты_по_письму_Госстроя_от_25.12.90___6___4_9" localSheetId="10">#REF!</definedName>
    <definedName name="Поправочные_коэффициенты_по_письму_Госстроя_от_25.12.90___6___4_9">#REF!</definedName>
    <definedName name="Поправочные_коэффициенты_по_письму_Госстроя_от_25.12.90___6___5">NA()</definedName>
    <definedName name="Поправочные_коэффициенты_по_письму_Госстроя_от_25.12.90___6___6" localSheetId="21">#REF!</definedName>
    <definedName name="Поправочные_коэффициенты_по_письму_Госстроя_от_25.12.90___6___6" localSheetId="22">#REF!</definedName>
    <definedName name="Поправочные_коэффициенты_по_письму_Госстроя_от_25.12.90___6___6" localSheetId="23">#REF!</definedName>
    <definedName name="Поправочные_коэффициенты_по_письму_Госстроя_от_25.12.90___6___6" localSheetId="10">#REF!</definedName>
    <definedName name="Поправочные_коэффициенты_по_письму_Госстроя_от_25.12.90___6___6">#REF!</definedName>
    <definedName name="Поправочные_коэффициенты_по_письму_Госстроя_от_25.12.90___6___6___0" localSheetId="10">#REF!</definedName>
    <definedName name="Поправочные_коэффициенты_по_письму_Госстроя_от_25.12.90___6___6___0">#REF!</definedName>
    <definedName name="Поправочные_коэффициенты_по_письму_Госстроя_от_25.12.90___6___6_1" localSheetId="10">#REF!</definedName>
    <definedName name="Поправочные_коэффициенты_по_письму_Госстроя_от_25.12.90___6___6_1">#REF!</definedName>
    <definedName name="Поправочные_коэффициенты_по_письму_Госстроя_от_25.12.90___6___6_10" localSheetId="10">#REF!</definedName>
    <definedName name="Поправочные_коэффициенты_по_письму_Госстроя_от_25.12.90___6___6_10">#REF!</definedName>
    <definedName name="Поправочные_коэффициенты_по_письму_Госстроя_от_25.12.90___6___6_13" localSheetId="10">#REF!</definedName>
    <definedName name="Поправочные_коэффициенты_по_письму_Госстроя_от_25.12.90___6___6_13">#REF!</definedName>
    <definedName name="Поправочные_коэффициенты_по_письму_Госстроя_от_25.12.90___6___6_14" localSheetId="10">#REF!</definedName>
    <definedName name="Поправочные_коэффициенты_по_письму_Госстроя_от_25.12.90___6___6_14">#REF!</definedName>
    <definedName name="Поправочные_коэффициенты_по_письму_Госстроя_от_25.12.90___6___6_15" localSheetId="10">#REF!</definedName>
    <definedName name="Поправочные_коэффициенты_по_письму_Госстроя_от_25.12.90___6___6_15">#REF!</definedName>
    <definedName name="Поправочные_коэффициенты_по_письму_Госстроя_от_25.12.90___6___6_16" localSheetId="10">#REF!</definedName>
    <definedName name="Поправочные_коэффициенты_по_письму_Госстроя_от_25.12.90___6___6_16">#REF!</definedName>
    <definedName name="Поправочные_коэффициенты_по_письму_Госстроя_от_25.12.90___6___6_7" localSheetId="10">#REF!</definedName>
    <definedName name="Поправочные_коэффициенты_по_письму_Госстроя_от_25.12.90___6___6_7">#REF!</definedName>
    <definedName name="Поправочные_коэффициенты_по_письму_Госстроя_от_25.12.90___6___6_8" localSheetId="10">#REF!</definedName>
    <definedName name="Поправочные_коэффициенты_по_письму_Госстроя_от_25.12.90___6___6_8">#REF!</definedName>
    <definedName name="Поправочные_коэффициенты_по_письму_Госстроя_от_25.12.90___6___6_9" localSheetId="10">#REF!</definedName>
    <definedName name="Поправочные_коэффициенты_по_письму_Госстроя_от_25.12.90___6___6_9">#REF!</definedName>
    <definedName name="Поправочные_коэффициенты_по_письму_Госстроя_от_25.12.90___6___8" localSheetId="21">#REF!</definedName>
    <definedName name="Поправочные_коэффициенты_по_письму_Госстроя_от_25.12.90___6___8" localSheetId="22">#REF!</definedName>
    <definedName name="Поправочные_коэффициенты_по_письму_Госстроя_от_25.12.90___6___8" localSheetId="23">#REF!</definedName>
    <definedName name="Поправочные_коэффициенты_по_письму_Госстроя_от_25.12.90___6___8" localSheetId="10">#REF!</definedName>
    <definedName name="Поправочные_коэффициенты_по_письму_Госстроя_от_25.12.90___6___8">#REF!</definedName>
    <definedName name="Поправочные_коэффициенты_по_письму_Госстроя_от_25.12.90___6___8___0" localSheetId="10">#REF!</definedName>
    <definedName name="Поправочные_коэффициенты_по_письму_Госстроя_от_25.12.90___6___8___0">#REF!</definedName>
    <definedName name="Поправочные_коэффициенты_по_письму_Госстроя_от_25.12.90___6___8_1" localSheetId="10">#REF!</definedName>
    <definedName name="Поправочные_коэффициенты_по_письму_Госстроя_от_25.12.90___6___8_1">#REF!</definedName>
    <definedName name="Поправочные_коэффициенты_по_письму_Госстроя_от_25.12.90___6___8_10" localSheetId="10">#REF!</definedName>
    <definedName name="Поправочные_коэффициенты_по_письму_Госстроя_от_25.12.90___6___8_10">#REF!</definedName>
    <definedName name="Поправочные_коэффициенты_по_письму_Госстроя_от_25.12.90___6___8_13" localSheetId="10">#REF!</definedName>
    <definedName name="Поправочные_коэффициенты_по_письму_Госстроя_от_25.12.90___6___8_13">#REF!</definedName>
    <definedName name="Поправочные_коэффициенты_по_письму_Госстроя_от_25.12.90___6___8_14" localSheetId="10">#REF!</definedName>
    <definedName name="Поправочные_коэффициенты_по_письму_Госстроя_от_25.12.90___6___8_14">#REF!</definedName>
    <definedName name="Поправочные_коэффициенты_по_письму_Госстроя_от_25.12.90___6___8_15" localSheetId="10">#REF!</definedName>
    <definedName name="Поправочные_коэффициенты_по_письму_Госстроя_от_25.12.90___6___8_15">#REF!</definedName>
    <definedName name="Поправочные_коэффициенты_по_письму_Госстроя_от_25.12.90___6___8_16" localSheetId="10">#REF!</definedName>
    <definedName name="Поправочные_коэффициенты_по_письму_Госстроя_от_25.12.90___6___8_16">#REF!</definedName>
    <definedName name="Поправочные_коэффициенты_по_письму_Госстроя_от_25.12.90___6___8_7" localSheetId="10">#REF!</definedName>
    <definedName name="Поправочные_коэффициенты_по_письму_Госстроя_от_25.12.90___6___8_7">#REF!</definedName>
    <definedName name="Поправочные_коэффициенты_по_письму_Госстроя_от_25.12.90___6___8_8" localSheetId="10">#REF!</definedName>
    <definedName name="Поправочные_коэффициенты_по_письму_Госстроя_от_25.12.90___6___8_8">#REF!</definedName>
    <definedName name="Поправочные_коэффициенты_по_письму_Госстроя_от_25.12.90___6___8_9" localSheetId="10">#REF!</definedName>
    <definedName name="Поправочные_коэффициенты_по_письму_Госстроя_от_25.12.90___6___8_9">#REF!</definedName>
    <definedName name="Поправочные_коэффициенты_по_письму_Госстроя_от_25.12.90___6_1" localSheetId="21">#REF!</definedName>
    <definedName name="Поправочные_коэффициенты_по_письму_Госстроя_от_25.12.90___6_1" localSheetId="22">#REF!</definedName>
    <definedName name="Поправочные_коэффициенты_по_письму_Госстроя_от_25.12.90___6_1" localSheetId="23">#REF!</definedName>
    <definedName name="Поправочные_коэффициенты_по_письму_Госстроя_от_25.12.90___6_1" localSheetId="10">#REF!</definedName>
    <definedName name="Поправочные_коэффициенты_по_письму_Госстроя_от_25.12.90___6_1">#REF!</definedName>
    <definedName name="Поправочные_коэффициенты_по_письму_Госстроя_от_25.12.90___6_10" localSheetId="10">#REF!</definedName>
    <definedName name="Поправочные_коэффициенты_по_письму_Госстроя_от_25.12.90___6_10">#REF!</definedName>
    <definedName name="Поправочные_коэффициенты_по_письму_Госстроя_от_25.12.90___6_13" localSheetId="10">#REF!</definedName>
    <definedName name="Поправочные_коэффициенты_по_письму_Госстроя_от_25.12.90___6_13">#REF!</definedName>
    <definedName name="Поправочные_коэффициенты_по_письму_Госстроя_от_25.12.90___6_14" localSheetId="10">#REF!</definedName>
    <definedName name="Поправочные_коэффициенты_по_письму_Госстроя_от_25.12.90___6_14">#REF!</definedName>
    <definedName name="Поправочные_коэффициенты_по_письму_Госстроя_от_25.12.90___6_15" localSheetId="10">#REF!</definedName>
    <definedName name="Поправочные_коэффициенты_по_письму_Госстроя_от_25.12.90___6_15">#REF!</definedName>
    <definedName name="Поправочные_коэффициенты_по_письму_Госстроя_от_25.12.90___6_3" localSheetId="21">#REF!</definedName>
    <definedName name="Поправочные_коэффициенты_по_письму_Госстроя_от_25.12.90___6_3" localSheetId="22">#REF!</definedName>
    <definedName name="Поправочные_коэффициенты_по_письму_Госстроя_от_25.12.90___6_3" localSheetId="23">#REF!</definedName>
    <definedName name="Поправочные_коэффициенты_по_письму_Госстроя_от_25.12.90___6_3" localSheetId="10">#REF!</definedName>
    <definedName name="Поправочные_коэффициенты_по_письму_Госстроя_от_25.12.90___6_3">#REF!</definedName>
    <definedName name="Поправочные_коэффициенты_по_письму_Госстроя_от_25.12.90___6_5">NA()</definedName>
    <definedName name="Поправочные_коэффициенты_по_письму_Госстроя_от_25.12.90___6_7" localSheetId="10">#REF!</definedName>
    <definedName name="Поправочные_коэффициенты_по_письму_Госстроя_от_25.12.90___6_7">#REF!</definedName>
    <definedName name="Поправочные_коэффициенты_по_письму_Госстроя_от_25.12.90___6_8" localSheetId="10">#REF!</definedName>
    <definedName name="Поправочные_коэффициенты_по_письму_Госстроя_от_25.12.90___6_8">#REF!</definedName>
    <definedName name="Поправочные_коэффициенты_по_письму_Госстроя_от_25.12.90___6_9" localSheetId="10">#REF!</definedName>
    <definedName name="Поправочные_коэффициенты_по_письму_Госстроя_от_25.12.90___6_9">#REF!</definedName>
    <definedName name="Поправочные_коэффициенты_по_письму_Госстроя_от_25.12.90___7" localSheetId="21">#REF!</definedName>
    <definedName name="Поправочные_коэффициенты_по_письму_Госстроя_от_25.12.90___7" localSheetId="22">#REF!</definedName>
    <definedName name="Поправочные_коэффициенты_по_письму_Госстроя_от_25.12.90___7" localSheetId="23">#REF!</definedName>
    <definedName name="Поправочные_коэффициенты_по_письму_Госстроя_от_25.12.90___7" localSheetId="10">#REF!</definedName>
    <definedName name="Поправочные_коэффициенты_по_письму_Госстроя_от_25.12.90___7">#REF!</definedName>
    <definedName name="Поправочные_коэффициенты_по_письму_Госстроя_от_25.12.90___7___0" localSheetId="21">#REF!</definedName>
    <definedName name="Поправочные_коэффициенты_по_письму_Госстроя_от_25.12.90___7___0" localSheetId="22">#REF!</definedName>
    <definedName name="Поправочные_коэффициенты_по_письму_Госстроя_от_25.12.90___7___0" localSheetId="23">#REF!</definedName>
    <definedName name="Поправочные_коэффициенты_по_письму_Госстроя_от_25.12.90___7___0" localSheetId="10">#REF!</definedName>
    <definedName name="Поправочные_коэффициенты_по_письму_Госстроя_от_25.12.90___7___0">#REF!</definedName>
    <definedName name="Поправочные_коэффициенты_по_письму_Госстроя_от_25.12.90___7___0___0" localSheetId="10">#REF!</definedName>
    <definedName name="Поправочные_коэффициенты_по_письму_Госстроя_от_25.12.90___7___0___0">#REF!</definedName>
    <definedName name="Поправочные_коэффициенты_по_письму_Госстроя_от_25.12.90___7___0_1" localSheetId="10">#REF!</definedName>
    <definedName name="Поправочные_коэффициенты_по_письму_Госстроя_от_25.12.90___7___0_1">#REF!</definedName>
    <definedName name="Поправочные_коэффициенты_по_письму_Госстроя_от_25.12.90___7___0_10" localSheetId="10">#REF!</definedName>
    <definedName name="Поправочные_коэффициенты_по_письму_Госстроя_от_25.12.90___7___0_10">#REF!</definedName>
    <definedName name="Поправочные_коэффициенты_по_письму_Госстроя_от_25.12.90___7___0_13" localSheetId="10">#REF!</definedName>
    <definedName name="Поправочные_коэффициенты_по_письму_Госстроя_от_25.12.90___7___0_13">#REF!</definedName>
    <definedName name="Поправочные_коэффициенты_по_письму_Госстроя_от_25.12.90___7___0_14" localSheetId="10">#REF!</definedName>
    <definedName name="Поправочные_коэффициенты_по_письму_Госстроя_от_25.12.90___7___0_14">#REF!</definedName>
    <definedName name="Поправочные_коэффициенты_по_письму_Госстроя_от_25.12.90___7___0_15" localSheetId="10">#REF!</definedName>
    <definedName name="Поправочные_коэффициенты_по_письму_Госстроя_от_25.12.90___7___0_15">#REF!</definedName>
    <definedName name="Поправочные_коэффициенты_по_письму_Госстроя_от_25.12.90___7___0_16" localSheetId="10">#REF!</definedName>
    <definedName name="Поправочные_коэффициенты_по_письму_Госстроя_от_25.12.90___7___0_16">#REF!</definedName>
    <definedName name="Поправочные_коэффициенты_по_письму_Госстроя_от_25.12.90___7___0_7" localSheetId="10">#REF!</definedName>
    <definedName name="Поправочные_коэффициенты_по_письму_Госстроя_от_25.12.90___7___0_7">#REF!</definedName>
    <definedName name="Поправочные_коэффициенты_по_письму_Госстроя_от_25.12.90___7___0_8" localSheetId="10">#REF!</definedName>
    <definedName name="Поправочные_коэффициенты_по_письму_Госстроя_от_25.12.90___7___0_8">#REF!</definedName>
    <definedName name="Поправочные_коэффициенты_по_письму_Госстроя_от_25.12.90___7___0_9" localSheetId="10">#REF!</definedName>
    <definedName name="Поправочные_коэффициенты_по_письму_Госстроя_от_25.12.90___7___0_9">#REF!</definedName>
    <definedName name="Поправочные_коэффициенты_по_письму_Госстроя_от_25.12.90___7___10" localSheetId="21">#REF!</definedName>
    <definedName name="Поправочные_коэффициенты_по_письму_Госстроя_от_25.12.90___7___10" localSheetId="22">#REF!</definedName>
    <definedName name="Поправочные_коэффициенты_по_письму_Госстроя_от_25.12.90___7___10" localSheetId="23">#REF!</definedName>
    <definedName name="Поправочные_коэффициенты_по_письму_Госстроя_от_25.12.90___7___10" localSheetId="10">#REF!</definedName>
    <definedName name="Поправочные_коэффициенты_по_письму_Госстроя_от_25.12.90___7___10">#REF!</definedName>
    <definedName name="Поправочные_коэффициенты_по_письму_Госстроя_от_25.12.90___7___10_5" localSheetId="10">#REF!</definedName>
    <definedName name="Поправочные_коэффициенты_по_письму_Госстроя_от_25.12.90___7___10_5">#REF!</definedName>
    <definedName name="Поправочные_коэффициенты_по_письму_Госстроя_от_25.12.90___7___10_6" localSheetId="10">#REF!</definedName>
    <definedName name="Поправочные_коэффициенты_по_письму_Госстроя_от_25.12.90___7___10_6">#REF!</definedName>
    <definedName name="Поправочные_коэффициенты_по_письму_Госстроя_от_25.12.90___7___10_7" localSheetId="10">#REF!</definedName>
    <definedName name="Поправочные_коэффициенты_по_письму_Госстроя_от_25.12.90___7___10_7">#REF!</definedName>
    <definedName name="Поправочные_коэффициенты_по_письму_Госстроя_от_25.12.90___7___10_8" localSheetId="10">#REF!</definedName>
    <definedName name="Поправочные_коэффициенты_по_письму_Госстроя_от_25.12.90___7___10_8">#REF!</definedName>
    <definedName name="Поправочные_коэффициенты_по_письму_Госстроя_от_25.12.90___7___2" localSheetId="21">#REF!</definedName>
    <definedName name="Поправочные_коэффициенты_по_письму_Госстроя_от_25.12.90___7___2" localSheetId="22">#REF!</definedName>
    <definedName name="Поправочные_коэффициенты_по_письму_Госстроя_от_25.12.90___7___2" localSheetId="23">#REF!</definedName>
    <definedName name="Поправочные_коэффициенты_по_письму_Госстроя_от_25.12.90___7___2" localSheetId="10">#REF!</definedName>
    <definedName name="Поправочные_коэффициенты_по_письму_Госстроя_от_25.12.90___7___2">#REF!</definedName>
    <definedName name="Поправочные_коэффициенты_по_письму_Госстроя_от_25.12.90___7___2_5" localSheetId="10">#REF!</definedName>
    <definedName name="Поправочные_коэффициенты_по_письму_Госстроя_от_25.12.90___7___2_5">#REF!</definedName>
    <definedName name="Поправочные_коэффициенты_по_письму_Госстроя_от_25.12.90___7___2_6" localSheetId="10">#REF!</definedName>
    <definedName name="Поправочные_коэффициенты_по_письму_Госстроя_от_25.12.90___7___2_6">#REF!</definedName>
    <definedName name="Поправочные_коэффициенты_по_письму_Госстроя_от_25.12.90___7___2_7" localSheetId="10">#REF!</definedName>
    <definedName name="Поправочные_коэффициенты_по_письму_Госстроя_от_25.12.90___7___2_7">#REF!</definedName>
    <definedName name="Поправочные_коэффициенты_по_письму_Госстроя_от_25.12.90___7___2_8" localSheetId="10">#REF!</definedName>
    <definedName name="Поправочные_коэффициенты_по_письму_Госстроя_от_25.12.90___7___2_8">#REF!</definedName>
    <definedName name="Поправочные_коэффициенты_по_письму_Госстроя_от_25.12.90___7___4" localSheetId="21">#REF!</definedName>
    <definedName name="Поправочные_коэффициенты_по_письму_Госстроя_от_25.12.90___7___4" localSheetId="22">#REF!</definedName>
    <definedName name="Поправочные_коэффициенты_по_письму_Госстроя_от_25.12.90___7___4" localSheetId="23">#REF!</definedName>
    <definedName name="Поправочные_коэффициенты_по_письму_Госстроя_от_25.12.90___7___4" localSheetId="10">#REF!</definedName>
    <definedName name="Поправочные_коэффициенты_по_письму_Госстроя_от_25.12.90___7___4">#REF!</definedName>
    <definedName name="Поправочные_коэффициенты_по_письму_Госстроя_от_25.12.90___7___4_5" localSheetId="10">#REF!</definedName>
    <definedName name="Поправочные_коэффициенты_по_письму_Госстроя_от_25.12.90___7___4_5">#REF!</definedName>
    <definedName name="Поправочные_коэффициенты_по_письму_Госстроя_от_25.12.90___7___4_6" localSheetId="10">#REF!</definedName>
    <definedName name="Поправочные_коэффициенты_по_письму_Госстроя_от_25.12.90___7___4_6">#REF!</definedName>
    <definedName name="Поправочные_коэффициенты_по_письму_Госстроя_от_25.12.90___7___4_7" localSheetId="10">#REF!</definedName>
    <definedName name="Поправочные_коэффициенты_по_письму_Госстроя_от_25.12.90___7___4_7">#REF!</definedName>
    <definedName name="Поправочные_коэффициенты_по_письму_Госстроя_от_25.12.90___7___4_8" localSheetId="10">#REF!</definedName>
    <definedName name="Поправочные_коэффициенты_по_письму_Госстроя_от_25.12.90___7___4_8">#REF!</definedName>
    <definedName name="Поправочные_коэффициенты_по_письму_Госстроя_от_25.12.90___7___6" localSheetId="21">#REF!</definedName>
    <definedName name="Поправочные_коэффициенты_по_письму_Госстроя_от_25.12.90___7___6" localSheetId="22">#REF!</definedName>
    <definedName name="Поправочные_коэффициенты_по_письму_Госстроя_от_25.12.90___7___6" localSheetId="23">#REF!</definedName>
    <definedName name="Поправочные_коэффициенты_по_письму_Госстроя_от_25.12.90___7___6" localSheetId="10">#REF!</definedName>
    <definedName name="Поправочные_коэффициенты_по_письму_Госстроя_от_25.12.90___7___6">#REF!</definedName>
    <definedName name="Поправочные_коэффициенты_по_письму_Госстроя_от_25.12.90___7___6_5" localSheetId="10">#REF!</definedName>
    <definedName name="Поправочные_коэффициенты_по_письму_Госстроя_от_25.12.90___7___6_5">#REF!</definedName>
    <definedName name="Поправочные_коэффициенты_по_письму_Госстроя_от_25.12.90___7___6_6" localSheetId="10">#REF!</definedName>
    <definedName name="Поправочные_коэффициенты_по_письму_Госстроя_от_25.12.90___7___6_6">#REF!</definedName>
    <definedName name="Поправочные_коэффициенты_по_письму_Госстроя_от_25.12.90___7___6_7" localSheetId="10">#REF!</definedName>
    <definedName name="Поправочные_коэффициенты_по_письму_Госстроя_от_25.12.90___7___6_7">#REF!</definedName>
    <definedName name="Поправочные_коэффициенты_по_письму_Госстроя_от_25.12.90___7___6_8" localSheetId="10">#REF!</definedName>
    <definedName name="Поправочные_коэффициенты_по_письму_Госстроя_от_25.12.90___7___6_8">#REF!</definedName>
    <definedName name="Поправочные_коэффициенты_по_письму_Госстроя_от_25.12.90___7___8" localSheetId="21">#REF!</definedName>
    <definedName name="Поправочные_коэффициенты_по_письму_Госстроя_от_25.12.90___7___8" localSheetId="22">#REF!</definedName>
    <definedName name="Поправочные_коэффициенты_по_письму_Госстроя_от_25.12.90___7___8" localSheetId="23">#REF!</definedName>
    <definedName name="Поправочные_коэффициенты_по_письму_Госстроя_от_25.12.90___7___8" localSheetId="10">#REF!</definedName>
    <definedName name="Поправочные_коэффициенты_по_письму_Госстроя_от_25.12.90___7___8">#REF!</definedName>
    <definedName name="Поправочные_коэффициенты_по_письму_Госстроя_от_25.12.90___7___8_5" localSheetId="10">#REF!</definedName>
    <definedName name="Поправочные_коэффициенты_по_письму_Госстроя_от_25.12.90___7___8_5">#REF!</definedName>
    <definedName name="Поправочные_коэффициенты_по_письму_Госстроя_от_25.12.90___7___8_6" localSheetId="10">#REF!</definedName>
    <definedName name="Поправочные_коэффициенты_по_письму_Госстроя_от_25.12.90___7___8_6">#REF!</definedName>
    <definedName name="Поправочные_коэффициенты_по_письму_Госстроя_от_25.12.90___7___8_7" localSheetId="10">#REF!</definedName>
    <definedName name="Поправочные_коэффициенты_по_письму_Госстроя_от_25.12.90___7___8_7">#REF!</definedName>
    <definedName name="Поправочные_коэффициенты_по_письму_Госстроя_от_25.12.90___7___8_8" localSheetId="10">#REF!</definedName>
    <definedName name="Поправочные_коэффициенты_по_письму_Госстроя_от_25.12.90___7___8_8">#REF!</definedName>
    <definedName name="Поправочные_коэффициенты_по_письму_Госстроя_от_25.12.90___7_1" localSheetId="10">#REF!</definedName>
    <definedName name="Поправочные_коэффициенты_по_письму_Госстроя_от_25.12.90___7_1">#REF!</definedName>
    <definedName name="Поправочные_коэффициенты_по_письму_Госстроя_от_25.12.90___7_10" localSheetId="10">#REF!</definedName>
    <definedName name="Поправочные_коэффициенты_по_письму_Госстроя_от_25.12.90___7_10">#REF!</definedName>
    <definedName name="Поправочные_коэффициенты_по_письму_Госстроя_от_25.12.90___7_13" localSheetId="10">#REF!</definedName>
    <definedName name="Поправочные_коэффициенты_по_письму_Госстроя_от_25.12.90___7_13">#REF!</definedName>
    <definedName name="Поправочные_коэффициенты_по_письму_Госстроя_от_25.12.90___7_14" localSheetId="10">#REF!</definedName>
    <definedName name="Поправочные_коэффициенты_по_письму_Госстроя_от_25.12.90___7_14">#REF!</definedName>
    <definedName name="Поправочные_коэффициенты_по_письму_Госстроя_от_25.12.90___7_15" localSheetId="10">#REF!</definedName>
    <definedName name="Поправочные_коэффициенты_по_письму_Госстроя_от_25.12.90___7_15">#REF!</definedName>
    <definedName name="Поправочные_коэффициенты_по_письму_Госстроя_от_25.12.90___7_16" localSheetId="10">#REF!</definedName>
    <definedName name="Поправочные_коэффициенты_по_письму_Госстроя_от_25.12.90___7_16">#REF!</definedName>
    <definedName name="Поправочные_коэффициенты_по_письму_Госстроя_от_25.12.90___7_7" localSheetId="10">#REF!</definedName>
    <definedName name="Поправочные_коэффициенты_по_письму_Госстроя_от_25.12.90___7_7">#REF!</definedName>
    <definedName name="Поправочные_коэффициенты_по_письму_Госстроя_от_25.12.90___7_8" localSheetId="10">#REF!</definedName>
    <definedName name="Поправочные_коэффициенты_по_письму_Госстроя_от_25.12.90___7_8">#REF!</definedName>
    <definedName name="Поправочные_коэффициенты_по_письму_Госстроя_от_25.12.90___7_9" localSheetId="10">#REF!</definedName>
    <definedName name="Поправочные_коэффициенты_по_письму_Госстроя_от_25.12.90___7_9">#REF!</definedName>
    <definedName name="Поправочные_коэффициенты_по_письму_Госстроя_от_25.12.90___8" localSheetId="21">#REF!</definedName>
    <definedName name="Поправочные_коэффициенты_по_письму_Госстроя_от_25.12.90___8" localSheetId="22">#REF!</definedName>
    <definedName name="Поправочные_коэффициенты_по_письму_Госстроя_от_25.12.90___8" localSheetId="23">#REF!</definedName>
    <definedName name="Поправочные_коэффициенты_по_письму_Госстроя_от_25.12.90___8" localSheetId="10">#REF!</definedName>
    <definedName name="Поправочные_коэффициенты_по_письму_Госстроя_от_25.12.90___8">#REF!</definedName>
    <definedName name="Поправочные_коэффициенты_по_письму_Госстроя_от_25.12.90___8___0" localSheetId="21">#REF!</definedName>
    <definedName name="Поправочные_коэффициенты_по_письму_Госстроя_от_25.12.90___8___0" localSheetId="22">#REF!</definedName>
    <definedName name="Поправочные_коэффициенты_по_письму_Госстроя_от_25.12.90___8___0" localSheetId="23">#REF!</definedName>
    <definedName name="Поправочные_коэффициенты_по_письму_Госстроя_от_25.12.90___8___0" localSheetId="10">#REF!</definedName>
    <definedName name="Поправочные_коэффициенты_по_письму_Госстроя_от_25.12.90___8___0">#REF!</definedName>
    <definedName name="Поправочные_коэффициенты_по_письму_Госстроя_от_25.12.90___8___0___0" localSheetId="21">#REF!</definedName>
    <definedName name="Поправочные_коэффициенты_по_письму_Госстроя_от_25.12.90___8___0___0" localSheetId="22">#REF!</definedName>
    <definedName name="Поправочные_коэффициенты_по_письму_Госстроя_от_25.12.90___8___0___0" localSheetId="23">#REF!</definedName>
    <definedName name="Поправочные_коэффициенты_по_письму_Госстроя_от_25.12.90___8___0___0" localSheetId="10">#REF!</definedName>
    <definedName name="Поправочные_коэффициенты_по_письму_Госстроя_от_25.12.90___8___0___0">#REF!</definedName>
    <definedName name="Поправочные_коэффициенты_по_письму_Госстроя_от_25.12.90___8___0___0___0" localSheetId="21">#REF!</definedName>
    <definedName name="Поправочные_коэффициенты_по_письму_Госстроя_от_25.12.90___8___0___0___0" localSheetId="22">#REF!</definedName>
    <definedName name="Поправочные_коэффициенты_по_письму_Госстроя_от_25.12.90___8___0___0___0" localSheetId="23">#REF!</definedName>
    <definedName name="Поправочные_коэффициенты_по_письму_Госстроя_от_25.12.90___8___0___0___0" localSheetId="10">#REF!</definedName>
    <definedName name="Поправочные_коэффициенты_по_письму_Госстроя_от_25.12.90___8___0___0___0">#REF!</definedName>
    <definedName name="Поправочные_коэффициенты_по_письму_Госстроя_от_25.12.90___8___0___0___0___0" localSheetId="21">#REF!</definedName>
    <definedName name="Поправочные_коэффициенты_по_письму_Госстроя_от_25.12.90___8___0___0___0___0" localSheetId="22">#REF!</definedName>
    <definedName name="Поправочные_коэффициенты_по_письму_Госстроя_от_25.12.90___8___0___0___0___0" localSheetId="23">#REF!</definedName>
    <definedName name="Поправочные_коэффициенты_по_письму_Госстроя_от_25.12.90___8___0___0___0___0" localSheetId="10">#REF!</definedName>
    <definedName name="Поправочные_коэффициенты_по_письму_Госстроя_от_25.12.90___8___0___0___0___0">#REF!</definedName>
    <definedName name="Поправочные_коэффициенты_по_письму_Госстроя_от_25.12.90___8___0___0___0_1" localSheetId="10">#REF!</definedName>
    <definedName name="Поправочные_коэффициенты_по_письму_Госстроя_от_25.12.90___8___0___0___0_1">#REF!</definedName>
    <definedName name="Поправочные_коэффициенты_по_письму_Госстроя_от_25.12.90___8___0___0___0_10" localSheetId="10">#REF!</definedName>
    <definedName name="Поправочные_коэффициенты_по_письму_Госстроя_от_25.12.90___8___0___0___0_10">#REF!</definedName>
    <definedName name="Поправочные_коэффициенты_по_письму_Госстроя_от_25.12.90___8___0___0___0_13" localSheetId="10">#REF!</definedName>
    <definedName name="Поправочные_коэффициенты_по_письму_Госстроя_от_25.12.90___8___0___0___0_13">#REF!</definedName>
    <definedName name="Поправочные_коэффициенты_по_письму_Госстроя_от_25.12.90___8___0___0___0_14" localSheetId="10">#REF!</definedName>
    <definedName name="Поправочные_коэффициенты_по_письму_Госстроя_от_25.12.90___8___0___0___0_14">#REF!</definedName>
    <definedName name="Поправочные_коэффициенты_по_письму_Госстроя_от_25.12.90___8___0___0___0_15" localSheetId="10">#REF!</definedName>
    <definedName name="Поправочные_коэффициенты_по_письму_Госстроя_от_25.12.90___8___0___0___0_15">#REF!</definedName>
    <definedName name="Поправочные_коэффициенты_по_письму_Госстроя_от_25.12.90___8___0___0___0_16" localSheetId="10">#REF!</definedName>
    <definedName name="Поправочные_коэффициенты_по_письму_Госстроя_от_25.12.90___8___0___0___0_16">#REF!</definedName>
    <definedName name="Поправочные_коэффициенты_по_письму_Госстроя_от_25.12.90___8___0___0___0_4" localSheetId="10">#REF!</definedName>
    <definedName name="Поправочные_коэффициенты_по_письму_Госстроя_от_25.12.90___8___0___0___0_4">#REF!</definedName>
    <definedName name="Поправочные_коэффициенты_по_письму_Госстроя_от_25.12.90___8___0___0___0_5" localSheetId="10">#REF!</definedName>
    <definedName name="Поправочные_коэффициенты_по_письму_Госстроя_от_25.12.90___8___0___0___0_5">#REF!</definedName>
    <definedName name="Поправочные_коэффициенты_по_письму_Госстроя_от_25.12.90___8___0___0___0_6" localSheetId="10">#REF!</definedName>
    <definedName name="Поправочные_коэффициенты_по_письму_Госстроя_от_25.12.90___8___0___0___0_6">#REF!</definedName>
    <definedName name="Поправочные_коэффициенты_по_письму_Госстроя_от_25.12.90___8___0___0___0_7" localSheetId="10">#REF!</definedName>
    <definedName name="Поправочные_коэффициенты_по_письму_Госстроя_от_25.12.90___8___0___0___0_7">#REF!</definedName>
    <definedName name="Поправочные_коэффициенты_по_письму_Госстроя_от_25.12.90___8___0___0___0_8" localSheetId="10">#REF!</definedName>
    <definedName name="Поправочные_коэффициенты_по_письму_Госстроя_от_25.12.90___8___0___0___0_8">#REF!</definedName>
    <definedName name="Поправочные_коэффициенты_по_письму_Госстроя_от_25.12.90___8___0___0___0_9" localSheetId="10">#REF!</definedName>
    <definedName name="Поправочные_коэффициенты_по_письму_Госстроя_от_25.12.90___8___0___0___0_9">#REF!</definedName>
    <definedName name="Поправочные_коэффициенты_по_письму_Госстроя_от_25.12.90___8___0___0_1" localSheetId="10">#REF!</definedName>
    <definedName name="Поправочные_коэффициенты_по_письму_Госстроя_от_25.12.90___8___0___0_1">#REF!</definedName>
    <definedName name="Поправочные_коэффициенты_по_письму_Госстроя_от_25.12.90___8___0___0_10" localSheetId="10">#REF!</definedName>
    <definedName name="Поправочные_коэффициенты_по_письму_Госстроя_от_25.12.90___8___0___0_10">#REF!</definedName>
    <definedName name="Поправочные_коэффициенты_по_письму_Госстроя_от_25.12.90___8___0___0_13" localSheetId="10">#REF!</definedName>
    <definedName name="Поправочные_коэффициенты_по_письму_Госстроя_от_25.12.90___8___0___0_13">#REF!</definedName>
    <definedName name="Поправочные_коэффициенты_по_письму_Госстроя_от_25.12.90___8___0___0_14" localSheetId="10">#REF!</definedName>
    <definedName name="Поправочные_коэффициенты_по_письму_Госстроя_от_25.12.90___8___0___0_14">#REF!</definedName>
    <definedName name="Поправочные_коэффициенты_по_письму_Госстроя_от_25.12.90___8___0___0_15" localSheetId="10">#REF!</definedName>
    <definedName name="Поправочные_коэффициенты_по_письму_Госстроя_от_25.12.90___8___0___0_15">#REF!</definedName>
    <definedName name="Поправочные_коэффициенты_по_письму_Госстроя_от_25.12.90___8___0___0_16" localSheetId="10">#REF!</definedName>
    <definedName name="Поправочные_коэффициенты_по_письму_Госстроя_от_25.12.90___8___0___0_16">#REF!</definedName>
    <definedName name="Поправочные_коэффициенты_по_письму_Госстроя_от_25.12.90___8___0___0_4" localSheetId="10">#REF!</definedName>
    <definedName name="Поправочные_коэффициенты_по_письму_Госстроя_от_25.12.90___8___0___0_4">#REF!</definedName>
    <definedName name="Поправочные_коэффициенты_по_письму_Госстроя_от_25.12.90___8___0___0_5" localSheetId="10">#REF!</definedName>
    <definedName name="Поправочные_коэффициенты_по_письму_Госстроя_от_25.12.90___8___0___0_5">#REF!</definedName>
    <definedName name="Поправочные_коэффициенты_по_письму_Госстроя_от_25.12.90___8___0___0_6" localSheetId="10">#REF!</definedName>
    <definedName name="Поправочные_коэффициенты_по_письму_Госстроя_от_25.12.90___8___0___0_6">#REF!</definedName>
    <definedName name="Поправочные_коэффициенты_по_письму_Госстроя_от_25.12.90___8___0___0_7" localSheetId="10">#REF!</definedName>
    <definedName name="Поправочные_коэффициенты_по_письму_Госстроя_от_25.12.90___8___0___0_7">#REF!</definedName>
    <definedName name="Поправочные_коэффициенты_по_письму_Госстроя_от_25.12.90___8___0___0_8" localSheetId="10">#REF!</definedName>
    <definedName name="Поправочные_коэффициенты_по_письму_Госстроя_от_25.12.90___8___0___0_8">#REF!</definedName>
    <definedName name="Поправочные_коэффициенты_по_письму_Госстроя_от_25.12.90___8___0___0_9" localSheetId="10">#REF!</definedName>
    <definedName name="Поправочные_коэффициенты_по_письму_Госстроя_от_25.12.90___8___0___0_9">#REF!</definedName>
    <definedName name="Поправочные_коэффициенты_по_письму_Госстроя_от_25.12.90___8___0___1" localSheetId="21">#REF!</definedName>
    <definedName name="Поправочные_коэффициенты_по_письму_Госстроя_от_25.12.90___8___0___1" localSheetId="22">#REF!</definedName>
    <definedName name="Поправочные_коэффициенты_по_письму_Госстроя_от_25.12.90___8___0___1" localSheetId="23">#REF!</definedName>
    <definedName name="Поправочные_коэффициенты_по_письму_Госстроя_от_25.12.90___8___0___1" localSheetId="10">#REF!</definedName>
    <definedName name="Поправочные_коэффициенты_по_письму_Госстроя_от_25.12.90___8___0___1">#REF!</definedName>
    <definedName name="Поправочные_коэффициенты_по_письму_Госстроя_от_25.12.90___8___0___5" localSheetId="21">#REF!</definedName>
    <definedName name="Поправочные_коэффициенты_по_письму_Госстроя_от_25.12.90___8___0___5" localSheetId="22">#REF!</definedName>
    <definedName name="Поправочные_коэффициенты_по_письму_Госстроя_от_25.12.90___8___0___5" localSheetId="23">#REF!</definedName>
    <definedName name="Поправочные_коэффициенты_по_письму_Госстроя_от_25.12.90___8___0___5" localSheetId="10">#REF!</definedName>
    <definedName name="Поправочные_коэффициенты_по_письму_Госстроя_от_25.12.90___8___0___5">#REF!</definedName>
    <definedName name="Поправочные_коэффициенты_по_письму_Госстроя_от_25.12.90___8___0_1" localSheetId="21">#REF!</definedName>
    <definedName name="Поправочные_коэффициенты_по_письму_Госстроя_от_25.12.90___8___0_1" localSheetId="22">#REF!</definedName>
    <definedName name="Поправочные_коэффициенты_по_письму_Госстроя_от_25.12.90___8___0_1" localSheetId="23">#REF!</definedName>
    <definedName name="Поправочные_коэффициенты_по_письму_Госстроя_от_25.12.90___8___0_1" localSheetId="10">#REF!</definedName>
    <definedName name="Поправочные_коэффициенты_по_письму_Госстроя_от_25.12.90___8___0_1">#REF!</definedName>
    <definedName name="Поправочные_коэффициенты_по_письму_Госстроя_от_25.12.90___8___0_10" localSheetId="10">#REF!</definedName>
    <definedName name="Поправочные_коэффициенты_по_письму_Госстроя_от_25.12.90___8___0_10">#REF!</definedName>
    <definedName name="Поправочные_коэффициенты_по_письму_Госстроя_от_25.12.90___8___0_13" localSheetId="10">#REF!</definedName>
    <definedName name="Поправочные_коэффициенты_по_письму_Госстроя_от_25.12.90___8___0_13">#REF!</definedName>
    <definedName name="Поправочные_коэффициенты_по_письму_Госстроя_от_25.12.90___8___0_14" localSheetId="10">#REF!</definedName>
    <definedName name="Поправочные_коэффициенты_по_письму_Госстроя_от_25.12.90___8___0_14">#REF!</definedName>
    <definedName name="Поправочные_коэффициенты_по_письму_Госстроя_от_25.12.90___8___0_15" localSheetId="10">#REF!</definedName>
    <definedName name="Поправочные_коэффициенты_по_письму_Госстроя_от_25.12.90___8___0_15">#REF!</definedName>
    <definedName name="Поправочные_коэффициенты_по_письму_Госстроя_от_25.12.90___8___0_16" localSheetId="10">#REF!</definedName>
    <definedName name="Поправочные_коэффициенты_по_письму_Госстроя_от_25.12.90___8___0_16">#REF!</definedName>
    <definedName name="Поправочные_коэффициенты_по_письму_Госстроя_от_25.12.90___8___0_3" localSheetId="21">#REF!</definedName>
    <definedName name="Поправочные_коэффициенты_по_письму_Госстроя_от_25.12.90___8___0_3" localSheetId="22">#REF!</definedName>
    <definedName name="Поправочные_коэффициенты_по_письму_Госстроя_от_25.12.90___8___0_3" localSheetId="23">#REF!</definedName>
    <definedName name="Поправочные_коэффициенты_по_письму_Госстроя_от_25.12.90___8___0_3" localSheetId="10">#REF!</definedName>
    <definedName name="Поправочные_коэффициенты_по_письму_Госстроя_от_25.12.90___8___0_3">#REF!</definedName>
    <definedName name="Поправочные_коэффициенты_по_письму_Госстроя_от_25.12.90___8___0_5" localSheetId="21">#REF!</definedName>
    <definedName name="Поправочные_коэффициенты_по_письму_Госстроя_от_25.12.90___8___0_5" localSheetId="22">#REF!</definedName>
    <definedName name="Поправочные_коэффициенты_по_письму_Госстроя_от_25.12.90___8___0_5" localSheetId="23">#REF!</definedName>
    <definedName name="Поправочные_коэффициенты_по_письму_Госстроя_от_25.12.90___8___0_5" localSheetId="10">#REF!</definedName>
    <definedName name="Поправочные_коэффициенты_по_письму_Госстроя_от_25.12.90___8___0_5">#REF!</definedName>
    <definedName name="Поправочные_коэффициенты_по_письму_Госстроя_от_25.12.90___8___0_7" localSheetId="10">#REF!</definedName>
    <definedName name="Поправочные_коэффициенты_по_письму_Госстроя_от_25.12.90___8___0_7">#REF!</definedName>
    <definedName name="Поправочные_коэффициенты_по_письму_Госстроя_от_25.12.90___8___0_8" localSheetId="10">#REF!</definedName>
    <definedName name="Поправочные_коэффициенты_по_письму_Госстроя_от_25.12.90___8___0_8">#REF!</definedName>
    <definedName name="Поправочные_коэффициенты_по_письму_Госстроя_от_25.12.90___8___0_9" localSheetId="10">#REF!</definedName>
    <definedName name="Поправочные_коэффициенты_по_письму_Госстроя_от_25.12.90___8___0_9">#REF!</definedName>
    <definedName name="Поправочные_коэффициенты_по_письму_Госстроя_от_25.12.90___8___1" localSheetId="21">#REF!</definedName>
    <definedName name="Поправочные_коэффициенты_по_письму_Госстроя_от_25.12.90___8___1" localSheetId="22">#REF!</definedName>
    <definedName name="Поправочные_коэффициенты_по_письму_Госстроя_от_25.12.90___8___1" localSheetId="23">#REF!</definedName>
    <definedName name="Поправочные_коэффициенты_по_письму_Госстроя_от_25.12.90___8___1" localSheetId="10">#REF!</definedName>
    <definedName name="Поправочные_коэффициенты_по_письму_Госстроя_от_25.12.90___8___1">#REF!</definedName>
    <definedName name="Поправочные_коэффициенты_по_письму_Госстроя_от_25.12.90___8___10" localSheetId="21">#REF!</definedName>
    <definedName name="Поправочные_коэффициенты_по_письму_Госстроя_от_25.12.90___8___10" localSheetId="22">#REF!</definedName>
    <definedName name="Поправочные_коэффициенты_по_письму_Госстроя_от_25.12.90___8___10" localSheetId="23">#REF!</definedName>
    <definedName name="Поправочные_коэффициенты_по_письму_Госстроя_от_25.12.90___8___10" localSheetId="10">#REF!</definedName>
    <definedName name="Поправочные_коэффициенты_по_письму_Госстроя_от_25.12.90___8___10">#REF!</definedName>
    <definedName name="Поправочные_коэффициенты_по_письму_Госстроя_от_25.12.90___8___10_1" localSheetId="10">#REF!</definedName>
    <definedName name="Поправочные_коэффициенты_по_письму_Госстроя_от_25.12.90___8___10_1">#REF!</definedName>
    <definedName name="Поправочные_коэффициенты_по_письму_Госстроя_от_25.12.90___8___10_10" localSheetId="10">#REF!</definedName>
    <definedName name="Поправочные_коэффициенты_по_письму_Госстроя_от_25.12.90___8___10_10">#REF!</definedName>
    <definedName name="Поправочные_коэффициенты_по_письму_Госстроя_от_25.12.90___8___10_13" localSheetId="10">#REF!</definedName>
    <definedName name="Поправочные_коэффициенты_по_письму_Госстроя_от_25.12.90___8___10_13">#REF!</definedName>
    <definedName name="Поправочные_коэффициенты_по_письму_Госстроя_от_25.12.90___8___10_14" localSheetId="10">#REF!</definedName>
    <definedName name="Поправочные_коэффициенты_по_письму_Госстроя_от_25.12.90___8___10_14">#REF!</definedName>
    <definedName name="Поправочные_коэффициенты_по_письму_Госстроя_от_25.12.90___8___10_15" localSheetId="10">#REF!</definedName>
    <definedName name="Поправочные_коэффициенты_по_письму_Госстроя_от_25.12.90___8___10_15">#REF!</definedName>
    <definedName name="Поправочные_коэффициенты_по_письму_Госстроя_от_25.12.90___8___10_16" localSheetId="10">#REF!</definedName>
    <definedName name="Поправочные_коэффициенты_по_письму_Госстроя_от_25.12.90___8___10_16">#REF!</definedName>
    <definedName name="Поправочные_коэффициенты_по_письму_Госстроя_от_25.12.90___8___10_4" localSheetId="10">#REF!</definedName>
    <definedName name="Поправочные_коэффициенты_по_письму_Госстроя_от_25.12.90___8___10_4">#REF!</definedName>
    <definedName name="Поправочные_коэффициенты_по_письму_Госстроя_от_25.12.90___8___10_5" localSheetId="10">#REF!</definedName>
    <definedName name="Поправочные_коэффициенты_по_письму_Госстроя_от_25.12.90___8___10_5">#REF!</definedName>
    <definedName name="Поправочные_коэффициенты_по_письму_Госстроя_от_25.12.90___8___10_6" localSheetId="10">#REF!</definedName>
    <definedName name="Поправочные_коэффициенты_по_письму_Госстроя_от_25.12.90___8___10_6">#REF!</definedName>
    <definedName name="Поправочные_коэффициенты_по_письму_Госстроя_от_25.12.90___8___10_7" localSheetId="10">#REF!</definedName>
    <definedName name="Поправочные_коэффициенты_по_письму_Госстроя_от_25.12.90___8___10_7">#REF!</definedName>
    <definedName name="Поправочные_коэффициенты_по_письму_Госстроя_от_25.12.90___8___10_8" localSheetId="10">#REF!</definedName>
    <definedName name="Поправочные_коэффициенты_по_письму_Госстроя_от_25.12.90___8___10_8">#REF!</definedName>
    <definedName name="Поправочные_коэффициенты_по_письму_Госстроя_от_25.12.90___8___10_9" localSheetId="10">#REF!</definedName>
    <definedName name="Поправочные_коэффициенты_по_письму_Госстроя_от_25.12.90___8___10_9">#REF!</definedName>
    <definedName name="Поправочные_коэффициенты_по_письму_Госстроя_от_25.12.90___8___12" localSheetId="21">#REF!</definedName>
    <definedName name="Поправочные_коэффициенты_по_письму_Госстроя_от_25.12.90___8___12" localSheetId="22">#REF!</definedName>
    <definedName name="Поправочные_коэффициенты_по_письму_Госстроя_от_25.12.90___8___12" localSheetId="23">#REF!</definedName>
    <definedName name="Поправочные_коэффициенты_по_письму_Госстроя_от_25.12.90___8___12" localSheetId="10">#REF!</definedName>
    <definedName name="Поправочные_коэффициенты_по_письму_Госстроя_от_25.12.90___8___12">#REF!</definedName>
    <definedName name="Поправочные_коэффициенты_по_письму_Госстроя_от_25.12.90___8___12_5" localSheetId="10">#REF!</definedName>
    <definedName name="Поправочные_коэффициенты_по_письму_Госстроя_от_25.12.90___8___12_5">#REF!</definedName>
    <definedName name="Поправочные_коэффициенты_по_письму_Госстроя_от_25.12.90___8___12_6" localSheetId="10">#REF!</definedName>
    <definedName name="Поправочные_коэффициенты_по_письму_Госстроя_от_25.12.90___8___12_6">#REF!</definedName>
    <definedName name="Поправочные_коэффициенты_по_письму_Госстроя_от_25.12.90___8___12_7" localSheetId="10">#REF!</definedName>
    <definedName name="Поправочные_коэффициенты_по_письму_Госстроя_от_25.12.90___8___12_7">#REF!</definedName>
    <definedName name="Поправочные_коэффициенты_по_письму_Госстроя_от_25.12.90___8___12_8" localSheetId="10">#REF!</definedName>
    <definedName name="Поправочные_коэффициенты_по_письму_Госстроя_от_25.12.90___8___12_8">#REF!</definedName>
    <definedName name="Поправочные_коэффициенты_по_письму_Госстроя_от_25.12.90___8___2" localSheetId="21">#REF!</definedName>
    <definedName name="Поправочные_коэффициенты_по_письму_Госстроя_от_25.12.90___8___2" localSheetId="22">#REF!</definedName>
    <definedName name="Поправочные_коэффициенты_по_письму_Госстроя_от_25.12.90___8___2" localSheetId="23">#REF!</definedName>
    <definedName name="Поправочные_коэффициенты_по_письму_Госстроя_от_25.12.90___8___2" localSheetId="10">#REF!</definedName>
    <definedName name="Поправочные_коэффициенты_по_письму_Госстроя_от_25.12.90___8___2">#REF!</definedName>
    <definedName name="Поправочные_коэффициенты_по_письму_Госстроя_от_25.12.90___8___2_1" localSheetId="10">#REF!</definedName>
    <definedName name="Поправочные_коэффициенты_по_письму_Госстроя_от_25.12.90___8___2_1">#REF!</definedName>
    <definedName name="Поправочные_коэффициенты_по_письму_Госстроя_от_25.12.90___8___2_10" localSheetId="10">#REF!</definedName>
    <definedName name="Поправочные_коэффициенты_по_письму_Госстроя_от_25.12.90___8___2_10">#REF!</definedName>
    <definedName name="Поправочные_коэффициенты_по_письму_Госстроя_от_25.12.90___8___2_13" localSheetId="10">#REF!</definedName>
    <definedName name="Поправочные_коэффициенты_по_письму_Госстроя_от_25.12.90___8___2_13">#REF!</definedName>
    <definedName name="Поправочные_коэффициенты_по_письму_Госстроя_от_25.12.90___8___2_14" localSheetId="10">#REF!</definedName>
    <definedName name="Поправочные_коэффициенты_по_письму_Госстроя_от_25.12.90___8___2_14">#REF!</definedName>
    <definedName name="Поправочные_коэффициенты_по_письму_Госстроя_от_25.12.90___8___2_15" localSheetId="10">#REF!</definedName>
    <definedName name="Поправочные_коэффициенты_по_письму_Госстроя_от_25.12.90___8___2_15">#REF!</definedName>
    <definedName name="Поправочные_коэффициенты_по_письму_Госстроя_от_25.12.90___8___2_16" localSheetId="10">#REF!</definedName>
    <definedName name="Поправочные_коэффициенты_по_письму_Госстроя_от_25.12.90___8___2_16">#REF!</definedName>
    <definedName name="Поправочные_коэффициенты_по_письму_Госстроя_от_25.12.90___8___2_7" localSheetId="10">#REF!</definedName>
    <definedName name="Поправочные_коэффициенты_по_письму_Госстроя_от_25.12.90___8___2_7">#REF!</definedName>
    <definedName name="Поправочные_коэффициенты_по_письму_Госстроя_от_25.12.90___8___2_8" localSheetId="10">#REF!</definedName>
    <definedName name="Поправочные_коэффициенты_по_письму_Госстроя_от_25.12.90___8___2_8">#REF!</definedName>
    <definedName name="Поправочные_коэффициенты_по_письму_Госстроя_от_25.12.90___8___2_9" localSheetId="10">#REF!</definedName>
    <definedName name="Поправочные_коэффициенты_по_письму_Госстроя_от_25.12.90___8___2_9">#REF!</definedName>
    <definedName name="Поправочные_коэффициенты_по_письму_Госстроя_от_25.12.90___8___4" localSheetId="21">#REF!</definedName>
    <definedName name="Поправочные_коэффициенты_по_письму_Госстроя_от_25.12.90___8___4" localSheetId="22">#REF!</definedName>
    <definedName name="Поправочные_коэффициенты_по_письму_Госстроя_от_25.12.90___8___4" localSheetId="23">#REF!</definedName>
    <definedName name="Поправочные_коэффициенты_по_письму_Госстроя_от_25.12.90___8___4" localSheetId="10">#REF!</definedName>
    <definedName name="Поправочные_коэффициенты_по_письму_Госстроя_от_25.12.90___8___4">#REF!</definedName>
    <definedName name="Поправочные_коэффициенты_по_письму_Госстроя_от_25.12.90___8___4_1" localSheetId="10">#REF!</definedName>
    <definedName name="Поправочные_коэффициенты_по_письму_Госстроя_от_25.12.90___8___4_1">#REF!</definedName>
    <definedName name="Поправочные_коэффициенты_по_письму_Госстроя_от_25.12.90___8___4_10" localSheetId="10">#REF!</definedName>
    <definedName name="Поправочные_коэффициенты_по_письму_Госстроя_от_25.12.90___8___4_10">#REF!</definedName>
    <definedName name="Поправочные_коэффициенты_по_письму_Госстроя_от_25.12.90___8___4_13" localSheetId="10">#REF!</definedName>
    <definedName name="Поправочные_коэффициенты_по_письму_Госстроя_от_25.12.90___8___4_13">#REF!</definedName>
    <definedName name="Поправочные_коэффициенты_по_письму_Госстроя_от_25.12.90___8___4_14" localSheetId="10">#REF!</definedName>
    <definedName name="Поправочные_коэффициенты_по_письму_Госстроя_от_25.12.90___8___4_14">#REF!</definedName>
    <definedName name="Поправочные_коэффициенты_по_письму_Госстроя_от_25.12.90___8___4_15" localSheetId="10">#REF!</definedName>
    <definedName name="Поправочные_коэффициенты_по_письму_Госстроя_от_25.12.90___8___4_15">#REF!</definedName>
    <definedName name="Поправочные_коэффициенты_по_письму_Госстроя_от_25.12.90___8___4_16" localSheetId="10">#REF!</definedName>
    <definedName name="Поправочные_коэффициенты_по_письму_Госстроя_от_25.12.90___8___4_16">#REF!</definedName>
    <definedName name="Поправочные_коэффициенты_по_письму_Госстроя_от_25.12.90___8___4_7" localSheetId="10">#REF!</definedName>
    <definedName name="Поправочные_коэффициенты_по_письму_Госстроя_от_25.12.90___8___4_7">#REF!</definedName>
    <definedName name="Поправочные_коэффициенты_по_письму_Госстроя_от_25.12.90___8___4_8" localSheetId="10">#REF!</definedName>
    <definedName name="Поправочные_коэффициенты_по_письму_Госстроя_от_25.12.90___8___4_8">#REF!</definedName>
    <definedName name="Поправочные_коэффициенты_по_письму_Госстроя_от_25.12.90___8___4_9" localSheetId="10">#REF!</definedName>
    <definedName name="Поправочные_коэффициенты_по_письму_Госстроя_от_25.12.90___8___4_9">#REF!</definedName>
    <definedName name="Поправочные_коэффициенты_по_письму_Госстроя_от_25.12.90___8___5" localSheetId="21">#REF!</definedName>
    <definedName name="Поправочные_коэффициенты_по_письму_Госстроя_от_25.12.90___8___5" localSheetId="22">#REF!</definedName>
    <definedName name="Поправочные_коэффициенты_по_письму_Госстроя_от_25.12.90___8___5" localSheetId="23">#REF!</definedName>
    <definedName name="Поправочные_коэффициенты_по_письму_Госстроя_от_25.12.90___8___5" localSheetId="10">#REF!</definedName>
    <definedName name="Поправочные_коэффициенты_по_письму_Госстроя_от_25.12.90___8___5">#REF!</definedName>
    <definedName name="Поправочные_коэффициенты_по_письму_Госстроя_от_25.12.90___8___6" localSheetId="21">#REF!</definedName>
    <definedName name="Поправочные_коэффициенты_по_письму_Госстроя_от_25.12.90___8___6" localSheetId="22">#REF!</definedName>
    <definedName name="Поправочные_коэффициенты_по_письму_Госстроя_от_25.12.90___8___6" localSheetId="23">#REF!</definedName>
    <definedName name="Поправочные_коэффициенты_по_письму_Госстроя_от_25.12.90___8___6" localSheetId="10">#REF!</definedName>
    <definedName name="Поправочные_коэффициенты_по_письму_Госстроя_от_25.12.90___8___6">#REF!</definedName>
    <definedName name="Поправочные_коэффициенты_по_письму_Госстроя_от_25.12.90___8___6___0" localSheetId="10">#REF!</definedName>
    <definedName name="Поправочные_коэффициенты_по_письму_Госстроя_от_25.12.90___8___6___0">#REF!</definedName>
    <definedName name="Поправочные_коэффициенты_по_письму_Госстроя_от_25.12.90___8___6_1" localSheetId="10">#REF!</definedName>
    <definedName name="Поправочные_коэффициенты_по_письму_Госстроя_от_25.12.90___8___6_1">#REF!</definedName>
    <definedName name="Поправочные_коэффициенты_по_письму_Госстроя_от_25.12.90___8___6_10" localSheetId="10">#REF!</definedName>
    <definedName name="Поправочные_коэффициенты_по_письму_Госстроя_от_25.12.90___8___6_10">#REF!</definedName>
    <definedName name="Поправочные_коэффициенты_по_письму_Госстроя_от_25.12.90___8___6_13" localSheetId="10">#REF!</definedName>
    <definedName name="Поправочные_коэффициенты_по_письму_Госстроя_от_25.12.90___8___6_13">#REF!</definedName>
    <definedName name="Поправочные_коэффициенты_по_письму_Госстроя_от_25.12.90___8___6_14" localSheetId="10">#REF!</definedName>
    <definedName name="Поправочные_коэффициенты_по_письму_Госстроя_от_25.12.90___8___6_14">#REF!</definedName>
    <definedName name="Поправочные_коэффициенты_по_письму_Госстроя_от_25.12.90___8___6_15" localSheetId="10">#REF!</definedName>
    <definedName name="Поправочные_коэффициенты_по_письму_Госстроя_от_25.12.90___8___6_15">#REF!</definedName>
    <definedName name="Поправочные_коэффициенты_по_письму_Госстроя_от_25.12.90___8___6_16" localSheetId="10">#REF!</definedName>
    <definedName name="Поправочные_коэффициенты_по_письму_Госстроя_от_25.12.90___8___6_16">#REF!</definedName>
    <definedName name="Поправочные_коэффициенты_по_письму_Госстроя_от_25.12.90___8___6_7" localSheetId="10">#REF!</definedName>
    <definedName name="Поправочные_коэффициенты_по_письму_Госстроя_от_25.12.90___8___6_7">#REF!</definedName>
    <definedName name="Поправочные_коэффициенты_по_письму_Госстроя_от_25.12.90___8___6_8" localSheetId="10">#REF!</definedName>
    <definedName name="Поправочные_коэффициенты_по_письму_Госстроя_от_25.12.90___8___6_8">#REF!</definedName>
    <definedName name="Поправочные_коэффициенты_по_письму_Госстроя_от_25.12.90___8___6_9" localSheetId="10">#REF!</definedName>
    <definedName name="Поправочные_коэффициенты_по_письму_Госстроя_от_25.12.90___8___6_9">#REF!</definedName>
    <definedName name="Поправочные_коэффициенты_по_письму_Госстроя_от_25.12.90___8___7" localSheetId="10">#REF!</definedName>
    <definedName name="Поправочные_коэффициенты_по_письму_Госстроя_от_25.12.90___8___7">#REF!</definedName>
    <definedName name="Поправочные_коэффициенты_по_письму_Госстроя_от_25.12.90___8___8" localSheetId="21">#REF!</definedName>
    <definedName name="Поправочные_коэффициенты_по_письму_Госстроя_от_25.12.90___8___8" localSheetId="22">#REF!</definedName>
    <definedName name="Поправочные_коэффициенты_по_письму_Госстроя_от_25.12.90___8___8" localSheetId="23">#REF!</definedName>
    <definedName name="Поправочные_коэффициенты_по_письму_Госстроя_от_25.12.90___8___8" localSheetId="10">#REF!</definedName>
    <definedName name="Поправочные_коэффициенты_по_письму_Госстроя_от_25.12.90___8___8">#REF!</definedName>
    <definedName name="Поправочные_коэффициенты_по_письму_Госстроя_от_25.12.90___8___8___0" localSheetId="10">#REF!</definedName>
    <definedName name="Поправочные_коэффициенты_по_письму_Госстроя_от_25.12.90___8___8___0">#REF!</definedName>
    <definedName name="Поправочные_коэффициенты_по_письму_Госстроя_от_25.12.90___8___8_1" localSheetId="10">#REF!</definedName>
    <definedName name="Поправочные_коэффициенты_по_письму_Госстроя_от_25.12.90___8___8_1">#REF!</definedName>
    <definedName name="Поправочные_коэффициенты_по_письму_Госстроя_от_25.12.90___8___8_10" localSheetId="10">#REF!</definedName>
    <definedName name="Поправочные_коэффициенты_по_письму_Госстроя_от_25.12.90___8___8_10">#REF!</definedName>
    <definedName name="Поправочные_коэффициенты_по_письму_Госстроя_от_25.12.90___8___8_13" localSheetId="10">#REF!</definedName>
    <definedName name="Поправочные_коэффициенты_по_письму_Госстроя_от_25.12.90___8___8_13">#REF!</definedName>
    <definedName name="Поправочные_коэффициенты_по_письму_Госстроя_от_25.12.90___8___8_14" localSheetId="10">#REF!</definedName>
    <definedName name="Поправочные_коэффициенты_по_письму_Госстроя_от_25.12.90___8___8_14">#REF!</definedName>
    <definedName name="Поправочные_коэффициенты_по_письму_Госстроя_от_25.12.90___8___8_15" localSheetId="10">#REF!</definedName>
    <definedName name="Поправочные_коэффициенты_по_письму_Госстроя_от_25.12.90___8___8_15">#REF!</definedName>
    <definedName name="Поправочные_коэффициенты_по_письму_Госстроя_от_25.12.90___8___8_16" localSheetId="10">#REF!</definedName>
    <definedName name="Поправочные_коэффициенты_по_письму_Госстроя_от_25.12.90___8___8_16">#REF!</definedName>
    <definedName name="Поправочные_коэффициенты_по_письму_Госстроя_от_25.12.90___8___8_7" localSheetId="10">#REF!</definedName>
    <definedName name="Поправочные_коэффициенты_по_письму_Госстроя_от_25.12.90___8___8_7">#REF!</definedName>
    <definedName name="Поправочные_коэффициенты_по_письму_Госстроя_от_25.12.90___8___8_8" localSheetId="10">#REF!</definedName>
    <definedName name="Поправочные_коэффициенты_по_письму_Госстроя_от_25.12.90___8___8_8">#REF!</definedName>
    <definedName name="Поправочные_коэффициенты_по_письму_Госстроя_от_25.12.90___8___8_9" localSheetId="10">#REF!</definedName>
    <definedName name="Поправочные_коэффициенты_по_письму_Госстроя_от_25.12.90___8___8_9">#REF!</definedName>
    <definedName name="Поправочные_коэффициенты_по_письму_Госстроя_от_25.12.90___8_1" localSheetId="21">#REF!</definedName>
    <definedName name="Поправочные_коэффициенты_по_письму_Госстроя_от_25.12.90___8_1" localSheetId="22">#REF!</definedName>
    <definedName name="Поправочные_коэффициенты_по_письму_Госстроя_от_25.12.90___8_1" localSheetId="23">#REF!</definedName>
    <definedName name="Поправочные_коэффициенты_по_письму_Госстроя_от_25.12.90___8_1" localSheetId="10">#REF!</definedName>
    <definedName name="Поправочные_коэффициенты_по_письму_Госстроя_от_25.12.90___8_1">#REF!</definedName>
    <definedName name="Поправочные_коэффициенты_по_письму_Госстроя_от_25.12.90___8_10" localSheetId="10">#REF!</definedName>
    <definedName name="Поправочные_коэффициенты_по_письму_Госстроя_от_25.12.90___8_10">#REF!</definedName>
    <definedName name="Поправочные_коэффициенты_по_письму_Госстроя_от_25.12.90___8_13" localSheetId="10">#REF!</definedName>
    <definedName name="Поправочные_коэффициенты_по_письму_Госстроя_от_25.12.90___8_13">#REF!</definedName>
    <definedName name="Поправочные_коэффициенты_по_письму_Госстроя_от_25.12.90___8_14" localSheetId="10">#REF!</definedName>
    <definedName name="Поправочные_коэффициенты_по_письму_Госстроя_от_25.12.90___8_14">#REF!</definedName>
    <definedName name="Поправочные_коэффициенты_по_письму_Госстроя_от_25.12.90___8_15" localSheetId="10">#REF!</definedName>
    <definedName name="Поправочные_коэффициенты_по_письму_Госстроя_от_25.12.90___8_15">#REF!</definedName>
    <definedName name="Поправочные_коэффициенты_по_письму_Госстроя_от_25.12.90___8_16" localSheetId="10">#REF!</definedName>
    <definedName name="Поправочные_коэффициенты_по_письму_Госстроя_от_25.12.90___8_16">#REF!</definedName>
    <definedName name="Поправочные_коэффициенты_по_письму_Госстроя_от_25.12.90___8_3" localSheetId="21">#REF!</definedName>
    <definedName name="Поправочные_коэффициенты_по_письму_Госстроя_от_25.12.90___8_3" localSheetId="22">#REF!</definedName>
    <definedName name="Поправочные_коэффициенты_по_письму_Госстроя_от_25.12.90___8_3" localSheetId="23">#REF!</definedName>
    <definedName name="Поправочные_коэффициенты_по_письму_Госстроя_от_25.12.90___8_3" localSheetId="10">#REF!</definedName>
    <definedName name="Поправочные_коэффициенты_по_письму_Госстроя_от_25.12.90___8_3">#REF!</definedName>
    <definedName name="Поправочные_коэффициенты_по_письму_Госстроя_от_25.12.90___8_5" localSheetId="21">#REF!</definedName>
    <definedName name="Поправочные_коэффициенты_по_письму_Госстроя_от_25.12.90___8_5" localSheetId="22">#REF!</definedName>
    <definedName name="Поправочные_коэффициенты_по_письму_Госстроя_от_25.12.90___8_5" localSheetId="23">#REF!</definedName>
    <definedName name="Поправочные_коэффициенты_по_письму_Госстроя_от_25.12.90___8_5" localSheetId="10">#REF!</definedName>
    <definedName name="Поправочные_коэффициенты_по_письму_Госстроя_от_25.12.90___8_5">#REF!</definedName>
    <definedName name="Поправочные_коэффициенты_по_письму_Госстроя_от_25.12.90___8_7" localSheetId="10">#REF!</definedName>
    <definedName name="Поправочные_коэффициенты_по_письму_Госстроя_от_25.12.90___8_7">#REF!</definedName>
    <definedName name="Поправочные_коэффициенты_по_письму_Госстроя_от_25.12.90___8_8" localSheetId="10">#REF!</definedName>
    <definedName name="Поправочные_коэффициенты_по_письму_Госстроя_от_25.12.90___8_8">#REF!</definedName>
    <definedName name="Поправочные_коэффициенты_по_письму_Госстроя_от_25.12.90___8_9" localSheetId="10">#REF!</definedName>
    <definedName name="Поправочные_коэффициенты_по_письму_Госстроя_от_25.12.90___8_9">#REF!</definedName>
    <definedName name="Поправочные_коэффициенты_по_письму_Госстроя_от_25.12.90___9" localSheetId="21">#REF!</definedName>
    <definedName name="Поправочные_коэффициенты_по_письму_Госстроя_от_25.12.90___9" localSheetId="22">#REF!</definedName>
    <definedName name="Поправочные_коэффициенты_по_письму_Госстроя_от_25.12.90___9" localSheetId="23">#REF!</definedName>
    <definedName name="Поправочные_коэффициенты_по_письму_Госстроя_от_25.12.90___9" localSheetId="10">#REF!</definedName>
    <definedName name="Поправочные_коэффициенты_по_письму_Госстроя_от_25.12.90___9">#REF!</definedName>
    <definedName name="Поправочные_коэффициенты_по_письму_Госстроя_от_25.12.90___9___0" localSheetId="21">#REF!</definedName>
    <definedName name="Поправочные_коэффициенты_по_письму_Госстроя_от_25.12.90___9___0" localSheetId="22">#REF!</definedName>
    <definedName name="Поправочные_коэффициенты_по_письму_Госстроя_от_25.12.90___9___0" localSheetId="23">#REF!</definedName>
    <definedName name="Поправочные_коэффициенты_по_письму_Госстроя_от_25.12.90___9___0" localSheetId="10">#REF!</definedName>
    <definedName name="Поправочные_коэффициенты_по_письму_Госстроя_от_25.12.90___9___0">#REF!</definedName>
    <definedName name="Поправочные_коэффициенты_по_письму_Госстроя_от_25.12.90___9___0___0" localSheetId="21">#REF!</definedName>
    <definedName name="Поправочные_коэффициенты_по_письму_Госстроя_от_25.12.90___9___0___0" localSheetId="22">#REF!</definedName>
    <definedName name="Поправочные_коэффициенты_по_письму_Госстроя_от_25.12.90___9___0___0" localSheetId="23">#REF!</definedName>
    <definedName name="Поправочные_коэффициенты_по_письму_Госстроя_от_25.12.90___9___0___0" localSheetId="10">#REF!</definedName>
    <definedName name="Поправочные_коэффициенты_по_письму_Госстроя_от_25.12.90___9___0___0">#REF!</definedName>
    <definedName name="Поправочные_коэффициенты_по_письму_Госстроя_от_25.12.90___9___0___0___0" localSheetId="21">#REF!</definedName>
    <definedName name="Поправочные_коэффициенты_по_письму_Госстроя_от_25.12.90___9___0___0___0" localSheetId="22">#REF!</definedName>
    <definedName name="Поправочные_коэффициенты_по_письму_Госстроя_от_25.12.90___9___0___0___0" localSheetId="23">#REF!</definedName>
    <definedName name="Поправочные_коэффициенты_по_письму_Госстроя_от_25.12.90___9___0___0___0" localSheetId="10">#REF!</definedName>
    <definedName name="Поправочные_коэффициенты_по_письму_Госстроя_от_25.12.90___9___0___0___0">#REF!</definedName>
    <definedName name="Поправочные_коэффициенты_по_письму_Госстроя_от_25.12.90___9___0___0___0___0" localSheetId="21">#REF!</definedName>
    <definedName name="Поправочные_коэффициенты_по_письму_Госстроя_от_25.12.90___9___0___0___0___0" localSheetId="22">#REF!</definedName>
    <definedName name="Поправочные_коэффициенты_по_письму_Госстроя_от_25.12.90___9___0___0___0___0" localSheetId="23">#REF!</definedName>
    <definedName name="Поправочные_коэффициенты_по_письму_Госстроя_от_25.12.90___9___0___0___0___0" localSheetId="10">#REF!</definedName>
    <definedName name="Поправочные_коэффициенты_по_письму_Госстроя_от_25.12.90___9___0___0___0___0">#REF!</definedName>
    <definedName name="Поправочные_коэффициенты_по_письму_Госстроя_от_25.12.90___9___0___0___0_1" localSheetId="10">#REF!</definedName>
    <definedName name="Поправочные_коэффициенты_по_письму_Госстроя_от_25.12.90___9___0___0___0_1">#REF!</definedName>
    <definedName name="Поправочные_коэффициенты_по_письму_Госстроя_от_25.12.90___9___0___0___0_10" localSheetId="10">#REF!</definedName>
    <definedName name="Поправочные_коэффициенты_по_письму_Госстроя_от_25.12.90___9___0___0___0_10">#REF!</definedName>
    <definedName name="Поправочные_коэффициенты_по_письму_Госстроя_от_25.12.90___9___0___0___0_13" localSheetId="10">#REF!</definedName>
    <definedName name="Поправочные_коэффициенты_по_письму_Госстроя_от_25.12.90___9___0___0___0_13">#REF!</definedName>
    <definedName name="Поправочные_коэффициенты_по_письму_Госстроя_от_25.12.90___9___0___0___0_14" localSheetId="10">#REF!</definedName>
    <definedName name="Поправочные_коэффициенты_по_письму_Госстроя_от_25.12.90___9___0___0___0_14">#REF!</definedName>
    <definedName name="Поправочные_коэффициенты_по_письму_Госстроя_от_25.12.90___9___0___0___0_15" localSheetId="10">#REF!</definedName>
    <definedName name="Поправочные_коэффициенты_по_письму_Госстроя_от_25.12.90___9___0___0___0_15">#REF!</definedName>
    <definedName name="Поправочные_коэффициенты_по_письму_Госстроя_от_25.12.90___9___0___0___0_16" localSheetId="10">#REF!</definedName>
    <definedName name="Поправочные_коэффициенты_по_письму_Госстроя_от_25.12.90___9___0___0___0_16">#REF!</definedName>
    <definedName name="Поправочные_коэффициенты_по_письму_Госстроя_от_25.12.90___9___0___0___0_7" localSheetId="10">#REF!</definedName>
    <definedName name="Поправочные_коэффициенты_по_письму_Госстроя_от_25.12.90___9___0___0___0_7">#REF!</definedName>
    <definedName name="Поправочные_коэффициенты_по_письму_Госстроя_от_25.12.90___9___0___0___0_8" localSheetId="10">#REF!</definedName>
    <definedName name="Поправочные_коэффициенты_по_письму_Госстроя_от_25.12.90___9___0___0___0_8">#REF!</definedName>
    <definedName name="Поправочные_коэффициенты_по_письму_Госстроя_от_25.12.90___9___0___0___0_9" localSheetId="10">#REF!</definedName>
    <definedName name="Поправочные_коэффициенты_по_письму_Госстроя_от_25.12.90___9___0___0___0_9">#REF!</definedName>
    <definedName name="Поправочные_коэффициенты_по_письму_Госстроя_от_25.12.90___9___0___0_1" localSheetId="10">#REF!</definedName>
    <definedName name="Поправочные_коэффициенты_по_письму_Госстроя_от_25.12.90___9___0___0_1">#REF!</definedName>
    <definedName name="Поправочные_коэффициенты_по_письму_Госстроя_от_25.12.90___9___0___0_10" localSheetId="10">#REF!</definedName>
    <definedName name="Поправочные_коэффициенты_по_письму_Госстроя_от_25.12.90___9___0___0_10">#REF!</definedName>
    <definedName name="Поправочные_коэффициенты_по_письму_Госстроя_от_25.12.90___9___0___0_13" localSheetId="10">#REF!</definedName>
    <definedName name="Поправочные_коэффициенты_по_письму_Госстроя_от_25.12.90___9___0___0_13">#REF!</definedName>
    <definedName name="Поправочные_коэффициенты_по_письму_Госстроя_от_25.12.90___9___0___0_14" localSheetId="10">#REF!</definedName>
    <definedName name="Поправочные_коэффициенты_по_письму_Госстроя_от_25.12.90___9___0___0_14">#REF!</definedName>
    <definedName name="Поправочные_коэффициенты_по_письму_Госстроя_от_25.12.90___9___0___0_15" localSheetId="10">#REF!</definedName>
    <definedName name="Поправочные_коэффициенты_по_письму_Госстроя_от_25.12.90___9___0___0_15">#REF!</definedName>
    <definedName name="Поправочные_коэффициенты_по_письму_Госстроя_от_25.12.90___9___0___0_16" localSheetId="10">#REF!</definedName>
    <definedName name="Поправочные_коэффициенты_по_письму_Госстроя_от_25.12.90___9___0___0_16">#REF!</definedName>
    <definedName name="Поправочные_коэффициенты_по_письму_Госстроя_от_25.12.90___9___0___0_7" localSheetId="10">#REF!</definedName>
    <definedName name="Поправочные_коэффициенты_по_письму_Госстроя_от_25.12.90___9___0___0_7">#REF!</definedName>
    <definedName name="Поправочные_коэффициенты_по_письму_Госстроя_от_25.12.90___9___0___0_8" localSheetId="10">#REF!</definedName>
    <definedName name="Поправочные_коэффициенты_по_письму_Госстроя_от_25.12.90___9___0___0_8">#REF!</definedName>
    <definedName name="Поправочные_коэффициенты_по_письму_Госстроя_от_25.12.90___9___0___0_9" localSheetId="10">#REF!</definedName>
    <definedName name="Поправочные_коэффициенты_по_письму_Госстроя_от_25.12.90___9___0___0_9">#REF!</definedName>
    <definedName name="Поправочные_коэффициенты_по_письму_Госстроя_от_25.12.90___9___0___5" localSheetId="21">#REF!</definedName>
    <definedName name="Поправочные_коэффициенты_по_письму_Госстроя_от_25.12.90___9___0___5" localSheetId="22">#REF!</definedName>
    <definedName name="Поправочные_коэффициенты_по_письму_Госстроя_от_25.12.90___9___0___5" localSheetId="23">#REF!</definedName>
    <definedName name="Поправочные_коэффициенты_по_письму_Госстроя_от_25.12.90___9___0___5" localSheetId="10">#REF!</definedName>
    <definedName name="Поправочные_коэффициенты_по_письму_Госстроя_от_25.12.90___9___0___5">#REF!</definedName>
    <definedName name="Поправочные_коэффициенты_по_письму_Госстроя_от_25.12.90___9___0_1" localSheetId="10">#REF!</definedName>
    <definedName name="Поправочные_коэффициенты_по_письму_Госстроя_от_25.12.90___9___0_1">#REF!</definedName>
    <definedName name="Поправочные_коэффициенты_по_письму_Госстроя_от_25.12.90___9___0_10" localSheetId="10">#REF!</definedName>
    <definedName name="Поправочные_коэффициенты_по_письму_Госстроя_от_25.12.90___9___0_10">#REF!</definedName>
    <definedName name="Поправочные_коэффициенты_по_письму_Госстроя_от_25.12.90___9___0_13" localSheetId="10">#REF!</definedName>
    <definedName name="Поправочные_коэффициенты_по_письму_Госстроя_от_25.12.90___9___0_13">#REF!</definedName>
    <definedName name="Поправочные_коэффициенты_по_письму_Госстроя_от_25.12.90___9___0_14" localSheetId="10">#REF!</definedName>
    <definedName name="Поправочные_коэффициенты_по_письму_Госстроя_от_25.12.90___9___0_14">#REF!</definedName>
    <definedName name="Поправочные_коэффициенты_по_письму_Госстроя_от_25.12.90___9___0_15" localSheetId="10">#REF!</definedName>
    <definedName name="Поправочные_коэффициенты_по_письму_Госстроя_от_25.12.90___9___0_15">#REF!</definedName>
    <definedName name="Поправочные_коэффициенты_по_письму_Госстроя_от_25.12.90___9___0_16" localSheetId="10">#REF!</definedName>
    <definedName name="Поправочные_коэффициенты_по_письму_Госстроя_от_25.12.90___9___0_16">#REF!</definedName>
    <definedName name="Поправочные_коэффициенты_по_письму_Госстроя_от_25.12.90___9___0_4" localSheetId="10">#REF!</definedName>
    <definedName name="Поправочные_коэффициенты_по_письму_Госстроя_от_25.12.90___9___0_4">#REF!</definedName>
    <definedName name="Поправочные_коэффициенты_по_письму_Госстроя_от_25.12.90___9___0_5" localSheetId="21">#REF!</definedName>
    <definedName name="Поправочные_коэффициенты_по_письму_Госстроя_от_25.12.90___9___0_5" localSheetId="22">#REF!</definedName>
    <definedName name="Поправочные_коэффициенты_по_письму_Госстроя_от_25.12.90___9___0_5" localSheetId="23">#REF!</definedName>
    <definedName name="Поправочные_коэффициенты_по_письму_Госстроя_от_25.12.90___9___0_5" localSheetId="10">#REF!</definedName>
    <definedName name="Поправочные_коэффициенты_по_письму_Госстроя_от_25.12.90___9___0_5">#REF!</definedName>
    <definedName name="Поправочные_коэффициенты_по_письму_Госстроя_от_25.12.90___9___0_6" localSheetId="10">#REF!</definedName>
    <definedName name="Поправочные_коэффициенты_по_письму_Госстроя_от_25.12.90___9___0_6">#REF!</definedName>
    <definedName name="Поправочные_коэффициенты_по_письму_Госстроя_от_25.12.90___9___0_7" localSheetId="10">#REF!</definedName>
    <definedName name="Поправочные_коэффициенты_по_письму_Госстроя_от_25.12.90___9___0_7">#REF!</definedName>
    <definedName name="Поправочные_коэффициенты_по_письму_Госстроя_от_25.12.90___9___0_8" localSheetId="10">#REF!</definedName>
    <definedName name="Поправочные_коэффициенты_по_письму_Госстроя_от_25.12.90___9___0_8">#REF!</definedName>
    <definedName name="Поправочные_коэффициенты_по_письму_Госстроя_от_25.12.90___9___0_9" localSheetId="10">#REF!</definedName>
    <definedName name="Поправочные_коэффициенты_по_письму_Госстроя_от_25.12.90___9___0_9">#REF!</definedName>
    <definedName name="Поправочные_коэффициенты_по_письму_Госстроя_от_25.12.90___9___10" localSheetId="21">#REF!</definedName>
    <definedName name="Поправочные_коэффициенты_по_письму_Госстроя_от_25.12.90___9___10" localSheetId="22">#REF!</definedName>
    <definedName name="Поправочные_коэффициенты_по_письму_Госстроя_от_25.12.90___9___10" localSheetId="23">#REF!</definedName>
    <definedName name="Поправочные_коэффициенты_по_письму_Госстроя_от_25.12.90___9___10" localSheetId="10">#REF!</definedName>
    <definedName name="Поправочные_коэффициенты_по_письму_Госстроя_от_25.12.90___9___10">#REF!</definedName>
    <definedName name="Поправочные_коэффициенты_по_письму_Госстроя_от_25.12.90___9___10_5" localSheetId="10">#REF!</definedName>
    <definedName name="Поправочные_коэффициенты_по_письму_Госстроя_от_25.12.90___9___10_5">#REF!</definedName>
    <definedName name="Поправочные_коэффициенты_по_письму_Госстроя_от_25.12.90___9___10_6" localSheetId="10">#REF!</definedName>
    <definedName name="Поправочные_коэффициенты_по_письму_Госстроя_от_25.12.90___9___10_6">#REF!</definedName>
    <definedName name="Поправочные_коэффициенты_по_письму_Госстроя_от_25.12.90___9___10_7" localSheetId="10">#REF!</definedName>
    <definedName name="Поправочные_коэффициенты_по_письму_Госстроя_от_25.12.90___9___10_7">#REF!</definedName>
    <definedName name="Поправочные_коэффициенты_по_письму_Госстроя_от_25.12.90___9___10_8" localSheetId="10">#REF!</definedName>
    <definedName name="Поправочные_коэффициенты_по_письму_Госстроя_от_25.12.90___9___10_8">#REF!</definedName>
    <definedName name="Поправочные_коэффициенты_по_письму_Госстроя_от_25.12.90___9___2" localSheetId="21">#REF!</definedName>
    <definedName name="Поправочные_коэффициенты_по_письму_Госстроя_от_25.12.90___9___2" localSheetId="22">#REF!</definedName>
    <definedName name="Поправочные_коэффициенты_по_письму_Госстроя_от_25.12.90___9___2" localSheetId="23">#REF!</definedName>
    <definedName name="Поправочные_коэффициенты_по_письму_Госстроя_от_25.12.90___9___2" localSheetId="10">#REF!</definedName>
    <definedName name="Поправочные_коэффициенты_по_письму_Госстроя_от_25.12.90___9___2">#REF!</definedName>
    <definedName name="Поправочные_коэффициенты_по_письму_Госстроя_от_25.12.90___9___2_5" localSheetId="10">#REF!</definedName>
    <definedName name="Поправочные_коэффициенты_по_письму_Госстроя_от_25.12.90___9___2_5">#REF!</definedName>
    <definedName name="Поправочные_коэффициенты_по_письму_Госстроя_от_25.12.90___9___2_6" localSheetId="10">#REF!</definedName>
    <definedName name="Поправочные_коэффициенты_по_письму_Госстроя_от_25.12.90___9___2_6">#REF!</definedName>
    <definedName name="Поправочные_коэффициенты_по_письму_Госстроя_от_25.12.90___9___2_7" localSheetId="10">#REF!</definedName>
    <definedName name="Поправочные_коэффициенты_по_письму_Госстроя_от_25.12.90___9___2_7">#REF!</definedName>
    <definedName name="Поправочные_коэффициенты_по_письму_Госстроя_от_25.12.90___9___2_8" localSheetId="10">#REF!</definedName>
    <definedName name="Поправочные_коэффициенты_по_письму_Госстроя_от_25.12.90___9___2_8">#REF!</definedName>
    <definedName name="Поправочные_коэффициенты_по_письму_Госстроя_от_25.12.90___9___4" localSheetId="21">#REF!</definedName>
    <definedName name="Поправочные_коэффициенты_по_письму_Госстроя_от_25.12.90___9___4" localSheetId="22">#REF!</definedName>
    <definedName name="Поправочные_коэффициенты_по_письму_Госстроя_от_25.12.90___9___4" localSheetId="23">#REF!</definedName>
    <definedName name="Поправочные_коэффициенты_по_письму_Госстроя_от_25.12.90___9___4" localSheetId="10">#REF!</definedName>
    <definedName name="Поправочные_коэффициенты_по_письму_Госстроя_от_25.12.90___9___4">#REF!</definedName>
    <definedName name="Поправочные_коэффициенты_по_письму_Госстроя_от_25.12.90___9___4_5" localSheetId="10">#REF!</definedName>
    <definedName name="Поправочные_коэффициенты_по_письму_Госстроя_от_25.12.90___9___4_5">#REF!</definedName>
    <definedName name="Поправочные_коэффициенты_по_письму_Госстроя_от_25.12.90___9___4_6" localSheetId="10">#REF!</definedName>
    <definedName name="Поправочные_коэффициенты_по_письму_Госстроя_от_25.12.90___9___4_6">#REF!</definedName>
    <definedName name="Поправочные_коэффициенты_по_письму_Госстроя_от_25.12.90___9___4_7" localSheetId="10">#REF!</definedName>
    <definedName name="Поправочные_коэффициенты_по_письму_Госстроя_от_25.12.90___9___4_7">#REF!</definedName>
    <definedName name="Поправочные_коэффициенты_по_письму_Госстроя_от_25.12.90___9___4_8" localSheetId="10">#REF!</definedName>
    <definedName name="Поправочные_коэффициенты_по_письму_Госстроя_от_25.12.90___9___4_8">#REF!</definedName>
    <definedName name="Поправочные_коэффициенты_по_письму_Госстроя_от_25.12.90___9___5" localSheetId="21">#REF!</definedName>
    <definedName name="Поправочные_коэффициенты_по_письму_Госстроя_от_25.12.90___9___5" localSheetId="22">#REF!</definedName>
    <definedName name="Поправочные_коэффициенты_по_письму_Госстроя_от_25.12.90___9___5" localSheetId="23">#REF!</definedName>
    <definedName name="Поправочные_коэффициенты_по_письму_Госстроя_от_25.12.90___9___5" localSheetId="10">#REF!</definedName>
    <definedName name="Поправочные_коэффициенты_по_письму_Госстроя_от_25.12.90___9___5">#REF!</definedName>
    <definedName name="Поправочные_коэффициенты_по_письму_Госстроя_от_25.12.90___9___6" localSheetId="21">#REF!</definedName>
    <definedName name="Поправочные_коэффициенты_по_письму_Госстроя_от_25.12.90___9___6" localSheetId="22">#REF!</definedName>
    <definedName name="Поправочные_коэффициенты_по_письму_Госстроя_от_25.12.90___9___6" localSheetId="23">#REF!</definedName>
    <definedName name="Поправочные_коэффициенты_по_письму_Госстроя_от_25.12.90___9___6" localSheetId="10">#REF!</definedName>
    <definedName name="Поправочные_коэффициенты_по_письму_Госстроя_от_25.12.90___9___6">#REF!</definedName>
    <definedName name="Поправочные_коэффициенты_по_письму_Госстроя_от_25.12.90___9___6_5" localSheetId="10">#REF!</definedName>
    <definedName name="Поправочные_коэффициенты_по_письму_Госстроя_от_25.12.90___9___6_5">#REF!</definedName>
    <definedName name="Поправочные_коэффициенты_по_письму_Госстроя_от_25.12.90___9___6_6" localSheetId="10">#REF!</definedName>
    <definedName name="Поправочные_коэффициенты_по_письму_Госстроя_от_25.12.90___9___6_6">#REF!</definedName>
    <definedName name="Поправочные_коэффициенты_по_письму_Госстроя_от_25.12.90___9___6_7" localSheetId="10">#REF!</definedName>
    <definedName name="Поправочные_коэффициенты_по_письму_Госстроя_от_25.12.90___9___6_7">#REF!</definedName>
    <definedName name="Поправочные_коэффициенты_по_письму_Госстроя_от_25.12.90___9___6_8" localSheetId="10">#REF!</definedName>
    <definedName name="Поправочные_коэффициенты_по_письму_Госстроя_от_25.12.90___9___6_8">#REF!</definedName>
    <definedName name="Поправочные_коэффициенты_по_письму_Госстроя_от_25.12.90___9___8" localSheetId="21">#REF!</definedName>
    <definedName name="Поправочные_коэффициенты_по_письму_Госстроя_от_25.12.90___9___8" localSheetId="22">#REF!</definedName>
    <definedName name="Поправочные_коэффициенты_по_письму_Госстроя_от_25.12.90___9___8" localSheetId="23">#REF!</definedName>
    <definedName name="Поправочные_коэффициенты_по_письму_Госстроя_от_25.12.90___9___8" localSheetId="10">#REF!</definedName>
    <definedName name="Поправочные_коэффициенты_по_письму_Госстроя_от_25.12.90___9___8">#REF!</definedName>
    <definedName name="Поправочные_коэффициенты_по_письму_Госстроя_от_25.12.90___9___8_5" localSheetId="10">#REF!</definedName>
    <definedName name="Поправочные_коэффициенты_по_письму_Госстроя_от_25.12.90___9___8_5">#REF!</definedName>
    <definedName name="Поправочные_коэффициенты_по_письму_Госстроя_от_25.12.90___9___8_6" localSheetId="10">#REF!</definedName>
    <definedName name="Поправочные_коэффициенты_по_письму_Госстроя_от_25.12.90___9___8_6">#REF!</definedName>
    <definedName name="Поправочные_коэффициенты_по_письму_Госстроя_от_25.12.90___9___8_7" localSheetId="10">#REF!</definedName>
    <definedName name="Поправочные_коэффициенты_по_письму_Госстроя_от_25.12.90___9___8_7">#REF!</definedName>
    <definedName name="Поправочные_коэффициенты_по_письму_Госстроя_от_25.12.90___9___8_8" localSheetId="10">#REF!</definedName>
    <definedName name="Поправочные_коэффициенты_по_письму_Госстроя_от_25.12.90___9___8_8">#REF!</definedName>
    <definedName name="Поправочные_коэффициенты_по_письму_Госстроя_от_25.12.90___9_1" localSheetId="21">#REF!</definedName>
    <definedName name="Поправочные_коэффициенты_по_письму_Госстроя_от_25.12.90___9_1" localSheetId="22">#REF!</definedName>
    <definedName name="Поправочные_коэффициенты_по_письму_Госстроя_от_25.12.90___9_1" localSheetId="23">#REF!</definedName>
    <definedName name="Поправочные_коэффициенты_по_письму_Госстроя_от_25.12.90___9_1" localSheetId="10">#REF!</definedName>
    <definedName name="Поправочные_коэффициенты_по_письму_Госстроя_от_25.12.90___9_1">#REF!</definedName>
    <definedName name="Поправочные_коэффициенты_по_письму_Госстроя_от_25.12.90___9_10" localSheetId="10">#REF!</definedName>
    <definedName name="Поправочные_коэффициенты_по_письму_Госстроя_от_25.12.90___9_10">#REF!</definedName>
    <definedName name="Поправочные_коэффициенты_по_письму_Госстроя_от_25.12.90___9_13" localSheetId="10">#REF!</definedName>
    <definedName name="Поправочные_коэффициенты_по_письму_Госстроя_от_25.12.90___9_13">#REF!</definedName>
    <definedName name="Поправочные_коэффициенты_по_письму_Госстроя_от_25.12.90___9_14" localSheetId="10">#REF!</definedName>
    <definedName name="Поправочные_коэффициенты_по_письму_Госстроя_от_25.12.90___9_14">#REF!</definedName>
    <definedName name="Поправочные_коэффициенты_по_письму_Госстроя_от_25.12.90___9_15" localSheetId="10">#REF!</definedName>
    <definedName name="Поправочные_коэффициенты_по_письму_Госстроя_от_25.12.90___9_15">#REF!</definedName>
    <definedName name="Поправочные_коэффициенты_по_письму_Госстроя_от_25.12.90___9_16" localSheetId="10">#REF!</definedName>
    <definedName name="Поправочные_коэффициенты_по_письму_Госстроя_от_25.12.90___9_16">#REF!</definedName>
    <definedName name="Поправочные_коэффициенты_по_письму_Госстроя_от_25.12.90___9_3" localSheetId="21">#REF!</definedName>
    <definedName name="Поправочные_коэффициенты_по_письму_Госстроя_от_25.12.90___9_3" localSheetId="22">#REF!</definedName>
    <definedName name="Поправочные_коэффициенты_по_письму_Госстроя_от_25.12.90___9_3" localSheetId="23">#REF!</definedName>
    <definedName name="Поправочные_коэффициенты_по_письму_Госстроя_от_25.12.90___9_3" localSheetId="10">#REF!</definedName>
    <definedName name="Поправочные_коэффициенты_по_письму_Госстроя_от_25.12.90___9_3">#REF!</definedName>
    <definedName name="Поправочные_коэффициенты_по_письму_Госстроя_от_25.12.90___9_5" localSheetId="21">#REF!</definedName>
    <definedName name="Поправочные_коэффициенты_по_письму_Госстроя_от_25.12.90___9_5" localSheetId="22">#REF!</definedName>
    <definedName name="Поправочные_коэффициенты_по_письму_Госстроя_от_25.12.90___9_5" localSheetId="23">#REF!</definedName>
    <definedName name="Поправочные_коэффициенты_по_письму_Госстроя_от_25.12.90___9_5" localSheetId="10">#REF!</definedName>
    <definedName name="Поправочные_коэффициенты_по_письму_Госстроя_от_25.12.90___9_5">#REF!</definedName>
    <definedName name="Поправочные_коэффициенты_по_письму_Госстроя_от_25.12.90___9_7" localSheetId="10">#REF!</definedName>
    <definedName name="Поправочные_коэффициенты_по_письму_Госстроя_от_25.12.90___9_7">#REF!</definedName>
    <definedName name="Поправочные_коэффициенты_по_письму_Госстроя_от_25.12.90___9_8" localSheetId="10">#REF!</definedName>
    <definedName name="Поправочные_коэффициенты_по_письму_Госстроя_от_25.12.90___9_8">#REF!</definedName>
    <definedName name="Поправочные_коэффициенты_по_письму_Госстроя_от_25.12.90___9_9" localSheetId="10">#REF!</definedName>
    <definedName name="Поправочные_коэффициенты_по_письму_Госстроя_от_25.12.90___9_9">#REF!</definedName>
    <definedName name="Поправочные_коэффициенты_по_письму_Госстроя_от_25.12.90_1" localSheetId="21">#REF!</definedName>
    <definedName name="Поправочные_коэффициенты_по_письму_Госстроя_от_25.12.90_1" localSheetId="22">#REF!</definedName>
    <definedName name="Поправочные_коэффициенты_по_письму_Госстроя_от_25.12.90_1" localSheetId="23">#REF!</definedName>
    <definedName name="Поправочные_коэффициенты_по_письму_Госстроя_от_25.12.90_1" localSheetId="10">#REF!</definedName>
    <definedName name="Поправочные_коэффициенты_по_письму_Госстроя_от_25.12.90_1">#REF!</definedName>
    <definedName name="Поправочные_коэффициенты_по_письму_Госстроя_от_25.12.90_10" localSheetId="10">#REF!</definedName>
    <definedName name="Поправочные_коэффициенты_по_письму_Госстроя_от_25.12.90_10">#REF!</definedName>
    <definedName name="Поправочные_коэффициенты_по_письму_Госстроя_от_25.12.90_14" localSheetId="10">#REF!</definedName>
    <definedName name="Поправочные_коэффициенты_по_письму_Госстроя_от_25.12.90_14">#REF!</definedName>
    <definedName name="Поправочные_коэффициенты_по_письму_Госстроя_от_25.12.90_3">NA()</definedName>
    <definedName name="Поправочные_коэффициенты_по_письму_Госстроя_от_25.12.90_4">NA()</definedName>
    <definedName name="Поправочные_коэффициенты_по_письму_Госстроя_от_25.12.90_5">NA()</definedName>
    <definedName name="Поправочные_коэффициенты_по_письму_Госстроя_от_25.12.90_8" localSheetId="10">#REF!</definedName>
    <definedName name="Поправочные_коэффициенты_по_письму_Госстроя_от_25.12.90_8">#REF!</definedName>
    <definedName name="ПОсапкднц" localSheetId="22">'[79]Лист опроса'!#REF!</definedName>
    <definedName name="ПОсапкднц" localSheetId="23">'[79]Лист опроса'!#REF!</definedName>
    <definedName name="ПОсапкднц">'[79]Лист опроса'!#REF!</definedName>
    <definedName name="поставка">#N/A</definedName>
    <definedName name="пп" localSheetId="10">#REF!</definedName>
    <definedName name="пп">#REF!</definedName>
    <definedName name="ппо" localSheetId="10" hidden="1">IF(COUNTA(#REF!)=0,0,INDEX(#REF!,MATCH(ROW(#REF!),#REF!,TRUE)))+1</definedName>
    <definedName name="ппо" hidden="1">IF(COUNTA(#REF!)=0,0,INDEX(#REF!,MATCH(ROW(#REF!),#REF!,TRUE)))+1</definedName>
    <definedName name="ппо2" localSheetId="10" hidden="1">'№3 ИЭИ'!ппо-1&amp;"."&amp;MAX(1,COUNTA(INDEX(#REF!,MATCH('№3 ИЭИ'!ппо-1,#REF!,FALSE)):#REF!))</definedName>
    <definedName name="ппо2" hidden="1">ппо-1&amp;"."&amp;MAX(1,COUNTA(INDEX(#REF!,MATCH(ппо-1,#REF!,FALSE)):#REF!))</definedName>
    <definedName name="ппп" localSheetId="21">#REF!</definedName>
    <definedName name="ппп" localSheetId="22">#REF!</definedName>
    <definedName name="ппп" localSheetId="23">#REF!</definedName>
    <definedName name="ппп" localSheetId="10">#REF!</definedName>
    <definedName name="ппп">#REF!</definedName>
    <definedName name="ппппрр">#N/A</definedName>
    <definedName name="пр" localSheetId="21">[124]Общий!$B$5</definedName>
    <definedName name="пр" localSheetId="22">[124]Общий!$B$5</definedName>
    <definedName name="пр" localSheetId="23">[124]Общий!$B$5</definedName>
    <definedName name="ПР" localSheetId="10">#REF!</definedName>
    <definedName name="ПР">#REF!</definedName>
    <definedName name="Пр_Ягур" localSheetId="21">Модуль1.NumTxt</definedName>
    <definedName name="Пр_Ягур" localSheetId="22">Модуль1.NumTxt</definedName>
    <definedName name="Пр_Ягур" localSheetId="23">Модуль1.NumTxt</definedName>
    <definedName name="Пр_Ягур" localSheetId="10">Модуль1.NumTxt</definedName>
    <definedName name="Пр_Ягур">Модуль1.NumTxt</definedName>
    <definedName name="прайс">[125]ВПР!$G$3:$H$19</definedName>
    <definedName name="прапоалад" localSheetId="10">#REF!</definedName>
    <definedName name="прапоалад">#REF!</definedName>
    <definedName name="прглршд">#N/A</definedName>
    <definedName name="прглршлд">#N/A</definedName>
    <definedName name="пргрошдж">#N/A</definedName>
    <definedName name="ПрейскурантП_Н" localSheetId="10">#REF!</definedName>
    <definedName name="ПрейскурантП_Н">#REF!</definedName>
    <definedName name="ПрейскурантТЗ" localSheetId="10">#REF!</definedName>
    <definedName name="ПрейскурантТЗ">#REF!</definedName>
    <definedName name="Премирование" localSheetId="10">#REF!</definedName>
    <definedName name="Премирование">#REF!</definedName>
    <definedName name="приб">[126]сводная!$E$10</definedName>
    <definedName name="прибыль3" localSheetId="10" hidden="1">{#N/A,#N/A,TRUE,"Лист1";#N/A,#N/A,TRUE,"Лист2";#N/A,#N/A,TRUE,"Лист3"}</definedName>
    <definedName name="прибыль3" hidden="1">{#N/A,#N/A,TRUE,"Лист1";#N/A,#N/A,TRUE,"Лист2";#N/A,#N/A,TRUE,"Лист3"}</definedName>
    <definedName name="прием">#N/A</definedName>
    <definedName name="Прикладное_ПО" localSheetId="10">#REF!</definedName>
    <definedName name="Прикладное_ПО">#REF!</definedName>
    <definedName name="Прикладное_ПО_1" localSheetId="10">#REF!</definedName>
    <definedName name="Прикладное_ПО_1">#REF!</definedName>
    <definedName name="Прикладное_ПО_10" localSheetId="10">#REF!</definedName>
    <definedName name="Прикладное_ПО_10">#REF!</definedName>
    <definedName name="Прикладное_ПО_13" localSheetId="10">#REF!</definedName>
    <definedName name="Прикладное_ПО_13">#REF!</definedName>
    <definedName name="Прикладное_ПО_14" localSheetId="10">#REF!</definedName>
    <definedName name="Прикладное_ПО_14">#REF!</definedName>
    <definedName name="Прикладное_ПО_15" localSheetId="10">#REF!</definedName>
    <definedName name="Прикладное_ПО_15">#REF!</definedName>
    <definedName name="Прикладное_ПО_16" localSheetId="10">#REF!</definedName>
    <definedName name="Прикладное_ПО_16">#REF!</definedName>
    <definedName name="Прикладное_ПО_4" localSheetId="10">#REF!</definedName>
    <definedName name="Прикладное_ПО_4">#REF!</definedName>
    <definedName name="Прикладное_ПО_5" localSheetId="10">#REF!</definedName>
    <definedName name="Прикладное_ПО_5">#REF!</definedName>
    <definedName name="Прикладное_ПО_6" localSheetId="10">#REF!</definedName>
    <definedName name="Прикладное_ПО_6">#REF!</definedName>
    <definedName name="Прикладное_ПО_7" localSheetId="10">#REF!</definedName>
    <definedName name="Прикладное_ПО_7">#REF!</definedName>
    <definedName name="Прикладное_ПО_8" localSheetId="10">#REF!</definedName>
    <definedName name="Прикладное_ПО_8">#REF!</definedName>
    <definedName name="Прикладное_ПО_9" localSheetId="10">#REF!</definedName>
    <definedName name="Прикладное_ПО_9">#REF!</definedName>
    <definedName name="прил" localSheetId="22">#REF!</definedName>
    <definedName name="прил" localSheetId="23">#REF!</definedName>
    <definedName name="прил" localSheetId="10">#REF!</definedName>
    <definedName name="прил">#REF!</definedName>
    <definedName name="прим">[127]СметаСводная!$C$7</definedName>
    <definedName name="Применительно_к" localSheetId="10">#REF!</definedName>
    <definedName name="Применительно_к">#REF!</definedName>
    <definedName name="Принадлежность" localSheetId="10">[86]Справочник!#REF!</definedName>
    <definedName name="Принадлежность">[86]Справочник!#REF!</definedName>
    <definedName name="Природа">[128]Списки!$B$67:$B$75</definedName>
    <definedName name="прлншлд">#N/A</definedName>
    <definedName name="прлрглрол">#N/A</definedName>
    <definedName name="про" localSheetId="21">#REF!</definedName>
    <definedName name="про" localSheetId="22">#REF!</definedName>
    <definedName name="про" localSheetId="23">#REF!</definedName>
    <definedName name="про" localSheetId="10">#REF!</definedName>
    <definedName name="про">#REF!</definedName>
    <definedName name="пробм" localSheetId="10">#REF!</definedName>
    <definedName name="пробм">#REF!</definedName>
    <definedName name="пробная" localSheetId="21">#REF!</definedName>
    <definedName name="пробная" localSheetId="22">#REF!</definedName>
    <definedName name="пробная" localSheetId="23">#REF!</definedName>
    <definedName name="пробная" localSheetId="10">#REF!</definedName>
    <definedName name="пробная">#REF!</definedName>
    <definedName name="пробная_1" localSheetId="10">#REF!</definedName>
    <definedName name="пробная_1">#REF!</definedName>
    <definedName name="пробная_10" localSheetId="10">#REF!</definedName>
    <definedName name="пробная_10">#REF!</definedName>
    <definedName name="пробная_13" localSheetId="10">#REF!</definedName>
    <definedName name="пробная_13">#REF!</definedName>
    <definedName name="пробная_14" localSheetId="10">#REF!</definedName>
    <definedName name="пробная_14">#REF!</definedName>
    <definedName name="пробная_15" localSheetId="10">#REF!</definedName>
    <definedName name="пробная_15">#REF!</definedName>
    <definedName name="пробная_16" localSheetId="10">#REF!</definedName>
    <definedName name="пробная_16">#REF!</definedName>
    <definedName name="пробная_4" localSheetId="10">#REF!</definedName>
    <definedName name="пробная_4">#REF!</definedName>
    <definedName name="пробная_5" localSheetId="10">#REF!</definedName>
    <definedName name="пробная_5">#REF!</definedName>
    <definedName name="пробная_6" localSheetId="10">#REF!</definedName>
    <definedName name="пробная_6">#REF!</definedName>
    <definedName name="пробная_7" localSheetId="10">#REF!</definedName>
    <definedName name="пробная_7">#REF!</definedName>
    <definedName name="пробная_8" localSheetId="10">#REF!</definedName>
    <definedName name="пробная_8">#REF!</definedName>
    <definedName name="пробная_9" localSheetId="10">#REF!</definedName>
    <definedName name="пробная_9">#REF!</definedName>
    <definedName name="Проверил" localSheetId="10">#REF!</definedName>
    <definedName name="Проверил">#REF!</definedName>
    <definedName name="Проезд" localSheetId="22">#REF!</definedName>
    <definedName name="Проезд" localSheetId="23">#REF!</definedName>
    <definedName name="Проезд" localSheetId="10">#REF!</definedName>
    <definedName name="Проезд">#REF!</definedName>
    <definedName name="проект" localSheetId="22">#REF!</definedName>
    <definedName name="проект" localSheetId="23">#REF!</definedName>
    <definedName name="проект" localSheetId="10">#REF!</definedName>
    <definedName name="проект">#REF!</definedName>
    <definedName name="Проектировщик">#N/A</definedName>
    <definedName name="промбез" localSheetId="10">[129]топография!#REF!</definedName>
    <definedName name="промбез">#REF!</definedName>
    <definedName name="Промбезоп" localSheetId="10">#REF!</definedName>
    <definedName name="Промбезоп">#REF!</definedName>
    <definedName name="Промежуточный_коэфф._К1" localSheetId="10">#REF!</definedName>
    <definedName name="Промежуточный_коэфф._К1">#REF!</definedName>
    <definedName name="Промежуточный_коэфф._К2" localSheetId="10">#REF!</definedName>
    <definedName name="Промежуточный_коэфф._К2">#REF!</definedName>
    <definedName name="Прот">'[59]Лист опроса'!$B$6</definedName>
    <definedName name="Прот2" localSheetId="22">#REF!</definedName>
    <definedName name="Прот2" localSheetId="23">#REF!</definedName>
    <definedName name="Прот2" localSheetId="10">#REF!</definedName>
    <definedName name="Прот2">#REF!</definedName>
    <definedName name="ПротА1">'[79]Лист опроса'!$N$10</definedName>
    <definedName name="противопож">[116]Вспомогательный!$D$80</definedName>
    <definedName name="Протр" localSheetId="22">#REF!</definedName>
    <definedName name="Протр" localSheetId="23">#REF!</definedName>
    <definedName name="Протр" localSheetId="10">#REF!</definedName>
    <definedName name="Протр">#REF!</definedName>
    <definedName name="профиль" localSheetId="10">#REF!</definedName>
    <definedName name="профиль">#REF!</definedName>
    <definedName name="процент_т_ф">#REF!</definedName>
    <definedName name="Процент_тепло">#REF!</definedName>
    <definedName name="Процент_эл_ф">#REF!</definedName>
    <definedName name="Процент_электра">#REF!</definedName>
    <definedName name="процесс">'[130]Лист1 Справочные данные'!$D$5:$D$10</definedName>
    <definedName name="прочая_доля_99" localSheetId="10">#REF!</definedName>
    <definedName name="прочая_доля_99">#REF!</definedName>
    <definedName name="прочая_процент" localSheetId="10">#REF!</definedName>
    <definedName name="прочая_процент">#REF!</definedName>
    <definedName name="прочая_процент_98_ав" localSheetId="10">#REF!</definedName>
    <definedName name="прочая_процент_98_ав">#REF!</definedName>
    <definedName name="прочая_процент_99">#REF!</definedName>
    <definedName name="прочая_процент_ав">#REF!</definedName>
    <definedName name="прочая_процент_ф">#REF!</definedName>
    <definedName name="прочая_процент_ф_ав">#REF!</definedName>
    <definedName name="Прочие_затраты_в_базисных_ценах" localSheetId="10">#REF!</definedName>
    <definedName name="Прочие_затраты_в_базисных_ценах">#REF!</definedName>
    <definedName name="Прочие_затраты_в_текущих_ценах" localSheetId="10">#REF!</definedName>
    <definedName name="Прочие_затраты_в_текущих_ценах">#REF!</definedName>
    <definedName name="Прочие_затраты_в_текущих_ценах_по_ресурсному_расчету" localSheetId="10">#REF!</definedName>
    <definedName name="Прочие_затраты_в_текущих_ценах_по_ресурсному_расчету">#REF!</definedName>
    <definedName name="Прочие_затраты_в_текущих_ценах_после_применения_индексов" localSheetId="10">#REF!</definedName>
    <definedName name="Прочие_затраты_в_текущих_ценах_после_применения_индексов">#REF!</definedName>
    <definedName name="ПРОЮЛЮ" localSheetId="10">#REF!</definedName>
    <definedName name="ПРОЮЛЮ">#REF!</definedName>
    <definedName name="прп" localSheetId="10">#REF!</definedName>
    <definedName name="прп">#REF!</definedName>
    <definedName name="прпр" localSheetId="21">Модуль1.NumTxt</definedName>
    <definedName name="прпр" localSheetId="22">Модуль1.NumTxt</definedName>
    <definedName name="прпр" localSheetId="23">Модуль1.NumTxt</definedName>
    <definedName name="прпр" localSheetId="10">#REF!</definedName>
    <definedName name="прпр">#REF!</definedName>
    <definedName name="прпр_1" localSheetId="10">#REF!</definedName>
    <definedName name="прпр_1">#REF!</definedName>
    <definedName name="прпр_1_1" localSheetId="10">#REF!</definedName>
    <definedName name="прпр_1_1">#REF!</definedName>
    <definedName name="прпр_1_10" localSheetId="10">#REF!</definedName>
    <definedName name="прпр_1_10">#REF!</definedName>
    <definedName name="прпр_1_13" localSheetId="10">#REF!</definedName>
    <definedName name="прпр_1_13">#REF!</definedName>
    <definedName name="прпр_1_14" localSheetId="10">#REF!</definedName>
    <definedName name="прпр_1_14">#REF!</definedName>
    <definedName name="прпр_1_15" localSheetId="10">#REF!</definedName>
    <definedName name="прпр_1_15">#REF!</definedName>
    <definedName name="прпр_1_16" localSheetId="10">#REF!</definedName>
    <definedName name="прпр_1_16">#REF!</definedName>
    <definedName name="прпр_1_4" localSheetId="10">#REF!</definedName>
    <definedName name="прпр_1_4">#REF!</definedName>
    <definedName name="прпр_1_5" localSheetId="10">#REF!</definedName>
    <definedName name="прпр_1_5">#REF!</definedName>
    <definedName name="прпр_1_6" localSheetId="10">#REF!</definedName>
    <definedName name="прпр_1_6">#REF!</definedName>
    <definedName name="прпр_1_7" localSheetId="10">#REF!</definedName>
    <definedName name="прпр_1_7">#REF!</definedName>
    <definedName name="прпр_1_8" localSheetId="10">#REF!</definedName>
    <definedName name="прпр_1_8">#REF!</definedName>
    <definedName name="прпр_1_9" localSheetId="10">#REF!</definedName>
    <definedName name="прпр_1_9">#REF!</definedName>
    <definedName name="прпр_4" localSheetId="10">#REF!</definedName>
    <definedName name="прпр_4">#REF!</definedName>
    <definedName name="прпр_5" localSheetId="10">#REF!</definedName>
    <definedName name="прпр_5">#REF!</definedName>
    <definedName name="прпр_6" localSheetId="10">#REF!</definedName>
    <definedName name="прпр_6">#REF!</definedName>
    <definedName name="прр">#REF!</definedName>
    <definedName name="пс">#REF!</definedName>
    <definedName name="Пс3">'[131]Лист опроса'!$B$61</definedName>
    <definedName name="псков">[132]свод!$E$10</definedName>
    <definedName name="пунктА1">[79]Дог_рас!$H$300</definedName>
    <definedName name="пунктАБ">[94]Дог_рас!$H$31</definedName>
    <definedName name="пунктДЦ" localSheetId="22">#REF!</definedName>
    <definedName name="пунктДЦ" localSheetId="23">#REF!</definedName>
    <definedName name="пунктДЦ" localSheetId="10">#REF!</definedName>
    <definedName name="пунктДЦ">#REF!</definedName>
    <definedName name="пут" localSheetId="22">#REF!</definedName>
    <definedName name="пут" localSheetId="23">#REF!</definedName>
    <definedName name="пут" localSheetId="10">#REF!</definedName>
    <definedName name="пут">#REF!</definedName>
    <definedName name="пуч" localSheetId="22">#REF!</definedName>
    <definedName name="пуч" localSheetId="23">#REF!</definedName>
    <definedName name="пуч" localSheetId="10">#REF!</definedName>
    <definedName name="пуч">#REF!</definedName>
    <definedName name="ПЦ_ППО">#REF!</definedName>
    <definedName name="р" localSheetId="21" hidden="1">{#N/A,#N/A,FALSE,"накладная04";#N/A,#N/A,FALSE,"накладная03";#N/A,#N/A,FALSE,"накладная02";#N/A,#N/A,FALSE,"накладная01"}</definedName>
    <definedName name="р" localSheetId="22" hidden="1">{#N/A,#N/A,FALSE,"накладная04";#N/A,#N/A,FALSE,"накладная03";#N/A,#N/A,FALSE,"накладная02";#N/A,#N/A,FALSE,"накладная01"}</definedName>
    <definedName name="р" localSheetId="23" hidden="1">{#N/A,#N/A,FALSE,"накладная04";#N/A,#N/A,FALSE,"накладная03";#N/A,#N/A,FALSE,"накладная02";#N/A,#N/A,FALSE,"накладная01"}</definedName>
    <definedName name="р" localSheetId="10">#N/A</definedName>
    <definedName name="р">#REF!</definedName>
    <definedName name="р66" localSheetId="10">#REF!</definedName>
    <definedName name="р66">#REF!</definedName>
    <definedName name="ра">#N/A</definedName>
    <definedName name="работа" localSheetId="10">#REF!</definedName>
    <definedName name="работа">#REF!</definedName>
    <definedName name="Работа1" localSheetId="10">#REF!</definedName>
    <definedName name="Работа1">#REF!</definedName>
    <definedName name="Работа10" localSheetId="10">#REF!</definedName>
    <definedName name="Работа10">#REF!</definedName>
    <definedName name="Работа11" localSheetId="10">#REF!</definedName>
    <definedName name="Работа11">#REF!</definedName>
    <definedName name="Работа12">#REF!</definedName>
    <definedName name="Работа13">#REF!</definedName>
    <definedName name="Работа14">#REF!</definedName>
    <definedName name="Работа15">#REF!</definedName>
    <definedName name="Работа16">#REF!</definedName>
    <definedName name="Работа17">#REF!</definedName>
    <definedName name="Работа18">#REF!</definedName>
    <definedName name="Работа19">#REF!</definedName>
    <definedName name="Работа2">#REF!</definedName>
    <definedName name="Работа20">#REF!</definedName>
    <definedName name="Работа21">#REF!</definedName>
    <definedName name="Работа22">#REF!</definedName>
    <definedName name="Работа23">#REF!</definedName>
    <definedName name="Работа24">#REF!</definedName>
    <definedName name="Работа25">#REF!</definedName>
    <definedName name="Работа26">#REF!</definedName>
    <definedName name="Работа27">#REF!</definedName>
    <definedName name="Работа28">#REF!</definedName>
    <definedName name="Работа29">#REF!</definedName>
    <definedName name="Работа3">#REF!</definedName>
    <definedName name="Работа30">#REF!</definedName>
    <definedName name="Работа31">#REF!</definedName>
    <definedName name="Работа32">#REF!</definedName>
    <definedName name="Работа33">#REF!</definedName>
    <definedName name="Работа34">#REF!</definedName>
    <definedName name="Работа35">#REF!</definedName>
    <definedName name="Работа36">#REF!</definedName>
    <definedName name="Работа37">#REF!</definedName>
    <definedName name="Работа38">#REF!</definedName>
    <definedName name="Работа39">#REF!</definedName>
    <definedName name="Работа4">#REF!</definedName>
    <definedName name="Работа40">#REF!</definedName>
    <definedName name="Работа41">#REF!</definedName>
    <definedName name="Работа42">#REF!</definedName>
    <definedName name="Работа43">#REF!</definedName>
    <definedName name="Работа44">#REF!</definedName>
    <definedName name="Работа45">#REF!</definedName>
    <definedName name="Работа46">#REF!</definedName>
    <definedName name="Работа47">#REF!</definedName>
    <definedName name="Работа48">#REF!</definedName>
    <definedName name="Работа49">#REF!</definedName>
    <definedName name="Работа5">#REF!</definedName>
    <definedName name="Работа50">#REF!</definedName>
    <definedName name="Работа51">#REF!</definedName>
    <definedName name="Работа52">#REF!</definedName>
    <definedName name="Работа53">#REF!</definedName>
    <definedName name="Работа54">#REF!</definedName>
    <definedName name="Работа55">#REF!</definedName>
    <definedName name="Работа56">#REF!</definedName>
    <definedName name="Работа57">#REF!</definedName>
    <definedName name="Работа58">#REF!</definedName>
    <definedName name="Работа59">#REF!</definedName>
    <definedName name="Работа6">#REF!</definedName>
    <definedName name="Работа60">#REF!</definedName>
    <definedName name="Работа7">#REF!</definedName>
    <definedName name="Работа8">#REF!</definedName>
    <definedName name="Работа9">#REF!</definedName>
    <definedName name="равр">#REF!</definedName>
    <definedName name="развитость">'[130]Лист1 Справочные данные'!$D$17:$D$24</definedName>
    <definedName name="Раздел" localSheetId="22">#REF!</definedName>
    <definedName name="Раздел" localSheetId="23">#REF!</definedName>
    <definedName name="Раздел" localSheetId="10">#REF!</definedName>
    <definedName name="Раздел">#REF!</definedName>
    <definedName name="Разделы" localSheetId="10">#REF!</definedName>
    <definedName name="Разделы">#REF!</definedName>
    <definedName name="разраб" localSheetId="22">{#N/A,#N/A,FALSE,"накладная04";#N/A,#N/A,FALSE,"накладная03";#N/A,#N/A,FALSE,"накладная02";#N/A,#N/A,FALSE,"накладная01"}</definedName>
    <definedName name="разраб" localSheetId="23">{#N/A,#N/A,FALSE,"накладная04";#N/A,#N/A,FALSE,"накладная03";#N/A,#N/A,FALSE,"накладная02";#N/A,#N/A,FALSE,"накладная01"}</definedName>
    <definedName name="разраб" localSheetId="10">{#N/A,#N/A,FALSE,"накладная04";#N/A,#N/A,FALSE,"накладная03";#N/A,#N/A,FALSE,"накладная02";#N/A,#N/A,FALSE,"накладная01"}</definedName>
    <definedName name="разраб">{#N/A,#N/A,FALSE,"накладная04";#N/A,#N/A,FALSE,"накладная03";#N/A,#N/A,FALSE,"накладная02";#N/A,#N/A,FALSE,"накладная01"}</definedName>
    <definedName name="Разработка" localSheetId="10">#REF!</definedName>
    <definedName name="Разработка">#REF!</definedName>
    <definedName name="Разработка_" localSheetId="10">#REF!</definedName>
    <definedName name="Разработка_">#REF!</definedName>
    <definedName name="Разработка__1" localSheetId="10">#REF!</definedName>
    <definedName name="Разработка__1">#REF!</definedName>
    <definedName name="Разработка__10" localSheetId="10">#REF!</definedName>
    <definedName name="Разработка__10">#REF!</definedName>
    <definedName name="Разработка__13" localSheetId="10">#REF!</definedName>
    <definedName name="Разработка__13">#REF!</definedName>
    <definedName name="Разработка__14" localSheetId="10">#REF!</definedName>
    <definedName name="Разработка__14">#REF!</definedName>
    <definedName name="Разработка__15" localSheetId="10">#REF!</definedName>
    <definedName name="Разработка__15">#REF!</definedName>
    <definedName name="Разработка__16" localSheetId="10">#REF!</definedName>
    <definedName name="Разработка__16">#REF!</definedName>
    <definedName name="Разработка__7" localSheetId="10">#REF!</definedName>
    <definedName name="Разработка__7">#REF!</definedName>
    <definedName name="Разработка__8" localSheetId="10">#REF!</definedName>
    <definedName name="Разработка__8">#REF!</definedName>
    <definedName name="Разработка__9" localSheetId="10">#REF!</definedName>
    <definedName name="Разработка__9">#REF!</definedName>
    <definedName name="Разработка_1" localSheetId="10">#REF!</definedName>
    <definedName name="Разработка_1">#REF!</definedName>
    <definedName name="Разработка_10" localSheetId="10">#REF!</definedName>
    <definedName name="Разработка_10">#REF!</definedName>
    <definedName name="Разработка_13" localSheetId="10">#REF!</definedName>
    <definedName name="Разработка_13">#REF!</definedName>
    <definedName name="Разработка_14" localSheetId="10">#REF!</definedName>
    <definedName name="Разработка_14">#REF!</definedName>
    <definedName name="Разработка_15" localSheetId="10">#REF!</definedName>
    <definedName name="Разработка_15">#REF!</definedName>
    <definedName name="Разработка_16" localSheetId="10">#REF!</definedName>
    <definedName name="Разработка_16">#REF!</definedName>
    <definedName name="Разработка_4" localSheetId="10">#REF!</definedName>
    <definedName name="Разработка_4">#REF!</definedName>
    <definedName name="Разработка_5" localSheetId="10">#REF!</definedName>
    <definedName name="Разработка_5">#REF!</definedName>
    <definedName name="Разработка_6" localSheetId="10">#REF!</definedName>
    <definedName name="Разработка_6">#REF!</definedName>
    <definedName name="Разработка_7" localSheetId="10">#REF!</definedName>
    <definedName name="Разработка_7">#REF!</definedName>
    <definedName name="Разработка_8" localSheetId="10">#REF!</definedName>
    <definedName name="Разработка_8">#REF!</definedName>
    <definedName name="Разработка_9" localSheetId="10">#REF!</definedName>
    <definedName name="Разработка_9">#REF!</definedName>
    <definedName name="Районный_к_т_к_ЗП" localSheetId="10">#REF!</definedName>
    <definedName name="Районный_к_т_к_ЗП">#REF!</definedName>
    <definedName name="Районный_к_т_к_ЗП_по_ресурсному_расчету" localSheetId="10">#REF!</definedName>
    <definedName name="Районный_к_т_к_ЗП_по_ресурсному_расчету">#REF!</definedName>
    <definedName name="рапрапрапр">#N/A</definedName>
    <definedName name="рас1">[133]data!$B$6</definedName>
    <definedName name="расходы" localSheetId="10">#REF!</definedName>
    <definedName name="расходы">#REF!</definedName>
    <definedName name="Расчет" localSheetId="21">#REF!</definedName>
    <definedName name="Расчет" localSheetId="22">#REF!</definedName>
    <definedName name="Расчет" localSheetId="23">#REF!</definedName>
    <definedName name="расчет" localSheetId="10">#N/A</definedName>
    <definedName name="расчет">#REF!</definedName>
    <definedName name="Расчёт1">'[134]Смета 7'!$F$1</definedName>
    <definedName name="ргл" localSheetId="10">#REF!</definedName>
    <definedName name="ргл">#REF!</definedName>
    <definedName name="рглдошж">#N/A</definedName>
    <definedName name="рглнгщд">#N/A</definedName>
    <definedName name="РД" localSheetId="21">#REF!</definedName>
    <definedName name="РД" localSheetId="22">#REF!</definedName>
    <definedName name="РД" localSheetId="23">#REF!</definedName>
    <definedName name="РД" localSheetId="10">#REF!</definedName>
    <definedName name="РД">#REF!</definedName>
    <definedName name="Регистрационный_номер_группы_строек" localSheetId="10">#REF!</definedName>
    <definedName name="Регистрационный_номер_группы_строек">#REF!</definedName>
    <definedName name="Регистрационный_номер_локальной_сметы" localSheetId="10">#REF!</definedName>
    <definedName name="Регистрационный_номер_локальной_сметы">#REF!</definedName>
    <definedName name="Регистрационный_номер_объекта" localSheetId="10">#REF!</definedName>
    <definedName name="Регистрационный_номер_объекта">#REF!</definedName>
    <definedName name="Регистрационный_номер_объектной_сметы" localSheetId="10">#REF!</definedName>
    <definedName name="Регистрационный_номер_объектной_сметы">#REF!</definedName>
    <definedName name="Регистрационный_номер_очереди" localSheetId="10">#REF!</definedName>
    <definedName name="Регистрационный_номер_очереди">#REF!</definedName>
    <definedName name="Регистрационный_номер_пускового_комплекса" localSheetId="10">#REF!</definedName>
    <definedName name="Регистрационный_номер_пускового_комплекса">#REF!</definedName>
    <definedName name="Регистрационный_номер_сводного_сметного_расчета" localSheetId="10">#REF!</definedName>
    <definedName name="Регистрационный_номер_сводного_сметного_расчета">#REF!</definedName>
    <definedName name="Регистрационный_номер_стройки" localSheetId="10">#REF!</definedName>
    <definedName name="Регистрационный_номер_стройки">#REF!</definedName>
    <definedName name="Регулярная_часть" localSheetId="22">#REF!</definedName>
    <definedName name="Регулярная_часть" localSheetId="23">#REF!</definedName>
    <definedName name="Регулярная_часть" localSheetId="10">#REF!</definedName>
    <definedName name="Регулярная_часть">#REF!</definedName>
    <definedName name="режим">'[130]Лист1 Справочные данные'!$D$26:$D$31</definedName>
    <definedName name="Рез_ГенДир" localSheetId="10">'[28]Перечень корректировок'!#REF!</definedName>
    <definedName name="Рез_ГенДир">'[28]Перечень корректировок'!#REF!</definedName>
    <definedName name="Рез_КЗ" localSheetId="10">'[28]Перечень корректировок'!#REF!</definedName>
    <definedName name="Рез_КЗ">'[28]Перечень корректировок'!#REF!</definedName>
    <definedName name="ресурс" localSheetId="10">#REF!</definedName>
    <definedName name="ресурс">#REF!</definedName>
    <definedName name="РЗАПС">[135]Справка!$L$3:$L$8</definedName>
    <definedName name="рига">'[136]СметаСводная снег'!$E$7</definedName>
    <definedName name="рис1" localSheetId="10" hidden="1">{#N/A,#N/A,TRUE,"Лист1";#N/A,#N/A,TRUE,"Лист2";#N/A,#N/A,TRUE,"Лист3"}</definedName>
    <definedName name="рис1" hidden="1">{#N/A,#N/A,TRUE,"Лист1";#N/A,#N/A,TRUE,"Лист2";#N/A,#N/A,TRUE,"Лист3"}</definedName>
    <definedName name="ркуекено">#N/A</definedName>
    <definedName name="рл">#N/A</definedName>
    <definedName name="рн" localSheetId="10">#REF!</definedName>
    <definedName name="рн">#REF!</definedName>
    <definedName name="рнг" localSheetId="10">#REF!</definedName>
    <definedName name="рнг">#REF!</definedName>
    <definedName name="рол" localSheetId="21">[137]топография!#REF!</definedName>
    <definedName name="рол" localSheetId="22">[137]топография!#REF!</definedName>
    <definedName name="рол" localSheetId="23">[137]топография!#REF!</definedName>
    <definedName name="рол" localSheetId="10">#N/A</definedName>
    <definedName name="рол">#REF!</definedName>
    <definedName name="рол_6" localSheetId="10">#REF!</definedName>
    <definedName name="рол_6">#REF!</definedName>
    <definedName name="рол_7" localSheetId="10">#REF!</definedName>
    <definedName name="рол_7">#REF!</definedName>
    <definedName name="рол_8" localSheetId="10">#REF!</definedName>
    <definedName name="рол_8">#REF!</definedName>
    <definedName name="ролд" localSheetId="10">#REF!</definedName>
    <definedName name="ролд">#REF!</definedName>
    <definedName name="ролл" localSheetId="10">#REF!</definedName>
    <definedName name="ролл">#REF!</definedName>
    <definedName name="роло" localSheetId="10">#REF!</definedName>
    <definedName name="роло">#REF!</definedName>
    <definedName name="рооо" localSheetId="10">#REF!</definedName>
    <definedName name="рооо">#REF!</definedName>
    <definedName name="ропгнлпеглн" localSheetId="10">#REF!</definedName>
    <definedName name="ропгнлпеглн">#REF!</definedName>
    <definedName name="ропорпорпорпорпс" localSheetId="21">Модуль1.NumTxt</definedName>
    <definedName name="ропорпорпорпорпс" localSheetId="22">Модуль1.NumTxt</definedName>
    <definedName name="ропорпорпорпорпс" localSheetId="23">Модуль1.NumTxt</definedName>
    <definedName name="ропорпорпорпорпс" localSheetId="10">Модуль1.NumTxt</definedName>
    <definedName name="ропорпорпорпорпс">Модуль1.NumTxt</definedName>
    <definedName name="ророщ">#N/A</definedName>
    <definedName name="рпв" localSheetId="10">#REF!</definedName>
    <definedName name="рпв">#REF!</definedName>
    <definedName name="рпол">#N/A</definedName>
    <definedName name="рполд" localSheetId="10">#REF!</definedName>
    <definedName name="рполд">#REF!</definedName>
    <definedName name="рр">#N/A</definedName>
    <definedName name="РРК" localSheetId="21">#REF!</definedName>
    <definedName name="РРК" localSheetId="22">#REF!</definedName>
    <definedName name="РРК" localSheetId="23">#REF!</definedName>
    <definedName name="РРК" localSheetId="10">#REF!</definedName>
    <definedName name="РРК">#REF!</definedName>
    <definedName name="ррр" localSheetId="10">#N/A</definedName>
    <definedName name="РРР">'[138]Смета 7'!$F$1</definedName>
    <definedName name="РСЛ" localSheetId="21">#REF!</definedName>
    <definedName name="РСЛ" localSheetId="22">#REF!</definedName>
    <definedName name="РСЛ" localSheetId="23">#REF!</definedName>
    <definedName name="РСЛ" localSheetId="10">#REF!</definedName>
    <definedName name="РСЛ">#REF!</definedName>
    <definedName name="ртип" localSheetId="10">#REF!</definedName>
    <definedName name="ртип">#REF!</definedName>
    <definedName name="ру">#N/A</definedName>
    <definedName name="РукГр" localSheetId="22">#REF!</definedName>
    <definedName name="РукГр" localSheetId="23">#REF!</definedName>
    <definedName name="РукГр" localSheetId="10">#REF!</definedName>
    <definedName name="РукГр">#REF!</definedName>
    <definedName name="Руководитель" localSheetId="21">#REF!</definedName>
    <definedName name="Руководитель" localSheetId="22">#REF!</definedName>
    <definedName name="Руководитель" localSheetId="23">#REF!</definedName>
    <definedName name="Руководитель" localSheetId="10">#REF!</definedName>
    <definedName name="Руководитель">#REF!</definedName>
    <definedName name="Руководитель_10" localSheetId="10">#REF!</definedName>
    <definedName name="Руководитель_10">#REF!</definedName>
    <definedName name="Руководитель_14" localSheetId="10">#REF!</definedName>
    <definedName name="Руководитель_14">#REF!</definedName>
    <definedName name="Руководитель_15" localSheetId="10">#REF!</definedName>
    <definedName name="Руководитель_15">#REF!</definedName>
    <definedName name="Руководитель_16" localSheetId="10">#REF!</definedName>
    <definedName name="Руководитель_16">#REF!</definedName>
    <definedName name="Руководитель_4" localSheetId="10">#REF!</definedName>
    <definedName name="Руководитель_4">#REF!</definedName>
    <definedName name="Руководитель_6" localSheetId="10">#REF!</definedName>
    <definedName name="Руководитель_6">#REF!</definedName>
    <definedName name="Руководитель_8" localSheetId="10">#REF!</definedName>
    <definedName name="Руководитель_8">#REF!</definedName>
    <definedName name="Руководитель_9" localSheetId="10">#REF!</definedName>
    <definedName name="Руководитель_9">#REF!</definedName>
    <definedName name="ручей" localSheetId="21">#REF!</definedName>
    <definedName name="ручей" localSheetId="22">#REF!</definedName>
    <definedName name="ручей" localSheetId="23">#REF!</definedName>
    <definedName name="ручей" localSheetId="10">#REF!</definedName>
    <definedName name="ручей">#REF!</definedName>
    <definedName name="с" localSheetId="22">'[66]7'!#REF!</definedName>
    <definedName name="с" localSheetId="23">'[66]7'!#REF!</definedName>
    <definedName name="С" localSheetId="10" hidden="1">{#N/A,#N/A,FALSE,"Шаблон_Спец1"}</definedName>
    <definedName name="с">'[66]7'!#REF!</definedName>
    <definedName name="с_с_т_ф" localSheetId="10">#REF!</definedName>
    <definedName name="с_с_т_ф">#REF!</definedName>
    <definedName name="с_с_тепло" localSheetId="10">#REF!</definedName>
    <definedName name="с_с_тепло">#REF!</definedName>
    <definedName name="с_с_эл_ф" localSheetId="10">#REF!</definedName>
    <definedName name="с_с_эл_ф">#REF!</definedName>
    <definedName name="с_с_электра">#REF!</definedName>
    <definedName name="с1" localSheetId="22">#REF!</definedName>
    <definedName name="с1" localSheetId="23">#REF!</definedName>
    <definedName name="с1" localSheetId="10">#N/A</definedName>
    <definedName name="с1">#REF!</definedName>
    <definedName name="с10" localSheetId="22">#REF!</definedName>
    <definedName name="с10" localSheetId="23">#REF!</definedName>
    <definedName name="с10" localSheetId="10">#REF!</definedName>
    <definedName name="с10">#REF!</definedName>
    <definedName name="с2" localSheetId="22">#REF!</definedName>
    <definedName name="с2" localSheetId="23">#REF!</definedName>
    <definedName name="с2" localSheetId="10">#REF!</definedName>
    <definedName name="с2">#REF!</definedName>
    <definedName name="с3" localSheetId="22">#REF!</definedName>
    <definedName name="с3" localSheetId="23">#REF!</definedName>
    <definedName name="с3" localSheetId="10">#REF!</definedName>
    <definedName name="с3">#REF!</definedName>
    <definedName name="с4" localSheetId="22">#REF!</definedName>
    <definedName name="с4" localSheetId="23">#REF!</definedName>
    <definedName name="с4" localSheetId="10">#REF!</definedName>
    <definedName name="с4">#REF!</definedName>
    <definedName name="с5" localSheetId="22">#REF!</definedName>
    <definedName name="с5" localSheetId="23">#REF!</definedName>
    <definedName name="с5" localSheetId="10">#REF!</definedName>
    <definedName name="с5">#REF!</definedName>
    <definedName name="с6" localSheetId="22">#REF!</definedName>
    <definedName name="с6" localSheetId="23">#REF!</definedName>
    <definedName name="с6" localSheetId="10">#REF!</definedName>
    <definedName name="с6">#REF!</definedName>
    <definedName name="с7" localSheetId="22">#REF!</definedName>
    <definedName name="с7" localSheetId="23">#REF!</definedName>
    <definedName name="с7" localSheetId="10">#REF!</definedName>
    <definedName name="с7">#REF!</definedName>
    <definedName name="с8" localSheetId="22">#REF!</definedName>
    <definedName name="с8" localSheetId="23">#REF!</definedName>
    <definedName name="с8" localSheetId="10">#REF!</definedName>
    <definedName name="с8">#REF!</definedName>
    <definedName name="с9" localSheetId="22">#REF!</definedName>
    <definedName name="с9" localSheetId="23">#REF!</definedName>
    <definedName name="с9" localSheetId="10">#REF!</definedName>
    <definedName name="с9">#REF!</definedName>
    <definedName name="савепр" localSheetId="10">#REF!</definedName>
    <definedName name="савепр">#REF!</definedName>
    <definedName name="сам" localSheetId="21">[139]свод1!$A$7</definedName>
    <definedName name="сам" localSheetId="22">[139]свод1!$A$7</definedName>
    <definedName name="сам" localSheetId="23">[139]свод1!$A$7</definedName>
    <definedName name="сам" localSheetId="10">#REF!</definedName>
    <definedName name="сам">#REF!</definedName>
    <definedName name="СВ">#N/A</definedName>
    <definedName name="Свод" localSheetId="10">#REF!</definedName>
    <definedName name="Свод">#REF!</definedName>
    <definedName name="свод1" localSheetId="21">[140]топография!#REF!</definedName>
    <definedName name="свод1" localSheetId="22">[140]топография!#REF!</definedName>
    <definedName name="свод1" localSheetId="23">[140]топография!#REF!</definedName>
    <definedName name="свод1" localSheetId="10">[141]топография!#REF!</definedName>
    <definedName name="свод1">#REF!</definedName>
    <definedName name="свод1_6" localSheetId="10">#REF!</definedName>
    <definedName name="свод1_6">#REF!</definedName>
    <definedName name="свод1_7" localSheetId="10">#REF!</definedName>
    <definedName name="свод1_7">#REF!</definedName>
    <definedName name="свод1_8" localSheetId="10">#REF!</definedName>
    <definedName name="свод1_8">#REF!</definedName>
    <definedName name="сводИИ" localSheetId="10">#REF!</definedName>
    <definedName name="сводИИ">#REF!</definedName>
    <definedName name="Сводная" localSheetId="10">#REF!</definedName>
    <definedName name="Сводная">#REF!</definedName>
    <definedName name="СводнУТ" localSheetId="10">#REF!</definedName>
    <definedName name="СводнУТ">#REF!</definedName>
    <definedName name="СводУТ" localSheetId="10">#REF!</definedName>
    <definedName name="СводУТ">#REF!</definedName>
    <definedName name="сврд" localSheetId="10">[141]топография!#REF!</definedName>
    <definedName name="сврд">#REF!</definedName>
    <definedName name="СВсм">[60]Вспомогательный!$D$36</definedName>
    <definedName name="Связь" localSheetId="22">#REF!</definedName>
    <definedName name="Связь" localSheetId="23">#REF!</definedName>
    <definedName name="Связь" localSheetId="10">#REF!</definedName>
    <definedName name="Связь">#REF!</definedName>
    <definedName name="СвязьЦ" localSheetId="22">#REF!</definedName>
    <definedName name="СвязьЦ" localSheetId="23">#REF!</definedName>
    <definedName name="СвязьЦ" localSheetId="10">#REF!</definedName>
    <definedName name="СвязьЦ">#REF!</definedName>
    <definedName name="себ" localSheetId="10">Scheduled_Payment+Extra_Payment</definedName>
    <definedName name="себ">Scheduled_Payment+Extra_Payment</definedName>
    <definedName name="Сентябрь_ув" localSheetId="10">'[28]Перечень корректировок'!#REF!</definedName>
    <definedName name="Сентябрь_ув">'[28]Перечень корректировок'!#REF!</definedName>
    <definedName name="Сентябрь_ум" localSheetId="10">'[28]Перечень корректировок'!#REF!</definedName>
    <definedName name="Сентябрь_ум">'[28]Перечень корректировок'!#REF!</definedName>
    <definedName name="Сервис" localSheetId="10">#REF!</definedName>
    <definedName name="Сервис">#REF!</definedName>
    <definedName name="Сервис_1" localSheetId="10">#REF!</definedName>
    <definedName name="Сервис_1">#REF!</definedName>
    <definedName name="Сервис_10" localSheetId="10">#REF!</definedName>
    <definedName name="Сервис_10">#REF!</definedName>
    <definedName name="Сервис_13" localSheetId="10">#REF!</definedName>
    <definedName name="Сервис_13">#REF!</definedName>
    <definedName name="Сервис_14" localSheetId="10">#REF!</definedName>
    <definedName name="Сервис_14">#REF!</definedName>
    <definedName name="Сервис_15" localSheetId="10">#REF!</definedName>
    <definedName name="Сервис_15">#REF!</definedName>
    <definedName name="Сервис_16" localSheetId="10">#REF!</definedName>
    <definedName name="Сервис_16">#REF!</definedName>
    <definedName name="Сервис_4" localSheetId="10">#REF!</definedName>
    <definedName name="Сервис_4">#REF!</definedName>
    <definedName name="Сервис_5" localSheetId="10">#REF!</definedName>
    <definedName name="Сервис_5">#REF!</definedName>
    <definedName name="Сервис_6" localSheetId="10">#REF!</definedName>
    <definedName name="Сервис_6">#REF!</definedName>
    <definedName name="Сервис_7" localSheetId="10">#REF!</definedName>
    <definedName name="Сервис_7">#REF!</definedName>
    <definedName name="Сервис_8" localSheetId="10">#REF!</definedName>
    <definedName name="Сервис_8">#REF!</definedName>
    <definedName name="Сервис_9" localSheetId="10">#REF!</definedName>
    <definedName name="Сервис_9">#REF!</definedName>
    <definedName name="Сервис_Всего" localSheetId="10">#REF!</definedName>
    <definedName name="Сервис_Всего">#REF!</definedName>
    <definedName name="Сервис_Всего_1" localSheetId="10">#REF!</definedName>
    <definedName name="Сервис_Всего_1">#REF!</definedName>
    <definedName name="Сервис_Всего_1_1" localSheetId="10">#REF!</definedName>
    <definedName name="Сервис_Всего_1_1">#REF!</definedName>
    <definedName name="Сервис_Всего_1_10" localSheetId="10">#REF!</definedName>
    <definedName name="Сервис_Всего_1_10">#REF!</definedName>
    <definedName name="Сервис_Всего_1_13" localSheetId="10">#REF!</definedName>
    <definedName name="Сервис_Всего_1_13">#REF!</definedName>
    <definedName name="Сервис_Всего_1_14" localSheetId="10">#REF!</definedName>
    <definedName name="Сервис_Всего_1_14">#REF!</definedName>
    <definedName name="Сервис_Всего_1_15" localSheetId="10">#REF!</definedName>
    <definedName name="Сервис_Всего_1_15">#REF!</definedName>
    <definedName name="Сервис_Всего_1_16" localSheetId="10">#REF!</definedName>
    <definedName name="Сервис_Всего_1_16">#REF!</definedName>
    <definedName name="Сервис_Всего_1_4" localSheetId="10">#REF!</definedName>
    <definedName name="Сервис_Всего_1_4">#REF!</definedName>
    <definedName name="Сервис_Всего_1_5" localSheetId="10">#REF!</definedName>
    <definedName name="Сервис_Всего_1_5">#REF!</definedName>
    <definedName name="Сервис_Всего_1_6" localSheetId="10">#REF!</definedName>
    <definedName name="Сервис_Всего_1_6">#REF!</definedName>
    <definedName name="Сервис_Всего_1_7" localSheetId="10">#REF!</definedName>
    <definedName name="Сервис_Всего_1_7">#REF!</definedName>
    <definedName name="Сервис_Всего_1_8" localSheetId="10">#REF!</definedName>
    <definedName name="Сервис_Всего_1_8">#REF!</definedName>
    <definedName name="Сервис_Всего_1_9" localSheetId="10">#REF!</definedName>
    <definedName name="Сервис_Всего_1_9">#REF!</definedName>
    <definedName name="Сервис_Всего_4" localSheetId="10">#REF!</definedName>
    <definedName name="Сервис_Всего_4">#REF!</definedName>
    <definedName name="Сервис_Всего_5" localSheetId="10">#REF!</definedName>
    <definedName name="Сервис_Всего_5">#REF!</definedName>
    <definedName name="Сервис_Всего_6" localSheetId="10">#REF!</definedName>
    <definedName name="Сервис_Всего_6">#REF!</definedName>
    <definedName name="Сервисное_оборудование" localSheetId="10">#REF!</definedName>
    <definedName name="Сервисное_оборудование">#REF!</definedName>
    <definedName name="Сервисное_оборудование_1" localSheetId="10">#REF!</definedName>
    <definedName name="Сервисное_оборудование_1">#REF!</definedName>
    <definedName name="Сервисное_оборудование_1_1" localSheetId="10">#REF!</definedName>
    <definedName name="Сервисное_оборудование_1_1">#REF!</definedName>
    <definedName name="Сервисное_оборудование_1_10" localSheetId="10">#REF!</definedName>
    <definedName name="Сервисное_оборудование_1_10">#REF!</definedName>
    <definedName name="Сервисное_оборудование_1_13" localSheetId="10">#REF!</definedName>
    <definedName name="Сервисное_оборудование_1_13">#REF!</definedName>
    <definedName name="Сервисное_оборудование_1_14" localSheetId="10">#REF!</definedName>
    <definedName name="Сервисное_оборудование_1_14">#REF!</definedName>
    <definedName name="Сервисное_оборудование_1_15" localSheetId="10">#REF!</definedName>
    <definedName name="Сервисное_оборудование_1_15">#REF!</definedName>
    <definedName name="Сервисное_оборудование_1_16" localSheetId="10">#REF!</definedName>
    <definedName name="Сервисное_оборудование_1_16">#REF!</definedName>
    <definedName name="Сервисное_оборудование_1_4" localSheetId="10">#REF!</definedName>
    <definedName name="Сервисное_оборудование_1_4">#REF!</definedName>
    <definedName name="Сервисное_оборудование_1_5" localSheetId="10">#REF!</definedName>
    <definedName name="Сервисное_оборудование_1_5">#REF!</definedName>
    <definedName name="Сервисное_оборудование_1_6" localSheetId="10">#REF!</definedName>
    <definedName name="Сервисное_оборудование_1_6">#REF!</definedName>
    <definedName name="Сервисное_оборудование_1_7" localSheetId="10">#REF!</definedName>
    <definedName name="Сервисное_оборудование_1_7">#REF!</definedName>
    <definedName name="Сервисное_оборудование_1_8" localSheetId="10">#REF!</definedName>
    <definedName name="Сервисное_оборудование_1_8">#REF!</definedName>
    <definedName name="Сервисное_оборудование_1_9" localSheetId="10">#REF!</definedName>
    <definedName name="Сервисное_оборудование_1_9">#REF!</definedName>
    <definedName name="Сервисное_оборудование_4" localSheetId="10">#REF!</definedName>
    <definedName name="Сервисное_оборудование_4">#REF!</definedName>
    <definedName name="Сервисное_оборудование_5" localSheetId="10">#REF!</definedName>
    <definedName name="Сервисное_оборудование_5">#REF!</definedName>
    <definedName name="Сервисное_оборудование_6" localSheetId="10">#REF!</definedName>
    <definedName name="Сервисное_оборудование_6">#REF!</definedName>
    <definedName name="Сети1">#N/A</definedName>
    <definedName name="слон">'[65]ЛЧ Р'!$C$55:$H$62</definedName>
    <definedName name="см" localSheetId="21">#REF!</definedName>
    <definedName name="см" localSheetId="22">#REF!</definedName>
    <definedName name="см" localSheetId="23">#REF!</definedName>
    <definedName name="см" localSheetId="10">#REF!</definedName>
    <definedName name="см">#REF!</definedName>
    <definedName name="см.10" localSheetId="10">{"","стоz","двестиz","тристаz","четырестаz","пятьсотz","шестьсотz","семьсотz","восемьсотz","девятьсотz"}</definedName>
    <definedName name="см.10" localSheetId="12">{"","стоz","двестиz","тристаz","четырестаz","пятьсотz","шестьсотz","семьсотz","восемьсотz","девятьсотz"}</definedName>
    <definedName name="см.10">{"","стоz","двестиz","тристаz","четырестаz","пятьсотz","шестьсотz","семьсотz","восемьсотz","девятьсотz"}</definedName>
    <definedName name="см___0" localSheetId="10">#REF!</definedName>
    <definedName name="см___0">#REF!</definedName>
    <definedName name="см_1" localSheetId="10">#REF!</definedName>
    <definedName name="см_1">#REF!</definedName>
    <definedName name="см_10" localSheetId="10">#REF!</definedName>
    <definedName name="см_10">#REF!</definedName>
    <definedName name="см_14" localSheetId="10">#REF!</definedName>
    <definedName name="см_14">#REF!</definedName>
    <definedName name="см_15" localSheetId="10">#REF!</definedName>
    <definedName name="см_15">#REF!</definedName>
    <definedName name="см_16" localSheetId="10">#REF!</definedName>
    <definedName name="см_16">#REF!</definedName>
    <definedName name="см_4" localSheetId="10">#REF!</definedName>
    <definedName name="см_4">#REF!</definedName>
    <definedName name="см_5" localSheetId="10">#REF!</definedName>
    <definedName name="см_5">#REF!</definedName>
    <definedName name="см_6" localSheetId="10">#REF!</definedName>
    <definedName name="см_6">#REF!</definedName>
    <definedName name="см_7" localSheetId="10">#REF!</definedName>
    <definedName name="см_7">#REF!</definedName>
    <definedName name="см_8" localSheetId="10">#REF!</definedName>
    <definedName name="см_8">#REF!</definedName>
    <definedName name="см_9" localSheetId="10">#REF!</definedName>
    <definedName name="см_9">#REF!</definedName>
    <definedName name="см_конк" localSheetId="22">#REF!</definedName>
    <definedName name="см_конк" localSheetId="23">#REF!</definedName>
    <definedName name="см_конк" localSheetId="10">#REF!</definedName>
    <definedName name="см_конк">#REF!</definedName>
    <definedName name="см1" localSheetId="22">#REF!</definedName>
    <definedName name="см1" localSheetId="23">#REF!</definedName>
    <definedName name="см1" localSheetId="10">#REF!</definedName>
    <definedName name="см1">#REF!</definedName>
    <definedName name="см10" localSheetId="22">#REF!</definedName>
    <definedName name="см10" localSheetId="23">#REF!</definedName>
    <definedName name="см10" localSheetId="10">#REF!</definedName>
    <definedName name="см10">#REF!</definedName>
    <definedName name="см11" localSheetId="22">[79]Ф3П!#REF!</definedName>
    <definedName name="см11" localSheetId="23">[79]Ф3П!#REF!</definedName>
    <definedName name="см11">[79]Ф3П!#REF!</definedName>
    <definedName name="см12" localSheetId="22">[79]Ф3П!#REF!</definedName>
    <definedName name="см12" localSheetId="23">[79]Ф3П!#REF!</definedName>
    <definedName name="см12">[79]Ф3П!#REF!</definedName>
    <definedName name="см13" localSheetId="22">#REF!</definedName>
    <definedName name="см13" localSheetId="23">#REF!</definedName>
    <definedName name="см13" localSheetId="10">#REF!</definedName>
    <definedName name="см13">#REF!</definedName>
    <definedName name="см14" localSheetId="22">[79]Ф2П!#REF!</definedName>
    <definedName name="см14" localSheetId="23">[79]Ф2П!#REF!</definedName>
    <definedName name="см14">[79]Ф2П!#REF!</definedName>
    <definedName name="см14_1" localSheetId="22">[79]Ф2П!#REF!</definedName>
    <definedName name="см14_1" localSheetId="23">[79]Ф2П!#REF!</definedName>
    <definedName name="см14_1">[79]Ф2П!#REF!</definedName>
    <definedName name="см14_2" localSheetId="22">[79]Ф2П!#REF!</definedName>
    <definedName name="см14_2" localSheetId="23">[79]Ф2П!#REF!</definedName>
    <definedName name="см14_2">[79]Ф2П!#REF!</definedName>
    <definedName name="см14_3" localSheetId="22">[79]Ф2П!#REF!</definedName>
    <definedName name="см14_3" localSheetId="23">[79]Ф2П!#REF!</definedName>
    <definedName name="см14_3">[79]Ф2П!#REF!</definedName>
    <definedName name="см15" localSheetId="22">[79]Ф2П!#REF!</definedName>
    <definedName name="см15" localSheetId="23">[79]Ф2П!#REF!</definedName>
    <definedName name="см15">[79]Ф2П!#REF!</definedName>
    <definedName name="см16" localSheetId="22">#REF!</definedName>
    <definedName name="см16" localSheetId="23">#REF!</definedName>
    <definedName name="см16" localSheetId="10">#REF!</definedName>
    <definedName name="см16">#REF!</definedName>
    <definedName name="см17" localSheetId="22">[79]Ф2П!#REF!</definedName>
    <definedName name="см17" localSheetId="23">[79]Ф2П!#REF!</definedName>
    <definedName name="см17" localSheetId="10">[79]Ф2П!#REF!</definedName>
    <definedName name="см17">[79]Ф2П!#REF!</definedName>
    <definedName name="см18" localSheetId="22">#REF!</definedName>
    <definedName name="см18" localSheetId="23">#REF!</definedName>
    <definedName name="см18" localSheetId="10">#REF!</definedName>
    <definedName name="см18">#REF!</definedName>
    <definedName name="см19" localSheetId="22">#REF!</definedName>
    <definedName name="см19" localSheetId="23">#REF!</definedName>
    <definedName name="см19" localSheetId="10">#REF!</definedName>
    <definedName name="см19">#REF!</definedName>
    <definedName name="см1сс" localSheetId="22">[142]Договор!#REF!</definedName>
    <definedName name="см1сс" localSheetId="23">[142]Договор!#REF!</definedName>
    <definedName name="см1сс" localSheetId="10">[142]Договор!#REF!</definedName>
    <definedName name="см1сс">[142]Договор!#REF!</definedName>
    <definedName name="см2" localSheetId="22">[79]Ф3П!#REF!</definedName>
    <definedName name="см2" localSheetId="23">[79]Ф3П!#REF!</definedName>
    <definedName name="см2" localSheetId="10">[79]Ф3П!#REF!</definedName>
    <definedName name="см2">[79]Ф3П!#REF!</definedName>
    <definedName name="см20" localSheetId="22">#REF!</definedName>
    <definedName name="см20" localSheetId="23">#REF!</definedName>
    <definedName name="см20" localSheetId="10">#REF!</definedName>
    <definedName name="см20">#REF!</definedName>
    <definedName name="см21" localSheetId="22">[79]Ф2П!#REF!</definedName>
    <definedName name="см21" localSheetId="23">[79]Ф2П!#REF!</definedName>
    <definedName name="см21" localSheetId="10">[79]Ф2П!#REF!</definedName>
    <definedName name="см21">[79]Ф2П!#REF!</definedName>
    <definedName name="см22" localSheetId="22">[79]Ф2П!#REF!</definedName>
    <definedName name="см22" localSheetId="23">[79]Ф2П!#REF!</definedName>
    <definedName name="см22" localSheetId="10">[79]Ф2П!#REF!</definedName>
    <definedName name="см22">[79]Ф2П!#REF!</definedName>
    <definedName name="см23" localSheetId="22">[79]Ф2П!#REF!</definedName>
    <definedName name="см23" localSheetId="23">[79]Ф2П!#REF!</definedName>
    <definedName name="см23" localSheetId="10">[79]Ф2П!#REF!</definedName>
    <definedName name="см23">[79]Ф2П!#REF!</definedName>
    <definedName name="см24" localSheetId="22">[79]Ф2П!#REF!</definedName>
    <definedName name="см24" localSheetId="23">[79]Ф2П!#REF!</definedName>
    <definedName name="см24" localSheetId="10">[79]Ф2П!#REF!</definedName>
    <definedName name="см24">[79]Ф2П!#REF!</definedName>
    <definedName name="см25" localSheetId="22">[79]Ф2П!#REF!</definedName>
    <definedName name="см25" localSheetId="23">[79]Ф2П!#REF!</definedName>
    <definedName name="см25" localSheetId="10">[79]Ф2П!#REF!</definedName>
    <definedName name="см25">[79]Ф2П!#REF!</definedName>
    <definedName name="см26" localSheetId="22">[79]Ф2П!#REF!</definedName>
    <definedName name="см26" localSheetId="23">[79]Ф2П!#REF!</definedName>
    <definedName name="см26" localSheetId="10">[79]Ф2П!#REF!</definedName>
    <definedName name="см26">[79]Ф2П!#REF!</definedName>
    <definedName name="см27" localSheetId="22">[79]Ф2П!#REF!</definedName>
    <definedName name="см27" localSheetId="23">[79]Ф2П!#REF!</definedName>
    <definedName name="см27" localSheetId="10">[79]Ф2П!#REF!</definedName>
    <definedName name="см27">[79]Ф2П!#REF!</definedName>
    <definedName name="см28" localSheetId="22">[79]Ф2П!#REF!</definedName>
    <definedName name="см28" localSheetId="23">[79]Ф2П!#REF!</definedName>
    <definedName name="см28" localSheetId="10">[79]Ф2П!#REF!</definedName>
    <definedName name="см28">[79]Ф2П!#REF!</definedName>
    <definedName name="см29" localSheetId="22">[79]Ф2П!#REF!</definedName>
    <definedName name="см29" localSheetId="23">[79]Ф2П!#REF!</definedName>
    <definedName name="см29" localSheetId="10">[79]Ф2П!#REF!</definedName>
    <definedName name="см29">[79]Ф2П!#REF!</definedName>
    <definedName name="см2все" localSheetId="22">[142]Договор!#REF!</definedName>
    <definedName name="см2все" localSheetId="23">[142]Договор!#REF!</definedName>
    <definedName name="см2все" localSheetId="10">[142]Договор!#REF!</definedName>
    <definedName name="см2все">[142]Договор!#REF!</definedName>
    <definedName name="см2л" localSheetId="22">#REF!</definedName>
    <definedName name="см2л" localSheetId="23">#REF!</definedName>
    <definedName name="см2л" localSheetId="10">#REF!</definedName>
    <definedName name="см2л">#REF!</definedName>
    <definedName name="см2л_14" localSheetId="22">#REF!</definedName>
    <definedName name="см2л_14" localSheetId="23">#REF!</definedName>
    <definedName name="см2л_14" localSheetId="10">#REF!</definedName>
    <definedName name="см2л_14">#REF!</definedName>
    <definedName name="см2л_15" localSheetId="22">#REF!</definedName>
    <definedName name="см2л_15" localSheetId="23">#REF!</definedName>
    <definedName name="см2л_15" localSheetId="10">#REF!</definedName>
    <definedName name="см2л_15">#REF!</definedName>
    <definedName name="см3" localSheetId="22">[79]Ф3П!#REF!</definedName>
    <definedName name="см3" localSheetId="23">[79]Ф3П!#REF!</definedName>
    <definedName name="см3" localSheetId="10">[79]Ф3П!#REF!</definedName>
    <definedName name="см3">[79]Ф3П!#REF!</definedName>
    <definedName name="см30" localSheetId="22">#REF!</definedName>
    <definedName name="см30" localSheetId="23">#REF!</definedName>
    <definedName name="см30" localSheetId="10">#REF!</definedName>
    <definedName name="см30">#REF!</definedName>
    <definedName name="см31" localSheetId="22">[79]Ф3П!#REF!</definedName>
    <definedName name="см31" localSheetId="23">[79]Ф3П!#REF!</definedName>
    <definedName name="см31" localSheetId="10">[79]Ф3П!#REF!</definedName>
    <definedName name="см31">[79]Ф3П!#REF!</definedName>
    <definedName name="см32" localSheetId="22">[79]Ф3П!#REF!</definedName>
    <definedName name="см32" localSheetId="23">[79]Ф3П!#REF!</definedName>
    <definedName name="см32" localSheetId="10">[79]Ф3П!#REF!</definedName>
    <definedName name="см32">[79]Ф3П!#REF!</definedName>
    <definedName name="см33" localSheetId="22">[79]Ф3П!#REF!</definedName>
    <definedName name="см33" localSheetId="23">[79]Ф3П!#REF!</definedName>
    <definedName name="см33" localSheetId="10">[79]Ф3П!#REF!</definedName>
    <definedName name="см33">[79]Ф3П!#REF!</definedName>
    <definedName name="см34" localSheetId="22">[79]Ф2П!#REF!</definedName>
    <definedName name="см34" localSheetId="23">[79]Ф2П!#REF!</definedName>
    <definedName name="см34" localSheetId="10">[79]Ф2П!#REF!</definedName>
    <definedName name="см34">[79]Ф2П!#REF!</definedName>
    <definedName name="см35" localSheetId="22">[79]Ф2П!#REF!</definedName>
    <definedName name="см35" localSheetId="23">[79]Ф2П!#REF!</definedName>
    <definedName name="см35" localSheetId="10">[79]Ф2П!#REF!</definedName>
    <definedName name="см35">[79]Ф2П!#REF!</definedName>
    <definedName name="см36" localSheetId="22">[79]Ф2П!#REF!</definedName>
    <definedName name="см36" localSheetId="23">[79]Ф2П!#REF!</definedName>
    <definedName name="см36" localSheetId="10">[79]Ф2П!#REF!</definedName>
    <definedName name="см36">[79]Ф2П!#REF!</definedName>
    <definedName name="см37" localSheetId="22">[79]Ф2П!#REF!</definedName>
    <definedName name="см37" localSheetId="23">[79]Ф2П!#REF!</definedName>
    <definedName name="см37" localSheetId="10">[79]Ф2П!#REF!</definedName>
    <definedName name="см37">[79]Ф2П!#REF!</definedName>
    <definedName name="см38" localSheetId="22">[79]Ф2П!#REF!</definedName>
    <definedName name="см38" localSheetId="23">[79]Ф2П!#REF!</definedName>
    <definedName name="см38" localSheetId="10">[79]Ф2П!#REF!</definedName>
    <definedName name="см38">[79]Ф2П!#REF!</definedName>
    <definedName name="см39" localSheetId="22">[79]Ф2П!#REF!</definedName>
    <definedName name="см39" localSheetId="23">[79]Ф2П!#REF!</definedName>
    <definedName name="см39" localSheetId="10">[79]Ф2П!#REF!</definedName>
    <definedName name="см39">[79]Ф2П!#REF!</definedName>
    <definedName name="см3все" localSheetId="22">[142]Договор!#REF!</definedName>
    <definedName name="см3все" localSheetId="23">[142]Договор!#REF!</definedName>
    <definedName name="см3все" localSheetId="10">[142]Договор!#REF!</definedName>
    <definedName name="см3все">[142]Договор!#REF!</definedName>
    <definedName name="см4" localSheetId="22">#REF!</definedName>
    <definedName name="см4" localSheetId="23">#REF!</definedName>
    <definedName name="см4" localSheetId="10">#REF!</definedName>
    <definedName name="см4">#REF!</definedName>
    <definedName name="см40" localSheetId="22">#REF!</definedName>
    <definedName name="см40" localSheetId="23">#REF!</definedName>
    <definedName name="см40" localSheetId="10">#REF!</definedName>
    <definedName name="см40">#REF!</definedName>
    <definedName name="см41" localSheetId="22">#REF!</definedName>
    <definedName name="см41" localSheetId="23">#REF!</definedName>
    <definedName name="см41" localSheetId="10">#REF!</definedName>
    <definedName name="см41">#REF!</definedName>
    <definedName name="см4все" localSheetId="22">[142]Договор!#REF!</definedName>
    <definedName name="см4все" localSheetId="23">[142]Договор!#REF!</definedName>
    <definedName name="см4все" localSheetId="10">[142]Договор!#REF!</definedName>
    <definedName name="см4все">[142]Договор!#REF!</definedName>
    <definedName name="см5" localSheetId="22">[79]Ф2П!#REF!</definedName>
    <definedName name="см5" localSheetId="23">[79]Ф2П!#REF!</definedName>
    <definedName name="см5" localSheetId="10">[79]Ф2П!#REF!</definedName>
    <definedName name="см5">[79]Ф2П!#REF!</definedName>
    <definedName name="см6" localSheetId="22">#REF!</definedName>
    <definedName name="см6" localSheetId="23">#REF!</definedName>
    <definedName name="см6" localSheetId="10">#REF!</definedName>
    <definedName name="см6">#REF!</definedName>
    <definedName name="см7" localSheetId="21">[79]Ф2П!#REF!</definedName>
    <definedName name="см7" localSheetId="22">[79]Ф2П!#REF!</definedName>
    <definedName name="см7" localSheetId="23">[79]Ф2П!#REF!</definedName>
    <definedName name="См7" localSheetId="10">#REF!</definedName>
    <definedName name="См7">#REF!</definedName>
    <definedName name="см8" localSheetId="22">#REF!</definedName>
    <definedName name="см8" localSheetId="23">#REF!</definedName>
    <definedName name="см8" localSheetId="10">#REF!</definedName>
    <definedName name="см8">#REF!</definedName>
    <definedName name="см9" localSheetId="22">#REF!</definedName>
    <definedName name="см9" localSheetId="23">#REF!</definedName>
    <definedName name="см9" localSheetId="10">#REF!</definedName>
    <definedName name="см9">#REF!</definedName>
    <definedName name="сме" localSheetId="10">#REF!</definedName>
    <definedName name="сме">#REF!</definedName>
    <definedName name="смет" localSheetId="10">#REF!</definedName>
    <definedName name="смет">#REF!</definedName>
    <definedName name="смета" localSheetId="21">'[138]Смета 7'!$F$1</definedName>
    <definedName name="смета" localSheetId="22">'[138]Смета 7'!$F$1</definedName>
    <definedName name="смета" localSheetId="23">'[138]Смета 7'!$F$1</definedName>
    <definedName name="смета" localSheetId="10">#REF!</definedName>
    <definedName name="смета">#REF!</definedName>
    <definedName name="Смета_2">'[134]Смета 7'!$F$1</definedName>
    <definedName name="Смета0" localSheetId="22" hidden="1">{#N/A,#N/A,FALSE,"накладная04";#N/A,#N/A,FALSE,"накладная03";#N/A,#N/A,FALSE,"накладная02";#N/A,#N/A,FALSE,"накладная01"}</definedName>
    <definedName name="Смета0" localSheetId="23" hidden="1">{#N/A,#N/A,FALSE,"накладная04";#N/A,#N/A,FALSE,"накладная03";#N/A,#N/A,FALSE,"накладная02";#N/A,#N/A,FALSE,"накладная01"}</definedName>
    <definedName name="Смета0" localSheetId="10" hidden="1">{#N/A,#N/A,FALSE,"накладная04";#N/A,#N/A,FALSE,"накладная03";#N/A,#N/A,FALSE,"накладная02";#N/A,#N/A,FALSE,"накладная01"}</definedName>
    <definedName name="Смета0" hidden="1">{#N/A,#N/A,FALSE,"накладная04";#N/A,#N/A,FALSE,"накладная03";#N/A,#N/A,FALSE,"накладная02";#N/A,#N/A,FALSE,"накладная01"}</definedName>
    <definedName name="смета1">#REF!</definedName>
    <definedName name="Смета11">'[143]Смета 7'!$F$1</definedName>
    <definedName name="Смета21">'[144]Смета 7'!$F$1</definedName>
    <definedName name="смета211">'[145]Смета 7'!$F$1</definedName>
    <definedName name="Смета3" localSheetId="21">[60]Вспомогательный!$D$78</definedName>
    <definedName name="Смета3" localSheetId="22">[60]Вспомогательный!$D$78</definedName>
    <definedName name="Смета3" localSheetId="23">[60]Вспомогательный!$D$78</definedName>
    <definedName name="смета3" localSheetId="10">#REF!</definedName>
    <definedName name="смета3">#REF!</definedName>
    <definedName name="смета5">#REF!</definedName>
    <definedName name="сметнавсм">#REF!</definedName>
    <definedName name="сметная">#REF!</definedName>
    <definedName name="Сметная_стоимость_в_базисных_ценах" localSheetId="10">#REF!</definedName>
    <definedName name="Сметная_стоимость_в_базисных_ценах">#REF!</definedName>
    <definedName name="Сметная_стоимость_в_текущих_ценах__после_применения_индексов" localSheetId="10">#REF!</definedName>
    <definedName name="Сметная_стоимость_в_текущих_ценах__после_применения_индексов">#REF!</definedName>
    <definedName name="Сметная_стоимость_по_ресурсному_расчету" localSheetId="10">#REF!</definedName>
    <definedName name="Сметная_стоимость_по_ресурсному_расчету">#REF!</definedName>
    <definedName name="сметно">#REF!</definedName>
    <definedName name="сметные">#REF!</definedName>
    <definedName name="сметое">#REF!</definedName>
    <definedName name="сметр">#REF!</definedName>
    <definedName name="сметы">#REF!</definedName>
    <definedName name="смечиц">#REF!</definedName>
    <definedName name="сми" localSheetId="10">#N/A</definedName>
    <definedName name="сми">#REF!</definedName>
    <definedName name="смит" localSheetId="10">#REF!</definedName>
    <definedName name="смит">#REF!</definedName>
    <definedName name="СМР" localSheetId="10">#REF!</definedName>
    <definedName name="СМР">#REF!</definedName>
    <definedName name="смт" localSheetId="10">#REF!</definedName>
    <definedName name="смт">#REF!</definedName>
    <definedName name="смхх" localSheetId="22">#REF!</definedName>
    <definedName name="смхх" localSheetId="23">#REF!</definedName>
    <definedName name="смхх" localSheetId="10">#REF!</definedName>
    <definedName name="смхх">#REF!</definedName>
    <definedName name="Соглас" localSheetId="21">Модуль1.NumTxt</definedName>
    <definedName name="Соглас" localSheetId="22">Модуль1.NumTxt</definedName>
    <definedName name="Соглас" localSheetId="23">Модуль1.NumTxt</definedName>
    <definedName name="Соглас" localSheetId="10">Модуль1.NumTxt</definedName>
    <definedName name="Соглас">Модуль1.NumTxt</definedName>
    <definedName name="Согласование" localSheetId="21">#REF!</definedName>
    <definedName name="Согласование" localSheetId="22">#REF!</definedName>
    <definedName name="Согласование" localSheetId="23">#REF!</definedName>
    <definedName name="Согласование" localSheetId="10">#REF!</definedName>
    <definedName name="Согласование">#REF!</definedName>
    <definedName name="Согласование_10" localSheetId="10">#REF!</definedName>
    <definedName name="Согласование_10">#REF!</definedName>
    <definedName name="Согласование_14" localSheetId="10">#REF!</definedName>
    <definedName name="Согласование_14">#REF!</definedName>
    <definedName name="Согласование_15" localSheetId="10">#REF!</definedName>
    <definedName name="Согласование_15">#REF!</definedName>
    <definedName name="Согласование_16" localSheetId="10">#REF!</definedName>
    <definedName name="Согласование_16">#REF!</definedName>
    <definedName name="Согласование_4" localSheetId="10">#REF!</definedName>
    <definedName name="Согласование_4">#REF!</definedName>
    <definedName name="Согласование_6" localSheetId="10">#REF!</definedName>
    <definedName name="Согласование_6">#REF!</definedName>
    <definedName name="Согласование_8" localSheetId="10">#REF!</definedName>
    <definedName name="Согласование_8">#REF!</definedName>
    <definedName name="Согласование_9" localSheetId="10">#REF!</definedName>
    <definedName name="Согласование_9">#REF!</definedName>
    <definedName name="Содерж_Осн_Базы" localSheetId="21">#REF!</definedName>
    <definedName name="Содерж_Осн_Базы" localSheetId="22">#REF!</definedName>
    <definedName name="Содерж_Осн_Базы" localSheetId="23">#REF!</definedName>
    <definedName name="Содерж_Осн_Базы" localSheetId="10">#REF!</definedName>
    <definedName name="Содерж_Осн_Базы">#REF!</definedName>
    <definedName name="сопт" localSheetId="10">#REF!</definedName>
    <definedName name="сопт">#REF!</definedName>
    <definedName name="Сортировка">#N/A</definedName>
    <definedName name="сост" localSheetId="22">#REF!</definedName>
    <definedName name="сост" localSheetId="23">#REF!</definedName>
    <definedName name="сост" localSheetId="10">#REF!</definedName>
    <definedName name="сост">#REF!</definedName>
    <definedName name="Составил" localSheetId="10">#REF!</definedName>
    <definedName name="Составил">#REF!</definedName>
    <definedName name="Составитель" localSheetId="21">#REF!</definedName>
    <definedName name="Составитель" localSheetId="22">#REF!</definedName>
    <definedName name="Составитель" localSheetId="23">#REF!</definedName>
    <definedName name="Составитель" localSheetId="10">#REF!</definedName>
    <definedName name="Составитель">#REF!</definedName>
    <definedName name="Составитель_10" localSheetId="10">#REF!</definedName>
    <definedName name="Составитель_10">#REF!</definedName>
    <definedName name="Составитель_14" localSheetId="10">#REF!</definedName>
    <definedName name="Составитель_14">#REF!</definedName>
    <definedName name="Составитель_15" localSheetId="10">#REF!</definedName>
    <definedName name="Составитель_15">#REF!</definedName>
    <definedName name="Составитель_16" localSheetId="10">#REF!</definedName>
    <definedName name="Составитель_16">#REF!</definedName>
    <definedName name="Составитель_4" localSheetId="10">#REF!</definedName>
    <definedName name="Составитель_4">#REF!</definedName>
    <definedName name="Составитель_6" localSheetId="10">#REF!</definedName>
    <definedName name="Составитель_6">#REF!</definedName>
    <definedName name="Составитель_8" localSheetId="10">#REF!</definedName>
    <definedName name="Составитель_8">#REF!</definedName>
    <definedName name="Составитель_9" localSheetId="10">#REF!</definedName>
    <definedName name="Составитель_9">#REF!</definedName>
    <definedName name="Составитель_сметы" localSheetId="22">#REF!</definedName>
    <definedName name="Составитель_сметы" localSheetId="23">#REF!</definedName>
    <definedName name="Составитель_сметы" localSheetId="10">#REF!</definedName>
    <definedName name="Составитель_сметы">#REF!</definedName>
    <definedName name="сп1" localSheetId="21">#REF!</definedName>
    <definedName name="сп1" localSheetId="22">#REF!</definedName>
    <definedName name="сп1" localSheetId="23">#REF!</definedName>
    <definedName name="СП1" localSheetId="10">#REF!</definedName>
    <definedName name="СП1">#REF!</definedName>
    <definedName name="СП1_1" localSheetId="10">#REF!</definedName>
    <definedName name="СП1_1">#REF!</definedName>
    <definedName name="СП1_4" localSheetId="10">#REF!</definedName>
    <definedName name="СП1_4">#REF!</definedName>
    <definedName name="СП1_5" localSheetId="10">#REF!</definedName>
    <definedName name="СП1_5">#REF!</definedName>
    <definedName name="СП1_6" localSheetId="10">#REF!</definedName>
    <definedName name="СП1_6">#REF!</definedName>
    <definedName name="сп2" localSheetId="22">#REF!</definedName>
    <definedName name="сп2" localSheetId="23">#REF!</definedName>
    <definedName name="сп2" localSheetId="10">#REF!</definedName>
    <definedName name="сп2">#REF!</definedName>
    <definedName name="Список_Периоды">[122]Параметры!$T$5:$T$28</definedName>
    <definedName name="Список_Проекты">[122]Параметры!$N$5:$N$6</definedName>
    <definedName name="Список_СП">[122]Параметры!$K$5:$K$6</definedName>
    <definedName name="Список_Сценарии">[122]Параметры!$Q$5:$Q$7</definedName>
    <definedName name="Список_ЦФО">[122]Параметры!$H$5:$H$64</definedName>
    <definedName name="Список_ЮрЛица">[122]Параметры!$B$5:$B$278</definedName>
    <definedName name="списочек" localSheetId="10">#REF!</definedName>
    <definedName name="списочек">#REF!</definedName>
    <definedName name="справочник" localSheetId="10">#REF!</definedName>
    <definedName name="справочник">#REF!</definedName>
    <definedName name="сроки" localSheetId="21">#REF!</definedName>
    <definedName name="сроки" localSheetId="22">#REF!</definedName>
    <definedName name="сроки" localSheetId="23">#REF!</definedName>
    <definedName name="сроки" localSheetId="10">#REF!</definedName>
    <definedName name="сроки">#REF!</definedName>
    <definedName name="сс">#N/A</definedName>
    <definedName name="ссс" localSheetId="21">#REF!</definedName>
    <definedName name="ссс" localSheetId="22">#REF!</definedName>
    <definedName name="ссс" localSheetId="23">#REF!</definedName>
    <definedName name="ссс" localSheetId="10">#N/A</definedName>
    <definedName name="ссс">#REF!</definedName>
    <definedName name="сссс">#N/A</definedName>
    <definedName name="ССтерм" localSheetId="10">#REF!</definedName>
    <definedName name="ССтерм">#REF!</definedName>
    <definedName name="ссф">#N/A</definedName>
    <definedName name="ссы">#N/A</definedName>
    <definedName name="СТАД">[97]Показатели!$A$79:$A$80</definedName>
    <definedName name="стадия_П" localSheetId="21">#REF!</definedName>
    <definedName name="стадия_П" localSheetId="22">#REF!</definedName>
    <definedName name="стадия_П" localSheetId="23">#REF!</definedName>
    <definedName name="стадия_П" localSheetId="10">#REF!</definedName>
    <definedName name="стадия_П">#REF!</definedName>
    <definedName name="Стадия_проектирования" localSheetId="22">#REF!</definedName>
    <definedName name="Стадия_проектирования" localSheetId="23">#REF!</definedName>
    <definedName name="Стадия_проектирования" localSheetId="10">#REF!</definedName>
    <definedName name="Стадия_проектирования">#REF!</definedName>
    <definedName name="Станц">'[79]Лист опроса'!$B$12</definedName>
    <definedName name="Станц10">'[59]Лист опроса'!$B$23</definedName>
    <definedName name="Станц102" localSheetId="22">#REF!</definedName>
    <definedName name="Станц102" localSheetId="23">#REF!</definedName>
    <definedName name="Станц102" localSheetId="10">#REF!</definedName>
    <definedName name="Станц102">#REF!</definedName>
    <definedName name="Станц2" localSheetId="22">#REF!</definedName>
    <definedName name="Станц2" localSheetId="23">#REF!</definedName>
    <definedName name="Станц2" localSheetId="10">#REF!</definedName>
    <definedName name="Станц2">#REF!</definedName>
    <definedName name="старость" localSheetId="10">#REF!</definedName>
    <definedName name="старость">#REF!</definedName>
    <definedName name="СтАУ2" localSheetId="22">#REF!</definedName>
    <definedName name="СтАУ2" localSheetId="23">#REF!</definedName>
    <definedName name="СтАУ2" localSheetId="10">#REF!</definedName>
    <definedName name="СтАУ2">#REF!</definedName>
    <definedName name="СтДУ2" localSheetId="22">#REF!</definedName>
    <definedName name="СтДУ2" localSheetId="23">#REF!</definedName>
    <definedName name="СтДУ2" localSheetId="10">#REF!</definedName>
    <definedName name="СтДУ2">#REF!</definedName>
    <definedName name="СТЕП">[97]Показатели!$B$85:$B$88</definedName>
    <definedName name="степень">'[130]Лист1 Справочные данные'!$D$12:$D$15</definedName>
    <definedName name="сто" localSheetId="10">#REF!</definedName>
    <definedName name="сто">#REF!</definedName>
    <definedName name="сто_проц_ф" localSheetId="10">#REF!</definedName>
    <definedName name="сто_проц_ф">#REF!</definedName>
    <definedName name="сто_процентов" localSheetId="10">#REF!</definedName>
    <definedName name="сто_процентов">#REF!</definedName>
    <definedName name="Стоимость" localSheetId="22">#REF!</definedName>
    <definedName name="Стоимость" localSheetId="23">#REF!</definedName>
    <definedName name="Стоимость" localSheetId="10">#REF!</definedName>
    <definedName name="Стоимость">#REF!</definedName>
    <definedName name="Стоимость_ПИР" localSheetId="10">#REF!</definedName>
    <definedName name="Стоимость_ПИР">#REF!</definedName>
    <definedName name="Стоимость_по_акту_выполненных_работ_в_базисных_ценах" localSheetId="10">#REF!</definedName>
    <definedName name="Стоимость_по_акту_выполненных_работ_в_базисных_ценах">#REF!</definedName>
    <definedName name="Стоимость_по_акту_выполненных_работ_при_ресурсном_расчете" localSheetId="10">#REF!</definedName>
    <definedName name="Стоимость_по_акту_выполненных_работ_при_ресурсном_расчете">#REF!</definedName>
    <definedName name="СтОф">OFFSET([146]шаблон!$E$3,0,0,COUNTA([146]шаблон!$E$1:$E$65536)-2)</definedName>
    <definedName name="стп">[116]Вспомогательный!$D$38</definedName>
    <definedName name="СтПр">OFFSET([146]шаблон!$G$3,0,0,COUNTA([146]шаблон!$G$1:$G$65536)-2)</definedName>
    <definedName name="стр" localSheetId="22">#REF!</definedName>
    <definedName name="стр" localSheetId="23">#REF!</definedName>
    <definedName name="стр" localSheetId="10">#REF!</definedName>
    <definedName name="стр">#REF!</definedName>
    <definedName name="Стр10">'[59]Лист опроса'!$B$24</definedName>
    <definedName name="Стр102" localSheetId="22">#REF!</definedName>
    <definedName name="Стр102" localSheetId="23">#REF!</definedName>
    <definedName name="Стр102" localSheetId="10">#REF!</definedName>
    <definedName name="Стр102">#REF!</definedName>
    <definedName name="СтрАУ">'[59]Лист опроса'!$B$12</definedName>
    <definedName name="СтрДУ">'[59]Лист опроса'!$B$11</definedName>
    <definedName name="Стрелки">'[59]Лист опроса'!$B$10</definedName>
    <definedName name="Стрелки2" localSheetId="22">#REF!</definedName>
    <definedName name="Стрелки2" localSheetId="23">#REF!</definedName>
    <definedName name="Стрелки2" localSheetId="10">#REF!</definedName>
    <definedName name="Стрелки2">#REF!</definedName>
    <definedName name="стрелкиПК">'[79]Лист опроса'!$N$11</definedName>
    <definedName name="Строительная_полоса" localSheetId="21">#REF!</definedName>
    <definedName name="Строительная_полоса" localSheetId="22">#REF!</definedName>
    <definedName name="Строительная_полоса" localSheetId="23">#REF!</definedName>
    <definedName name="Строительная_полоса" localSheetId="10">#REF!</definedName>
    <definedName name="Строительная_полоса">#REF!</definedName>
    <definedName name="Строительная_полоса_10" localSheetId="10">#REF!</definedName>
    <definedName name="Строительная_полоса_10">#REF!</definedName>
    <definedName name="Строительная_полоса_14" localSheetId="10">#REF!</definedName>
    <definedName name="Строительная_полоса_14">#REF!</definedName>
    <definedName name="Строительная_полоса_15" localSheetId="10">#REF!</definedName>
    <definedName name="Строительная_полоса_15">#REF!</definedName>
    <definedName name="Строительная_полоса_16" localSheetId="10">#REF!</definedName>
    <definedName name="Строительная_полоса_16">#REF!</definedName>
    <definedName name="Строительная_полоса_4" localSheetId="10">#REF!</definedName>
    <definedName name="Строительная_полоса_4">#REF!</definedName>
    <definedName name="Строительная_полоса_6" localSheetId="10">#REF!</definedName>
    <definedName name="Строительная_полоса_6">#REF!</definedName>
    <definedName name="Строительная_полоса_8" localSheetId="10">#REF!</definedName>
    <definedName name="Строительная_полоса_8">#REF!</definedName>
    <definedName name="Строительная_полоса_9" localSheetId="10">#REF!</definedName>
    <definedName name="Строительная_полоса_9">#REF!</definedName>
    <definedName name="Строительные_работы_в_базисных_ценах" localSheetId="10">#REF!</definedName>
    <definedName name="Строительные_работы_в_базисных_ценах">#REF!</definedName>
    <definedName name="Строительные_работы_в_текущих_ценах" localSheetId="10">#REF!</definedName>
    <definedName name="Строительные_работы_в_текущих_ценах">#REF!</definedName>
    <definedName name="Строительные_работы_в_текущих_ценах_по_ресурсному_расчету" localSheetId="10">#REF!</definedName>
    <definedName name="Строительные_работы_в_текущих_ценах_по_ресурсному_расчету">#REF!</definedName>
    <definedName name="Строительные_работы_в_текущих_ценах_после_применения_индексов" localSheetId="10">#REF!</definedName>
    <definedName name="Строительные_работы_в_текущих_ценах_после_применения_индексов">#REF!</definedName>
    <definedName name="СтрПС">[147]Справка!$A$3:$A$31</definedName>
    <definedName name="СтрЭЦ1" localSheetId="22">#REF!</definedName>
    <definedName name="СтрЭЦ1" localSheetId="23">#REF!</definedName>
    <definedName name="СтрЭЦ1" localSheetId="10">#REF!</definedName>
    <definedName name="СтрЭЦ1">#REF!</definedName>
    <definedName name="СтрЭЦ2" localSheetId="22">#REF!</definedName>
    <definedName name="СтрЭЦ2" localSheetId="23">#REF!</definedName>
    <definedName name="СтрЭЦ2" localSheetId="10">#REF!</definedName>
    <definedName name="СтрЭЦ2">#REF!</definedName>
    <definedName name="СтрЭЦ3" localSheetId="22">#REF!</definedName>
    <definedName name="СтрЭЦ3" localSheetId="23">#REF!</definedName>
    <definedName name="СтрЭЦ3" localSheetId="10">#REF!</definedName>
    <definedName name="СтрЭЦ3">#REF!</definedName>
    <definedName name="СтрЭЦ4" localSheetId="22">#REF!</definedName>
    <definedName name="СтрЭЦ4" localSheetId="23">#REF!</definedName>
    <definedName name="СтрЭЦ4" localSheetId="10">#REF!</definedName>
    <definedName name="СтрЭЦ4">#REF!</definedName>
    <definedName name="СтрЭЦ5" localSheetId="22">#REF!</definedName>
    <definedName name="СтрЭЦ5" localSheetId="23">#REF!</definedName>
    <definedName name="СтрЭЦ5" localSheetId="10">#REF!</definedName>
    <definedName name="СтрЭЦ5">#REF!</definedName>
    <definedName name="СтрЭЦ6" localSheetId="22">#REF!</definedName>
    <definedName name="СтрЭЦ6" localSheetId="23">#REF!</definedName>
    <definedName name="СтрЭЦ6" localSheetId="10">#REF!</definedName>
    <definedName name="СтрЭЦ6">#REF!</definedName>
    <definedName name="СтрЭЦ7" localSheetId="22">#REF!</definedName>
    <definedName name="СтрЭЦ7" localSheetId="23">#REF!</definedName>
    <definedName name="СтрЭЦ7" localSheetId="10">#REF!</definedName>
    <definedName name="СтрЭЦ7">#REF!</definedName>
    <definedName name="СтЭЦ1" localSheetId="22">#REF!</definedName>
    <definedName name="СтЭЦ1" localSheetId="23">#REF!</definedName>
    <definedName name="СтЭЦ1" localSheetId="10">#REF!</definedName>
    <definedName name="СтЭЦ1">#REF!</definedName>
    <definedName name="СтЭЦ2" localSheetId="22">#REF!</definedName>
    <definedName name="СтЭЦ2" localSheetId="23">#REF!</definedName>
    <definedName name="СтЭЦ2" localSheetId="10">#REF!</definedName>
    <definedName name="СтЭЦ2">#REF!</definedName>
    <definedName name="СтЭЦ3" localSheetId="22">#REF!</definedName>
    <definedName name="СтЭЦ3" localSheetId="23">#REF!</definedName>
    <definedName name="СтЭЦ3" localSheetId="10">#REF!</definedName>
    <definedName name="СтЭЦ3">#REF!</definedName>
    <definedName name="СтЭЦ4" localSheetId="22">#REF!</definedName>
    <definedName name="СтЭЦ4" localSheetId="23">#REF!</definedName>
    <definedName name="СтЭЦ4" localSheetId="10">#REF!</definedName>
    <definedName name="СтЭЦ4">#REF!</definedName>
    <definedName name="СтЭЦ5" localSheetId="22">#REF!</definedName>
    <definedName name="СтЭЦ5" localSheetId="23">#REF!</definedName>
    <definedName name="СтЭЦ5" localSheetId="10">#REF!</definedName>
    <definedName name="СтЭЦ5">#REF!</definedName>
    <definedName name="СтЭЦ6" localSheetId="22">#REF!</definedName>
    <definedName name="СтЭЦ6" localSheetId="23">#REF!</definedName>
    <definedName name="СтЭЦ6" localSheetId="10">#REF!</definedName>
    <definedName name="СтЭЦ6">#REF!</definedName>
    <definedName name="СтЭЦ7" localSheetId="22">#REF!</definedName>
    <definedName name="СтЭЦ7" localSheetId="23">#REF!</definedName>
    <definedName name="СтЭЦ7" localSheetId="10">#REF!</definedName>
    <definedName name="СтЭЦ7">#REF!</definedName>
    <definedName name="су" localSheetId="10">#REF!</definedName>
    <definedName name="су">#REF!</definedName>
    <definedName name="СумКор" localSheetId="22">#REF!</definedName>
    <definedName name="СумКор" localSheetId="23">#REF!</definedName>
    <definedName name="СумКор" localSheetId="10">#REF!</definedName>
    <definedName name="СумКор">#REF!</definedName>
    <definedName name="сумм" localSheetId="10">#REF!</definedName>
    <definedName name="сумм">#REF!</definedName>
    <definedName name="сумма111" localSheetId="10">#REF!</definedName>
    <definedName name="сумма111">#REF!</definedName>
    <definedName name="Сургут">NA()</definedName>
    <definedName name="Сут" localSheetId="22">#REF!</definedName>
    <definedName name="Сут" localSheetId="23">#REF!</definedName>
    <definedName name="Сут" localSheetId="10">#REF!</definedName>
    <definedName name="Сут">#REF!</definedName>
    <definedName name="Сутки">'[103]Лист опроса'!$C$29</definedName>
    <definedName name="сцау" localSheetId="10">#REF!</definedName>
    <definedName name="сцау">#REF!</definedName>
    <definedName name="СЦИР">'[148]СЦПР-90-38'!$B$1:$E$6</definedName>
    <definedName name="СЦИР_82_т._135">[85]Данные!$B$1:$E$6</definedName>
    <definedName name="т" localSheetId="21">'№14 ПД АД Подъездные'!т</definedName>
    <definedName name="т" localSheetId="22">'№15 ПД АД Ж,Д, переезд'!т</definedName>
    <definedName name="т" localSheetId="23">'№16 Обследования ОР2'!т</definedName>
    <definedName name="т" localSheetId="10">#N/A</definedName>
    <definedName name="т">#REF!</definedName>
    <definedName name="ТАБЛ">'[103]Лист опроса'!$A$16:$C$26</definedName>
    <definedName name="Табл.4.2">[96]БАЗА!$B$17:$B$24</definedName>
    <definedName name="Табл.4.2.">[96]БАЗА!$B$15:$B$16</definedName>
    <definedName name="Таблица_3.2.1">[96]БАЗА!$B$26:$B$32</definedName>
    <definedName name="Таблица_3.2.2">[96]БАЗА!$B$34:$B$36</definedName>
    <definedName name="Таблица_3.2.3.1">[96]БАЗА!$B$38:$B$44</definedName>
    <definedName name="Таблица_3.2.3.2">[96]БАЗА!$B$47:$B$51</definedName>
    <definedName name="Таблица_Периоды">[122]Параметры!$T$5:$U$28</definedName>
    <definedName name="Таблица_Проекты">[122]Параметры!$N$5:$O$6</definedName>
    <definedName name="Таблица_СП">[122]Параметры!$K$5:$L$5</definedName>
    <definedName name="Таблица_СтатьиБДДС">[122]Параметры!$AJ$5:$AM$321</definedName>
    <definedName name="Таблица_СтатьиБДР">[122]Параметры!$AT$5:$AW$499</definedName>
    <definedName name="Таблица_Сценарии">[122]Параметры!$Q$5:$R$7</definedName>
    <definedName name="Таблица_ЦФО">[122]Параметры!$H$5:$I$64</definedName>
    <definedName name="Таблица_ЮрЛица">[122]Параметры!$B$5:$C$278</definedName>
    <definedName name="таня" localSheetId="21">#REF!</definedName>
    <definedName name="таня" localSheetId="22">#REF!</definedName>
    <definedName name="таня" localSheetId="23">#REF!</definedName>
    <definedName name="таня" localSheetId="10">#REF!</definedName>
    <definedName name="таня">#REF!</definedName>
    <definedName name="Тариф_мощность">[117]Справочник!$B$3</definedName>
    <definedName name="Тариф_э_э">[117]Справочник!$B$2</definedName>
    <definedName name="Тариф_э_э_и_мощность">[117]Справочник!$B$4</definedName>
    <definedName name="тд" localSheetId="10">#REF!</definedName>
    <definedName name="тд">#REF!</definedName>
    <definedName name="ТекДата" localSheetId="22">#REF!</definedName>
    <definedName name="ТекДата" localSheetId="23">#REF!</definedName>
    <definedName name="ТекДата" localSheetId="10">#REF!</definedName>
    <definedName name="ТекДата">#REF!</definedName>
    <definedName name="тепло_проц_ф" localSheetId="10">#REF!</definedName>
    <definedName name="тепло_проц_ф">#REF!</definedName>
    <definedName name="тепло_процент" localSheetId="10">#REF!</definedName>
    <definedName name="тепло_процент">#REF!</definedName>
    <definedName name="Территориальная_поправка_к_ТЕР" localSheetId="10">#REF!</definedName>
    <definedName name="Территориальная_поправка_к_ТЕР">#REF!</definedName>
    <definedName name="Тех">'[114]Смета 7'!$F$1</definedName>
    <definedName name="Технический_директор" localSheetId="22">#REF!</definedName>
    <definedName name="Технический_директор" localSheetId="23">#REF!</definedName>
    <definedName name="Технический_директор" localSheetId="10">#REF!</definedName>
    <definedName name="Технический_директор">#REF!</definedName>
    <definedName name="ти" localSheetId="22">'№15 ПД АД Ж,Д, переезд'!ти</definedName>
    <definedName name="ти" localSheetId="23">'№16 Обследования ОР2'!ти</definedName>
    <definedName name="ти" localSheetId="10">'№3 ИЭИ'!ти</definedName>
    <definedName name="ти">'№15 ПД АД Ж,Д, переезд'!ти</definedName>
    <definedName name="Тип_ТС">[149]Списки!$B$60:$B$65</definedName>
    <definedName name="ТипТ" localSheetId="10">[86]Справочник!#REF!</definedName>
    <definedName name="ТипТ">[86]Справочник!#REF!</definedName>
    <definedName name="тит">'[150]Смета 1свод'!$A$4</definedName>
    <definedName name="Титул">#N/A</definedName>
    <definedName name="Титул1" localSheetId="22">#REF!</definedName>
    <definedName name="Титул1" localSheetId="23">#REF!</definedName>
    <definedName name="Титул1" localSheetId="10">#REF!</definedName>
    <definedName name="Титул1">#REF!</definedName>
    <definedName name="Титул2" localSheetId="22">#REF!</definedName>
    <definedName name="Титул2" localSheetId="23">#REF!</definedName>
    <definedName name="Титул2" localSheetId="10">#REF!</definedName>
    <definedName name="Титул2">#REF!</definedName>
    <definedName name="Титул3" localSheetId="22">#REF!</definedName>
    <definedName name="Титул3" localSheetId="23">#REF!</definedName>
    <definedName name="Титул3" localSheetId="10">#REF!</definedName>
    <definedName name="Титул3">#REF!</definedName>
    <definedName name="Титул4" localSheetId="22">'[79]Лист опроса'!#REF!</definedName>
    <definedName name="Титул4" localSheetId="23">'[79]Лист опроса'!#REF!</definedName>
    <definedName name="Титул4" localSheetId="10">'[79]Лист опроса'!#REF!</definedName>
    <definedName name="Титул4">'[79]Лист опроса'!#REF!</definedName>
    <definedName name="Титул5" localSheetId="22">#REF!</definedName>
    <definedName name="Титул5" localSheetId="23">#REF!</definedName>
    <definedName name="Титул5" localSheetId="10">#REF!</definedName>
    <definedName name="Титул5">#REF!</definedName>
    <definedName name="Титул6" localSheetId="22">#REF!</definedName>
    <definedName name="Титул6" localSheetId="23">#REF!</definedName>
    <definedName name="Титул6" localSheetId="10">#REF!</definedName>
    <definedName name="Титул6">#REF!</definedName>
    <definedName name="тй" localSheetId="10">#REF!</definedName>
    <definedName name="тй">#REF!</definedName>
    <definedName name="тобтлю">#N/A</definedName>
    <definedName name="Товар">[86]Прайс!$A$2:$A$996</definedName>
    <definedName name="Томск" localSheetId="22" hidden="1">{#N/A,#N/A,FALSE,"Шаблон_Спец1"}</definedName>
    <definedName name="Томск" localSheetId="23" hidden="1">{#N/A,#N/A,FALSE,"Шаблон_Спец1"}</definedName>
    <definedName name="Томск" localSheetId="10" hidden="1">{#N/A,#N/A,FALSE,"Шаблон_Спец1"}</definedName>
    <definedName name="Томск" hidden="1">{#N/A,#N/A,FALSE,"Шаблон_Спец1"}</definedName>
    <definedName name="тоо">#N/A</definedName>
    <definedName name="топ1" localSheetId="21">#REF!</definedName>
    <definedName name="топ1" localSheetId="22">#REF!</definedName>
    <definedName name="топ1" localSheetId="23">#REF!</definedName>
    <definedName name="топ1" localSheetId="10">#REF!</definedName>
    <definedName name="топ1">#REF!</definedName>
    <definedName name="топ2" localSheetId="21">#REF!</definedName>
    <definedName name="топ2" localSheetId="22">#REF!</definedName>
    <definedName name="топ2" localSheetId="23">#REF!</definedName>
    <definedName name="топ2" localSheetId="10">#REF!</definedName>
    <definedName name="топ2">#REF!</definedName>
    <definedName name="топо" localSheetId="21">#REF!</definedName>
    <definedName name="топо" localSheetId="22">#REF!</definedName>
    <definedName name="топо" localSheetId="23">#REF!</definedName>
    <definedName name="топо" localSheetId="10">#REF!</definedName>
    <definedName name="топо">#REF!</definedName>
    <definedName name="топо_1" localSheetId="10">#REF!</definedName>
    <definedName name="топо_1">#REF!</definedName>
    <definedName name="топо_10" localSheetId="10">#REF!</definedName>
    <definedName name="топо_10">#REF!</definedName>
    <definedName name="топо_13" localSheetId="10">#REF!</definedName>
    <definedName name="топо_13">#REF!</definedName>
    <definedName name="топо_14" localSheetId="10">#REF!</definedName>
    <definedName name="топо_14">#REF!</definedName>
    <definedName name="топо_15" localSheetId="10">#REF!</definedName>
    <definedName name="топо_15">#REF!</definedName>
    <definedName name="топо_16" localSheetId="10">#REF!</definedName>
    <definedName name="топо_16">#REF!</definedName>
    <definedName name="топо_7" localSheetId="10">#REF!</definedName>
    <definedName name="топо_7">#REF!</definedName>
    <definedName name="топо_8" localSheetId="10">#REF!</definedName>
    <definedName name="топо_8">#REF!</definedName>
    <definedName name="топо_9" localSheetId="10">#REF!</definedName>
    <definedName name="топо_9">#REF!</definedName>
    <definedName name="топогр" localSheetId="10">#REF!</definedName>
    <definedName name="топогр">#REF!</definedName>
    <definedName name="топогр1" localSheetId="21">#REF!</definedName>
    <definedName name="топогр1" localSheetId="22">#REF!</definedName>
    <definedName name="топогр1" localSheetId="23">#REF!</definedName>
    <definedName name="топогр1" localSheetId="10">#REF!</definedName>
    <definedName name="топогр1">#REF!</definedName>
    <definedName name="топогр1_6" localSheetId="10">#REF!</definedName>
    <definedName name="топогр1_6">#REF!</definedName>
    <definedName name="топогр1_7" localSheetId="10">#REF!</definedName>
    <definedName name="топогр1_7">#REF!</definedName>
    <definedName name="топогр1_8" localSheetId="10">#REF!</definedName>
    <definedName name="топогр1_8">#REF!</definedName>
    <definedName name="топограф" localSheetId="21">#REF!</definedName>
    <definedName name="топограф" localSheetId="22">#REF!</definedName>
    <definedName name="топограф" localSheetId="23">#REF!</definedName>
    <definedName name="топограф" localSheetId="10">#REF!</definedName>
    <definedName name="топограф">#REF!</definedName>
    <definedName name="топография" localSheetId="10">#REF!</definedName>
    <definedName name="топография">#REF!</definedName>
    <definedName name="тоюбтлб">#N/A</definedName>
    <definedName name="тп" localSheetId="10" hidden="1">{#N/A,#N/A,TRUE,"Лист1";#N/A,#N/A,TRUE,"Лист2";#N/A,#N/A,TRUE,"Лист3"}</definedName>
    <definedName name="тп" hidden="1">{#N/A,#N/A,TRUE,"Лист1";#N/A,#N/A,TRUE,"Лист2";#N/A,#N/A,TRUE,"Лист3"}</definedName>
    <definedName name="тр" localSheetId="21">#N/A</definedName>
    <definedName name="тр" localSheetId="22">#N/A</definedName>
    <definedName name="тр" localSheetId="23">#N/A</definedName>
    <definedName name="тр" localSheetId="10">#REF!</definedName>
    <definedName name="тр">#REF!</definedName>
    <definedName name="тракт" localSheetId="10">#REF!</definedName>
    <definedName name="тракт">#REF!</definedName>
    <definedName name="третий" localSheetId="10">#REF!</definedName>
    <definedName name="третий">#REF!</definedName>
    <definedName name="Труд_механизаторов_по_акту_вып_работ_с_учетом_к_тов" localSheetId="10">#REF!</definedName>
    <definedName name="Труд_механизаторов_по_акту_вып_работ_с_учетом_к_тов">#REF!</definedName>
    <definedName name="Труд_основн_рабочих_по_акту_вып_работ_с_учетом_к_тов" localSheetId="10">#REF!</definedName>
    <definedName name="Труд_основн_рабочих_по_акту_вып_работ_с_учетом_к_тов">#REF!</definedName>
    <definedName name="Трудоемкость_механизаторов_по_акту_выполненных_работ" localSheetId="10">#REF!</definedName>
    <definedName name="Трудоемкость_механизаторов_по_акту_выполненных_работ">#REF!</definedName>
    <definedName name="Трудоемкость_основных_рабочих_по_акту_выполненных_работ" localSheetId="10">#REF!</definedName>
    <definedName name="Трудоемкость_основных_рабочих_по_акту_выполненных_работ">#REF!</definedName>
    <definedName name="ТС">[85]Данные!$B$25:$F$26</definedName>
    <definedName name="ТС1" localSheetId="21">#REF!</definedName>
    <definedName name="ТС1" localSheetId="22">#REF!</definedName>
    <definedName name="ТС1" localSheetId="23">#REF!</definedName>
    <definedName name="ТС1" localSheetId="10">#REF!</definedName>
    <definedName name="ТС1">#REF!</definedName>
    <definedName name="ТС1_6" localSheetId="10">#REF!</definedName>
    <definedName name="ТС1_6">#REF!</definedName>
    <definedName name="ТС1_7" localSheetId="10">#REF!</definedName>
    <definedName name="ТС1_7">#REF!</definedName>
    <definedName name="ТС1_8" localSheetId="10">#REF!</definedName>
    <definedName name="ТС1_8">#REF!</definedName>
    <definedName name="ттт" localSheetId="21">#N/A</definedName>
    <definedName name="ттт" localSheetId="22">#N/A</definedName>
    <definedName name="ттт" localSheetId="23">#N/A</definedName>
    <definedName name="ттт" localSheetId="10">#N/A</definedName>
    <definedName name="ттт">#REF!</definedName>
    <definedName name="ттттт">#N/A</definedName>
    <definedName name="тц" localSheetId="10">#REF!</definedName>
    <definedName name="тц">#REF!</definedName>
    <definedName name="тыс" localSheetId="21">{0,"тысячz";1,"тысячаz";2,"тысячиz";5,"тысячz"}</definedName>
    <definedName name="тыс" localSheetId="22">{0,"тысячz";1,"тысячаz";2,"тысячиz";5,"тысячz"}</definedName>
    <definedName name="тыс" localSheetId="23">{0,"тысячz";1,"тысячаz";2,"тысячиz";5,"тысячz"}</definedName>
    <definedName name="тыс" localSheetId="10">{0,"тысячz";1,"тысячаz";2,"тысячиz";5,"тысячz"}</definedName>
    <definedName name="тыс" localSheetId="12">{0,"тысячz";1,"тысячаz";2,"тысячиz";5,"тысячz"}</definedName>
    <definedName name="тыс">{0,"тысячz";1,"тысячаz";2,"тысячиz";5,"тысячz"}</definedName>
    <definedName name="тьбю" localSheetId="10">#REF!</definedName>
    <definedName name="тьбю">#REF!</definedName>
    <definedName name="тьмтиб" localSheetId="10">#REF!</definedName>
    <definedName name="тьмтиб">#REF!</definedName>
    <definedName name="тьодлодлолдолд" localSheetId="10">#REF!</definedName>
    <definedName name="тьодлодлолдолд">#REF!</definedName>
    <definedName name="тэч">[116]Вспомогательный!$D$38</definedName>
    <definedName name="у" localSheetId="21" hidden="1">{#N/A,#N/A,FALSE,"накладная04";#N/A,#N/A,FALSE,"накладная03";#N/A,#N/A,FALSE,"накладная02";#N/A,#N/A,FALSE,"накладная01"}</definedName>
    <definedName name="у" localSheetId="22" hidden="1">{#N/A,#N/A,FALSE,"накладная04";#N/A,#N/A,FALSE,"накладная03";#N/A,#N/A,FALSE,"накладная02";#N/A,#N/A,FALSE,"накладная01"}</definedName>
    <definedName name="у" localSheetId="23" hidden="1">{#N/A,#N/A,FALSE,"накладная04";#N/A,#N/A,FALSE,"накладная03";#N/A,#N/A,FALSE,"накладная02";#N/A,#N/A,FALSE,"накладная01"}</definedName>
    <definedName name="у" localSheetId="10">#N/A</definedName>
    <definedName name="у">#REF!</definedName>
    <definedName name="у333" localSheetId="10">#REF!</definedName>
    <definedName name="у333">#REF!</definedName>
    <definedName name="у444" localSheetId="10">#REF!</definedName>
    <definedName name="у444">#REF!</definedName>
    <definedName name="увавп" localSheetId="10">#REF!</definedName>
    <definedName name="увавп">#REF!</definedName>
    <definedName name="уву" localSheetId="10">#REF!</definedName>
    <definedName name="уву">#REF!</definedName>
    <definedName name="УЗ_22_1кв" localSheetId="10">#REF!</definedName>
    <definedName name="УЗ_22_1кв">#REF!</definedName>
    <definedName name="УЗ_22_2кв" localSheetId="10">#REF!</definedName>
    <definedName name="УЗ_22_2кв">#REF!</definedName>
    <definedName name="УЗ_22_3кв">#REF!</definedName>
    <definedName name="УЗ_22_4кв">#REF!</definedName>
    <definedName name="УЗ_22_год">#REF!</definedName>
    <definedName name="УЗ_26_1кв">#REF!</definedName>
    <definedName name="УЗ_26_2кв">#REF!</definedName>
    <definedName name="УЗ_26_3кв">#REF!</definedName>
    <definedName name="УЗ_26_4кв">#REF!</definedName>
    <definedName name="УЗ_26_год">#REF!</definedName>
    <definedName name="УИ_39_1кв">#REF!</definedName>
    <definedName name="УИ_39_2кв">#REF!</definedName>
    <definedName name="УИ_39_3кв">#REF!</definedName>
    <definedName name="УИ_39_4кв">#REF!</definedName>
    <definedName name="УИ_39_год">#REF!</definedName>
    <definedName name="ук" localSheetId="22">#REF!</definedName>
    <definedName name="ук" localSheetId="23">#REF!</definedName>
    <definedName name="ук" localSheetId="10">#N/A</definedName>
    <definedName name="ук">#REF!</definedName>
    <definedName name="укеееукеееееееееееееее" localSheetId="10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10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крупненный_норматив_НР_для_расчета_в_текущих_ценах_и_ценах_2001г." localSheetId="10">#REF!</definedName>
    <definedName name="Укрупненный_норматив_НР_для_расчета_в_текущих_ценах_и_ценах_2001г.">#REF!</definedName>
    <definedName name="Укрупненный_норматив_НР_для_расчета_в_ценах_1984г." localSheetId="10">#REF!</definedName>
    <definedName name="Укрупненный_норматив_НР_для_расчета_в_ценах_1984г.">#REF!</definedName>
    <definedName name="Укрупненный_норматив_СП_для_расчета_в_текущих_ценах_и_ценах_2001г." localSheetId="10">#REF!</definedName>
    <definedName name="Укрупненный_норматив_СП_для_расчета_в_текущих_ценах_и_ценах_2001г.">#REF!</definedName>
    <definedName name="Укрупненный_норматив_СП_для_расчета_в_ценах_1984г." localSheetId="10">#REF!</definedName>
    <definedName name="Укрупненный_норматив_СП_для_расчета_в_ценах_1984г.">#REF!</definedName>
    <definedName name="укун">#N/A</definedName>
    <definedName name="УП">#N/A</definedName>
    <definedName name="УП1">#N/A</definedName>
    <definedName name="уу" localSheetId="21" hidden="1">{#N/A,#N/A,FALSE,"накладная04";#N/A,#N/A,FALSE,"накладная03";#N/A,#N/A,FALSE,"накладная02";#N/A,#N/A,FALSE,"накладная01"}</definedName>
    <definedName name="уу" localSheetId="22" hidden="1">{#N/A,#N/A,FALSE,"накладная04";#N/A,#N/A,FALSE,"накладная03";#N/A,#N/A,FALSE,"накладная02";#N/A,#N/A,FALSE,"накладная01"}</definedName>
    <definedName name="уу" localSheetId="23" hidden="1">{#N/A,#N/A,FALSE,"накладная04";#N/A,#N/A,FALSE,"накладная03";#N/A,#N/A,FALSE,"накладная02";#N/A,#N/A,FALSE,"накладная01"}</definedName>
    <definedName name="уу" localSheetId="10">#N/A</definedName>
    <definedName name="уу">#REF!</definedName>
    <definedName name="ууу">#N/A</definedName>
    <definedName name="уууу">#N/A</definedName>
    <definedName name="ууууу">#N/A</definedName>
    <definedName name="уфэ">#N/A</definedName>
    <definedName name="уц" localSheetId="10">#REF!</definedName>
    <definedName name="уц">#REF!</definedName>
    <definedName name="уцуц" localSheetId="21">#REF!</definedName>
    <definedName name="уцуц" localSheetId="22">#REF!</definedName>
    <definedName name="уцуц" localSheetId="23">#REF!</definedName>
    <definedName name="уцуц" localSheetId="10">#REF!</definedName>
    <definedName name="уцуц">#REF!</definedName>
    <definedName name="УЧ" localSheetId="22">'[79]Лист опроса'!#REF!</definedName>
    <definedName name="УЧ" localSheetId="23">'[79]Лист опроса'!#REF!</definedName>
    <definedName name="УЧ" localSheetId="10">'[79]Лист опроса'!#REF!</definedName>
    <definedName name="УЧ">'[79]Лист опроса'!#REF!</definedName>
    <definedName name="Участок" localSheetId="21">#REF!</definedName>
    <definedName name="Участок" localSheetId="22">#REF!</definedName>
    <definedName name="Участок" localSheetId="23">#REF!</definedName>
    <definedName name="Участок" localSheetId="10">#REF!</definedName>
    <definedName name="Участок">#REF!</definedName>
    <definedName name="Участок_10" localSheetId="10">#REF!</definedName>
    <definedName name="Участок_10">#REF!</definedName>
    <definedName name="Участок_14" localSheetId="10">#REF!</definedName>
    <definedName name="Участок_14">#REF!</definedName>
    <definedName name="Участок_15" localSheetId="10">#REF!</definedName>
    <definedName name="Участок_15">#REF!</definedName>
    <definedName name="Участок_16" localSheetId="10">#REF!</definedName>
    <definedName name="Участок_16">#REF!</definedName>
    <definedName name="Участок_4" localSheetId="10">#REF!</definedName>
    <definedName name="Участок_4">#REF!</definedName>
    <definedName name="Участок_6" localSheetId="10">#REF!</definedName>
    <definedName name="Участок_6">#REF!</definedName>
    <definedName name="Участок_8" localSheetId="10">#REF!</definedName>
    <definedName name="Участок_8">#REF!</definedName>
    <definedName name="Участок_9" localSheetId="10">#REF!</definedName>
    <definedName name="Участок_9">#REF!</definedName>
    <definedName name="уывфыц" localSheetId="22">'№15 ПД АД Ж,Д, переезд'!уывфыц</definedName>
    <definedName name="уывфыц" localSheetId="23">'№16 Обследования ОР2'!уывфыц</definedName>
    <definedName name="уывфыц" localSheetId="10">'№3 ИЭИ'!уывфыц</definedName>
    <definedName name="уывфыц">'№15 ПД АД Ж,Д, переезд'!уывфыц</definedName>
    <definedName name="ф" localSheetId="10" hidden="1">{"konoplin - Личное представление",#N/A,TRUE,"ФинПлан_1кв";"konoplin - Личное представление",#N/A,TRUE,"ФинПлан_2кв"}</definedName>
    <definedName name="ф">#REF!</definedName>
    <definedName name="ф1" localSheetId="10">#REF!</definedName>
    <definedName name="ф1">#REF!</definedName>
    <definedName name="Ф10">[97]Показатели!$B$57:$B$69</definedName>
    <definedName name="Ф100">[97]Показатели!$B$70:$B$71</definedName>
    <definedName name="Ф2">[97]Показатели!$B$5:$B$10</definedName>
    <definedName name="Ф5">[97]Показатели!$B$12:$B$18</definedName>
    <definedName name="Ф51">[97]Показатели!$B$19:$B$20</definedName>
    <definedName name="Ф6">[97]Показатели!$B$22:$B$25</definedName>
    <definedName name="Ф7">[97]Показатели!$B$27:$B$33</definedName>
    <definedName name="Ф8">[97]Показатели!$B$35:$B$39</definedName>
    <definedName name="Ф9">[97]Показатели!$B$41:$B$53</definedName>
    <definedName name="Ф90">[97]Показатели!$B$54:$B$55</definedName>
    <definedName name="Фев_2008_WorkLoadSum" localSheetId="10">#REF!</definedName>
    <definedName name="Фев_2008_WorkLoadSum">#REF!</definedName>
    <definedName name="Февраль_ув" localSheetId="10">'[28]Перечень корректировок'!#REF!</definedName>
    <definedName name="Февраль_ув">'[28]Перечень корректировок'!#REF!</definedName>
    <definedName name="Февраль_ум" localSheetId="10">'[28]Перечень корректировок'!#REF!</definedName>
    <definedName name="Февраль_ум">'[28]Перечень корректировок'!#REF!</definedName>
    <definedName name="фед">'[151]свод 2'!$D$10</definedName>
    <definedName name="фиоГИП">'[79]Лист опроса'!$B$5</definedName>
    <definedName name="фиоСоСм">'[79]Лист опроса'!$B$6</definedName>
    <definedName name="форма" localSheetId="10">#REF!</definedName>
    <definedName name="форма">#REF!</definedName>
    <definedName name="ФП" localSheetId="10">#REF!</definedName>
    <definedName name="ФП">#REF!</definedName>
    <definedName name="фр" localSheetId="10">#REF!</definedName>
    <definedName name="фр">#REF!</definedName>
    <definedName name="фсм1" localSheetId="22">#REF!</definedName>
    <definedName name="фсм1" localSheetId="23">#REF!</definedName>
    <definedName name="фсм1" localSheetId="10">#REF!</definedName>
    <definedName name="фсм1">#REF!</definedName>
    <definedName name="фсм10">[79]Ф2П!$F$154</definedName>
    <definedName name="фсм11" localSheetId="22">[79]Ф3П!#REF!</definedName>
    <definedName name="фсм11" localSheetId="23">[79]Ф3П!#REF!</definedName>
    <definedName name="фсм11" localSheetId="10">[79]Ф3П!#REF!</definedName>
    <definedName name="фсм11">[79]Ф3П!#REF!</definedName>
    <definedName name="фсм12" localSheetId="22">[79]Ф3П!#REF!</definedName>
    <definedName name="фсм12" localSheetId="23">[79]Ф3П!#REF!</definedName>
    <definedName name="фсм12" localSheetId="10">[79]Ф3П!#REF!</definedName>
    <definedName name="фсм12">[79]Ф3П!#REF!</definedName>
    <definedName name="фсм13" localSheetId="22">#REF!</definedName>
    <definedName name="фсм13" localSheetId="23">#REF!</definedName>
    <definedName name="фсм13" localSheetId="10">#REF!</definedName>
    <definedName name="фсм13">#REF!</definedName>
    <definedName name="фсм14" localSheetId="22">[79]Ф2П!#REF!</definedName>
    <definedName name="фсм14" localSheetId="23">[79]Ф2П!#REF!</definedName>
    <definedName name="фсм14" localSheetId="10">[79]Ф2П!#REF!</definedName>
    <definedName name="фсм14">[79]Ф2П!#REF!</definedName>
    <definedName name="фсм14_1" localSheetId="22">[79]Ф2П!#REF!</definedName>
    <definedName name="фсм14_1" localSheetId="23">[79]Ф2П!#REF!</definedName>
    <definedName name="фсм14_1" localSheetId="10">[79]Ф2П!#REF!</definedName>
    <definedName name="фсм14_1">[79]Ф2П!#REF!</definedName>
    <definedName name="фсм14_2" localSheetId="22">[79]Ф2П!#REF!</definedName>
    <definedName name="фсм14_2" localSheetId="23">[79]Ф2П!#REF!</definedName>
    <definedName name="фсм14_2" localSheetId="10">[79]Ф2П!#REF!</definedName>
    <definedName name="фсм14_2">[79]Ф2П!#REF!</definedName>
    <definedName name="фсм14_3" localSheetId="22">[79]Ф2П!#REF!</definedName>
    <definedName name="фсм14_3" localSheetId="23">[79]Ф2П!#REF!</definedName>
    <definedName name="фсм14_3" localSheetId="10">[79]Ф2П!#REF!</definedName>
    <definedName name="фсм14_3">[79]Ф2П!#REF!</definedName>
    <definedName name="фсм15" localSheetId="22">[79]Ф2П!#REF!</definedName>
    <definedName name="фсм15" localSheetId="23">[79]Ф2П!#REF!</definedName>
    <definedName name="фсм15" localSheetId="10">[79]Ф2П!#REF!</definedName>
    <definedName name="фсм15">[79]Ф2П!#REF!</definedName>
    <definedName name="фсм16" localSheetId="22">#REF!</definedName>
    <definedName name="фсм16" localSheetId="23">#REF!</definedName>
    <definedName name="фсм16" localSheetId="10">#REF!</definedName>
    <definedName name="фсм16">#REF!</definedName>
    <definedName name="фсм17" localSheetId="22">[79]Ф2П!#REF!</definedName>
    <definedName name="фсм17" localSheetId="23">[79]Ф2П!#REF!</definedName>
    <definedName name="фсм17" localSheetId="10">[79]Ф2П!#REF!</definedName>
    <definedName name="фсм17">[79]Ф2П!#REF!</definedName>
    <definedName name="фсм18" localSheetId="22">#REF!</definedName>
    <definedName name="фсм18" localSheetId="23">#REF!</definedName>
    <definedName name="фсм18" localSheetId="10">#REF!</definedName>
    <definedName name="фсм18">#REF!</definedName>
    <definedName name="фсм19" localSheetId="22">#REF!</definedName>
    <definedName name="фсм19" localSheetId="23">#REF!</definedName>
    <definedName name="фсм19" localSheetId="10">#REF!</definedName>
    <definedName name="фсм19">#REF!</definedName>
    <definedName name="фсм2" localSheetId="22">[79]Ф3П!#REF!</definedName>
    <definedName name="фсм2" localSheetId="23">[79]Ф3П!#REF!</definedName>
    <definedName name="фсм2" localSheetId="10">[79]Ф3П!#REF!</definedName>
    <definedName name="фсм2">[79]Ф3П!#REF!</definedName>
    <definedName name="фсм20" localSheetId="22">#REF!</definedName>
    <definedName name="фсм20" localSheetId="23">#REF!</definedName>
    <definedName name="фсм20" localSheetId="10">#REF!</definedName>
    <definedName name="фсм20">#REF!</definedName>
    <definedName name="фсм21" localSheetId="22">[79]Ф2П!#REF!</definedName>
    <definedName name="фсм21" localSheetId="23">[79]Ф2П!#REF!</definedName>
    <definedName name="фсм21" localSheetId="10">[79]Ф2П!#REF!</definedName>
    <definedName name="фсм21">[79]Ф2П!#REF!</definedName>
    <definedName name="фсм22" localSheetId="22">[79]Ф2П!#REF!</definedName>
    <definedName name="фсм22" localSheetId="23">[79]Ф2П!#REF!</definedName>
    <definedName name="фсм22" localSheetId="10">[79]Ф2П!#REF!</definedName>
    <definedName name="фсм22">[79]Ф2П!#REF!</definedName>
    <definedName name="фсм23" localSheetId="22">[79]Ф2П!#REF!</definedName>
    <definedName name="фсм23" localSheetId="23">[79]Ф2П!#REF!</definedName>
    <definedName name="фсм23" localSheetId="10">[79]Ф2П!#REF!</definedName>
    <definedName name="фсм23">[79]Ф2П!#REF!</definedName>
    <definedName name="фсм24" localSheetId="22">[79]Ф2П!#REF!</definedName>
    <definedName name="фсм24" localSheetId="23">[79]Ф2П!#REF!</definedName>
    <definedName name="фсм24" localSheetId="10">[79]Ф2П!#REF!</definedName>
    <definedName name="фсм24">[79]Ф2П!#REF!</definedName>
    <definedName name="фсм25" localSheetId="22">[79]Ф2П!#REF!</definedName>
    <definedName name="фсм25" localSheetId="23">[79]Ф2П!#REF!</definedName>
    <definedName name="фсм25" localSheetId="10">[79]Ф2П!#REF!</definedName>
    <definedName name="фсм25">[79]Ф2П!#REF!</definedName>
    <definedName name="фсм26" localSheetId="22">[79]Ф2П!#REF!</definedName>
    <definedName name="фсм26" localSheetId="23">[79]Ф2П!#REF!</definedName>
    <definedName name="фсм26" localSheetId="10">[79]Ф2П!#REF!</definedName>
    <definedName name="фсм26">[79]Ф2П!#REF!</definedName>
    <definedName name="фсм27" localSheetId="22">[79]Ф2П!#REF!</definedName>
    <definedName name="фсм27" localSheetId="23">[79]Ф2П!#REF!</definedName>
    <definedName name="фсм27" localSheetId="10">[79]Ф2П!#REF!</definedName>
    <definedName name="фсм27">[79]Ф2П!#REF!</definedName>
    <definedName name="фсм28" localSheetId="22">[79]Ф2П!#REF!</definedName>
    <definedName name="фсм28" localSheetId="23">[79]Ф2П!#REF!</definedName>
    <definedName name="фсм28" localSheetId="10">[79]Ф2П!#REF!</definedName>
    <definedName name="фсм28">[79]Ф2П!#REF!</definedName>
    <definedName name="фсм29" localSheetId="22">[79]Ф2П!#REF!</definedName>
    <definedName name="фсм29" localSheetId="23">[79]Ф2П!#REF!</definedName>
    <definedName name="фсм29" localSheetId="10">[79]Ф2П!#REF!</definedName>
    <definedName name="фсм29">[79]Ф2П!#REF!</definedName>
    <definedName name="фсм3" localSheetId="22">[79]Ф3П!#REF!</definedName>
    <definedName name="фсм3" localSheetId="23">[79]Ф3П!#REF!</definedName>
    <definedName name="фсм3" localSheetId="10">[79]Ф3П!#REF!</definedName>
    <definedName name="фсм3">[79]Ф3П!#REF!</definedName>
    <definedName name="фсм30" localSheetId="22">[79]Ф2П!#REF!</definedName>
    <definedName name="фсм30" localSheetId="23">[79]Ф2П!#REF!</definedName>
    <definedName name="фсм30" localSheetId="10">[79]Ф2П!#REF!</definedName>
    <definedName name="фсм30">[79]Ф2П!#REF!</definedName>
    <definedName name="фсм31" localSheetId="22">[79]Ф3П!#REF!</definedName>
    <definedName name="фсм31" localSheetId="23">[79]Ф3П!#REF!</definedName>
    <definedName name="фсм31" localSheetId="10">[79]Ф3П!#REF!</definedName>
    <definedName name="фсм31">[79]Ф3П!#REF!</definedName>
    <definedName name="фсм32" localSheetId="22">[79]Ф3П!#REF!</definedName>
    <definedName name="фсм32" localSheetId="23">[79]Ф3П!#REF!</definedName>
    <definedName name="фсм32" localSheetId="10">[79]Ф3П!#REF!</definedName>
    <definedName name="фсм32">[79]Ф3П!#REF!</definedName>
    <definedName name="фсм33" localSheetId="22">[79]Ф3П!#REF!</definedName>
    <definedName name="фсм33" localSheetId="23">[79]Ф3П!#REF!</definedName>
    <definedName name="фсм33" localSheetId="10">[79]Ф3П!#REF!</definedName>
    <definedName name="фсм33">[79]Ф3П!#REF!</definedName>
    <definedName name="фсм34" localSheetId="22">[79]Ф2П!#REF!</definedName>
    <definedName name="фсм34" localSheetId="23">[79]Ф2П!#REF!</definedName>
    <definedName name="фсм34" localSheetId="10">[79]Ф2П!#REF!</definedName>
    <definedName name="фсм34">[79]Ф2П!#REF!</definedName>
    <definedName name="фсм35" localSheetId="22">[79]Ф2П!#REF!</definedName>
    <definedName name="фсм35" localSheetId="23">[79]Ф2П!#REF!</definedName>
    <definedName name="фсм35" localSheetId="10">[79]Ф2П!#REF!</definedName>
    <definedName name="фсм35">[79]Ф2П!#REF!</definedName>
    <definedName name="фсм36" localSheetId="22">[79]Ф2П!#REF!</definedName>
    <definedName name="фсм36" localSheetId="23">[79]Ф2П!#REF!</definedName>
    <definedName name="фсм36" localSheetId="10">[79]Ф2П!#REF!</definedName>
    <definedName name="фсм36">[79]Ф2П!#REF!</definedName>
    <definedName name="фсм37" localSheetId="22">[79]Ф2П!#REF!</definedName>
    <definedName name="фсм37" localSheetId="23">[79]Ф2П!#REF!</definedName>
    <definedName name="фсм37" localSheetId="10">[79]Ф2П!#REF!</definedName>
    <definedName name="фсм37">[79]Ф2П!#REF!</definedName>
    <definedName name="фсм38" localSheetId="22">[79]Ф2П!#REF!</definedName>
    <definedName name="фсм38" localSheetId="23">[79]Ф2П!#REF!</definedName>
    <definedName name="фсм38" localSheetId="10">[79]Ф2П!#REF!</definedName>
    <definedName name="фсм38">[79]Ф2П!#REF!</definedName>
    <definedName name="фсм39" localSheetId="22">[79]Ф2П!#REF!</definedName>
    <definedName name="фсм39" localSheetId="23">[79]Ф2П!#REF!</definedName>
    <definedName name="фсм39" localSheetId="10">[79]Ф2П!#REF!</definedName>
    <definedName name="фсм39">[79]Ф2П!#REF!</definedName>
    <definedName name="фсм4">[79]Ф2П!$F$35</definedName>
    <definedName name="фсм40" localSheetId="22">#REF!</definedName>
    <definedName name="фсм40" localSheetId="23">#REF!</definedName>
    <definedName name="фсм40" localSheetId="10">#REF!</definedName>
    <definedName name="фсм40">#REF!</definedName>
    <definedName name="фсм41" localSheetId="22">#REF!</definedName>
    <definedName name="фсм41" localSheetId="23">#REF!</definedName>
    <definedName name="фсм41" localSheetId="10">#REF!</definedName>
    <definedName name="фсм41">#REF!</definedName>
    <definedName name="фсм5" localSheetId="22">[79]Ф2П!#REF!</definedName>
    <definedName name="фсм5" localSheetId="23">[79]Ф2П!#REF!</definedName>
    <definedName name="фсм5" localSheetId="10">[79]Ф2П!#REF!</definedName>
    <definedName name="фсм5">[79]Ф2П!#REF!</definedName>
    <definedName name="фсм6">[94]Ф2П!$F$63</definedName>
    <definedName name="фсм7" localSheetId="22">[79]Ф2П!#REF!</definedName>
    <definedName name="фсм7" localSheetId="23">[79]Ф2П!#REF!</definedName>
    <definedName name="фсм7" localSheetId="10">[79]Ф2П!#REF!</definedName>
    <definedName name="фсм7">[79]Ф2П!#REF!</definedName>
    <definedName name="фсм8" localSheetId="22">#REF!</definedName>
    <definedName name="фсм8" localSheetId="23">#REF!</definedName>
    <definedName name="фсм8" localSheetId="10">#REF!</definedName>
    <definedName name="фсм8">#REF!</definedName>
    <definedName name="фсм9" localSheetId="22">#REF!</definedName>
    <definedName name="фсм9" localSheetId="23">#REF!</definedName>
    <definedName name="фсм9" localSheetId="10">#REF!</definedName>
    <definedName name="фсм9">#REF!</definedName>
    <definedName name="Функции" localSheetId="10">#REF!</definedName>
    <definedName name="Функции">#REF!</definedName>
    <definedName name="ффф" localSheetId="21" hidden="1">{#N/A,#N/A,FALSE,"накладная04";#N/A,#N/A,FALSE,"накладная03";#N/A,#N/A,FALSE,"накладная02";#N/A,#N/A,FALSE,"накладная01"}</definedName>
    <definedName name="ффф" localSheetId="22" hidden="1">{#N/A,#N/A,FALSE,"накладная04";#N/A,#N/A,FALSE,"накладная03";#N/A,#N/A,FALSE,"накладная02";#N/A,#N/A,FALSE,"накладная01"}</definedName>
    <definedName name="ффф" localSheetId="23" hidden="1">{#N/A,#N/A,FALSE,"накладная04";#N/A,#N/A,FALSE,"накладная03";#N/A,#N/A,FALSE,"накладная02";#N/A,#N/A,FALSE,"накладная01"}</definedName>
    <definedName name="ффф" localSheetId="10">#REF!</definedName>
    <definedName name="ффф">#REF!</definedName>
    <definedName name="ффффф" localSheetId="10">#REF!</definedName>
    <definedName name="ффффф">#REF!</definedName>
    <definedName name="ффыв" localSheetId="10">#REF!</definedName>
    <definedName name="ффыв">#REF!</definedName>
    <definedName name="фыв" localSheetId="21">#REF!</definedName>
    <definedName name="фыв" localSheetId="22">#REF!</definedName>
    <definedName name="фыв" localSheetId="23">#REF!</definedName>
    <definedName name="фыв" localSheetId="10">#N/A</definedName>
    <definedName name="фыв">#REF!</definedName>
    <definedName name="фыв_6" localSheetId="10">#REF!</definedName>
    <definedName name="фыв_6">#REF!</definedName>
    <definedName name="фыв_7" localSheetId="10">#REF!</definedName>
    <definedName name="фыв_7">#REF!</definedName>
    <definedName name="фыв_8" localSheetId="10">#REF!</definedName>
    <definedName name="фыв_8">#REF!</definedName>
    <definedName name="фывавфы" localSheetId="22">#REF!</definedName>
    <definedName name="фывавфы" localSheetId="23">#REF!</definedName>
    <definedName name="фывавфы" localSheetId="10">#REF!</definedName>
    <definedName name="фывавфы">#REF!</definedName>
    <definedName name="фывфывфыв">#N/A</definedName>
    <definedName name="фыф" localSheetId="10">#REF!</definedName>
    <definedName name="фыф">#REF!</definedName>
    <definedName name="Характеристика" localSheetId="22">#REF!</definedName>
    <definedName name="Характеристика" localSheetId="23">#REF!</definedName>
    <definedName name="Характеристика" localSheetId="10">#REF!</definedName>
    <definedName name="Характеристика">#REF!</definedName>
    <definedName name="ххх" localSheetId="22">#REF!</definedName>
    <definedName name="ххх" localSheetId="23">#REF!</definedName>
    <definedName name="ххх" localSheetId="10">#REF!</definedName>
    <definedName name="ххх">#REF!</definedName>
    <definedName name="хххххххххххххххххххххххххххххххххх" localSheetId="10">#REF!</definedName>
    <definedName name="хххххххххххххххххххххххххххххххххх">#REF!</definedName>
    <definedName name="ц" localSheetId="21">#REF!</definedName>
    <definedName name="ц" localSheetId="22">#REF!</definedName>
    <definedName name="ц" localSheetId="23">#REF!</definedName>
    <definedName name="ц" localSheetId="10">#N/A</definedName>
    <definedName name="ц">#REF!</definedName>
    <definedName name="ц1" localSheetId="22" hidden="1">{#N/A,#N/A,FALSE,"Шаблон_Спец1"}</definedName>
    <definedName name="ц1" localSheetId="23" hidden="1">{#N/A,#N/A,FALSE,"Шаблон_Спец1"}</definedName>
    <definedName name="ц1" localSheetId="10" hidden="1">{#N/A,#N/A,FALSE,"Шаблон_Спец1"}</definedName>
    <definedName name="ц1" hidden="1">{#N/A,#N/A,FALSE,"Шаблон_Спец1"}</definedName>
    <definedName name="ца" localSheetId="10">#REF!</definedName>
    <definedName name="ца">#REF!</definedName>
    <definedName name="цва" localSheetId="10">#REF!</definedName>
    <definedName name="цва">#REF!</definedName>
    <definedName name="цвкаи" localSheetId="10">#REF!</definedName>
    <definedName name="цвкаи">#REF!</definedName>
    <definedName name="цен" localSheetId="10">#REF!</definedName>
    <definedName name="цен">#REF!</definedName>
    <definedName name="цена" localSheetId="21">#N/A</definedName>
    <definedName name="цена" localSheetId="22">#N/A</definedName>
    <definedName name="цена" localSheetId="23">#N/A</definedName>
    <definedName name="цена" localSheetId="10">#N/A</definedName>
    <definedName name="цена">#REF!</definedName>
    <definedName name="цена_" localSheetId="10">#REF!</definedName>
    <definedName name="цена_">#REF!</definedName>
    <definedName name="цена___0" localSheetId="21">#REF!</definedName>
    <definedName name="цена___0" localSheetId="22">#REF!</definedName>
    <definedName name="цена___0" localSheetId="23">#REF!</definedName>
    <definedName name="цена___0" localSheetId="10">#REF!</definedName>
    <definedName name="цена___0">#REF!</definedName>
    <definedName name="цена___0___0" localSheetId="21">#REF!</definedName>
    <definedName name="цена___0___0" localSheetId="22">#REF!</definedName>
    <definedName name="цена___0___0" localSheetId="23">#REF!</definedName>
    <definedName name="цена___0___0" localSheetId="10">#REF!</definedName>
    <definedName name="цена___0___0">#REF!</definedName>
    <definedName name="цена___0___0___0" localSheetId="21">#REF!</definedName>
    <definedName name="цена___0___0___0" localSheetId="22">#REF!</definedName>
    <definedName name="цена___0___0___0" localSheetId="23">#REF!</definedName>
    <definedName name="цена___0___0___0" localSheetId="10">#REF!</definedName>
    <definedName name="цена___0___0___0">#REF!</definedName>
    <definedName name="цена___0___0___0___0" localSheetId="21">#REF!</definedName>
    <definedName name="цена___0___0___0___0" localSheetId="22">#REF!</definedName>
    <definedName name="цена___0___0___0___0" localSheetId="23">#REF!</definedName>
    <definedName name="цена___0___0___0___0" localSheetId="10">#REF!</definedName>
    <definedName name="цена___0___0___0___0">#REF!</definedName>
    <definedName name="цена___0___0___0___0___0" localSheetId="21">#REF!</definedName>
    <definedName name="цена___0___0___0___0___0" localSheetId="22">#REF!</definedName>
    <definedName name="цена___0___0___0___0___0" localSheetId="23">#REF!</definedName>
    <definedName name="цена___0___0___0___0___0" localSheetId="10">#REF!</definedName>
    <definedName name="цена___0___0___0___0___0">#REF!</definedName>
    <definedName name="цена___0___0___0___0_1" localSheetId="10">#REF!</definedName>
    <definedName name="цена___0___0___0___0_1">#REF!</definedName>
    <definedName name="цена___0___0___0___0_10" localSheetId="10">#REF!</definedName>
    <definedName name="цена___0___0___0___0_10">#REF!</definedName>
    <definedName name="цена___0___0___0___0_13" localSheetId="10">#REF!</definedName>
    <definedName name="цена___0___0___0___0_13">#REF!</definedName>
    <definedName name="цена___0___0___0___0_14" localSheetId="10">#REF!</definedName>
    <definedName name="цена___0___0___0___0_14">#REF!</definedName>
    <definedName name="цена___0___0___0___0_15" localSheetId="10">#REF!</definedName>
    <definedName name="цена___0___0___0___0_15">#REF!</definedName>
    <definedName name="цена___0___0___0___0_16" localSheetId="10">#REF!</definedName>
    <definedName name="цена___0___0___0___0_16">#REF!</definedName>
    <definedName name="цена___0___0___0___0_7" localSheetId="10">#REF!</definedName>
    <definedName name="цена___0___0___0___0_7">#REF!</definedName>
    <definedName name="цена___0___0___0___0_8" localSheetId="10">#REF!</definedName>
    <definedName name="цена___0___0___0___0_8">#REF!</definedName>
    <definedName name="цена___0___0___0___0_9" localSheetId="10">#REF!</definedName>
    <definedName name="цена___0___0___0___0_9">#REF!</definedName>
    <definedName name="цена___0___0___0___1" localSheetId="21">#REF!</definedName>
    <definedName name="цена___0___0___0___1" localSheetId="22">#REF!</definedName>
    <definedName name="цена___0___0___0___1" localSheetId="23">#REF!</definedName>
    <definedName name="цена___0___0___0___1" localSheetId="10">#REF!</definedName>
    <definedName name="цена___0___0___0___1">#REF!</definedName>
    <definedName name="цена___0___0___0___3" localSheetId="10">#REF!</definedName>
    <definedName name="цена___0___0___0___3">#REF!</definedName>
    <definedName name="цена___0___0___0___5" localSheetId="21">#REF!</definedName>
    <definedName name="цена___0___0___0___5" localSheetId="22">#REF!</definedName>
    <definedName name="цена___0___0___0___5" localSheetId="23">#REF!</definedName>
    <definedName name="цена___0___0___0___5" localSheetId="10">#REF!</definedName>
    <definedName name="цена___0___0___0___5">#REF!</definedName>
    <definedName name="цена___0___0___0_1" localSheetId="21">#REF!</definedName>
    <definedName name="цена___0___0___0_1" localSheetId="22">#REF!</definedName>
    <definedName name="цена___0___0___0_1" localSheetId="23">#REF!</definedName>
    <definedName name="цена___0___0___0_1" localSheetId="10">#REF!</definedName>
    <definedName name="цена___0___0___0_1">#REF!</definedName>
    <definedName name="цена___0___0___0_10" localSheetId="10">#REF!</definedName>
    <definedName name="цена___0___0___0_10">#REF!</definedName>
    <definedName name="цена___0___0___0_13" localSheetId="10">#REF!</definedName>
    <definedName name="цена___0___0___0_13">#REF!</definedName>
    <definedName name="цена___0___0___0_14" localSheetId="10">#REF!</definedName>
    <definedName name="цена___0___0___0_14">#REF!</definedName>
    <definedName name="цена___0___0___0_15" localSheetId="10">#REF!</definedName>
    <definedName name="цена___0___0___0_15">#REF!</definedName>
    <definedName name="цена___0___0___0_16" localSheetId="10">#REF!</definedName>
    <definedName name="цена___0___0___0_16">#REF!</definedName>
    <definedName name="цена___0___0___0_5" localSheetId="21">#REF!</definedName>
    <definedName name="цена___0___0___0_5" localSheetId="22">#REF!</definedName>
    <definedName name="цена___0___0___0_5" localSheetId="23">#REF!</definedName>
    <definedName name="цена___0___0___0_5" localSheetId="10">#REF!</definedName>
    <definedName name="цена___0___0___0_5">#REF!</definedName>
    <definedName name="цена___0___0___0_7" localSheetId="10">#REF!</definedName>
    <definedName name="цена___0___0___0_7">#REF!</definedName>
    <definedName name="цена___0___0___0_8" localSheetId="10">#REF!</definedName>
    <definedName name="цена___0___0___0_8">#REF!</definedName>
    <definedName name="цена___0___0___0_9" localSheetId="10">#REF!</definedName>
    <definedName name="цена___0___0___0_9">#REF!</definedName>
    <definedName name="цена___0___0___1" localSheetId="21">#REF!</definedName>
    <definedName name="цена___0___0___1" localSheetId="22">#REF!</definedName>
    <definedName name="цена___0___0___1" localSheetId="23">#REF!</definedName>
    <definedName name="цена___0___0___1" localSheetId="10">#REF!</definedName>
    <definedName name="цена___0___0___1">#REF!</definedName>
    <definedName name="цена___0___0___2" localSheetId="21">#REF!</definedName>
    <definedName name="цена___0___0___2" localSheetId="22">#REF!</definedName>
    <definedName name="цена___0___0___2" localSheetId="23">#REF!</definedName>
    <definedName name="цена___0___0___2" localSheetId="10">#REF!</definedName>
    <definedName name="цена___0___0___2">#REF!</definedName>
    <definedName name="цена___0___0___2_1" localSheetId="10">#REF!</definedName>
    <definedName name="цена___0___0___2_1">#REF!</definedName>
    <definedName name="цена___0___0___2_10" localSheetId="10">#REF!</definedName>
    <definedName name="цена___0___0___2_10">#REF!</definedName>
    <definedName name="цена___0___0___2_13" localSheetId="10">#REF!</definedName>
    <definedName name="цена___0___0___2_13">#REF!</definedName>
    <definedName name="цена___0___0___2_14" localSheetId="10">#REF!</definedName>
    <definedName name="цена___0___0___2_14">#REF!</definedName>
    <definedName name="цена___0___0___2_15" localSheetId="10">#REF!</definedName>
    <definedName name="цена___0___0___2_15">#REF!</definedName>
    <definedName name="цена___0___0___2_16" localSheetId="10">#REF!</definedName>
    <definedName name="цена___0___0___2_16">#REF!</definedName>
    <definedName name="цена___0___0___2_7" localSheetId="10">#REF!</definedName>
    <definedName name="цена___0___0___2_7">#REF!</definedName>
    <definedName name="цена___0___0___2_8" localSheetId="10">#REF!</definedName>
    <definedName name="цена___0___0___2_8">#REF!</definedName>
    <definedName name="цена___0___0___2_9" localSheetId="10">#REF!</definedName>
    <definedName name="цена___0___0___2_9">#REF!</definedName>
    <definedName name="цена___0___0___3" localSheetId="21">#REF!</definedName>
    <definedName name="цена___0___0___3" localSheetId="22">#REF!</definedName>
    <definedName name="цена___0___0___3" localSheetId="23">#REF!</definedName>
    <definedName name="цена___0___0___3" localSheetId="10">#REF!</definedName>
    <definedName name="цена___0___0___3">#REF!</definedName>
    <definedName name="цена___0___0___3___0" localSheetId="10">#REF!</definedName>
    <definedName name="цена___0___0___3___0">#REF!</definedName>
    <definedName name="цена___0___0___3_1" localSheetId="10">#REF!</definedName>
    <definedName name="цена___0___0___3_1">#REF!</definedName>
    <definedName name="цена___0___0___3_10" localSheetId="10">#REF!</definedName>
    <definedName name="цена___0___0___3_10">#REF!</definedName>
    <definedName name="цена___0___0___3_13" localSheetId="10">#REF!</definedName>
    <definedName name="цена___0___0___3_13">#REF!</definedName>
    <definedName name="цена___0___0___3_14" localSheetId="10">#REF!</definedName>
    <definedName name="цена___0___0___3_14">#REF!</definedName>
    <definedName name="цена___0___0___3_15" localSheetId="10">#REF!</definedName>
    <definedName name="цена___0___0___3_15">#REF!</definedName>
    <definedName name="цена___0___0___3_16" localSheetId="10">#REF!</definedName>
    <definedName name="цена___0___0___3_16">#REF!</definedName>
    <definedName name="цена___0___0___3_7" localSheetId="10">#REF!</definedName>
    <definedName name="цена___0___0___3_7">#REF!</definedName>
    <definedName name="цена___0___0___3_8" localSheetId="10">#REF!</definedName>
    <definedName name="цена___0___0___3_8">#REF!</definedName>
    <definedName name="цена___0___0___3_9" localSheetId="10">#REF!</definedName>
    <definedName name="цена___0___0___3_9">#REF!</definedName>
    <definedName name="цена___0___0___4" localSheetId="21">#REF!</definedName>
    <definedName name="цена___0___0___4" localSheetId="22">#REF!</definedName>
    <definedName name="цена___0___0___4" localSheetId="23">#REF!</definedName>
    <definedName name="цена___0___0___4" localSheetId="10">#REF!</definedName>
    <definedName name="цена___0___0___4">#REF!</definedName>
    <definedName name="цена___0___0___4_1" localSheetId="10">#REF!</definedName>
    <definedName name="цена___0___0___4_1">#REF!</definedName>
    <definedName name="цена___0___0___4_10" localSheetId="10">#REF!</definedName>
    <definedName name="цена___0___0___4_10">#REF!</definedName>
    <definedName name="цена___0___0___4_13" localSheetId="10">#REF!</definedName>
    <definedName name="цена___0___0___4_13">#REF!</definedName>
    <definedName name="цена___0___0___4_14" localSheetId="10">#REF!</definedName>
    <definedName name="цена___0___0___4_14">#REF!</definedName>
    <definedName name="цена___0___0___4_15" localSheetId="10">#REF!</definedName>
    <definedName name="цена___0___0___4_15">#REF!</definedName>
    <definedName name="цена___0___0___4_16" localSheetId="10">#REF!</definedName>
    <definedName name="цена___0___0___4_16">#REF!</definedName>
    <definedName name="цена___0___0___4_7" localSheetId="10">#REF!</definedName>
    <definedName name="цена___0___0___4_7">#REF!</definedName>
    <definedName name="цена___0___0___4_8" localSheetId="10">#REF!</definedName>
    <definedName name="цена___0___0___4_8">#REF!</definedName>
    <definedName name="цена___0___0___4_9" localSheetId="10">#REF!</definedName>
    <definedName name="цена___0___0___4_9">#REF!</definedName>
    <definedName name="цена___0___0___5" localSheetId="21">#REF!</definedName>
    <definedName name="цена___0___0___5" localSheetId="22">#REF!</definedName>
    <definedName name="цена___0___0___5" localSheetId="23">#REF!</definedName>
    <definedName name="цена___0___0___5" localSheetId="10">#REF!</definedName>
    <definedName name="цена___0___0___5">#REF!</definedName>
    <definedName name="цена___0___0___6" localSheetId="10">#REF!</definedName>
    <definedName name="цена___0___0___6">#REF!</definedName>
    <definedName name="цена___0___0___7" localSheetId="10">#REF!</definedName>
    <definedName name="цена___0___0___7">#REF!</definedName>
    <definedName name="цена___0___0___8" localSheetId="10">#REF!</definedName>
    <definedName name="цена___0___0___8">#REF!</definedName>
    <definedName name="цена___0___0___9" localSheetId="10">#REF!</definedName>
    <definedName name="цена___0___0___9">#REF!</definedName>
    <definedName name="цена___0___0_1" localSheetId="21">#REF!</definedName>
    <definedName name="цена___0___0_1" localSheetId="22">#REF!</definedName>
    <definedName name="цена___0___0_1" localSheetId="23">#REF!</definedName>
    <definedName name="цена___0___0_1" localSheetId="10">#REF!</definedName>
    <definedName name="цена___0___0_1">#REF!</definedName>
    <definedName name="цена___0___0_10" localSheetId="10">#REF!</definedName>
    <definedName name="цена___0___0_10">#REF!</definedName>
    <definedName name="цена___0___0_13" localSheetId="10">#REF!</definedName>
    <definedName name="цена___0___0_13">#REF!</definedName>
    <definedName name="цена___0___0_14" localSheetId="10">#REF!</definedName>
    <definedName name="цена___0___0_14">#REF!</definedName>
    <definedName name="цена___0___0_15" localSheetId="10">#REF!</definedName>
    <definedName name="цена___0___0_15">#REF!</definedName>
    <definedName name="цена___0___0_16" localSheetId="10">#REF!</definedName>
    <definedName name="цена___0___0_16">#REF!</definedName>
    <definedName name="цена___0___0_3" localSheetId="21">#REF!</definedName>
    <definedName name="цена___0___0_3" localSheetId="22">#REF!</definedName>
    <definedName name="цена___0___0_3" localSheetId="23">#REF!</definedName>
    <definedName name="цена___0___0_3" localSheetId="10">#REF!</definedName>
    <definedName name="цена___0___0_3">#REF!</definedName>
    <definedName name="цена___0___0_5" localSheetId="21">#REF!</definedName>
    <definedName name="цена___0___0_5" localSheetId="22">#REF!</definedName>
    <definedName name="цена___0___0_5" localSheetId="23">#REF!</definedName>
    <definedName name="цена___0___0_5" localSheetId="10">#REF!</definedName>
    <definedName name="цена___0___0_5">#REF!</definedName>
    <definedName name="цена___0___0_7" localSheetId="10">#REF!</definedName>
    <definedName name="цена___0___0_7">#REF!</definedName>
    <definedName name="цена___0___0_8" localSheetId="10">#REF!</definedName>
    <definedName name="цена___0___0_8">#REF!</definedName>
    <definedName name="цена___0___0_9" localSheetId="10">#REF!</definedName>
    <definedName name="цена___0___0_9">#REF!</definedName>
    <definedName name="цена___0___1" localSheetId="21">#REF!</definedName>
    <definedName name="цена___0___1" localSheetId="22">#REF!</definedName>
    <definedName name="цена___0___1" localSheetId="23">#REF!</definedName>
    <definedName name="цена___0___1" localSheetId="10">#REF!</definedName>
    <definedName name="цена___0___1">#REF!</definedName>
    <definedName name="цена___0___1___0" localSheetId="21">#REF!</definedName>
    <definedName name="цена___0___1___0" localSheetId="22">#REF!</definedName>
    <definedName name="цена___0___1___0" localSheetId="23">#REF!</definedName>
    <definedName name="цена___0___1___0" localSheetId="10">#REF!</definedName>
    <definedName name="цена___0___1___0">#REF!</definedName>
    <definedName name="цена___0___1_1" localSheetId="10">#REF!</definedName>
    <definedName name="цена___0___1_1">#REF!</definedName>
    <definedName name="цена___0___1_10" localSheetId="10">#REF!</definedName>
    <definedName name="цена___0___1_10">#REF!</definedName>
    <definedName name="цена___0___1_13" localSheetId="10">#REF!</definedName>
    <definedName name="цена___0___1_13">#REF!</definedName>
    <definedName name="цена___0___1_14" localSheetId="10">#REF!</definedName>
    <definedName name="цена___0___1_14">#REF!</definedName>
    <definedName name="цена___0___1_15" localSheetId="10">#REF!</definedName>
    <definedName name="цена___0___1_15">#REF!</definedName>
    <definedName name="цена___0___1_16" localSheetId="10">#REF!</definedName>
    <definedName name="цена___0___1_16">#REF!</definedName>
    <definedName name="цена___0___1_7" localSheetId="10">#REF!</definedName>
    <definedName name="цена___0___1_7">#REF!</definedName>
    <definedName name="цена___0___1_8" localSheetId="10">#REF!</definedName>
    <definedName name="цена___0___1_8">#REF!</definedName>
    <definedName name="цена___0___1_9" localSheetId="10">#REF!</definedName>
    <definedName name="цена___0___1_9">#REF!</definedName>
    <definedName name="цена___0___10" localSheetId="21">#REF!</definedName>
    <definedName name="цена___0___10" localSheetId="22">#REF!</definedName>
    <definedName name="цена___0___10" localSheetId="23">#REF!</definedName>
    <definedName name="цена___0___10" localSheetId="10">#REF!</definedName>
    <definedName name="цена___0___10">#REF!</definedName>
    <definedName name="цена___0___10_1" localSheetId="10">#REF!</definedName>
    <definedName name="цена___0___10_1">#REF!</definedName>
    <definedName name="цена___0___10_10" localSheetId="10">#REF!</definedName>
    <definedName name="цена___0___10_10">#REF!</definedName>
    <definedName name="цена___0___10_13" localSheetId="10">#REF!</definedName>
    <definedName name="цена___0___10_13">#REF!</definedName>
    <definedName name="цена___0___10_14" localSheetId="10">#REF!</definedName>
    <definedName name="цена___0___10_14">#REF!</definedName>
    <definedName name="цена___0___10_15" localSheetId="10">#REF!</definedName>
    <definedName name="цена___0___10_15">#REF!</definedName>
    <definedName name="цена___0___10_16" localSheetId="10">#REF!</definedName>
    <definedName name="цена___0___10_16">#REF!</definedName>
    <definedName name="цена___0___10_7" localSheetId="10">#REF!</definedName>
    <definedName name="цена___0___10_7">#REF!</definedName>
    <definedName name="цена___0___10_8" localSheetId="10">#REF!</definedName>
    <definedName name="цена___0___10_8">#REF!</definedName>
    <definedName name="цена___0___10_9" localSheetId="10">#REF!</definedName>
    <definedName name="цена___0___10_9">#REF!</definedName>
    <definedName name="цена___0___12" localSheetId="21">#REF!</definedName>
    <definedName name="цена___0___12" localSheetId="22">#REF!</definedName>
    <definedName name="цена___0___12" localSheetId="23">#REF!</definedName>
    <definedName name="цена___0___12" localSheetId="10">#REF!</definedName>
    <definedName name="цена___0___12">#REF!</definedName>
    <definedName name="цена___0___2" localSheetId="21">#REF!</definedName>
    <definedName name="цена___0___2" localSheetId="22">#REF!</definedName>
    <definedName name="цена___0___2" localSheetId="23">#REF!</definedName>
    <definedName name="цена___0___2" localSheetId="10">#REF!</definedName>
    <definedName name="цена___0___2">#REF!</definedName>
    <definedName name="цена___0___2___0" localSheetId="21">#REF!</definedName>
    <definedName name="цена___0___2___0" localSheetId="22">#REF!</definedName>
    <definedName name="цена___0___2___0" localSheetId="23">#REF!</definedName>
    <definedName name="цена___0___2___0" localSheetId="10">#REF!</definedName>
    <definedName name="цена___0___2___0">#REF!</definedName>
    <definedName name="цена___0___2___0___0" localSheetId="21">#REF!</definedName>
    <definedName name="цена___0___2___0___0" localSheetId="22">#REF!</definedName>
    <definedName name="цена___0___2___0___0" localSheetId="23">#REF!</definedName>
    <definedName name="цена___0___2___0___0" localSheetId="10">#REF!</definedName>
    <definedName name="цена___0___2___0___0">#REF!</definedName>
    <definedName name="цена___0___2___0_1" localSheetId="10">#REF!</definedName>
    <definedName name="цена___0___2___0_1">#REF!</definedName>
    <definedName name="цена___0___2___0_10" localSheetId="10">#REF!</definedName>
    <definedName name="цена___0___2___0_10">#REF!</definedName>
    <definedName name="цена___0___2___0_13" localSheetId="10">#REF!</definedName>
    <definedName name="цена___0___2___0_13">#REF!</definedName>
    <definedName name="цена___0___2___0_14" localSheetId="10">#REF!</definedName>
    <definedName name="цена___0___2___0_14">#REF!</definedName>
    <definedName name="цена___0___2___0_15" localSheetId="10">#REF!</definedName>
    <definedName name="цена___0___2___0_15">#REF!</definedName>
    <definedName name="цена___0___2___0_16" localSheetId="10">#REF!</definedName>
    <definedName name="цена___0___2___0_16">#REF!</definedName>
    <definedName name="цена___0___2___0_7" localSheetId="10">#REF!</definedName>
    <definedName name="цена___0___2___0_7">#REF!</definedName>
    <definedName name="цена___0___2___0_8" localSheetId="10">#REF!</definedName>
    <definedName name="цена___0___2___0_8">#REF!</definedName>
    <definedName name="цена___0___2___0_9" localSheetId="10">#REF!</definedName>
    <definedName name="цена___0___2___0_9">#REF!</definedName>
    <definedName name="цена___0___2___5" localSheetId="21">#REF!</definedName>
    <definedName name="цена___0___2___5" localSheetId="22">#REF!</definedName>
    <definedName name="цена___0___2___5" localSheetId="23">#REF!</definedName>
    <definedName name="цена___0___2___5" localSheetId="10">#REF!</definedName>
    <definedName name="цена___0___2___5">#REF!</definedName>
    <definedName name="цена___0___2_1" localSheetId="21">#REF!</definedName>
    <definedName name="цена___0___2_1" localSheetId="22">#REF!</definedName>
    <definedName name="цена___0___2_1" localSheetId="23">#REF!</definedName>
    <definedName name="цена___0___2_1" localSheetId="10">#REF!</definedName>
    <definedName name="цена___0___2_1">#REF!</definedName>
    <definedName name="цена___0___2_10" localSheetId="10">#REF!</definedName>
    <definedName name="цена___0___2_10">#REF!</definedName>
    <definedName name="цена___0___2_13" localSheetId="10">#REF!</definedName>
    <definedName name="цена___0___2_13">#REF!</definedName>
    <definedName name="цена___0___2_14" localSheetId="10">#REF!</definedName>
    <definedName name="цена___0___2_14">#REF!</definedName>
    <definedName name="цена___0___2_15" localSheetId="10">#REF!</definedName>
    <definedName name="цена___0___2_15">#REF!</definedName>
    <definedName name="цена___0___2_16" localSheetId="10">#REF!</definedName>
    <definedName name="цена___0___2_16">#REF!</definedName>
    <definedName name="цена___0___2_3" localSheetId="21">#REF!</definedName>
    <definedName name="цена___0___2_3" localSheetId="22">#REF!</definedName>
    <definedName name="цена___0___2_3" localSheetId="23">#REF!</definedName>
    <definedName name="цена___0___2_3" localSheetId="10">#REF!</definedName>
    <definedName name="цена___0___2_3">#REF!</definedName>
    <definedName name="цена___0___2_5" localSheetId="21">#REF!</definedName>
    <definedName name="цена___0___2_5" localSheetId="22">#REF!</definedName>
    <definedName name="цена___0___2_5" localSheetId="23">#REF!</definedName>
    <definedName name="цена___0___2_5" localSheetId="10">#REF!</definedName>
    <definedName name="цена___0___2_5">#REF!</definedName>
    <definedName name="цена___0___2_7" localSheetId="10">#REF!</definedName>
    <definedName name="цена___0___2_7">#REF!</definedName>
    <definedName name="цена___0___2_8" localSheetId="10">#REF!</definedName>
    <definedName name="цена___0___2_8">#REF!</definedName>
    <definedName name="цена___0___2_9" localSheetId="10">#REF!</definedName>
    <definedName name="цена___0___2_9">#REF!</definedName>
    <definedName name="цена___0___3" localSheetId="21">#REF!</definedName>
    <definedName name="цена___0___3" localSheetId="22">#REF!</definedName>
    <definedName name="цена___0___3" localSheetId="23">#REF!</definedName>
    <definedName name="цена___0___3" localSheetId="10">#REF!</definedName>
    <definedName name="цена___0___3">#REF!</definedName>
    <definedName name="цена___0___3___0" localSheetId="21">#REF!</definedName>
    <definedName name="цена___0___3___0" localSheetId="22">#REF!</definedName>
    <definedName name="цена___0___3___0" localSheetId="23">#REF!</definedName>
    <definedName name="цена___0___3___0" localSheetId="10">#REF!</definedName>
    <definedName name="цена___0___3___0">#REF!</definedName>
    <definedName name="цена___0___3___3" localSheetId="10">#REF!</definedName>
    <definedName name="цена___0___3___3">#REF!</definedName>
    <definedName name="цена___0___3___5" localSheetId="21">#REF!</definedName>
    <definedName name="цена___0___3___5" localSheetId="22">#REF!</definedName>
    <definedName name="цена___0___3___5" localSheetId="23">#REF!</definedName>
    <definedName name="цена___0___3___5" localSheetId="10">#REF!</definedName>
    <definedName name="цена___0___3___5">#REF!</definedName>
    <definedName name="цена___0___3_1" localSheetId="21">#REF!</definedName>
    <definedName name="цена___0___3_1" localSheetId="22">#REF!</definedName>
    <definedName name="цена___0___3_1" localSheetId="23">#REF!</definedName>
    <definedName name="цена___0___3_1" localSheetId="10">#REF!</definedName>
    <definedName name="цена___0___3_1">#REF!</definedName>
    <definedName name="цена___0___3_10" localSheetId="10">#REF!</definedName>
    <definedName name="цена___0___3_10">#REF!</definedName>
    <definedName name="цена___0___3_13" localSheetId="10">#REF!</definedName>
    <definedName name="цена___0___3_13">#REF!</definedName>
    <definedName name="цена___0___3_14" localSheetId="10">#REF!</definedName>
    <definedName name="цена___0___3_14">#REF!</definedName>
    <definedName name="цена___0___3_15" localSheetId="10">#REF!</definedName>
    <definedName name="цена___0___3_15">#REF!</definedName>
    <definedName name="цена___0___3_16" localSheetId="10">#REF!</definedName>
    <definedName name="цена___0___3_16">#REF!</definedName>
    <definedName name="цена___0___3_5" localSheetId="21">#REF!</definedName>
    <definedName name="цена___0___3_5" localSheetId="22">#REF!</definedName>
    <definedName name="цена___0___3_5" localSheetId="23">#REF!</definedName>
    <definedName name="цена___0___3_5" localSheetId="10">#REF!</definedName>
    <definedName name="цена___0___3_5">#REF!</definedName>
    <definedName name="цена___0___3_7" localSheetId="10">#REF!</definedName>
    <definedName name="цена___0___3_7">#REF!</definedName>
    <definedName name="цена___0___3_8" localSheetId="10">#REF!</definedName>
    <definedName name="цена___0___3_8">#REF!</definedName>
    <definedName name="цена___0___3_9" localSheetId="10">#REF!</definedName>
    <definedName name="цена___0___3_9">#REF!</definedName>
    <definedName name="цена___0___4" localSheetId="21">#REF!</definedName>
    <definedName name="цена___0___4" localSheetId="22">#REF!</definedName>
    <definedName name="цена___0___4" localSheetId="23">#REF!</definedName>
    <definedName name="цена___0___4" localSheetId="10">#REF!</definedName>
    <definedName name="цена___0___4">#REF!</definedName>
    <definedName name="цена___0___4___0" localSheetId="21">#REF!</definedName>
    <definedName name="цена___0___4___0" localSheetId="22">#REF!</definedName>
    <definedName name="цена___0___4___0" localSheetId="23">#REF!</definedName>
    <definedName name="цена___0___4___0" localSheetId="10">#REF!</definedName>
    <definedName name="цена___0___4___0">#REF!</definedName>
    <definedName name="цена___0___4___5" localSheetId="21">#REF!</definedName>
    <definedName name="цена___0___4___5" localSheetId="22">#REF!</definedName>
    <definedName name="цена___0___4___5" localSheetId="23">#REF!</definedName>
    <definedName name="цена___0___4___5" localSheetId="10">#REF!</definedName>
    <definedName name="цена___0___4___5">#REF!</definedName>
    <definedName name="цена___0___4_1" localSheetId="21">#REF!</definedName>
    <definedName name="цена___0___4_1" localSheetId="22">#REF!</definedName>
    <definedName name="цена___0___4_1" localSheetId="23">#REF!</definedName>
    <definedName name="цена___0___4_1" localSheetId="10">#REF!</definedName>
    <definedName name="цена___0___4_1">#REF!</definedName>
    <definedName name="цена___0___4_10" localSheetId="10">#REF!</definedName>
    <definedName name="цена___0___4_10">#REF!</definedName>
    <definedName name="цена___0___4_13" localSheetId="10">#REF!</definedName>
    <definedName name="цена___0___4_13">#REF!</definedName>
    <definedName name="цена___0___4_14" localSheetId="10">#REF!</definedName>
    <definedName name="цена___0___4_14">#REF!</definedName>
    <definedName name="цена___0___4_15" localSheetId="10">#REF!</definedName>
    <definedName name="цена___0___4_15">#REF!</definedName>
    <definedName name="цена___0___4_16" localSheetId="10">#REF!</definedName>
    <definedName name="цена___0___4_16">#REF!</definedName>
    <definedName name="цена___0___4_3" localSheetId="21">#REF!</definedName>
    <definedName name="цена___0___4_3" localSheetId="22">#REF!</definedName>
    <definedName name="цена___0___4_3" localSheetId="23">#REF!</definedName>
    <definedName name="цена___0___4_3" localSheetId="10">#REF!</definedName>
    <definedName name="цена___0___4_3">#REF!</definedName>
    <definedName name="цена___0___4_5" localSheetId="21">#REF!</definedName>
    <definedName name="цена___0___4_5" localSheetId="22">#REF!</definedName>
    <definedName name="цена___0___4_5" localSheetId="23">#REF!</definedName>
    <definedName name="цена___0___4_5" localSheetId="10">#REF!</definedName>
    <definedName name="цена___0___4_5">#REF!</definedName>
    <definedName name="цена___0___4_7" localSheetId="10">#REF!</definedName>
    <definedName name="цена___0___4_7">#REF!</definedName>
    <definedName name="цена___0___4_8" localSheetId="10">#REF!</definedName>
    <definedName name="цена___0___4_8">#REF!</definedName>
    <definedName name="цена___0___4_9" localSheetId="10">#REF!</definedName>
    <definedName name="цена___0___4_9">#REF!</definedName>
    <definedName name="цена___0___5" localSheetId="21">#REF!</definedName>
    <definedName name="цена___0___5" localSheetId="22">#REF!</definedName>
    <definedName name="цена___0___5" localSheetId="23">#REF!</definedName>
    <definedName name="цена___0___5" localSheetId="10">#REF!</definedName>
    <definedName name="цена___0___5">#REF!</definedName>
    <definedName name="цена___0___5___0" localSheetId="10">#REF!</definedName>
    <definedName name="цена___0___5___0">#REF!</definedName>
    <definedName name="цена___0___6" localSheetId="21">#REF!</definedName>
    <definedName name="цена___0___6" localSheetId="22">#REF!</definedName>
    <definedName name="цена___0___6" localSheetId="23">#REF!</definedName>
    <definedName name="цена___0___6" localSheetId="10">#REF!</definedName>
    <definedName name="цена___0___6">#REF!</definedName>
    <definedName name="цена___0___6___0" localSheetId="10">#REF!</definedName>
    <definedName name="цена___0___6___0">#REF!</definedName>
    <definedName name="цена___0___6_1" localSheetId="10">#REF!</definedName>
    <definedName name="цена___0___6_1">#REF!</definedName>
    <definedName name="цена___0___6_10" localSheetId="10">#REF!</definedName>
    <definedName name="цена___0___6_10">#REF!</definedName>
    <definedName name="цена___0___6_13" localSheetId="10">#REF!</definedName>
    <definedName name="цена___0___6_13">#REF!</definedName>
    <definedName name="цена___0___6_14" localSheetId="10">#REF!</definedName>
    <definedName name="цена___0___6_14">#REF!</definedName>
    <definedName name="цена___0___6_15" localSheetId="10">#REF!</definedName>
    <definedName name="цена___0___6_15">#REF!</definedName>
    <definedName name="цена___0___6_16" localSheetId="10">#REF!</definedName>
    <definedName name="цена___0___6_16">#REF!</definedName>
    <definedName name="цена___0___6_7" localSheetId="10">#REF!</definedName>
    <definedName name="цена___0___6_7">#REF!</definedName>
    <definedName name="цена___0___6_8" localSheetId="10">#REF!</definedName>
    <definedName name="цена___0___6_8">#REF!</definedName>
    <definedName name="цена___0___6_9" localSheetId="10">#REF!</definedName>
    <definedName name="цена___0___6_9">#REF!</definedName>
    <definedName name="цена___0___7" localSheetId="10">#REF!</definedName>
    <definedName name="цена___0___7">#REF!</definedName>
    <definedName name="цена___0___8" localSheetId="21">#REF!</definedName>
    <definedName name="цена___0___8" localSheetId="22">#REF!</definedName>
    <definedName name="цена___0___8" localSheetId="23">#REF!</definedName>
    <definedName name="цена___0___8" localSheetId="10">#REF!</definedName>
    <definedName name="цена___0___8">#REF!</definedName>
    <definedName name="цена___0___8___0" localSheetId="10">#REF!</definedName>
    <definedName name="цена___0___8___0">#REF!</definedName>
    <definedName name="цена___0___8_1" localSheetId="10">#REF!</definedName>
    <definedName name="цена___0___8_1">#REF!</definedName>
    <definedName name="цена___0___8_10" localSheetId="10">#REF!</definedName>
    <definedName name="цена___0___8_10">#REF!</definedName>
    <definedName name="цена___0___8_13" localSheetId="10">#REF!</definedName>
    <definedName name="цена___0___8_13">#REF!</definedName>
    <definedName name="цена___0___8_14" localSheetId="10">#REF!</definedName>
    <definedName name="цена___0___8_14">#REF!</definedName>
    <definedName name="цена___0___8_15" localSheetId="10">#REF!</definedName>
    <definedName name="цена___0___8_15">#REF!</definedName>
    <definedName name="цена___0___8_16" localSheetId="10">#REF!</definedName>
    <definedName name="цена___0___8_16">#REF!</definedName>
    <definedName name="цена___0___8_7" localSheetId="10">#REF!</definedName>
    <definedName name="цена___0___8_7">#REF!</definedName>
    <definedName name="цена___0___8_8" localSheetId="10">#REF!</definedName>
    <definedName name="цена___0___8_8">#REF!</definedName>
    <definedName name="цена___0___8_9" localSheetId="10">#REF!</definedName>
    <definedName name="цена___0___8_9">#REF!</definedName>
    <definedName name="цена___0_1" localSheetId="21">#REF!</definedName>
    <definedName name="цена___0_1" localSheetId="22">#REF!</definedName>
    <definedName name="цена___0_1" localSheetId="23">#REF!</definedName>
    <definedName name="цена___0_1" localSheetId="10">#REF!</definedName>
    <definedName name="цена___0_1">#REF!</definedName>
    <definedName name="цена___0_10" localSheetId="10">#REF!</definedName>
    <definedName name="цена___0_10">#REF!</definedName>
    <definedName name="цена___0_13" localSheetId="10">#REF!</definedName>
    <definedName name="цена___0_13">#REF!</definedName>
    <definedName name="цена___0_15" localSheetId="10">#REF!</definedName>
    <definedName name="цена___0_15">#REF!</definedName>
    <definedName name="цена___0_16" localSheetId="10">#REF!</definedName>
    <definedName name="цена___0_16">#REF!</definedName>
    <definedName name="цена___0_3" localSheetId="21">#REF!</definedName>
    <definedName name="цена___0_3" localSheetId="22">#REF!</definedName>
    <definedName name="цена___0_3" localSheetId="23">#REF!</definedName>
    <definedName name="цена___0_3" localSheetId="10">#REF!</definedName>
    <definedName name="цена___0_3">#REF!</definedName>
    <definedName name="цена___0_5" localSheetId="21">#REF!</definedName>
    <definedName name="цена___0_5" localSheetId="22">#REF!</definedName>
    <definedName name="цена___0_5" localSheetId="23">#REF!</definedName>
    <definedName name="цена___0_5" localSheetId="10">#REF!</definedName>
    <definedName name="цена___0_5">#REF!</definedName>
    <definedName name="цена___0_7" localSheetId="10">#REF!</definedName>
    <definedName name="цена___0_7">#REF!</definedName>
    <definedName name="цена___0_8" localSheetId="10">#REF!</definedName>
    <definedName name="цена___0_8">#REF!</definedName>
    <definedName name="цена___0_9" localSheetId="10">#REF!</definedName>
    <definedName name="цена___0_9">#REF!</definedName>
    <definedName name="цена___1" localSheetId="21">#REF!</definedName>
    <definedName name="цена___1" localSheetId="22">#REF!</definedName>
    <definedName name="цена___1" localSheetId="23">#REF!</definedName>
    <definedName name="цена___1" localSheetId="10">#REF!</definedName>
    <definedName name="цена___1">#REF!</definedName>
    <definedName name="цена___1___0" localSheetId="21">#REF!</definedName>
    <definedName name="цена___1___0" localSheetId="22">#REF!</definedName>
    <definedName name="цена___1___0" localSheetId="23">#REF!</definedName>
    <definedName name="цена___1___0" localSheetId="10">#REF!</definedName>
    <definedName name="цена___1___0">#REF!</definedName>
    <definedName name="цена___1___0___0" localSheetId="21">#REF!</definedName>
    <definedName name="цена___1___0___0" localSheetId="22">#REF!</definedName>
    <definedName name="цена___1___0___0" localSheetId="23">#REF!</definedName>
    <definedName name="цена___1___0___0" localSheetId="10">#REF!</definedName>
    <definedName name="цена___1___0___0">#REF!</definedName>
    <definedName name="цена___1___0_1" localSheetId="10">#REF!</definedName>
    <definedName name="цена___1___0_1">#REF!</definedName>
    <definedName name="цена___1___0_10" localSheetId="10">#REF!</definedName>
    <definedName name="цена___1___0_10">#REF!</definedName>
    <definedName name="цена___1___0_13" localSheetId="10">#REF!</definedName>
    <definedName name="цена___1___0_13">#REF!</definedName>
    <definedName name="цена___1___0_14" localSheetId="10">#REF!</definedName>
    <definedName name="цена___1___0_14">#REF!</definedName>
    <definedName name="цена___1___0_15" localSheetId="10">#REF!</definedName>
    <definedName name="цена___1___0_15">#REF!</definedName>
    <definedName name="цена___1___0_16" localSheetId="10">#REF!</definedName>
    <definedName name="цена___1___0_16">#REF!</definedName>
    <definedName name="цена___1___0_7" localSheetId="10">#REF!</definedName>
    <definedName name="цена___1___0_7">#REF!</definedName>
    <definedName name="цена___1___0_8" localSheetId="10">#REF!</definedName>
    <definedName name="цена___1___0_8">#REF!</definedName>
    <definedName name="цена___1___0_9" localSheetId="10">#REF!</definedName>
    <definedName name="цена___1___0_9">#REF!</definedName>
    <definedName name="цена___1___1" localSheetId="21">#REF!</definedName>
    <definedName name="цена___1___1" localSheetId="22">#REF!</definedName>
    <definedName name="цена___1___1" localSheetId="23">#REF!</definedName>
    <definedName name="цена___1___1" localSheetId="10">#REF!</definedName>
    <definedName name="цена___1___1">#REF!</definedName>
    <definedName name="цена___1___5" localSheetId="21">#REF!</definedName>
    <definedName name="цена___1___5" localSheetId="22">#REF!</definedName>
    <definedName name="цена___1___5" localSheetId="23">#REF!</definedName>
    <definedName name="цена___1___5" localSheetId="10">#REF!</definedName>
    <definedName name="цена___1___5">#REF!</definedName>
    <definedName name="цена___1_1" localSheetId="21">#REF!</definedName>
    <definedName name="цена___1_1" localSheetId="22">#REF!</definedName>
    <definedName name="цена___1_1" localSheetId="23">#REF!</definedName>
    <definedName name="цена___1_1" localSheetId="10">#REF!</definedName>
    <definedName name="цена___1_1">#REF!</definedName>
    <definedName name="цена___1_10" localSheetId="10">#REF!</definedName>
    <definedName name="цена___1_10">#REF!</definedName>
    <definedName name="цена___1_13" localSheetId="10">#REF!</definedName>
    <definedName name="цена___1_13">#REF!</definedName>
    <definedName name="цена___1_14" localSheetId="10">#REF!</definedName>
    <definedName name="цена___1_14">#REF!</definedName>
    <definedName name="цена___1_15" localSheetId="10">#REF!</definedName>
    <definedName name="цена___1_15">#REF!</definedName>
    <definedName name="цена___1_16" localSheetId="10">#REF!</definedName>
    <definedName name="цена___1_16">#REF!</definedName>
    <definedName name="цена___1_3" localSheetId="21">#REF!</definedName>
    <definedName name="цена___1_3" localSheetId="22">#REF!</definedName>
    <definedName name="цена___1_3" localSheetId="23">#REF!</definedName>
    <definedName name="цена___1_3" localSheetId="10">#REF!</definedName>
    <definedName name="цена___1_3">#REF!</definedName>
    <definedName name="цена___1_5" localSheetId="21">#REF!</definedName>
    <definedName name="цена___1_5" localSheetId="22">#REF!</definedName>
    <definedName name="цена___1_5" localSheetId="23">#REF!</definedName>
    <definedName name="цена___1_5" localSheetId="10">#REF!</definedName>
    <definedName name="цена___1_5">#REF!</definedName>
    <definedName name="цена___1_7" localSheetId="10">#REF!</definedName>
    <definedName name="цена___1_7">#REF!</definedName>
    <definedName name="цена___1_8" localSheetId="10">#REF!</definedName>
    <definedName name="цена___1_8">#REF!</definedName>
    <definedName name="цена___1_9" localSheetId="10">#REF!</definedName>
    <definedName name="цена___1_9">#REF!</definedName>
    <definedName name="цена___10" localSheetId="21">#REF!</definedName>
    <definedName name="цена___10" localSheetId="22">#REF!</definedName>
    <definedName name="цена___10" localSheetId="23">#REF!</definedName>
    <definedName name="цена___10" localSheetId="10">#REF!</definedName>
    <definedName name="цена___10">#REF!</definedName>
    <definedName name="цена___10___0">NA()</definedName>
    <definedName name="цена___10___0___0" localSheetId="21">#REF!</definedName>
    <definedName name="цена___10___0___0" localSheetId="22">#REF!</definedName>
    <definedName name="цена___10___0___0" localSheetId="23">#REF!</definedName>
    <definedName name="цена___10___0___0" localSheetId="10">#REF!</definedName>
    <definedName name="цена___10___0___0">#REF!</definedName>
    <definedName name="цена___10___0___0___0" localSheetId="21">#REF!</definedName>
    <definedName name="цена___10___0___0___0" localSheetId="22">#REF!</definedName>
    <definedName name="цена___10___0___0___0" localSheetId="23">#REF!</definedName>
    <definedName name="цена___10___0___0___0" localSheetId="10">#REF!</definedName>
    <definedName name="цена___10___0___0___0">#REF!</definedName>
    <definedName name="цена___10___0___0_1" localSheetId="10">#REF!</definedName>
    <definedName name="цена___10___0___0_1">#REF!</definedName>
    <definedName name="цена___10___0___0_10" localSheetId="10">#REF!</definedName>
    <definedName name="цена___10___0___0_10">#REF!</definedName>
    <definedName name="цена___10___0___0_13" localSheetId="10">#REF!</definedName>
    <definedName name="цена___10___0___0_13">#REF!</definedName>
    <definedName name="цена___10___0___0_14" localSheetId="10">#REF!</definedName>
    <definedName name="цена___10___0___0_14">#REF!</definedName>
    <definedName name="цена___10___0___0_15" localSheetId="10">#REF!</definedName>
    <definedName name="цена___10___0___0_15">#REF!</definedName>
    <definedName name="цена___10___0___0_16" localSheetId="10">#REF!</definedName>
    <definedName name="цена___10___0___0_16">#REF!</definedName>
    <definedName name="цена___10___0___0_7" localSheetId="10">#REF!</definedName>
    <definedName name="цена___10___0___0_7">#REF!</definedName>
    <definedName name="цена___10___0___0_8" localSheetId="10">#REF!</definedName>
    <definedName name="цена___10___0___0_8">#REF!</definedName>
    <definedName name="цена___10___0___0_9" localSheetId="10">#REF!</definedName>
    <definedName name="цена___10___0___0_9">#REF!</definedName>
    <definedName name="цена___10___0___1">NA()</definedName>
    <definedName name="цена___10___0___5">NA()</definedName>
    <definedName name="цена___10___0_1">NA()</definedName>
    <definedName name="цена___10___0_3">NA()</definedName>
    <definedName name="цена___10___0_5">NA()</definedName>
    <definedName name="цена___10___1" localSheetId="21">#REF!</definedName>
    <definedName name="цена___10___1" localSheetId="22">#REF!</definedName>
    <definedName name="цена___10___1" localSheetId="23">#REF!</definedName>
    <definedName name="цена___10___1" localSheetId="10">#REF!</definedName>
    <definedName name="цена___10___1">#REF!</definedName>
    <definedName name="цена___10___10" localSheetId="21">#REF!</definedName>
    <definedName name="цена___10___10" localSheetId="22">#REF!</definedName>
    <definedName name="цена___10___10" localSheetId="23">#REF!</definedName>
    <definedName name="цена___10___10" localSheetId="10">#REF!</definedName>
    <definedName name="цена___10___10">#REF!</definedName>
    <definedName name="цена___10___12" localSheetId="21">#REF!</definedName>
    <definedName name="цена___10___12" localSheetId="22">#REF!</definedName>
    <definedName name="цена___10___12" localSheetId="23">#REF!</definedName>
    <definedName name="цена___10___12" localSheetId="10">#REF!</definedName>
    <definedName name="цена___10___12">#REF!</definedName>
    <definedName name="цена___10___2">NA()</definedName>
    <definedName name="цена___10___4">NA()</definedName>
    <definedName name="цена___10___5" localSheetId="21">#REF!</definedName>
    <definedName name="цена___10___5" localSheetId="22">#REF!</definedName>
    <definedName name="цена___10___5" localSheetId="23">#REF!</definedName>
    <definedName name="цена___10___5" localSheetId="10">#REF!</definedName>
    <definedName name="цена___10___5">#REF!</definedName>
    <definedName name="цена___10___6">NA()</definedName>
    <definedName name="цена___10___8">NA()</definedName>
    <definedName name="цена___10_1">NA()</definedName>
    <definedName name="цена___10_10" localSheetId="10">#REF!</definedName>
    <definedName name="цена___10_10">#REF!</definedName>
    <definedName name="цена___10_13" localSheetId="10">#REF!</definedName>
    <definedName name="цена___10_13">#REF!</definedName>
    <definedName name="цена___10_15" localSheetId="10">#REF!</definedName>
    <definedName name="цена___10_15">#REF!</definedName>
    <definedName name="цена___10_16" localSheetId="10">#REF!</definedName>
    <definedName name="цена___10_16">#REF!</definedName>
    <definedName name="цена___10_3" localSheetId="21">#REF!</definedName>
    <definedName name="цена___10_3" localSheetId="22">#REF!</definedName>
    <definedName name="цена___10_3" localSheetId="23">#REF!</definedName>
    <definedName name="цена___10_3" localSheetId="10">#REF!</definedName>
    <definedName name="цена___10_3">#REF!</definedName>
    <definedName name="цена___10_5" localSheetId="21">#REF!</definedName>
    <definedName name="цена___10_5" localSheetId="22">#REF!</definedName>
    <definedName name="цена___10_5" localSheetId="23">#REF!</definedName>
    <definedName name="цена___10_5" localSheetId="10">#REF!</definedName>
    <definedName name="цена___10_5">#REF!</definedName>
    <definedName name="цена___10_7" localSheetId="10">#REF!</definedName>
    <definedName name="цена___10_7">#REF!</definedName>
    <definedName name="цена___10_8" localSheetId="10">#REF!</definedName>
    <definedName name="цена___10_8">#REF!</definedName>
    <definedName name="цена___10_9" localSheetId="10">#REF!</definedName>
    <definedName name="цена___10_9">#REF!</definedName>
    <definedName name="цена___11" localSheetId="21">#REF!</definedName>
    <definedName name="цена___11" localSheetId="22">#REF!</definedName>
    <definedName name="цена___11" localSheetId="23">#REF!</definedName>
    <definedName name="цена___11" localSheetId="10">#REF!</definedName>
    <definedName name="цена___11">#REF!</definedName>
    <definedName name="цена___11___0">NA()</definedName>
    <definedName name="цена___11___10" localSheetId="21">#REF!</definedName>
    <definedName name="цена___11___10" localSheetId="22">#REF!</definedName>
    <definedName name="цена___11___10" localSheetId="23">#REF!</definedName>
    <definedName name="цена___11___10" localSheetId="10">#REF!</definedName>
    <definedName name="цена___11___10">#REF!</definedName>
    <definedName name="цена___11___2" localSheetId="21">#REF!</definedName>
    <definedName name="цена___11___2" localSheetId="22">#REF!</definedName>
    <definedName name="цена___11___2" localSheetId="23">#REF!</definedName>
    <definedName name="цена___11___2" localSheetId="10">#REF!</definedName>
    <definedName name="цена___11___2">#REF!</definedName>
    <definedName name="цена___11___4" localSheetId="21">#REF!</definedName>
    <definedName name="цена___11___4" localSheetId="22">#REF!</definedName>
    <definedName name="цена___11___4" localSheetId="23">#REF!</definedName>
    <definedName name="цена___11___4" localSheetId="10">#REF!</definedName>
    <definedName name="цена___11___4">#REF!</definedName>
    <definedName name="цена___11___6" localSheetId="21">#REF!</definedName>
    <definedName name="цена___11___6" localSheetId="22">#REF!</definedName>
    <definedName name="цена___11___6" localSheetId="23">#REF!</definedName>
    <definedName name="цена___11___6" localSheetId="10">#REF!</definedName>
    <definedName name="цена___11___6">#REF!</definedName>
    <definedName name="цена___11___8" localSheetId="21">#REF!</definedName>
    <definedName name="цена___11___8" localSheetId="22">#REF!</definedName>
    <definedName name="цена___11___8" localSheetId="23">#REF!</definedName>
    <definedName name="цена___11___8" localSheetId="10">#REF!</definedName>
    <definedName name="цена___11___8">#REF!</definedName>
    <definedName name="цена___11_1" localSheetId="10">#REF!</definedName>
    <definedName name="цена___11_1">#REF!</definedName>
    <definedName name="цена___11_10" localSheetId="10">#REF!</definedName>
    <definedName name="цена___11_10">#REF!</definedName>
    <definedName name="цена___11_13" localSheetId="10">#REF!</definedName>
    <definedName name="цена___11_13">#REF!</definedName>
    <definedName name="цена___11_14" localSheetId="10">#REF!</definedName>
    <definedName name="цена___11_14">#REF!</definedName>
    <definedName name="цена___11_15" localSheetId="10">#REF!</definedName>
    <definedName name="цена___11_15">#REF!</definedName>
    <definedName name="цена___11_16" localSheetId="10">#REF!</definedName>
    <definedName name="цена___11_16">#REF!</definedName>
    <definedName name="цена___11_7" localSheetId="10">#REF!</definedName>
    <definedName name="цена___11_7">#REF!</definedName>
    <definedName name="цена___11_8" localSheetId="10">#REF!</definedName>
    <definedName name="цена___11_8">#REF!</definedName>
    <definedName name="цена___11_9" localSheetId="10">#REF!</definedName>
    <definedName name="цена___11_9">#REF!</definedName>
    <definedName name="цена___12">NA()</definedName>
    <definedName name="цена___2" localSheetId="21">#REF!</definedName>
    <definedName name="цена___2" localSheetId="22">#REF!</definedName>
    <definedName name="цена___2" localSheetId="23">#REF!</definedName>
    <definedName name="цена___2" localSheetId="10">#REF!</definedName>
    <definedName name="цена___2">#REF!</definedName>
    <definedName name="цена___2___0" localSheetId="21">#REF!</definedName>
    <definedName name="цена___2___0" localSheetId="22">#REF!</definedName>
    <definedName name="цена___2___0" localSheetId="23">#REF!</definedName>
    <definedName name="цена___2___0" localSheetId="10">#REF!</definedName>
    <definedName name="цена___2___0">#REF!</definedName>
    <definedName name="цена___2___0___0" localSheetId="21">#REF!</definedName>
    <definedName name="цена___2___0___0" localSheetId="22">#REF!</definedName>
    <definedName name="цена___2___0___0" localSheetId="23">#REF!</definedName>
    <definedName name="цена___2___0___0" localSheetId="10">#REF!</definedName>
    <definedName name="цена___2___0___0">#REF!</definedName>
    <definedName name="цена___2___0___0___0" localSheetId="21">#REF!</definedName>
    <definedName name="цена___2___0___0___0" localSheetId="22">#REF!</definedName>
    <definedName name="цена___2___0___0___0" localSheetId="23">#REF!</definedName>
    <definedName name="цена___2___0___0___0" localSheetId="10">#REF!</definedName>
    <definedName name="цена___2___0___0___0">#REF!</definedName>
    <definedName name="цена___2___0___0___0___0" localSheetId="21">#REF!</definedName>
    <definedName name="цена___2___0___0___0___0" localSheetId="22">#REF!</definedName>
    <definedName name="цена___2___0___0___0___0" localSheetId="23">#REF!</definedName>
    <definedName name="цена___2___0___0___0___0" localSheetId="10">#REF!</definedName>
    <definedName name="цена___2___0___0___0___0">#REF!</definedName>
    <definedName name="цена___2___0___0___0_1" localSheetId="10">#REF!</definedName>
    <definedName name="цена___2___0___0___0_1">#REF!</definedName>
    <definedName name="цена___2___0___0___0_10" localSheetId="10">#REF!</definedName>
    <definedName name="цена___2___0___0___0_10">#REF!</definedName>
    <definedName name="цена___2___0___0___0_13" localSheetId="10">#REF!</definedName>
    <definedName name="цена___2___0___0___0_13">#REF!</definedName>
    <definedName name="цена___2___0___0___0_14" localSheetId="10">#REF!</definedName>
    <definedName name="цена___2___0___0___0_14">#REF!</definedName>
    <definedName name="цена___2___0___0___0_15" localSheetId="10">#REF!</definedName>
    <definedName name="цена___2___0___0___0_15">#REF!</definedName>
    <definedName name="цена___2___0___0___0_16" localSheetId="10">#REF!</definedName>
    <definedName name="цена___2___0___0___0_16">#REF!</definedName>
    <definedName name="цена___2___0___0___0_7" localSheetId="10">#REF!</definedName>
    <definedName name="цена___2___0___0___0_7">#REF!</definedName>
    <definedName name="цена___2___0___0___0_8" localSheetId="10">#REF!</definedName>
    <definedName name="цена___2___0___0___0_8">#REF!</definedName>
    <definedName name="цена___2___0___0___0_9" localSheetId="10">#REF!</definedName>
    <definedName name="цена___2___0___0___0_9">#REF!</definedName>
    <definedName name="цена___2___0___0___1" localSheetId="21">#REF!</definedName>
    <definedName name="цена___2___0___0___1" localSheetId="22">#REF!</definedName>
    <definedName name="цена___2___0___0___1" localSheetId="23">#REF!</definedName>
    <definedName name="цена___2___0___0___1" localSheetId="10">#REF!</definedName>
    <definedName name="цена___2___0___0___1">#REF!</definedName>
    <definedName name="цена___2___0___0___3" localSheetId="10">#REF!</definedName>
    <definedName name="цена___2___0___0___3">#REF!</definedName>
    <definedName name="цена___2___0___0___5" localSheetId="21">#REF!</definedName>
    <definedName name="цена___2___0___0___5" localSheetId="22">#REF!</definedName>
    <definedName name="цена___2___0___0___5" localSheetId="23">#REF!</definedName>
    <definedName name="цена___2___0___0___5" localSheetId="10">#REF!</definedName>
    <definedName name="цена___2___0___0___5">#REF!</definedName>
    <definedName name="цена___2___0___0_1" localSheetId="21">#REF!</definedName>
    <definedName name="цена___2___0___0_1" localSheetId="22">#REF!</definedName>
    <definedName name="цена___2___0___0_1" localSheetId="23">#REF!</definedName>
    <definedName name="цена___2___0___0_1" localSheetId="10">#REF!</definedName>
    <definedName name="цена___2___0___0_1">#REF!</definedName>
    <definedName name="цена___2___0___0_10" localSheetId="10">#REF!</definedName>
    <definedName name="цена___2___0___0_10">#REF!</definedName>
    <definedName name="цена___2___0___0_13" localSheetId="10">#REF!</definedName>
    <definedName name="цена___2___0___0_13">#REF!</definedName>
    <definedName name="цена___2___0___0_14" localSheetId="10">#REF!</definedName>
    <definedName name="цена___2___0___0_14">#REF!</definedName>
    <definedName name="цена___2___0___0_15" localSheetId="10">#REF!</definedName>
    <definedName name="цена___2___0___0_15">#REF!</definedName>
    <definedName name="цена___2___0___0_16" localSheetId="10">#REF!</definedName>
    <definedName name="цена___2___0___0_16">#REF!</definedName>
    <definedName name="цена___2___0___0_5" localSheetId="21">#REF!</definedName>
    <definedName name="цена___2___0___0_5" localSheetId="22">#REF!</definedName>
    <definedName name="цена___2___0___0_5" localSheetId="23">#REF!</definedName>
    <definedName name="цена___2___0___0_5" localSheetId="10">#REF!</definedName>
    <definedName name="цена___2___0___0_5">#REF!</definedName>
    <definedName name="цена___2___0___0_7" localSheetId="10">#REF!</definedName>
    <definedName name="цена___2___0___0_7">#REF!</definedName>
    <definedName name="цена___2___0___0_8" localSheetId="10">#REF!</definedName>
    <definedName name="цена___2___0___0_8">#REF!</definedName>
    <definedName name="цена___2___0___0_9" localSheetId="10">#REF!</definedName>
    <definedName name="цена___2___0___0_9">#REF!</definedName>
    <definedName name="цена___2___0___1" localSheetId="21">#REF!</definedName>
    <definedName name="цена___2___0___1" localSheetId="22">#REF!</definedName>
    <definedName name="цена___2___0___1" localSheetId="23">#REF!</definedName>
    <definedName name="цена___2___0___1" localSheetId="10">#REF!</definedName>
    <definedName name="цена___2___0___1">#REF!</definedName>
    <definedName name="цена___2___0___3" localSheetId="10">#REF!</definedName>
    <definedName name="цена___2___0___3">#REF!</definedName>
    <definedName name="цена___2___0___5" localSheetId="21">#REF!</definedName>
    <definedName name="цена___2___0___5" localSheetId="22">#REF!</definedName>
    <definedName name="цена___2___0___5" localSheetId="23">#REF!</definedName>
    <definedName name="цена___2___0___5" localSheetId="10">#REF!</definedName>
    <definedName name="цена___2___0___5">#REF!</definedName>
    <definedName name="цена___2___0___6" localSheetId="10">#REF!</definedName>
    <definedName name="цена___2___0___6">#REF!</definedName>
    <definedName name="цена___2___0___7" localSheetId="10">#REF!</definedName>
    <definedName name="цена___2___0___7">#REF!</definedName>
    <definedName name="цена___2___0___8" localSheetId="10">#REF!</definedName>
    <definedName name="цена___2___0___8">#REF!</definedName>
    <definedName name="цена___2___0___9" localSheetId="10">#REF!</definedName>
    <definedName name="цена___2___0___9">#REF!</definedName>
    <definedName name="цена___2___0_1" localSheetId="21">#REF!</definedName>
    <definedName name="цена___2___0_1" localSheetId="22">#REF!</definedName>
    <definedName name="цена___2___0_1" localSheetId="23">#REF!</definedName>
    <definedName name="цена___2___0_1" localSheetId="10">#REF!</definedName>
    <definedName name="цена___2___0_1">#REF!</definedName>
    <definedName name="цена___2___0_10" localSheetId="10">#REF!</definedName>
    <definedName name="цена___2___0_10">#REF!</definedName>
    <definedName name="цена___2___0_13" localSheetId="10">#REF!</definedName>
    <definedName name="цена___2___0_13">#REF!</definedName>
    <definedName name="цена___2___0_14" localSheetId="10">#REF!</definedName>
    <definedName name="цена___2___0_14">#REF!</definedName>
    <definedName name="цена___2___0_15" localSheetId="10">#REF!</definedName>
    <definedName name="цена___2___0_15">#REF!</definedName>
    <definedName name="цена___2___0_16" localSheetId="10">#REF!</definedName>
    <definedName name="цена___2___0_16">#REF!</definedName>
    <definedName name="цена___2___0_3" localSheetId="21">#REF!</definedName>
    <definedName name="цена___2___0_3" localSheetId="22">#REF!</definedName>
    <definedName name="цена___2___0_3" localSheetId="23">#REF!</definedName>
    <definedName name="цена___2___0_3" localSheetId="10">#REF!</definedName>
    <definedName name="цена___2___0_3">#REF!</definedName>
    <definedName name="цена___2___0_5" localSheetId="21">#REF!</definedName>
    <definedName name="цена___2___0_5" localSheetId="22">#REF!</definedName>
    <definedName name="цена___2___0_5" localSheetId="23">#REF!</definedName>
    <definedName name="цена___2___0_5" localSheetId="10">#REF!</definedName>
    <definedName name="цена___2___0_5">#REF!</definedName>
    <definedName name="цена___2___0_7" localSheetId="10">#REF!</definedName>
    <definedName name="цена___2___0_7">#REF!</definedName>
    <definedName name="цена___2___0_8" localSheetId="10">#REF!</definedName>
    <definedName name="цена___2___0_8">#REF!</definedName>
    <definedName name="цена___2___0_9" localSheetId="10">#REF!</definedName>
    <definedName name="цена___2___0_9">#REF!</definedName>
    <definedName name="цена___2___1" localSheetId="21">#REF!</definedName>
    <definedName name="цена___2___1" localSheetId="22">#REF!</definedName>
    <definedName name="цена___2___1" localSheetId="23">#REF!</definedName>
    <definedName name="цена___2___1" localSheetId="10">#REF!</definedName>
    <definedName name="цена___2___1">#REF!</definedName>
    <definedName name="цена___2___1___0" localSheetId="10">#REF!</definedName>
    <definedName name="цена___2___1___0">#REF!</definedName>
    <definedName name="цена___2___10" localSheetId="21">#REF!</definedName>
    <definedName name="цена___2___10" localSheetId="22">#REF!</definedName>
    <definedName name="цена___2___10" localSheetId="23">#REF!</definedName>
    <definedName name="цена___2___10" localSheetId="10">#REF!</definedName>
    <definedName name="цена___2___10">#REF!</definedName>
    <definedName name="цена___2___10_1" localSheetId="10">#REF!</definedName>
    <definedName name="цена___2___10_1">#REF!</definedName>
    <definedName name="цена___2___10_10" localSheetId="10">#REF!</definedName>
    <definedName name="цена___2___10_10">#REF!</definedName>
    <definedName name="цена___2___10_13" localSheetId="10">#REF!</definedName>
    <definedName name="цена___2___10_13">#REF!</definedName>
    <definedName name="цена___2___10_14" localSheetId="10">#REF!</definedName>
    <definedName name="цена___2___10_14">#REF!</definedName>
    <definedName name="цена___2___10_15" localSheetId="10">#REF!</definedName>
    <definedName name="цена___2___10_15">#REF!</definedName>
    <definedName name="цена___2___10_16" localSheetId="10">#REF!</definedName>
    <definedName name="цена___2___10_16">#REF!</definedName>
    <definedName name="цена___2___10_7" localSheetId="10">#REF!</definedName>
    <definedName name="цена___2___10_7">#REF!</definedName>
    <definedName name="цена___2___10_8" localSheetId="10">#REF!</definedName>
    <definedName name="цена___2___10_8">#REF!</definedName>
    <definedName name="цена___2___10_9" localSheetId="10">#REF!</definedName>
    <definedName name="цена___2___10_9">#REF!</definedName>
    <definedName name="цена___2___12" localSheetId="21">#REF!</definedName>
    <definedName name="цена___2___12" localSheetId="22">#REF!</definedName>
    <definedName name="цена___2___12" localSheetId="23">#REF!</definedName>
    <definedName name="цена___2___12" localSheetId="10">#REF!</definedName>
    <definedName name="цена___2___12">#REF!</definedName>
    <definedName name="цена___2___2" localSheetId="21">#REF!</definedName>
    <definedName name="цена___2___2" localSheetId="22">#REF!</definedName>
    <definedName name="цена___2___2" localSheetId="23">#REF!</definedName>
    <definedName name="цена___2___2" localSheetId="10">#REF!</definedName>
    <definedName name="цена___2___2">#REF!</definedName>
    <definedName name="цена___2___2_1" localSheetId="10">#REF!</definedName>
    <definedName name="цена___2___2_1">#REF!</definedName>
    <definedName name="цена___2___2_10" localSheetId="10">#REF!</definedName>
    <definedName name="цена___2___2_10">#REF!</definedName>
    <definedName name="цена___2___2_13" localSheetId="10">#REF!</definedName>
    <definedName name="цена___2___2_13">#REF!</definedName>
    <definedName name="цена___2___2_14" localSheetId="10">#REF!</definedName>
    <definedName name="цена___2___2_14">#REF!</definedName>
    <definedName name="цена___2___2_15" localSheetId="10">#REF!</definedName>
    <definedName name="цена___2___2_15">#REF!</definedName>
    <definedName name="цена___2___2_16" localSheetId="10">#REF!</definedName>
    <definedName name="цена___2___2_16">#REF!</definedName>
    <definedName name="цена___2___2_7" localSheetId="10">#REF!</definedName>
    <definedName name="цена___2___2_7">#REF!</definedName>
    <definedName name="цена___2___2_8" localSheetId="10">#REF!</definedName>
    <definedName name="цена___2___2_8">#REF!</definedName>
    <definedName name="цена___2___2_9" localSheetId="10">#REF!</definedName>
    <definedName name="цена___2___2_9">#REF!</definedName>
    <definedName name="цена___2___3" localSheetId="21">#REF!</definedName>
    <definedName name="цена___2___3" localSheetId="22">#REF!</definedName>
    <definedName name="цена___2___3" localSheetId="23">#REF!</definedName>
    <definedName name="цена___2___3" localSheetId="10">#REF!</definedName>
    <definedName name="цена___2___3">#REF!</definedName>
    <definedName name="цена___2___3_1" localSheetId="10">#REF!</definedName>
    <definedName name="цена___2___3_1">#REF!</definedName>
    <definedName name="цена___2___3_10" localSheetId="10">#REF!</definedName>
    <definedName name="цена___2___3_10">#REF!</definedName>
    <definedName name="цена___2___3_13" localSheetId="10">#REF!</definedName>
    <definedName name="цена___2___3_13">#REF!</definedName>
    <definedName name="цена___2___3_14" localSheetId="10">#REF!</definedName>
    <definedName name="цена___2___3_14">#REF!</definedName>
    <definedName name="цена___2___3_15" localSheetId="10">#REF!</definedName>
    <definedName name="цена___2___3_15">#REF!</definedName>
    <definedName name="цена___2___3_16" localSheetId="10">#REF!</definedName>
    <definedName name="цена___2___3_16">#REF!</definedName>
    <definedName name="цена___2___3_7" localSheetId="10">#REF!</definedName>
    <definedName name="цена___2___3_7">#REF!</definedName>
    <definedName name="цена___2___3_8" localSheetId="10">#REF!</definedName>
    <definedName name="цена___2___3_8">#REF!</definedName>
    <definedName name="цена___2___3_9" localSheetId="10">#REF!</definedName>
    <definedName name="цена___2___3_9">#REF!</definedName>
    <definedName name="цена___2___4" localSheetId="21">#REF!</definedName>
    <definedName name="цена___2___4" localSheetId="22">#REF!</definedName>
    <definedName name="цена___2___4" localSheetId="23">#REF!</definedName>
    <definedName name="цена___2___4" localSheetId="10">#REF!</definedName>
    <definedName name="цена___2___4">#REF!</definedName>
    <definedName name="цена___2___4___0" localSheetId="21">#REF!</definedName>
    <definedName name="цена___2___4___0" localSheetId="22">#REF!</definedName>
    <definedName name="цена___2___4___0" localSheetId="23">#REF!</definedName>
    <definedName name="цена___2___4___0" localSheetId="10">#REF!</definedName>
    <definedName name="цена___2___4___0">#REF!</definedName>
    <definedName name="цена___2___4___5" localSheetId="21">#REF!</definedName>
    <definedName name="цена___2___4___5" localSheetId="22">#REF!</definedName>
    <definedName name="цена___2___4___5" localSheetId="23">#REF!</definedName>
    <definedName name="цена___2___4___5" localSheetId="10">#REF!</definedName>
    <definedName name="цена___2___4___5">#REF!</definedName>
    <definedName name="цена___2___4_1" localSheetId="21">#REF!</definedName>
    <definedName name="цена___2___4_1" localSheetId="22">#REF!</definedName>
    <definedName name="цена___2___4_1" localSheetId="23">#REF!</definedName>
    <definedName name="цена___2___4_1" localSheetId="10">#REF!</definedName>
    <definedName name="цена___2___4_1">#REF!</definedName>
    <definedName name="цена___2___4_10" localSheetId="10">#REF!</definedName>
    <definedName name="цена___2___4_10">#REF!</definedName>
    <definedName name="цена___2___4_13" localSheetId="10">#REF!</definedName>
    <definedName name="цена___2___4_13">#REF!</definedName>
    <definedName name="цена___2___4_14" localSheetId="10">#REF!</definedName>
    <definedName name="цена___2___4_14">#REF!</definedName>
    <definedName name="цена___2___4_15" localSheetId="10">#REF!</definedName>
    <definedName name="цена___2___4_15">#REF!</definedName>
    <definedName name="цена___2___4_16" localSheetId="10">#REF!</definedName>
    <definedName name="цена___2___4_16">#REF!</definedName>
    <definedName name="цена___2___4_3" localSheetId="21">#REF!</definedName>
    <definedName name="цена___2___4_3" localSheetId="22">#REF!</definedName>
    <definedName name="цена___2___4_3" localSheetId="23">#REF!</definedName>
    <definedName name="цена___2___4_3" localSheetId="10">#REF!</definedName>
    <definedName name="цена___2___4_3">#REF!</definedName>
    <definedName name="цена___2___4_5" localSheetId="21">#REF!</definedName>
    <definedName name="цена___2___4_5" localSheetId="22">#REF!</definedName>
    <definedName name="цена___2___4_5" localSheetId="23">#REF!</definedName>
    <definedName name="цена___2___4_5" localSheetId="10">#REF!</definedName>
    <definedName name="цена___2___4_5">#REF!</definedName>
    <definedName name="цена___2___4_7" localSheetId="10">#REF!</definedName>
    <definedName name="цена___2___4_7">#REF!</definedName>
    <definedName name="цена___2___4_8" localSheetId="10">#REF!</definedName>
    <definedName name="цена___2___4_8">#REF!</definedName>
    <definedName name="цена___2___4_9" localSheetId="10">#REF!</definedName>
    <definedName name="цена___2___4_9">#REF!</definedName>
    <definedName name="цена___2___5" localSheetId="21">#REF!</definedName>
    <definedName name="цена___2___5" localSheetId="22">#REF!</definedName>
    <definedName name="цена___2___5" localSheetId="23">#REF!</definedName>
    <definedName name="цена___2___5" localSheetId="10">#REF!</definedName>
    <definedName name="цена___2___5">#REF!</definedName>
    <definedName name="цена___2___6" localSheetId="21">#REF!</definedName>
    <definedName name="цена___2___6" localSheetId="22">#REF!</definedName>
    <definedName name="цена___2___6" localSheetId="23">#REF!</definedName>
    <definedName name="цена___2___6" localSheetId="10">#REF!</definedName>
    <definedName name="цена___2___6">#REF!</definedName>
    <definedName name="цена___2___6___0" localSheetId="10">#REF!</definedName>
    <definedName name="цена___2___6___0">#REF!</definedName>
    <definedName name="цена___2___6_1" localSheetId="10">#REF!</definedName>
    <definedName name="цена___2___6_1">#REF!</definedName>
    <definedName name="цена___2___6_10" localSheetId="10">#REF!</definedName>
    <definedName name="цена___2___6_10">#REF!</definedName>
    <definedName name="цена___2___6_13" localSheetId="10">#REF!</definedName>
    <definedName name="цена___2___6_13">#REF!</definedName>
    <definedName name="цена___2___6_14" localSheetId="10">#REF!</definedName>
    <definedName name="цена___2___6_14">#REF!</definedName>
    <definedName name="цена___2___6_15" localSheetId="10">#REF!</definedName>
    <definedName name="цена___2___6_15">#REF!</definedName>
    <definedName name="цена___2___6_16" localSheetId="10">#REF!</definedName>
    <definedName name="цена___2___6_16">#REF!</definedName>
    <definedName name="цена___2___6_7" localSheetId="10">#REF!</definedName>
    <definedName name="цена___2___6_7">#REF!</definedName>
    <definedName name="цена___2___6_8" localSheetId="10">#REF!</definedName>
    <definedName name="цена___2___6_8">#REF!</definedName>
    <definedName name="цена___2___6_9" localSheetId="10">#REF!</definedName>
    <definedName name="цена___2___6_9">#REF!</definedName>
    <definedName name="цена___2___7" localSheetId="10">#REF!</definedName>
    <definedName name="цена___2___7">#REF!</definedName>
    <definedName name="цена___2___8" localSheetId="21">#REF!</definedName>
    <definedName name="цена___2___8" localSheetId="22">#REF!</definedName>
    <definedName name="цена___2___8" localSheetId="23">#REF!</definedName>
    <definedName name="цена___2___8" localSheetId="10">#REF!</definedName>
    <definedName name="цена___2___8">#REF!</definedName>
    <definedName name="цена___2___8___0" localSheetId="10">#REF!</definedName>
    <definedName name="цена___2___8___0">#REF!</definedName>
    <definedName name="цена___2___8_1" localSheetId="10">#REF!</definedName>
    <definedName name="цена___2___8_1">#REF!</definedName>
    <definedName name="цена___2___8_10" localSheetId="10">#REF!</definedName>
    <definedName name="цена___2___8_10">#REF!</definedName>
    <definedName name="цена___2___8_13" localSheetId="10">#REF!</definedName>
    <definedName name="цена___2___8_13">#REF!</definedName>
    <definedName name="цена___2___8_14" localSheetId="10">#REF!</definedName>
    <definedName name="цена___2___8_14">#REF!</definedName>
    <definedName name="цена___2___8_15" localSheetId="10">#REF!</definedName>
    <definedName name="цена___2___8_15">#REF!</definedName>
    <definedName name="цена___2___8_16" localSheetId="10">#REF!</definedName>
    <definedName name="цена___2___8_16">#REF!</definedName>
    <definedName name="цена___2___8_7" localSheetId="10">#REF!</definedName>
    <definedName name="цена___2___8_7">#REF!</definedName>
    <definedName name="цена___2___8_8" localSheetId="10">#REF!</definedName>
    <definedName name="цена___2___8_8">#REF!</definedName>
    <definedName name="цена___2___8_9" localSheetId="10">#REF!</definedName>
    <definedName name="цена___2___8_9">#REF!</definedName>
    <definedName name="цена___2_1" localSheetId="21">#REF!</definedName>
    <definedName name="цена___2_1" localSheetId="22">#REF!</definedName>
    <definedName name="цена___2_1" localSheetId="23">#REF!</definedName>
    <definedName name="цена___2_1" localSheetId="10">#REF!</definedName>
    <definedName name="цена___2_1">#REF!</definedName>
    <definedName name="цена___2_10" localSheetId="10">#REF!</definedName>
    <definedName name="цена___2_10">#REF!</definedName>
    <definedName name="цена___2_13" localSheetId="10">#REF!</definedName>
    <definedName name="цена___2_13">#REF!</definedName>
    <definedName name="цена___2_14" localSheetId="10">#REF!</definedName>
    <definedName name="цена___2_14">#REF!</definedName>
    <definedName name="цена___2_15" localSheetId="10">#REF!</definedName>
    <definedName name="цена___2_15">#REF!</definedName>
    <definedName name="цена___2_16" localSheetId="10">#REF!</definedName>
    <definedName name="цена___2_16">#REF!</definedName>
    <definedName name="цена___2_3" localSheetId="21">#REF!</definedName>
    <definedName name="цена___2_3" localSheetId="22">#REF!</definedName>
    <definedName name="цена___2_3" localSheetId="23">#REF!</definedName>
    <definedName name="цена___2_3" localSheetId="10">#REF!</definedName>
    <definedName name="цена___2_3">#REF!</definedName>
    <definedName name="цена___2_5" localSheetId="21">#REF!</definedName>
    <definedName name="цена___2_5" localSheetId="22">#REF!</definedName>
    <definedName name="цена___2_5" localSheetId="23">#REF!</definedName>
    <definedName name="цена___2_5" localSheetId="10">#REF!</definedName>
    <definedName name="цена___2_5">#REF!</definedName>
    <definedName name="цена___2_7" localSheetId="10">#REF!</definedName>
    <definedName name="цена___2_7">#REF!</definedName>
    <definedName name="цена___2_8" localSheetId="10">#REF!</definedName>
    <definedName name="цена___2_8">#REF!</definedName>
    <definedName name="цена___2_9" localSheetId="10">#REF!</definedName>
    <definedName name="цена___2_9">#REF!</definedName>
    <definedName name="цена___3" localSheetId="21">#REF!</definedName>
    <definedName name="цена___3" localSheetId="22">#REF!</definedName>
    <definedName name="цена___3" localSheetId="23">#REF!</definedName>
    <definedName name="цена___3" localSheetId="10">#REF!</definedName>
    <definedName name="цена___3">#REF!</definedName>
    <definedName name="цена___3___0" localSheetId="21">#REF!</definedName>
    <definedName name="цена___3___0" localSheetId="22">#REF!</definedName>
    <definedName name="цена___3___0" localSheetId="23">#REF!</definedName>
    <definedName name="цена___3___0" localSheetId="10">#REF!</definedName>
    <definedName name="цена___3___0">#REF!</definedName>
    <definedName name="цена___3___0___0">NA()</definedName>
    <definedName name="цена___3___0___0___0">NA()</definedName>
    <definedName name="цена___3___0___1">NA()</definedName>
    <definedName name="цена___3___0___5" localSheetId="21">#REF!</definedName>
    <definedName name="цена___3___0___5" localSheetId="22">#REF!</definedName>
    <definedName name="цена___3___0___5" localSheetId="23">#REF!</definedName>
    <definedName name="цена___3___0___5" localSheetId="10">#REF!</definedName>
    <definedName name="цена___3___0___5">#REF!</definedName>
    <definedName name="цена___3___0_1">NA()</definedName>
    <definedName name="цена___3___0_3" localSheetId="21">#REF!</definedName>
    <definedName name="цена___3___0_3" localSheetId="22">#REF!</definedName>
    <definedName name="цена___3___0_3" localSheetId="23">#REF!</definedName>
    <definedName name="цена___3___0_3" localSheetId="10">#REF!</definedName>
    <definedName name="цена___3___0_3">#REF!</definedName>
    <definedName name="цена___3___0_5" localSheetId="21">#REF!</definedName>
    <definedName name="цена___3___0_5" localSheetId="22">#REF!</definedName>
    <definedName name="цена___3___0_5" localSheetId="23">#REF!</definedName>
    <definedName name="цена___3___0_5" localSheetId="10">#REF!</definedName>
    <definedName name="цена___3___0_5">#REF!</definedName>
    <definedName name="цена___3___1" localSheetId="10">#REF!</definedName>
    <definedName name="цена___3___1">#REF!</definedName>
    <definedName name="цена___3___10" localSheetId="21">#REF!</definedName>
    <definedName name="цена___3___10" localSheetId="22">#REF!</definedName>
    <definedName name="цена___3___10" localSheetId="23">#REF!</definedName>
    <definedName name="цена___3___10" localSheetId="10">#REF!</definedName>
    <definedName name="цена___3___10">#REF!</definedName>
    <definedName name="цена___3___2" localSheetId="21">#REF!</definedName>
    <definedName name="цена___3___2" localSheetId="22">#REF!</definedName>
    <definedName name="цена___3___2" localSheetId="23">#REF!</definedName>
    <definedName name="цена___3___2" localSheetId="10">#REF!</definedName>
    <definedName name="цена___3___2">#REF!</definedName>
    <definedName name="цена___3___2_1" localSheetId="10">#REF!</definedName>
    <definedName name="цена___3___2_1">#REF!</definedName>
    <definedName name="цена___3___2_10" localSheetId="10">#REF!</definedName>
    <definedName name="цена___3___2_10">#REF!</definedName>
    <definedName name="цена___3___2_13" localSheetId="10">#REF!</definedName>
    <definedName name="цена___3___2_13">#REF!</definedName>
    <definedName name="цена___3___2_14" localSheetId="10">#REF!</definedName>
    <definedName name="цена___3___2_14">#REF!</definedName>
    <definedName name="цена___3___2_15" localSheetId="10">#REF!</definedName>
    <definedName name="цена___3___2_15">#REF!</definedName>
    <definedName name="цена___3___2_16" localSheetId="10">#REF!</definedName>
    <definedName name="цена___3___2_16">#REF!</definedName>
    <definedName name="цена___3___2_7" localSheetId="10">#REF!</definedName>
    <definedName name="цена___3___2_7">#REF!</definedName>
    <definedName name="цена___3___2_8" localSheetId="10">#REF!</definedName>
    <definedName name="цена___3___2_8">#REF!</definedName>
    <definedName name="цена___3___2_9" localSheetId="10">#REF!</definedName>
    <definedName name="цена___3___2_9">#REF!</definedName>
    <definedName name="цена___3___3" localSheetId="21">#REF!</definedName>
    <definedName name="цена___3___3" localSheetId="22">#REF!</definedName>
    <definedName name="цена___3___3" localSheetId="23">#REF!</definedName>
    <definedName name="цена___3___3" localSheetId="10">#REF!</definedName>
    <definedName name="цена___3___3">#REF!</definedName>
    <definedName name="цена___3___3_1" localSheetId="10">#REF!</definedName>
    <definedName name="цена___3___3_1">#REF!</definedName>
    <definedName name="цена___3___3_10" localSheetId="10">#REF!</definedName>
    <definedName name="цена___3___3_10">#REF!</definedName>
    <definedName name="цена___3___3_13" localSheetId="10">#REF!</definedName>
    <definedName name="цена___3___3_13">#REF!</definedName>
    <definedName name="цена___3___3_14" localSheetId="10">#REF!</definedName>
    <definedName name="цена___3___3_14">#REF!</definedName>
    <definedName name="цена___3___3_15" localSheetId="10">#REF!</definedName>
    <definedName name="цена___3___3_15">#REF!</definedName>
    <definedName name="цена___3___3_16" localSheetId="10">#REF!</definedName>
    <definedName name="цена___3___3_16">#REF!</definedName>
    <definedName name="цена___3___3_7" localSheetId="10">#REF!</definedName>
    <definedName name="цена___3___3_7">#REF!</definedName>
    <definedName name="цена___3___3_8" localSheetId="10">#REF!</definedName>
    <definedName name="цена___3___3_8">#REF!</definedName>
    <definedName name="цена___3___3_9" localSheetId="10">#REF!</definedName>
    <definedName name="цена___3___3_9">#REF!</definedName>
    <definedName name="цена___3___4" localSheetId="21">#REF!</definedName>
    <definedName name="цена___3___4" localSheetId="22">#REF!</definedName>
    <definedName name="цена___3___4" localSheetId="23">#REF!</definedName>
    <definedName name="цена___3___4" localSheetId="10">#REF!</definedName>
    <definedName name="цена___3___4">#REF!</definedName>
    <definedName name="цена___3___4___0" localSheetId="10">#REF!</definedName>
    <definedName name="цена___3___4___0">#REF!</definedName>
    <definedName name="цена___3___5" localSheetId="21">#REF!</definedName>
    <definedName name="цена___3___5" localSheetId="22">#REF!</definedName>
    <definedName name="цена___3___5" localSheetId="23">#REF!</definedName>
    <definedName name="цена___3___5" localSheetId="10">#REF!</definedName>
    <definedName name="цена___3___5">#REF!</definedName>
    <definedName name="цена___3___6" localSheetId="21">#REF!</definedName>
    <definedName name="цена___3___6" localSheetId="22">#REF!</definedName>
    <definedName name="цена___3___6" localSheetId="23">#REF!</definedName>
    <definedName name="цена___3___6" localSheetId="10">#REF!</definedName>
    <definedName name="цена___3___6">#REF!</definedName>
    <definedName name="цена___3___8" localSheetId="21">#REF!</definedName>
    <definedName name="цена___3___8" localSheetId="22">#REF!</definedName>
    <definedName name="цена___3___8" localSheetId="23">#REF!</definedName>
    <definedName name="цена___3___8" localSheetId="10">#REF!</definedName>
    <definedName name="цена___3___8">#REF!</definedName>
    <definedName name="цена___3___8___0" localSheetId="10">#REF!</definedName>
    <definedName name="цена___3___8___0">#REF!</definedName>
    <definedName name="цена___3___9" localSheetId="10">#REF!</definedName>
    <definedName name="цена___3___9">#REF!</definedName>
    <definedName name="цена___3_1" localSheetId="21">#REF!</definedName>
    <definedName name="цена___3_1" localSheetId="22">#REF!</definedName>
    <definedName name="цена___3_1" localSheetId="23">#REF!</definedName>
    <definedName name="цена___3_1" localSheetId="10">#REF!</definedName>
    <definedName name="цена___3_1">#REF!</definedName>
    <definedName name="цена___3_10" localSheetId="10">#REF!</definedName>
    <definedName name="цена___3_10">#REF!</definedName>
    <definedName name="цена___3_13" localSheetId="10">#REF!</definedName>
    <definedName name="цена___3_13">#REF!</definedName>
    <definedName name="цена___3_14" localSheetId="10">#REF!</definedName>
    <definedName name="цена___3_14">#REF!</definedName>
    <definedName name="цена___3_15" localSheetId="10">#REF!</definedName>
    <definedName name="цена___3_15">#REF!</definedName>
    <definedName name="цена___3_16" localSheetId="10">#REF!</definedName>
    <definedName name="цена___3_16">#REF!</definedName>
    <definedName name="цена___3_3">NA()</definedName>
    <definedName name="цена___3_5" localSheetId="21">#REF!</definedName>
    <definedName name="цена___3_5" localSheetId="22">#REF!</definedName>
    <definedName name="цена___3_5" localSheetId="23">#REF!</definedName>
    <definedName name="цена___3_5" localSheetId="10">#REF!</definedName>
    <definedName name="цена___3_5">#REF!</definedName>
    <definedName name="цена___3_7" localSheetId="10">#REF!</definedName>
    <definedName name="цена___3_7">#REF!</definedName>
    <definedName name="цена___3_8" localSheetId="10">#REF!</definedName>
    <definedName name="цена___3_8">#REF!</definedName>
    <definedName name="цена___3_9" localSheetId="10">#REF!</definedName>
    <definedName name="цена___3_9">#REF!</definedName>
    <definedName name="цена___4" localSheetId="21">#REF!</definedName>
    <definedName name="цена___4" localSheetId="22">#REF!</definedName>
    <definedName name="цена___4" localSheetId="23">#REF!</definedName>
    <definedName name="цена___4" localSheetId="10">#REF!</definedName>
    <definedName name="цена___4">#REF!</definedName>
    <definedName name="цена___4___0">NA()</definedName>
    <definedName name="цена___4___0___0" localSheetId="21">#REF!</definedName>
    <definedName name="цена___4___0___0" localSheetId="22">#REF!</definedName>
    <definedName name="цена___4___0___0" localSheetId="23">#REF!</definedName>
    <definedName name="цена___4___0___0" localSheetId="10">#REF!</definedName>
    <definedName name="цена___4___0___0">#REF!</definedName>
    <definedName name="цена___4___0___0___0" localSheetId="21">#REF!</definedName>
    <definedName name="цена___4___0___0___0" localSheetId="22">#REF!</definedName>
    <definedName name="цена___4___0___0___0" localSheetId="23">#REF!</definedName>
    <definedName name="цена___4___0___0___0" localSheetId="10">#REF!</definedName>
    <definedName name="цена___4___0___0___0">#REF!</definedName>
    <definedName name="цена___4___0___0___0___0" localSheetId="21">#REF!</definedName>
    <definedName name="цена___4___0___0___0___0" localSheetId="22">#REF!</definedName>
    <definedName name="цена___4___0___0___0___0" localSheetId="23">#REF!</definedName>
    <definedName name="цена___4___0___0___0___0" localSheetId="10">#REF!</definedName>
    <definedName name="цена___4___0___0___0___0">#REF!</definedName>
    <definedName name="цена___4___0___0___0_1" localSheetId="10">#REF!</definedName>
    <definedName name="цена___4___0___0___0_1">#REF!</definedName>
    <definedName name="цена___4___0___0___0_10" localSheetId="10">#REF!</definedName>
    <definedName name="цена___4___0___0___0_10">#REF!</definedName>
    <definedName name="цена___4___0___0___0_13" localSheetId="10">#REF!</definedName>
    <definedName name="цена___4___0___0___0_13">#REF!</definedName>
    <definedName name="цена___4___0___0___0_14" localSheetId="10">#REF!</definedName>
    <definedName name="цена___4___0___0___0_14">#REF!</definedName>
    <definedName name="цена___4___0___0___0_15" localSheetId="10">#REF!</definedName>
    <definedName name="цена___4___0___0___0_15">#REF!</definedName>
    <definedName name="цена___4___0___0___0_16" localSheetId="10">#REF!</definedName>
    <definedName name="цена___4___0___0___0_16">#REF!</definedName>
    <definedName name="цена___4___0___0___0_7" localSheetId="10">#REF!</definedName>
    <definedName name="цена___4___0___0___0_7">#REF!</definedName>
    <definedName name="цена___4___0___0___0_8" localSheetId="10">#REF!</definedName>
    <definedName name="цена___4___0___0___0_8">#REF!</definedName>
    <definedName name="цена___4___0___0___0_9" localSheetId="10">#REF!</definedName>
    <definedName name="цена___4___0___0___0_9">#REF!</definedName>
    <definedName name="цена___4___0___0___1" localSheetId="21">#REF!</definedName>
    <definedName name="цена___4___0___0___1" localSheetId="22">#REF!</definedName>
    <definedName name="цена___4___0___0___1" localSheetId="23">#REF!</definedName>
    <definedName name="цена___4___0___0___1" localSheetId="10">#REF!</definedName>
    <definedName name="цена___4___0___0___1">#REF!</definedName>
    <definedName name="цена___4___0___0___3" localSheetId="10">#REF!</definedName>
    <definedName name="цена___4___0___0___3">#REF!</definedName>
    <definedName name="цена___4___0___0___5" localSheetId="21">#REF!</definedName>
    <definedName name="цена___4___0___0___5" localSheetId="22">#REF!</definedName>
    <definedName name="цена___4___0___0___5" localSheetId="23">#REF!</definedName>
    <definedName name="цена___4___0___0___5" localSheetId="10">#REF!</definedName>
    <definedName name="цена___4___0___0___5">#REF!</definedName>
    <definedName name="цена___4___0___0_1" localSheetId="21">#REF!</definedName>
    <definedName name="цена___4___0___0_1" localSheetId="22">#REF!</definedName>
    <definedName name="цена___4___0___0_1" localSheetId="23">#REF!</definedName>
    <definedName name="цена___4___0___0_1" localSheetId="10">#REF!</definedName>
    <definedName name="цена___4___0___0_1">#REF!</definedName>
    <definedName name="цена___4___0___0_10" localSheetId="10">#REF!</definedName>
    <definedName name="цена___4___0___0_10">#REF!</definedName>
    <definedName name="цена___4___0___0_13" localSheetId="10">#REF!</definedName>
    <definedName name="цена___4___0___0_13">#REF!</definedName>
    <definedName name="цена___4___0___0_14" localSheetId="10">#REF!</definedName>
    <definedName name="цена___4___0___0_14">#REF!</definedName>
    <definedName name="цена___4___0___0_15" localSheetId="10">#REF!</definedName>
    <definedName name="цена___4___0___0_15">#REF!</definedName>
    <definedName name="цена___4___0___0_16" localSheetId="10">#REF!</definedName>
    <definedName name="цена___4___0___0_16">#REF!</definedName>
    <definedName name="цена___4___0___0_5" localSheetId="21">#REF!</definedName>
    <definedName name="цена___4___0___0_5" localSheetId="22">#REF!</definedName>
    <definedName name="цена___4___0___0_5" localSheetId="23">#REF!</definedName>
    <definedName name="цена___4___0___0_5" localSheetId="10">#REF!</definedName>
    <definedName name="цена___4___0___0_5">#REF!</definedName>
    <definedName name="цена___4___0___0_7" localSheetId="10">#REF!</definedName>
    <definedName name="цена___4___0___0_7">#REF!</definedName>
    <definedName name="цена___4___0___0_8" localSheetId="10">#REF!</definedName>
    <definedName name="цена___4___0___0_8">#REF!</definedName>
    <definedName name="цена___4___0___0_9" localSheetId="10">#REF!</definedName>
    <definedName name="цена___4___0___0_9">#REF!</definedName>
    <definedName name="цена___4___0___1" localSheetId="21">#REF!</definedName>
    <definedName name="цена___4___0___1" localSheetId="22">#REF!</definedName>
    <definedName name="цена___4___0___1" localSheetId="23">#REF!</definedName>
    <definedName name="цена___4___0___1" localSheetId="10">#REF!</definedName>
    <definedName name="цена___4___0___1">#REF!</definedName>
    <definedName name="цена___4___0___3" localSheetId="10">#REF!</definedName>
    <definedName name="цена___4___0___3">#REF!</definedName>
    <definedName name="цена___4___0___5">NA()</definedName>
    <definedName name="цена___4___0_1" localSheetId="21">#REF!</definedName>
    <definedName name="цена___4___0_1" localSheetId="22">#REF!</definedName>
    <definedName name="цена___4___0_1" localSheetId="23">#REF!</definedName>
    <definedName name="цена___4___0_1" localSheetId="10">#REF!</definedName>
    <definedName name="цена___4___0_1">#REF!</definedName>
    <definedName name="цена___4___0_10" localSheetId="10">#REF!</definedName>
    <definedName name="цена___4___0_10">#REF!</definedName>
    <definedName name="цена___4___0_13" localSheetId="10">#REF!</definedName>
    <definedName name="цена___4___0_13">#REF!</definedName>
    <definedName name="цена___4___0_14" localSheetId="10">#REF!</definedName>
    <definedName name="цена___4___0_14">#REF!</definedName>
    <definedName name="цена___4___0_15" localSheetId="10">#REF!</definedName>
    <definedName name="цена___4___0_15">#REF!</definedName>
    <definedName name="цена___4___0_3" localSheetId="21">#REF!</definedName>
    <definedName name="цена___4___0_3" localSheetId="22">#REF!</definedName>
    <definedName name="цена___4___0_3" localSheetId="23">#REF!</definedName>
    <definedName name="цена___4___0_3" localSheetId="10">#REF!</definedName>
    <definedName name="цена___4___0_3">#REF!</definedName>
    <definedName name="цена___4___0_5">NA()</definedName>
    <definedName name="цена___4___0_7" localSheetId="10">#REF!</definedName>
    <definedName name="цена___4___0_7">#REF!</definedName>
    <definedName name="цена___4___0_8" localSheetId="10">#REF!</definedName>
    <definedName name="цена___4___0_8">#REF!</definedName>
    <definedName name="цена___4___0_9" localSheetId="10">#REF!</definedName>
    <definedName name="цена___4___0_9">#REF!</definedName>
    <definedName name="цена___4___1" localSheetId="21">#REF!</definedName>
    <definedName name="цена___4___1" localSheetId="22">#REF!</definedName>
    <definedName name="цена___4___1" localSheetId="23">#REF!</definedName>
    <definedName name="цена___4___1" localSheetId="10">#REF!</definedName>
    <definedName name="цена___4___1">#REF!</definedName>
    <definedName name="цена___4___10" localSheetId="21">#REF!</definedName>
    <definedName name="цена___4___10" localSheetId="22">#REF!</definedName>
    <definedName name="цена___4___10" localSheetId="23">#REF!</definedName>
    <definedName name="цена___4___10" localSheetId="10">#REF!</definedName>
    <definedName name="цена___4___10">#REF!</definedName>
    <definedName name="цена___4___10_1" localSheetId="10">#REF!</definedName>
    <definedName name="цена___4___10_1">#REF!</definedName>
    <definedName name="цена___4___10_10" localSheetId="10">#REF!</definedName>
    <definedName name="цена___4___10_10">#REF!</definedName>
    <definedName name="цена___4___10_13" localSheetId="10">#REF!</definedName>
    <definedName name="цена___4___10_13">#REF!</definedName>
    <definedName name="цена___4___10_14" localSheetId="10">#REF!</definedName>
    <definedName name="цена___4___10_14">#REF!</definedName>
    <definedName name="цена___4___10_15" localSheetId="10">#REF!</definedName>
    <definedName name="цена___4___10_15">#REF!</definedName>
    <definedName name="цена___4___10_16" localSheetId="10">#REF!</definedName>
    <definedName name="цена___4___10_16">#REF!</definedName>
    <definedName name="цена___4___10_7" localSheetId="10">#REF!</definedName>
    <definedName name="цена___4___10_7">#REF!</definedName>
    <definedName name="цена___4___10_8" localSheetId="10">#REF!</definedName>
    <definedName name="цена___4___10_8">#REF!</definedName>
    <definedName name="цена___4___10_9" localSheetId="10">#REF!</definedName>
    <definedName name="цена___4___10_9">#REF!</definedName>
    <definedName name="цена___4___12" localSheetId="21">#REF!</definedName>
    <definedName name="цена___4___12" localSheetId="22">#REF!</definedName>
    <definedName name="цена___4___12" localSheetId="23">#REF!</definedName>
    <definedName name="цена___4___12" localSheetId="10">#REF!</definedName>
    <definedName name="цена___4___12">#REF!</definedName>
    <definedName name="цена___4___2" localSheetId="21">#REF!</definedName>
    <definedName name="цена___4___2" localSheetId="22">#REF!</definedName>
    <definedName name="цена___4___2" localSheetId="23">#REF!</definedName>
    <definedName name="цена___4___2" localSheetId="10">#REF!</definedName>
    <definedName name="цена___4___2">#REF!</definedName>
    <definedName name="цена___4___2_1" localSheetId="10">#REF!</definedName>
    <definedName name="цена___4___2_1">#REF!</definedName>
    <definedName name="цена___4___2_10" localSheetId="10">#REF!</definedName>
    <definedName name="цена___4___2_10">#REF!</definedName>
    <definedName name="цена___4___2_13" localSheetId="10">#REF!</definedName>
    <definedName name="цена___4___2_13">#REF!</definedName>
    <definedName name="цена___4___2_14" localSheetId="10">#REF!</definedName>
    <definedName name="цена___4___2_14">#REF!</definedName>
    <definedName name="цена___4___2_15" localSheetId="10">#REF!</definedName>
    <definedName name="цена___4___2_15">#REF!</definedName>
    <definedName name="цена___4___2_16" localSheetId="10">#REF!</definedName>
    <definedName name="цена___4___2_16">#REF!</definedName>
    <definedName name="цена___4___2_7" localSheetId="10">#REF!</definedName>
    <definedName name="цена___4___2_7">#REF!</definedName>
    <definedName name="цена___4___2_8" localSheetId="10">#REF!</definedName>
    <definedName name="цена___4___2_8">#REF!</definedName>
    <definedName name="цена___4___2_9" localSheetId="10">#REF!</definedName>
    <definedName name="цена___4___2_9">#REF!</definedName>
    <definedName name="цена___4___3" localSheetId="21">#REF!</definedName>
    <definedName name="цена___4___3" localSheetId="22">#REF!</definedName>
    <definedName name="цена___4___3" localSheetId="23">#REF!</definedName>
    <definedName name="цена___4___3" localSheetId="10">#REF!</definedName>
    <definedName name="цена___4___3">#REF!</definedName>
    <definedName name="цена___4___3___0" localSheetId="10">#REF!</definedName>
    <definedName name="цена___4___3___0">#REF!</definedName>
    <definedName name="цена___4___3_1" localSheetId="10">#REF!</definedName>
    <definedName name="цена___4___3_1">#REF!</definedName>
    <definedName name="цена___4___3_10" localSheetId="10">#REF!</definedName>
    <definedName name="цена___4___3_10">#REF!</definedName>
    <definedName name="цена___4___3_13" localSheetId="10">#REF!</definedName>
    <definedName name="цена___4___3_13">#REF!</definedName>
    <definedName name="цена___4___3_14" localSheetId="10">#REF!</definedName>
    <definedName name="цена___4___3_14">#REF!</definedName>
    <definedName name="цена___4___3_15" localSheetId="10">#REF!</definedName>
    <definedName name="цена___4___3_15">#REF!</definedName>
    <definedName name="цена___4___3_16" localSheetId="10">#REF!</definedName>
    <definedName name="цена___4___3_16">#REF!</definedName>
    <definedName name="цена___4___3_7" localSheetId="10">#REF!</definedName>
    <definedName name="цена___4___3_7">#REF!</definedName>
    <definedName name="цена___4___3_8" localSheetId="10">#REF!</definedName>
    <definedName name="цена___4___3_8">#REF!</definedName>
    <definedName name="цена___4___3_9" localSheetId="10">#REF!</definedName>
    <definedName name="цена___4___3_9">#REF!</definedName>
    <definedName name="цена___4___4" localSheetId="21">#REF!</definedName>
    <definedName name="цена___4___4" localSheetId="22">#REF!</definedName>
    <definedName name="цена___4___4" localSheetId="23">#REF!</definedName>
    <definedName name="цена___4___4" localSheetId="10">#REF!</definedName>
    <definedName name="цена___4___4">#REF!</definedName>
    <definedName name="цена___4___4_1" localSheetId="10">#REF!</definedName>
    <definedName name="цена___4___4_1">#REF!</definedName>
    <definedName name="цена___4___4_10" localSheetId="10">#REF!</definedName>
    <definedName name="цена___4___4_10">#REF!</definedName>
    <definedName name="цена___4___4_13" localSheetId="10">#REF!</definedName>
    <definedName name="цена___4___4_13">#REF!</definedName>
    <definedName name="цена___4___4_14" localSheetId="10">#REF!</definedName>
    <definedName name="цена___4___4_14">#REF!</definedName>
    <definedName name="цена___4___4_15" localSheetId="10">#REF!</definedName>
    <definedName name="цена___4___4_15">#REF!</definedName>
    <definedName name="цена___4___4_16" localSheetId="10">#REF!</definedName>
    <definedName name="цена___4___4_16">#REF!</definedName>
    <definedName name="цена___4___4_7" localSheetId="10">#REF!</definedName>
    <definedName name="цена___4___4_7">#REF!</definedName>
    <definedName name="цена___4___4_8" localSheetId="10">#REF!</definedName>
    <definedName name="цена___4___4_8">#REF!</definedName>
    <definedName name="цена___4___4_9" localSheetId="10">#REF!</definedName>
    <definedName name="цена___4___4_9">#REF!</definedName>
    <definedName name="цена___4___5" localSheetId="21">#REF!</definedName>
    <definedName name="цена___4___5" localSheetId="22">#REF!</definedName>
    <definedName name="цена___4___5" localSheetId="23">#REF!</definedName>
    <definedName name="цена___4___5" localSheetId="10">#REF!</definedName>
    <definedName name="цена___4___5">#REF!</definedName>
    <definedName name="цена___4___6" localSheetId="21">#REF!</definedName>
    <definedName name="цена___4___6" localSheetId="22">#REF!</definedName>
    <definedName name="цена___4___6" localSheetId="23">#REF!</definedName>
    <definedName name="цена___4___6" localSheetId="10">#REF!</definedName>
    <definedName name="цена___4___6">#REF!</definedName>
    <definedName name="цена___4___6___0" localSheetId="10">#REF!</definedName>
    <definedName name="цена___4___6___0">#REF!</definedName>
    <definedName name="цена___4___6_1" localSheetId="10">#REF!</definedName>
    <definedName name="цена___4___6_1">#REF!</definedName>
    <definedName name="цена___4___6_10" localSheetId="10">#REF!</definedName>
    <definedName name="цена___4___6_10">#REF!</definedName>
    <definedName name="цена___4___6_13" localSheetId="10">#REF!</definedName>
    <definedName name="цена___4___6_13">#REF!</definedName>
    <definedName name="цена___4___6_14" localSheetId="10">#REF!</definedName>
    <definedName name="цена___4___6_14">#REF!</definedName>
    <definedName name="цена___4___6_15" localSheetId="10">#REF!</definedName>
    <definedName name="цена___4___6_15">#REF!</definedName>
    <definedName name="цена___4___6_16" localSheetId="10">#REF!</definedName>
    <definedName name="цена___4___6_16">#REF!</definedName>
    <definedName name="цена___4___6_7" localSheetId="10">#REF!</definedName>
    <definedName name="цена___4___6_7">#REF!</definedName>
    <definedName name="цена___4___6_8" localSheetId="10">#REF!</definedName>
    <definedName name="цена___4___6_8">#REF!</definedName>
    <definedName name="цена___4___6_9" localSheetId="10">#REF!</definedName>
    <definedName name="цена___4___6_9">#REF!</definedName>
    <definedName name="цена___4___7" localSheetId="10">#REF!</definedName>
    <definedName name="цена___4___7">#REF!</definedName>
    <definedName name="цена___4___8" localSheetId="21">#REF!</definedName>
    <definedName name="цена___4___8" localSheetId="22">#REF!</definedName>
    <definedName name="цена___4___8" localSheetId="23">#REF!</definedName>
    <definedName name="цена___4___8" localSheetId="10">#REF!</definedName>
    <definedName name="цена___4___8">#REF!</definedName>
    <definedName name="цена___4___8___0" localSheetId="10">#REF!</definedName>
    <definedName name="цена___4___8___0">#REF!</definedName>
    <definedName name="цена___4___8_1" localSheetId="10">#REF!</definedName>
    <definedName name="цена___4___8_1">#REF!</definedName>
    <definedName name="цена___4___8_10" localSheetId="10">#REF!</definedName>
    <definedName name="цена___4___8_10">#REF!</definedName>
    <definedName name="цена___4___8_13" localSheetId="10">#REF!</definedName>
    <definedName name="цена___4___8_13">#REF!</definedName>
    <definedName name="цена___4___8_14" localSheetId="10">#REF!</definedName>
    <definedName name="цена___4___8_14">#REF!</definedName>
    <definedName name="цена___4___8_15" localSheetId="10">#REF!</definedName>
    <definedName name="цена___4___8_15">#REF!</definedName>
    <definedName name="цена___4___8_16" localSheetId="10">#REF!</definedName>
    <definedName name="цена___4___8_16">#REF!</definedName>
    <definedName name="цена___4___8_7" localSheetId="10">#REF!</definedName>
    <definedName name="цена___4___8_7">#REF!</definedName>
    <definedName name="цена___4___8_8" localSheetId="10">#REF!</definedName>
    <definedName name="цена___4___8_8">#REF!</definedName>
    <definedName name="цена___4___8_9" localSheetId="10">#REF!</definedName>
    <definedName name="цена___4___8_9">#REF!</definedName>
    <definedName name="цена___4_1" localSheetId="21">#REF!</definedName>
    <definedName name="цена___4_1" localSheetId="22">#REF!</definedName>
    <definedName name="цена___4_1" localSheetId="23">#REF!</definedName>
    <definedName name="цена___4_1" localSheetId="10">#REF!</definedName>
    <definedName name="цена___4_1">#REF!</definedName>
    <definedName name="цена___4_3" localSheetId="21">#REF!</definedName>
    <definedName name="цена___4_3" localSheetId="22">#REF!</definedName>
    <definedName name="цена___4_3" localSheetId="23">#REF!</definedName>
    <definedName name="цена___4_3" localSheetId="10">#REF!</definedName>
    <definedName name="цена___4_3">#REF!</definedName>
    <definedName name="цена___4_5" localSheetId="21">#REF!</definedName>
    <definedName name="цена___4_5" localSheetId="22">#REF!</definedName>
    <definedName name="цена___4_5" localSheetId="23">#REF!</definedName>
    <definedName name="цена___4_5" localSheetId="10">#REF!</definedName>
    <definedName name="цена___4_5">#REF!</definedName>
    <definedName name="цена___5">NA()</definedName>
    <definedName name="цена___5___0" localSheetId="21">#REF!</definedName>
    <definedName name="цена___5___0" localSheetId="22">#REF!</definedName>
    <definedName name="цена___5___0" localSheetId="23">#REF!</definedName>
    <definedName name="цена___5___0" localSheetId="10">#REF!</definedName>
    <definedName name="цена___5___0">#REF!</definedName>
    <definedName name="цена___5___0___0" localSheetId="21">#REF!</definedName>
    <definedName name="цена___5___0___0" localSheetId="22">#REF!</definedName>
    <definedName name="цена___5___0___0" localSheetId="23">#REF!</definedName>
    <definedName name="цена___5___0___0" localSheetId="10">#REF!</definedName>
    <definedName name="цена___5___0___0">#REF!</definedName>
    <definedName name="цена___5___0___0___0" localSheetId="21">#REF!</definedName>
    <definedName name="цена___5___0___0___0" localSheetId="22">#REF!</definedName>
    <definedName name="цена___5___0___0___0" localSheetId="23">#REF!</definedName>
    <definedName name="цена___5___0___0___0" localSheetId="10">#REF!</definedName>
    <definedName name="цена___5___0___0___0">#REF!</definedName>
    <definedName name="цена___5___0___0___0___0" localSheetId="21">#REF!</definedName>
    <definedName name="цена___5___0___0___0___0" localSheetId="22">#REF!</definedName>
    <definedName name="цена___5___0___0___0___0" localSheetId="23">#REF!</definedName>
    <definedName name="цена___5___0___0___0___0" localSheetId="10">#REF!</definedName>
    <definedName name="цена___5___0___0___0___0">#REF!</definedName>
    <definedName name="цена___5___0___0___0_1" localSheetId="10">#REF!</definedName>
    <definedName name="цена___5___0___0___0_1">#REF!</definedName>
    <definedName name="цена___5___0___0___0_10" localSheetId="10">#REF!</definedName>
    <definedName name="цена___5___0___0___0_10">#REF!</definedName>
    <definedName name="цена___5___0___0___0_13" localSheetId="10">#REF!</definedName>
    <definedName name="цена___5___0___0___0_13">#REF!</definedName>
    <definedName name="цена___5___0___0___0_14" localSheetId="10">#REF!</definedName>
    <definedName name="цена___5___0___0___0_14">#REF!</definedName>
    <definedName name="цена___5___0___0___0_15" localSheetId="10">#REF!</definedName>
    <definedName name="цена___5___0___0___0_15">#REF!</definedName>
    <definedName name="цена___5___0___0___0_16" localSheetId="10">#REF!</definedName>
    <definedName name="цена___5___0___0___0_16">#REF!</definedName>
    <definedName name="цена___5___0___0___0_7" localSheetId="10">#REF!</definedName>
    <definedName name="цена___5___0___0___0_7">#REF!</definedName>
    <definedName name="цена___5___0___0___0_8" localSheetId="10">#REF!</definedName>
    <definedName name="цена___5___0___0___0_8">#REF!</definedName>
    <definedName name="цена___5___0___0___0_9" localSheetId="10">#REF!</definedName>
    <definedName name="цена___5___0___0___0_9">#REF!</definedName>
    <definedName name="цена___5___0___0_1" localSheetId="10">#REF!</definedName>
    <definedName name="цена___5___0___0_1">#REF!</definedName>
    <definedName name="цена___5___0___0_10" localSheetId="10">#REF!</definedName>
    <definedName name="цена___5___0___0_10">#REF!</definedName>
    <definedName name="цена___5___0___0_13" localSheetId="10">#REF!</definedName>
    <definedName name="цена___5___0___0_13">#REF!</definedName>
    <definedName name="цена___5___0___0_14" localSheetId="10">#REF!</definedName>
    <definedName name="цена___5___0___0_14">#REF!</definedName>
    <definedName name="цена___5___0___0_15" localSheetId="10">#REF!</definedName>
    <definedName name="цена___5___0___0_15">#REF!</definedName>
    <definedName name="цена___5___0___0_16" localSheetId="10">#REF!</definedName>
    <definedName name="цена___5___0___0_16">#REF!</definedName>
    <definedName name="цена___5___0___0_7" localSheetId="10">#REF!</definedName>
    <definedName name="цена___5___0___0_7">#REF!</definedName>
    <definedName name="цена___5___0___0_8" localSheetId="10">#REF!</definedName>
    <definedName name="цена___5___0___0_8">#REF!</definedName>
    <definedName name="цена___5___0___0_9" localSheetId="10">#REF!</definedName>
    <definedName name="цена___5___0___0_9">#REF!</definedName>
    <definedName name="цена___5___0___1" localSheetId="21">#REF!</definedName>
    <definedName name="цена___5___0___1" localSheetId="22">#REF!</definedName>
    <definedName name="цена___5___0___1" localSheetId="23">#REF!</definedName>
    <definedName name="цена___5___0___1" localSheetId="10">#REF!</definedName>
    <definedName name="цена___5___0___1">#REF!</definedName>
    <definedName name="цена___5___0___5" localSheetId="21">#REF!</definedName>
    <definedName name="цена___5___0___5" localSheetId="22">#REF!</definedName>
    <definedName name="цена___5___0___5" localSheetId="23">#REF!</definedName>
    <definedName name="цена___5___0___5" localSheetId="10">#REF!</definedName>
    <definedName name="цена___5___0___5">#REF!</definedName>
    <definedName name="цена___5___0_1" localSheetId="21">#REF!</definedName>
    <definedName name="цена___5___0_1" localSheetId="22">#REF!</definedName>
    <definedName name="цена___5___0_1" localSheetId="23">#REF!</definedName>
    <definedName name="цена___5___0_1" localSheetId="10">#REF!</definedName>
    <definedName name="цена___5___0_1">#REF!</definedName>
    <definedName name="цена___5___0_10" localSheetId="10">#REF!</definedName>
    <definedName name="цена___5___0_10">#REF!</definedName>
    <definedName name="цена___5___0_13" localSheetId="10">#REF!</definedName>
    <definedName name="цена___5___0_13">#REF!</definedName>
    <definedName name="цена___5___0_14" localSheetId="10">#REF!</definedName>
    <definedName name="цена___5___0_14">#REF!</definedName>
    <definedName name="цена___5___0_15" localSheetId="10">#REF!</definedName>
    <definedName name="цена___5___0_15">#REF!</definedName>
    <definedName name="цена___5___0_16" localSheetId="10">#REF!</definedName>
    <definedName name="цена___5___0_16">#REF!</definedName>
    <definedName name="цена___5___0_3" localSheetId="21">#REF!</definedName>
    <definedName name="цена___5___0_3" localSheetId="22">#REF!</definedName>
    <definedName name="цена___5___0_3" localSheetId="23">#REF!</definedName>
    <definedName name="цена___5___0_3" localSheetId="10">#REF!</definedName>
    <definedName name="цена___5___0_3">#REF!</definedName>
    <definedName name="цена___5___0_5" localSheetId="21">#REF!</definedName>
    <definedName name="цена___5___0_5" localSheetId="22">#REF!</definedName>
    <definedName name="цена___5___0_5" localSheetId="23">#REF!</definedName>
    <definedName name="цена___5___0_5" localSheetId="10">#REF!</definedName>
    <definedName name="цена___5___0_5">#REF!</definedName>
    <definedName name="цена___5___0_7" localSheetId="10">#REF!</definedName>
    <definedName name="цена___5___0_7">#REF!</definedName>
    <definedName name="цена___5___0_8" localSheetId="10">#REF!</definedName>
    <definedName name="цена___5___0_8">#REF!</definedName>
    <definedName name="цена___5___0_9" localSheetId="10">#REF!</definedName>
    <definedName name="цена___5___0_9">#REF!</definedName>
    <definedName name="цена___5___1" localSheetId="21">#REF!</definedName>
    <definedName name="цена___5___1" localSheetId="22">#REF!</definedName>
    <definedName name="цена___5___1" localSheetId="23">#REF!</definedName>
    <definedName name="цена___5___1" localSheetId="10">#REF!</definedName>
    <definedName name="цена___5___1">#REF!</definedName>
    <definedName name="цена___5___3">NA()</definedName>
    <definedName name="цена___5___5">NA()</definedName>
    <definedName name="цена___5_1" localSheetId="21">#REF!</definedName>
    <definedName name="цена___5_1" localSheetId="22">#REF!</definedName>
    <definedName name="цена___5_1" localSheetId="23">#REF!</definedName>
    <definedName name="цена___5_1" localSheetId="10">#REF!</definedName>
    <definedName name="цена___5_1">#REF!</definedName>
    <definedName name="цена___5_3">NA()</definedName>
    <definedName name="цена___5_5">NA()</definedName>
    <definedName name="цена___6">NA()</definedName>
    <definedName name="цена___6___0" localSheetId="21">#REF!</definedName>
    <definedName name="цена___6___0" localSheetId="22">#REF!</definedName>
    <definedName name="цена___6___0" localSheetId="23">#REF!</definedName>
    <definedName name="цена___6___0" localSheetId="10">#REF!</definedName>
    <definedName name="цена___6___0">#REF!</definedName>
    <definedName name="цена___6___0___0" localSheetId="21">#REF!</definedName>
    <definedName name="цена___6___0___0" localSheetId="22">#REF!</definedName>
    <definedName name="цена___6___0___0" localSheetId="23">#REF!</definedName>
    <definedName name="цена___6___0___0" localSheetId="10">#REF!</definedName>
    <definedName name="цена___6___0___0">#REF!</definedName>
    <definedName name="цена___6___0___0___0" localSheetId="21">#REF!</definedName>
    <definedName name="цена___6___0___0___0" localSheetId="22">#REF!</definedName>
    <definedName name="цена___6___0___0___0" localSheetId="23">#REF!</definedName>
    <definedName name="цена___6___0___0___0" localSheetId="10">#REF!</definedName>
    <definedName name="цена___6___0___0___0">#REF!</definedName>
    <definedName name="цена___6___0___0___0___0" localSheetId="21">#REF!</definedName>
    <definedName name="цена___6___0___0___0___0" localSheetId="22">#REF!</definedName>
    <definedName name="цена___6___0___0___0___0" localSheetId="23">#REF!</definedName>
    <definedName name="цена___6___0___0___0___0" localSheetId="10">#REF!</definedName>
    <definedName name="цена___6___0___0___0___0">#REF!</definedName>
    <definedName name="цена___6___0___0___0_1" localSheetId="10">#REF!</definedName>
    <definedName name="цена___6___0___0___0_1">#REF!</definedName>
    <definedName name="цена___6___0___0___0_10" localSheetId="10">#REF!</definedName>
    <definedName name="цена___6___0___0___0_10">#REF!</definedName>
    <definedName name="цена___6___0___0___0_13" localSheetId="10">#REF!</definedName>
    <definedName name="цена___6___0___0___0_13">#REF!</definedName>
    <definedName name="цена___6___0___0___0_14" localSheetId="10">#REF!</definedName>
    <definedName name="цена___6___0___0___0_14">#REF!</definedName>
    <definedName name="цена___6___0___0___0_15" localSheetId="10">#REF!</definedName>
    <definedName name="цена___6___0___0___0_15">#REF!</definedName>
    <definedName name="цена___6___0___0___0_16" localSheetId="10">#REF!</definedName>
    <definedName name="цена___6___0___0___0_16">#REF!</definedName>
    <definedName name="цена___6___0___0___0_7" localSheetId="10">#REF!</definedName>
    <definedName name="цена___6___0___0___0_7">#REF!</definedName>
    <definedName name="цена___6___0___0___0_8" localSheetId="10">#REF!</definedName>
    <definedName name="цена___6___0___0___0_8">#REF!</definedName>
    <definedName name="цена___6___0___0___0_9" localSheetId="10">#REF!</definedName>
    <definedName name="цена___6___0___0___0_9">#REF!</definedName>
    <definedName name="цена___6___0___0_1" localSheetId="10">#REF!</definedName>
    <definedName name="цена___6___0___0_1">#REF!</definedName>
    <definedName name="цена___6___0___0_10" localSheetId="10">#REF!</definedName>
    <definedName name="цена___6___0___0_10">#REF!</definedName>
    <definedName name="цена___6___0___0_13" localSheetId="10">#REF!</definedName>
    <definedName name="цена___6___0___0_13">#REF!</definedName>
    <definedName name="цена___6___0___0_14" localSheetId="10">#REF!</definedName>
    <definedName name="цена___6___0___0_14">#REF!</definedName>
    <definedName name="цена___6___0___0_15" localSheetId="10">#REF!</definedName>
    <definedName name="цена___6___0___0_15">#REF!</definedName>
    <definedName name="цена___6___0___0_16" localSheetId="10">#REF!</definedName>
    <definedName name="цена___6___0___0_16">#REF!</definedName>
    <definedName name="цена___6___0___0_7" localSheetId="10">#REF!</definedName>
    <definedName name="цена___6___0___0_7">#REF!</definedName>
    <definedName name="цена___6___0___0_8" localSheetId="10">#REF!</definedName>
    <definedName name="цена___6___0___0_8">#REF!</definedName>
    <definedName name="цена___6___0___0_9" localSheetId="10">#REF!</definedName>
    <definedName name="цена___6___0___0_9">#REF!</definedName>
    <definedName name="цена___6___0___1" localSheetId="21">#REF!</definedName>
    <definedName name="цена___6___0___1" localSheetId="22">#REF!</definedName>
    <definedName name="цена___6___0___1" localSheetId="23">#REF!</definedName>
    <definedName name="цена___6___0___1" localSheetId="10">#REF!</definedName>
    <definedName name="цена___6___0___1">#REF!</definedName>
    <definedName name="цена___6___0___3" localSheetId="10">#REF!</definedName>
    <definedName name="цена___6___0___3">#REF!</definedName>
    <definedName name="цена___6___0___5" localSheetId="21">#REF!</definedName>
    <definedName name="цена___6___0___5" localSheetId="22">#REF!</definedName>
    <definedName name="цена___6___0___5" localSheetId="23">#REF!</definedName>
    <definedName name="цена___6___0___5" localSheetId="10">#REF!</definedName>
    <definedName name="цена___6___0___5">#REF!</definedName>
    <definedName name="цена___6___0_1" localSheetId="21">#REF!</definedName>
    <definedName name="цена___6___0_1" localSheetId="22">#REF!</definedName>
    <definedName name="цена___6___0_1" localSheetId="23">#REF!</definedName>
    <definedName name="цена___6___0_1" localSheetId="10">#REF!</definedName>
    <definedName name="цена___6___0_1">#REF!</definedName>
    <definedName name="цена___6___0_10" localSheetId="10">#REF!</definedName>
    <definedName name="цена___6___0_10">#REF!</definedName>
    <definedName name="цена___6___0_13" localSheetId="10">#REF!</definedName>
    <definedName name="цена___6___0_13">#REF!</definedName>
    <definedName name="цена___6___0_14" localSheetId="10">#REF!</definedName>
    <definedName name="цена___6___0_14">#REF!</definedName>
    <definedName name="цена___6___0_15" localSheetId="10">#REF!</definedName>
    <definedName name="цена___6___0_15">#REF!</definedName>
    <definedName name="цена___6___0_16" localSheetId="10">#REF!</definedName>
    <definedName name="цена___6___0_16">#REF!</definedName>
    <definedName name="цена___6___0_3" localSheetId="21">#REF!</definedName>
    <definedName name="цена___6___0_3" localSheetId="22">#REF!</definedName>
    <definedName name="цена___6___0_3" localSheetId="23">#REF!</definedName>
    <definedName name="цена___6___0_3" localSheetId="10">#REF!</definedName>
    <definedName name="цена___6___0_3">#REF!</definedName>
    <definedName name="цена___6___0_5" localSheetId="21">#REF!</definedName>
    <definedName name="цена___6___0_5" localSheetId="22">#REF!</definedName>
    <definedName name="цена___6___0_5" localSheetId="23">#REF!</definedName>
    <definedName name="цена___6___0_5" localSheetId="10">#REF!</definedName>
    <definedName name="цена___6___0_5">#REF!</definedName>
    <definedName name="цена___6___0_7" localSheetId="10">#REF!</definedName>
    <definedName name="цена___6___0_7">#REF!</definedName>
    <definedName name="цена___6___0_8" localSheetId="10">#REF!</definedName>
    <definedName name="цена___6___0_8">#REF!</definedName>
    <definedName name="цена___6___0_9" localSheetId="10">#REF!</definedName>
    <definedName name="цена___6___0_9">#REF!</definedName>
    <definedName name="цена___6___1" localSheetId="21">#REF!</definedName>
    <definedName name="цена___6___1" localSheetId="22">#REF!</definedName>
    <definedName name="цена___6___1" localSheetId="23">#REF!</definedName>
    <definedName name="цена___6___1" localSheetId="10">#REF!</definedName>
    <definedName name="цена___6___1">#REF!</definedName>
    <definedName name="цена___6___10" localSheetId="21">#REF!</definedName>
    <definedName name="цена___6___10" localSheetId="22">#REF!</definedName>
    <definedName name="цена___6___10" localSheetId="23">#REF!</definedName>
    <definedName name="цена___6___10" localSheetId="10">#REF!</definedName>
    <definedName name="цена___6___10">#REF!</definedName>
    <definedName name="цена___6___10_1" localSheetId="10">#REF!</definedName>
    <definedName name="цена___6___10_1">#REF!</definedName>
    <definedName name="цена___6___10_10" localSheetId="10">#REF!</definedName>
    <definedName name="цена___6___10_10">#REF!</definedName>
    <definedName name="цена___6___10_13" localSheetId="10">#REF!</definedName>
    <definedName name="цена___6___10_13">#REF!</definedName>
    <definedName name="цена___6___10_14" localSheetId="10">#REF!</definedName>
    <definedName name="цена___6___10_14">#REF!</definedName>
    <definedName name="цена___6___10_15" localSheetId="10">#REF!</definedName>
    <definedName name="цена___6___10_15">#REF!</definedName>
    <definedName name="цена___6___10_16" localSheetId="10">#REF!</definedName>
    <definedName name="цена___6___10_16">#REF!</definedName>
    <definedName name="цена___6___10_7" localSheetId="10">#REF!</definedName>
    <definedName name="цена___6___10_7">#REF!</definedName>
    <definedName name="цена___6___10_8" localSheetId="10">#REF!</definedName>
    <definedName name="цена___6___10_8">#REF!</definedName>
    <definedName name="цена___6___10_9" localSheetId="10">#REF!</definedName>
    <definedName name="цена___6___10_9">#REF!</definedName>
    <definedName name="цена___6___12" localSheetId="21">#REF!</definedName>
    <definedName name="цена___6___12" localSheetId="22">#REF!</definedName>
    <definedName name="цена___6___12" localSheetId="23">#REF!</definedName>
    <definedName name="цена___6___12" localSheetId="10">#REF!</definedName>
    <definedName name="цена___6___12">#REF!</definedName>
    <definedName name="цена___6___2" localSheetId="21">#REF!</definedName>
    <definedName name="цена___6___2" localSheetId="22">#REF!</definedName>
    <definedName name="цена___6___2" localSheetId="23">#REF!</definedName>
    <definedName name="цена___6___2" localSheetId="10">#REF!</definedName>
    <definedName name="цена___6___2">#REF!</definedName>
    <definedName name="цена___6___2_1" localSheetId="10">#REF!</definedName>
    <definedName name="цена___6___2_1">#REF!</definedName>
    <definedName name="цена___6___2_10" localSheetId="10">#REF!</definedName>
    <definedName name="цена___6___2_10">#REF!</definedName>
    <definedName name="цена___6___2_13" localSheetId="10">#REF!</definedName>
    <definedName name="цена___6___2_13">#REF!</definedName>
    <definedName name="цена___6___2_14" localSheetId="10">#REF!</definedName>
    <definedName name="цена___6___2_14">#REF!</definedName>
    <definedName name="цена___6___2_15" localSheetId="10">#REF!</definedName>
    <definedName name="цена___6___2_15">#REF!</definedName>
    <definedName name="цена___6___2_16" localSheetId="10">#REF!</definedName>
    <definedName name="цена___6___2_16">#REF!</definedName>
    <definedName name="цена___6___2_7" localSheetId="10">#REF!</definedName>
    <definedName name="цена___6___2_7">#REF!</definedName>
    <definedName name="цена___6___2_8" localSheetId="10">#REF!</definedName>
    <definedName name="цена___6___2_8">#REF!</definedName>
    <definedName name="цена___6___2_9" localSheetId="10">#REF!</definedName>
    <definedName name="цена___6___2_9">#REF!</definedName>
    <definedName name="цена___6___3" localSheetId="10">#REF!</definedName>
    <definedName name="цена___6___3">#REF!</definedName>
    <definedName name="цена___6___4" localSheetId="21">#REF!</definedName>
    <definedName name="цена___6___4" localSheetId="22">#REF!</definedName>
    <definedName name="цена___6___4" localSheetId="23">#REF!</definedName>
    <definedName name="цена___6___4" localSheetId="10">#REF!</definedName>
    <definedName name="цена___6___4">#REF!</definedName>
    <definedName name="цена___6___4_1" localSheetId="10">#REF!</definedName>
    <definedName name="цена___6___4_1">#REF!</definedName>
    <definedName name="цена___6___4_10" localSheetId="10">#REF!</definedName>
    <definedName name="цена___6___4_10">#REF!</definedName>
    <definedName name="цена___6___4_13" localSheetId="10">#REF!</definedName>
    <definedName name="цена___6___4_13">#REF!</definedName>
    <definedName name="цена___6___4_14" localSheetId="10">#REF!</definedName>
    <definedName name="цена___6___4_14">#REF!</definedName>
    <definedName name="цена___6___4_15" localSheetId="10">#REF!</definedName>
    <definedName name="цена___6___4_15">#REF!</definedName>
    <definedName name="цена___6___4_16" localSheetId="10">#REF!</definedName>
    <definedName name="цена___6___4_16">#REF!</definedName>
    <definedName name="цена___6___4_7" localSheetId="10">#REF!</definedName>
    <definedName name="цена___6___4_7">#REF!</definedName>
    <definedName name="цена___6___4_8" localSheetId="10">#REF!</definedName>
    <definedName name="цена___6___4_8">#REF!</definedName>
    <definedName name="цена___6___4_9" localSheetId="10">#REF!</definedName>
    <definedName name="цена___6___4_9">#REF!</definedName>
    <definedName name="цена___6___5">NA()</definedName>
    <definedName name="цена___6___6" localSheetId="21">#REF!</definedName>
    <definedName name="цена___6___6" localSheetId="22">#REF!</definedName>
    <definedName name="цена___6___6" localSheetId="23">#REF!</definedName>
    <definedName name="цена___6___6" localSheetId="10">#REF!</definedName>
    <definedName name="цена___6___6">#REF!</definedName>
    <definedName name="цена___6___6___0" localSheetId="10">#REF!</definedName>
    <definedName name="цена___6___6___0">#REF!</definedName>
    <definedName name="цена___6___6_1" localSheetId="10">#REF!</definedName>
    <definedName name="цена___6___6_1">#REF!</definedName>
    <definedName name="цена___6___6_10" localSheetId="10">#REF!</definedName>
    <definedName name="цена___6___6_10">#REF!</definedName>
    <definedName name="цена___6___6_13" localSheetId="10">#REF!</definedName>
    <definedName name="цена___6___6_13">#REF!</definedName>
    <definedName name="цена___6___6_14" localSheetId="10">#REF!</definedName>
    <definedName name="цена___6___6_14">#REF!</definedName>
    <definedName name="цена___6___6_15" localSheetId="10">#REF!</definedName>
    <definedName name="цена___6___6_15">#REF!</definedName>
    <definedName name="цена___6___6_16" localSheetId="10">#REF!</definedName>
    <definedName name="цена___6___6_16">#REF!</definedName>
    <definedName name="цена___6___6_7" localSheetId="10">#REF!</definedName>
    <definedName name="цена___6___6_7">#REF!</definedName>
    <definedName name="цена___6___6_8" localSheetId="10">#REF!</definedName>
    <definedName name="цена___6___6_8">#REF!</definedName>
    <definedName name="цена___6___6_9" localSheetId="10">#REF!</definedName>
    <definedName name="цена___6___6_9">#REF!</definedName>
    <definedName name="цена___6___8" localSheetId="21">#REF!</definedName>
    <definedName name="цена___6___8" localSheetId="22">#REF!</definedName>
    <definedName name="цена___6___8" localSheetId="23">#REF!</definedName>
    <definedName name="цена___6___8" localSheetId="10">#REF!</definedName>
    <definedName name="цена___6___8">#REF!</definedName>
    <definedName name="цена___6___8___0" localSheetId="10">#REF!</definedName>
    <definedName name="цена___6___8___0">#REF!</definedName>
    <definedName name="цена___6___8_1" localSheetId="10">#REF!</definedName>
    <definedName name="цена___6___8_1">#REF!</definedName>
    <definedName name="цена___6___8_10" localSheetId="10">#REF!</definedName>
    <definedName name="цена___6___8_10">#REF!</definedName>
    <definedName name="цена___6___8_13" localSheetId="10">#REF!</definedName>
    <definedName name="цена___6___8_13">#REF!</definedName>
    <definedName name="цена___6___8_14" localSheetId="10">#REF!</definedName>
    <definedName name="цена___6___8_14">#REF!</definedName>
    <definedName name="цена___6___8_15" localSheetId="10">#REF!</definedName>
    <definedName name="цена___6___8_15">#REF!</definedName>
    <definedName name="цена___6___8_16" localSheetId="10">#REF!</definedName>
    <definedName name="цена___6___8_16">#REF!</definedName>
    <definedName name="цена___6___8_7" localSheetId="10">#REF!</definedName>
    <definedName name="цена___6___8_7">#REF!</definedName>
    <definedName name="цена___6___8_8" localSheetId="10">#REF!</definedName>
    <definedName name="цена___6___8_8">#REF!</definedName>
    <definedName name="цена___6___8_9" localSheetId="10">#REF!</definedName>
    <definedName name="цена___6___8_9">#REF!</definedName>
    <definedName name="цена___6_1" localSheetId="21">#REF!</definedName>
    <definedName name="цена___6_1" localSheetId="22">#REF!</definedName>
    <definedName name="цена___6_1" localSheetId="23">#REF!</definedName>
    <definedName name="цена___6_1" localSheetId="10">#REF!</definedName>
    <definedName name="цена___6_1">#REF!</definedName>
    <definedName name="цена___6_10" localSheetId="10">#REF!</definedName>
    <definedName name="цена___6_10">#REF!</definedName>
    <definedName name="цена___6_13" localSheetId="10">#REF!</definedName>
    <definedName name="цена___6_13">#REF!</definedName>
    <definedName name="цена___6_14" localSheetId="10">#REF!</definedName>
    <definedName name="цена___6_14">#REF!</definedName>
    <definedName name="цена___6_15" localSheetId="10">#REF!</definedName>
    <definedName name="цена___6_15">#REF!</definedName>
    <definedName name="цена___6_3" localSheetId="21">#REF!</definedName>
    <definedName name="цена___6_3" localSheetId="22">#REF!</definedName>
    <definedName name="цена___6_3" localSheetId="23">#REF!</definedName>
    <definedName name="цена___6_3" localSheetId="10">#REF!</definedName>
    <definedName name="цена___6_3">#REF!</definedName>
    <definedName name="цена___6_5">NA()</definedName>
    <definedName name="цена___6_7" localSheetId="10">#REF!</definedName>
    <definedName name="цена___6_7">#REF!</definedName>
    <definedName name="цена___6_8" localSheetId="10">#REF!</definedName>
    <definedName name="цена___6_8">#REF!</definedName>
    <definedName name="цена___6_9" localSheetId="10">#REF!</definedName>
    <definedName name="цена___6_9">#REF!</definedName>
    <definedName name="цена___7" localSheetId="21">#REF!</definedName>
    <definedName name="цена___7" localSheetId="22">#REF!</definedName>
    <definedName name="цена___7" localSheetId="23">#REF!</definedName>
    <definedName name="цена___7" localSheetId="10">#REF!</definedName>
    <definedName name="цена___7">#REF!</definedName>
    <definedName name="цена___7___0" localSheetId="21">#REF!</definedName>
    <definedName name="цена___7___0" localSheetId="22">#REF!</definedName>
    <definedName name="цена___7___0" localSheetId="23">#REF!</definedName>
    <definedName name="цена___7___0" localSheetId="10">#REF!</definedName>
    <definedName name="цена___7___0">#REF!</definedName>
    <definedName name="цена___7___0___0" localSheetId="10">#REF!</definedName>
    <definedName name="цена___7___0___0">#REF!</definedName>
    <definedName name="цена___7___10" localSheetId="21">#REF!</definedName>
    <definedName name="цена___7___10" localSheetId="22">#REF!</definedName>
    <definedName name="цена___7___10" localSheetId="23">#REF!</definedName>
    <definedName name="цена___7___10" localSheetId="10">#REF!</definedName>
    <definedName name="цена___7___10">#REF!</definedName>
    <definedName name="цена___7___2" localSheetId="21">#REF!</definedName>
    <definedName name="цена___7___2" localSheetId="22">#REF!</definedName>
    <definedName name="цена___7___2" localSheetId="23">#REF!</definedName>
    <definedName name="цена___7___2" localSheetId="10">#REF!</definedName>
    <definedName name="цена___7___2">#REF!</definedName>
    <definedName name="цена___7___4" localSheetId="21">#REF!</definedName>
    <definedName name="цена___7___4" localSheetId="22">#REF!</definedName>
    <definedName name="цена___7___4" localSheetId="23">#REF!</definedName>
    <definedName name="цена___7___4" localSheetId="10">#REF!</definedName>
    <definedName name="цена___7___4">#REF!</definedName>
    <definedName name="цена___7___6" localSheetId="21">#REF!</definedName>
    <definedName name="цена___7___6" localSheetId="22">#REF!</definedName>
    <definedName name="цена___7___6" localSheetId="23">#REF!</definedName>
    <definedName name="цена___7___6" localSheetId="10">#REF!</definedName>
    <definedName name="цена___7___6">#REF!</definedName>
    <definedName name="цена___7___8" localSheetId="21">#REF!</definedName>
    <definedName name="цена___7___8" localSheetId="22">#REF!</definedName>
    <definedName name="цена___7___8" localSheetId="23">#REF!</definedName>
    <definedName name="цена___7___8" localSheetId="10">#REF!</definedName>
    <definedName name="цена___7___8">#REF!</definedName>
    <definedName name="цена___7_1" localSheetId="10">#REF!</definedName>
    <definedName name="цена___7_1">#REF!</definedName>
    <definedName name="цена___7_10" localSheetId="10">#REF!</definedName>
    <definedName name="цена___7_10">#REF!</definedName>
    <definedName name="цена___7_13" localSheetId="10">#REF!</definedName>
    <definedName name="цена___7_13">#REF!</definedName>
    <definedName name="цена___7_14" localSheetId="10">#REF!</definedName>
    <definedName name="цена___7_14">#REF!</definedName>
    <definedName name="цена___7_15" localSheetId="10">#REF!</definedName>
    <definedName name="цена___7_15">#REF!</definedName>
    <definedName name="цена___7_16" localSheetId="10">#REF!</definedName>
    <definedName name="цена___7_16">#REF!</definedName>
    <definedName name="цена___7_7" localSheetId="10">#REF!</definedName>
    <definedName name="цена___7_7">#REF!</definedName>
    <definedName name="цена___7_8" localSheetId="10">#REF!</definedName>
    <definedName name="цена___7_8">#REF!</definedName>
    <definedName name="цена___7_9" localSheetId="10">#REF!</definedName>
    <definedName name="цена___7_9">#REF!</definedName>
    <definedName name="цена___8" localSheetId="21">#REF!</definedName>
    <definedName name="цена___8" localSheetId="22">#REF!</definedName>
    <definedName name="цена___8" localSheetId="23">#REF!</definedName>
    <definedName name="цена___8" localSheetId="10">#REF!</definedName>
    <definedName name="цена___8">#REF!</definedName>
    <definedName name="цена___8___0" localSheetId="21">#REF!</definedName>
    <definedName name="цена___8___0" localSheetId="22">#REF!</definedName>
    <definedName name="цена___8___0" localSheetId="23">#REF!</definedName>
    <definedName name="цена___8___0" localSheetId="10">#REF!</definedName>
    <definedName name="цена___8___0">#REF!</definedName>
    <definedName name="цена___8___0___0" localSheetId="21">#REF!</definedName>
    <definedName name="цена___8___0___0" localSheetId="22">#REF!</definedName>
    <definedName name="цена___8___0___0" localSheetId="23">#REF!</definedName>
    <definedName name="цена___8___0___0" localSheetId="10">#REF!</definedName>
    <definedName name="цена___8___0___0">#REF!</definedName>
    <definedName name="цена___8___0___0___0" localSheetId="21">#REF!</definedName>
    <definedName name="цена___8___0___0___0" localSheetId="22">#REF!</definedName>
    <definedName name="цена___8___0___0___0" localSheetId="23">#REF!</definedName>
    <definedName name="цена___8___0___0___0" localSheetId="10">#REF!</definedName>
    <definedName name="цена___8___0___0___0">#REF!</definedName>
    <definedName name="цена___8___0___0___0___0" localSheetId="21">#REF!</definedName>
    <definedName name="цена___8___0___0___0___0" localSheetId="22">#REF!</definedName>
    <definedName name="цена___8___0___0___0___0" localSheetId="23">#REF!</definedName>
    <definedName name="цена___8___0___0___0___0" localSheetId="10">#REF!</definedName>
    <definedName name="цена___8___0___0___0___0">#REF!</definedName>
    <definedName name="цена___8___0___0___0_1" localSheetId="10">#REF!</definedName>
    <definedName name="цена___8___0___0___0_1">#REF!</definedName>
    <definedName name="цена___8___0___0___0_10" localSheetId="10">#REF!</definedName>
    <definedName name="цена___8___0___0___0_10">#REF!</definedName>
    <definedName name="цена___8___0___0___0_13" localSheetId="10">#REF!</definedName>
    <definedName name="цена___8___0___0___0_13">#REF!</definedName>
    <definedName name="цена___8___0___0___0_14" localSheetId="10">#REF!</definedName>
    <definedName name="цена___8___0___0___0_14">#REF!</definedName>
    <definedName name="цена___8___0___0___0_15" localSheetId="10">#REF!</definedName>
    <definedName name="цена___8___0___0___0_15">#REF!</definedName>
    <definedName name="цена___8___0___0___0_16" localSheetId="10">#REF!</definedName>
    <definedName name="цена___8___0___0___0_16">#REF!</definedName>
    <definedName name="цена___8___0___0___0_7" localSheetId="10">#REF!</definedName>
    <definedName name="цена___8___0___0___0_7">#REF!</definedName>
    <definedName name="цена___8___0___0___0_8" localSheetId="10">#REF!</definedName>
    <definedName name="цена___8___0___0___0_8">#REF!</definedName>
    <definedName name="цена___8___0___0___0_9" localSheetId="10">#REF!</definedName>
    <definedName name="цена___8___0___0___0_9">#REF!</definedName>
    <definedName name="цена___8___0___0_1" localSheetId="10">#REF!</definedName>
    <definedName name="цена___8___0___0_1">#REF!</definedName>
    <definedName name="цена___8___0___0_10" localSheetId="10">#REF!</definedName>
    <definedName name="цена___8___0___0_10">#REF!</definedName>
    <definedName name="цена___8___0___0_13" localSheetId="10">#REF!</definedName>
    <definedName name="цена___8___0___0_13">#REF!</definedName>
    <definedName name="цена___8___0___0_14" localSheetId="10">#REF!</definedName>
    <definedName name="цена___8___0___0_14">#REF!</definedName>
    <definedName name="цена___8___0___0_15" localSheetId="10">#REF!</definedName>
    <definedName name="цена___8___0___0_15">#REF!</definedName>
    <definedName name="цена___8___0___0_16" localSheetId="10">#REF!</definedName>
    <definedName name="цена___8___0___0_16">#REF!</definedName>
    <definedName name="цена___8___0___0_7" localSheetId="10">#REF!</definedName>
    <definedName name="цена___8___0___0_7">#REF!</definedName>
    <definedName name="цена___8___0___0_8" localSheetId="10">#REF!</definedName>
    <definedName name="цена___8___0___0_8">#REF!</definedName>
    <definedName name="цена___8___0___0_9" localSheetId="10">#REF!</definedName>
    <definedName name="цена___8___0___0_9">#REF!</definedName>
    <definedName name="цена___8___0___1" localSheetId="21">#REF!</definedName>
    <definedName name="цена___8___0___1" localSheetId="22">#REF!</definedName>
    <definedName name="цена___8___0___1" localSheetId="23">#REF!</definedName>
    <definedName name="цена___8___0___1" localSheetId="10">#REF!</definedName>
    <definedName name="цена___8___0___1">#REF!</definedName>
    <definedName name="цена___8___0___5" localSheetId="21">#REF!</definedName>
    <definedName name="цена___8___0___5" localSheetId="22">#REF!</definedName>
    <definedName name="цена___8___0___5" localSheetId="23">#REF!</definedName>
    <definedName name="цена___8___0___5" localSheetId="10">#REF!</definedName>
    <definedName name="цена___8___0___5">#REF!</definedName>
    <definedName name="цена___8___0_1" localSheetId="21">#REF!</definedName>
    <definedName name="цена___8___0_1" localSheetId="22">#REF!</definedName>
    <definedName name="цена___8___0_1" localSheetId="23">#REF!</definedName>
    <definedName name="цена___8___0_1" localSheetId="10">#REF!</definedName>
    <definedName name="цена___8___0_1">#REF!</definedName>
    <definedName name="цена___8___0_10" localSheetId="10">#REF!</definedName>
    <definedName name="цена___8___0_10">#REF!</definedName>
    <definedName name="цена___8___0_13" localSheetId="10">#REF!</definedName>
    <definedName name="цена___8___0_13">#REF!</definedName>
    <definedName name="цена___8___0_14" localSheetId="10">#REF!</definedName>
    <definedName name="цена___8___0_14">#REF!</definedName>
    <definedName name="цена___8___0_15" localSheetId="10">#REF!</definedName>
    <definedName name="цена___8___0_15">#REF!</definedName>
    <definedName name="цена___8___0_16" localSheetId="10">#REF!</definedName>
    <definedName name="цена___8___0_16">#REF!</definedName>
    <definedName name="цена___8___0_3" localSheetId="21">#REF!</definedName>
    <definedName name="цена___8___0_3" localSheetId="22">#REF!</definedName>
    <definedName name="цена___8___0_3" localSheetId="23">#REF!</definedName>
    <definedName name="цена___8___0_3" localSheetId="10">#REF!</definedName>
    <definedName name="цена___8___0_3">#REF!</definedName>
    <definedName name="цена___8___0_5" localSheetId="21">#REF!</definedName>
    <definedName name="цена___8___0_5" localSheetId="22">#REF!</definedName>
    <definedName name="цена___8___0_5" localSheetId="23">#REF!</definedName>
    <definedName name="цена___8___0_5" localSheetId="10">#REF!</definedName>
    <definedName name="цена___8___0_5">#REF!</definedName>
    <definedName name="цена___8___0_7" localSheetId="10">#REF!</definedName>
    <definedName name="цена___8___0_7">#REF!</definedName>
    <definedName name="цена___8___0_8" localSheetId="10">#REF!</definedName>
    <definedName name="цена___8___0_8">#REF!</definedName>
    <definedName name="цена___8___0_9" localSheetId="10">#REF!</definedName>
    <definedName name="цена___8___0_9">#REF!</definedName>
    <definedName name="цена___8___1" localSheetId="21">#REF!</definedName>
    <definedName name="цена___8___1" localSheetId="22">#REF!</definedName>
    <definedName name="цена___8___1" localSheetId="23">#REF!</definedName>
    <definedName name="цена___8___1" localSheetId="10">#REF!</definedName>
    <definedName name="цена___8___1">#REF!</definedName>
    <definedName name="цена___8___10" localSheetId="21">#REF!</definedName>
    <definedName name="цена___8___10" localSheetId="22">#REF!</definedName>
    <definedName name="цена___8___10" localSheetId="23">#REF!</definedName>
    <definedName name="цена___8___10" localSheetId="10">#REF!</definedName>
    <definedName name="цена___8___10">#REF!</definedName>
    <definedName name="цена___8___10_1" localSheetId="10">#REF!</definedName>
    <definedName name="цена___8___10_1">#REF!</definedName>
    <definedName name="цена___8___10_10" localSheetId="10">#REF!</definedName>
    <definedName name="цена___8___10_10">#REF!</definedName>
    <definedName name="цена___8___10_13" localSheetId="10">#REF!</definedName>
    <definedName name="цена___8___10_13">#REF!</definedName>
    <definedName name="цена___8___10_14" localSheetId="10">#REF!</definedName>
    <definedName name="цена___8___10_14">#REF!</definedName>
    <definedName name="цена___8___10_15" localSheetId="10">#REF!</definedName>
    <definedName name="цена___8___10_15">#REF!</definedName>
    <definedName name="цена___8___10_16" localSheetId="10">#REF!</definedName>
    <definedName name="цена___8___10_16">#REF!</definedName>
    <definedName name="цена___8___10_7" localSheetId="10">#REF!</definedName>
    <definedName name="цена___8___10_7">#REF!</definedName>
    <definedName name="цена___8___10_8" localSheetId="10">#REF!</definedName>
    <definedName name="цена___8___10_8">#REF!</definedName>
    <definedName name="цена___8___10_9" localSheetId="10">#REF!</definedName>
    <definedName name="цена___8___10_9">#REF!</definedName>
    <definedName name="цена___8___12" localSheetId="21">#REF!</definedName>
    <definedName name="цена___8___12" localSheetId="22">#REF!</definedName>
    <definedName name="цена___8___12" localSheetId="23">#REF!</definedName>
    <definedName name="цена___8___12" localSheetId="10">#REF!</definedName>
    <definedName name="цена___8___12">#REF!</definedName>
    <definedName name="цена___8___2" localSheetId="21">#REF!</definedName>
    <definedName name="цена___8___2" localSheetId="22">#REF!</definedName>
    <definedName name="цена___8___2" localSheetId="23">#REF!</definedName>
    <definedName name="цена___8___2" localSheetId="10">#REF!</definedName>
    <definedName name="цена___8___2">#REF!</definedName>
    <definedName name="цена___8___2_1" localSheetId="10">#REF!</definedName>
    <definedName name="цена___8___2_1">#REF!</definedName>
    <definedName name="цена___8___2_10" localSheetId="10">#REF!</definedName>
    <definedName name="цена___8___2_10">#REF!</definedName>
    <definedName name="цена___8___2_13" localSheetId="10">#REF!</definedName>
    <definedName name="цена___8___2_13">#REF!</definedName>
    <definedName name="цена___8___2_14" localSheetId="10">#REF!</definedName>
    <definedName name="цена___8___2_14">#REF!</definedName>
    <definedName name="цена___8___2_15" localSheetId="10">#REF!</definedName>
    <definedName name="цена___8___2_15">#REF!</definedName>
    <definedName name="цена___8___2_16" localSheetId="10">#REF!</definedName>
    <definedName name="цена___8___2_16">#REF!</definedName>
    <definedName name="цена___8___2_7" localSheetId="10">#REF!</definedName>
    <definedName name="цена___8___2_7">#REF!</definedName>
    <definedName name="цена___8___2_8" localSheetId="10">#REF!</definedName>
    <definedName name="цена___8___2_8">#REF!</definedName>
    <definedName name="цена___8___2_9" localSheetId="10">#REF!</definedName>
    <definedName name="цена___8___2_9">#REF!</definedName>
    <definedName name="цена___8___4" localSheetId="21">#REF!</definedName>
    <definedName name="цена___8___4" localSheetId="22">#REF!</definedName>
    <definedName name="цена___8___4" localSheetId="23">#REF!</definedName>
    <definedName name="цена___8___4" localSheetId="10">#REF!</definedName>
    <definedName name="цена___8___4">#REF!</definedName>
    <definedName name="цена___8___4_1" localSheetId="10">#REF!</definedName>
    <definedName name="цена___8___4_1">#REF!</definedName>
    <definedName name="цена___8___4_10" localSheetId="10">#REF!</definedName>
    <definedName name="цена___8___4_10">#REF!</definedName>
    <definedName name="цена___8___4_13" localSheetId="10">#REF!</definedName>
    <definedName name="цена___8___4_13">#REF!</definedName>
    <definedName name="цена___8___4_14" localSheetId="10">#REF!</definedName>
    <definedName name="цена___8___4_14">#REF!</definedName>
    <definedName name="цена___8___4_15" localSheetId="10">#REF!</definedName>
    <definedName name="цена___8___4_15">#REF!</definedName>
    <definedName name="цена___8___4_16" localSheetId="10">#REF!</definedName>
    <definedName name="цена___8___4_16">#REF!</definedName>
    <definedName name="цена___8___4_7" localSheetId="10">#REF!</definedName>
    <definedName name="цена___8___4_7">#REF!</definedName>
    <definedName name="цена___8___4_8" localSheetId="10">#REF!</definedName>
    <definedName name="цена___8___4_8">#REF!</definedName>
    <definedName name="цена___8___4_9" localSheetId="10">#REF!</definedName>
    <definedName name="цена___8___4_9">#REF!</definedName>
    <definedName name="цена___8___5" localSheetId="21">#REF!</definedName>
    <definedName name="цена___8___5" localSheetId="22">#REF!</definedName>
    <definedName name="цена___8___5" localSheetId="23">#REF!</definedName>
    <definedName name="цена___8___5" localSheetId="10">#REF!</definedName>
    <definedName name="цена___8___5">#REF!</definedName>
    <definedName name="цена___8___6" localSheetId="21">#REF!</definedName>
    <definedName name="цена___8___6" localSheetId="22">#REF!</definedName>
    <definedName name="цена___8___6" localSheetId="23">#REF!</definedName>
    <definedName name="цена___8___6" localSheetId="10">#REF!</definedName>
    <definedName name="цена___8___6">#REF!</definedName>
    <definedName name="цена___8___6___0" localSheetId="10">#REF!</definedName>
    <definedName name="цена___8___6___0">#REF!</definedName>
    <definedName name="цена___8___6_1" localSheetId="10">#REF!</definedName>
    <definedName name="цена___8___6_1">#REF!</definedName>
    <definedName name="цена___8___6_10" localSheetId="10">#REF!</definedName>
    <definedName name="цена___8___6_10">#REF!</definedName>
    <definedName name="цена___8___6_13" localSheetId="10">#REF!</definedName>
    <definedName name="цена___8___6_13">#REF!</definedName>
    <definedName name="цена___8___6_14" localSheetId="10">#REF!</definedName>
    <definedName name="цена___8___6_14">#REF!</definedName>
    <definedName name="цена___8___6_15" localSheetId="10">#REF!</definedName>
    <definedName name="цена___8___6_15">#REF!</definedName>
    <definedName name="цена___8___6_16" localSheetId="10">#REF!</definedName>
    <definedName name="цена___8___6_16">#REF!</definedName>
    <definedName name="цена___8___6_7" localSheetId="10">#REF!</definedName>
    <definedName name="цена___8___6_7">#REF!</definedName>
    <definedName name="цена___8___6_8" localSheetId="10">#REF!</definedName>
    <definedName name="цена___8___6_8">#REF!</definedName>
    <definedName name="цена___8___6_9" localSheetId="10">#REF!</definedName>
    <definedName name="цена___8___6_9">#REF!</definedName>
    <definedName name="цена___8___7" localSheetId="10">#REF!</definedName>
    <definedName name="цена___8___7">#REF!</definedName>
    <definedName name="цена___8___8" localSheetId="21">#REF!</definedName>
    <definedName name="цена___8___8" localSheetId="22">#REF!</definedName>
    <definedName name="цена___8___8" localSheetId="23">#REF!</definedName>
    <definedName name="цена___8___8" localSheetId="10">#REF!</definedName>
    <definedName name="цена___8___8">#REF!</definedName>
    <definedName name="цена___8___8___0" localSheetId="10">#REF!</definedName>
    <definedName name="цена___8___8___0">#REF!</definedName>
    <definedName name="цена___8___8_1" localSheetId="10">#REF!</definedName>
    <definedName name="цена___8___8_1">#REF!</definedName>
    <definedName name="цена___8___8_10" localSheetId="10">#REF!</definedName>
    <definedName name="цена___8___8_10">#REF!</definedName>
    <definedName name="цена___8___8_13" localSheetId="10">#REF!</definedName>
    <definedName name="цена___8___8_13">#REF!</definedName>
    <definedName name="цена___8___8_14" localSheetId="10">#REF!</definedName>
    <definedName name="цена___8___8_14">#REF!</definedName>
    <definedName name="цена___8___8_15" localSheetId="10">#REF!</definedName>
    <definedName name="цена___8___8_15">#REF!</definedName>
    <definedName name="цена___8___8_16" localSheetId="10">#REF!</definedName>
    <definedName name="цена___8___8_16">#REF!</definedName>
    <definedName name="цена___8___8_7" localSheetId="10">#REF!</definedName>
    <definedName name="цена___8___8_7">#REF!</definedName>
    <definedName name="цена___8___8_8" localSheetId="10">#REF!</definedName>
    <definedName name="цена___8___8_8">#REF!</definedName>
    <definedName name="цена___8___8_9" localSheetId="10">#REF!</definedName>
    <definedName name="цена___8___8_9">#REF!</definedName>
    <definedName name="цена___8_1" localSheetId="21">#REF!</definedName>
    <definedName name="цена___8_1" localSheetId="22">#REF!</definedName>
    <definedName name="цена___8_1" localSheetId="23">#REF!</definedName>
    <definedName name="цена___8_1" localSheetId="10">#REF!</definedName>
    <definedName name="цена___8_1">#REF!</definedName>
    <definedName name="цена___8_10" localSheetId="10">#REF!</definedName>
    <definedName name="цена___8_10">#REF!</definedName>
    <definedName name="цена___8_13" localSheetId="10">#REF!</definedName>
    <definedName name="цена___8_13">#REF!</definedName>
    <definedName name="цена___8_14" localSheetId="10">#REF!</definedName>
    <definedName name="цена___8_14">#REF!</definedName>
    <definedName name="цена___8_15" localSheetId="10">#REF!</definedName>
    <definedName name="цена___8_15">#REF!</definedName>
    <definedName name="цена___8_16" localSheetId="10">#REF!</definedName>
    <definedName name="цена___8_16">#REF!</definedName>
    <definedName name="цена___8_3" localSheetId="21">#REF!</definedName>
    <definedName name="цена___8_3" localSheetId="22">#REF!</definedName>
    <definedName name="цена___8_3" localSheetId="23">#REF!</definedName>
    <definedName name="цена___8_3" localSheetId="10">#REF!</definedName>
    <definedName name="цена___8_3">#REF!</definedName>
    <definedName name="цена___8_5" localSheetId="21">#REF!</definedName>
    <definedName name="цена___8_5" localSheetId="22">#REF!</definedName>
    <definedName name="цена___8_5" localSheetId="23">#REF!</definedName>
    <definedName name="цена___8_5" localSheetId="10">#REF!</definedName>
    <definedName name="цена___8_5">#REF!</definedName>
    <definedName name="цена___8_7" localSheetId="10">#REF!</definedName>
    <definedName name="цена___8_7">#REF!</definedName>
    <definedName name="цена___8_8" localSheetId="10">#REF!</definedName>
    <definedName name="цена___8_8">#REF!</definedName>
    <definedName name="цена___8_9" localSheetId="10">#REF!</definedName>
    <definedName name="цена___8_9">#REF!</definedName>
    <definedName name="цена___9" localSheetId="21">#REF!</definedName>
    <definedName name="цена___9" localSheetId="22">#REF!</definedName>
    <definedName name="цена___9" localSheetId="23">#REF!</definedName>
    <definedName name="цена___9" localSheetId="10">#REF!</definedName>
    <definedName name="цена___9">#REF!</definedName>
    <definedName name="цена___9___0" localSheetId="21">#REF!</definedName>
    <definedName name="цена___9___0" localSheetId="22">#REF!</definedName>
    <definedName name="цена___9___0" localSheetId="23">#REF!</definedName>
    <definedName name="цена___9___0" localSheetId="10">#REF!</definedName>
    <definedName name="цена___9___0">#REF!</definedName>
    <definedName name="цена___9___0___0" localSheetId="21">#REF!</definedName>
    <definedName name="цена___9___0___0" localSheetId="22">#REF!</definedName>
    <definedName name="цена___9___0___0" localSheetId="23">#REF!</definedName>
    <definedName name="цена___9___0___0" localSheetId="10">#REF!</definedName>
    <definedName name="цена___9___0___0">#REF!</definedName>
    <definedName name="цена___9___0___0___0" localSheetId="21">#REF!</definedName>
    <definedName name="цена___9___0___0___0" localSheetId="22">#REF!</definedName>
    <definedName name="цена___9___0___0___0" localSheetId="23">#REF!</definedName>
    <definedName name="цена___9___0___0___0" localSheetId="10">#REF!</definedName>
    <definedName name="цена___9___0___0___0">#REF!</definedName>
    <definedName name="цена___9___0___0___0___0" localSheetId="21">#REF!</definedName>
    <definedName name="цена___9___0___0___0___0" localSheetId="22">#REF!</definedName>
    <definedName name="цена___9___0___0___0___0" localSheetId="23">#REF!</definedName>
    <definedName name="цена___9___0___0___0___0" localSheetId="10">#REF!</definedName>
    <definedName name="цена___9___0___0___0___0">#REF!</definedName>
    <definedName name="цена___9___0___0___0_1" localSheetId="10">#REF!</definedName>
    <definedName name="цена___9___0___0___0_1">#REF!</definedName>
    <definedName name="цена___9___0___0___0_10" localSheetId="10">#REF!</definedName>
    <definedName name="цена___9___0___0___0_10">#REF!</definedName>
    <definedName name="цена___9___0___0___0_13" localSheetId="10">#REF!</definedName>
    <definedName name="цена___9___0___0___0_13">#REF!</definedName>
    <definedName name="цена___9___0___0___0_14" localSheetId="10">#REF!</definedName>
    <definedName name="цена___9___0___0___0_14">#REF!</definedName>
    <definedName name="цена___9___0___0___0_15" localSheetId="10">#REF!</definedName>
    <definedName name="цена___9___0___0___0_15">#REF!</definedName>
    <definedName name="цена___9___0___0___0_16" localSheetId="10">#REF!</definedName>
    <definedName name="цена___9___0___0___0_16">#REF!</definedName>
    <definedName name="цена___9___0___0___0_7" localSheetId="10">#REF!</definedName>
    <definedName name="цена___9___0___0___0_7">#REF!</definedName>
    <definedName name="цена___9___0___0___0_8" localSheetId="10">#REF!</definedName>
    <definedName name="цена___9___0___0___0_8">#REF!</definedName>
    <definedName name="цена___9___0___0___0_9" localSheetId="10">#REF!</definedName>
    <definedName name="цена___9___0___0___0_9">#REF!</definedName>
    <definedName name="цена___9___0___0_1" localSheetId="10">#REF!</definedName>
    <definedName name="цена___9___0___0_1">#REF!</definedName>
    <definedName name="цена___9___0___0_10" localSheetId="10">#REF!</definedName>
    <definedName name="цена___9___0___0_10">#REF!</definedName>
    <definedName name="цена___9___0___0_13" localSheetId="10">#REF!</definedName>
    <definedName name="цена___9___0___0_13">#REF!</definedName>
    <definedName name="цена___9___0___0_14" localSheetId="10">#REF!</definedName>
    <definedName name="цена___9___0___0_14">#REF!</definedName>
    <definedName name="цена___9___0___0_15" localSheetId="10">#REF!</definedName>
    <definedName name="цена___9___0___0_15">#REF!</definedName>
    <definedName name="цена___9___0___0_16" localSheetId="10">#REF!</definedName>
    <definedName name="цена___9___0___0_16">#REF!</definedName>
    <definedName name="цена___9___0___0_7" localSheetId="10">#REF!</definedName>
    <definedName name="цена___9___0___0_7">#REF!</definedName>
    <definedName name="цена___9___0___0_8" localSheetId="10">#REF!</definedName>
    <definedName name="цена___9___0___0_8">#REF!</definedName>
    <definedName name="цена___9___0___0_9" localSheetId="10">#REF!</definedName>
    <definedName name="цена___9___0___0_9">#REF!</definedName>
    <definedName name="цена___9___0___5" localSheetId="21">#REF!</definedName>
    <definedName name="цена___9___0___5" localSheetId="22">#REF!</definedName>
    <definedName name="цена___9___0___5" localSheetId="23">#REF!</definedName>
    <definedName name="цена___9___0___5" localSheetId="10">#REF!</definedName>
    <definedName name="цена___9___0___5">#REF!</definedName>
    <definedName name="цена___9___0_1" localSheetId="10">#REF!</definedName>
    <definedName name="цена___9___0_1">#REF!</definedName>
    <definedName name="цена___9___0_10" localSheetId="10">#REF!</definedName>
    <definedName name="цена___9___0_10">#REF!</definedName>
    <definedName name="цена___9___0_13" localSheetId="10">#REF!</definedName>
    <definedName name="цена___9___0_13">#REF!</definedName>
    <definedName name="цена___9___0_14" localSheetId="10">#REF!</definedName>
    <definedName name="цена___9___0_14">#REF!</definedName>
    <definedName name="цена___9___0_15" localSheetId="10">#REF!</definedName>
    <definedName name="цена___9___0_15">#REF!</definedName>
    <definedName name="цена___9___0_16" localSheetId="10">#REF!</definedName>
    <definedName name="цена___9___0_16">#REF!</definedName>
    <definedName name="цена___9___0_5" localSheetId="21">#REF!</definedName>
    <definedName name="цена___9___0_5" localSheetId="22">#REF!</definedName>
    <definedName name="цена___9___0_5" localSheetId="23">#REF!</definedName>
    <definedName name="цена___9___0_5" localSheetId="10">#REF!</definedName>
    <definedName name="цена___9___0_5">#REF!</definedName>
    <definedName name="цена___9___0_7" localSheetId="10">#REF!</definedName>
    <definedName name="цена___9___0_7">#REF!</definedName>
    <definedName name="цена___9___0_8" localSheetId="10">#REF!</definedName>
    <definedName name="цена___9___0_8">#REF!</definedName>
    <definedName name="цена___9___0_9" localSheetId="10">#REF!</definedName>
    <definedName name="цена___9___0_9">#REF!</definedName>
    <definedName name="цена___9___10" localSheetId="21">#REF!</definedName>
    <definedName name="цена___9___10" localSheetId="22">#REF!</definedName>
    <definedName name="цена___9___10" localSheetId="23">#REF!</definedName>
    <definedName name="цена___9___10" localSheetId="10">#REF!</definedName>
    <definedName name="цена___9___10">#REF!</definedName>
    <definedName name="цена___9___2" localSheetId="21">#REF!</definedName>
    <definedName name="цена___9___2" localSheetId="22">#REF!</definedName>
    <definedName name="цена___9___2" localSheetId="23">#REF!</definedName>
    <definedName name="цена___9___2" localSheetId="10">#REF!</definedName>
    <definedName name="цена___9___2">#REF!</definedName>
    <definedName name="цена___9___4" localSheetId="21">#REF!</definedName>
    <definedName name="цена___9___4" localSheetId="22">#REF!</definedName>
    <definedName name="цена___9___4" localSheetId="23">#REF!</definedName>
    <definedName name="цена___9___4" localSheetId="10">#REF!</definedName>
    <definedName name="цена___9___4">#REF!</definedName>
    <definedName name="цена___9___5" localSheetId="21">#REF!</definedName>
    <definedName name="цена___9___5" localSheetId="22">#REF!</definedName>
    <definedName name="цена___9___5" localSheetId="23">#REF!</definedName>
    <definedName name="цена___9___5" localSheetId="10">#REF!</definedName>
    <definedName name="цена___9___5">#REF!</definedName>
    <definedName name="цена___9___6" localSheetId="21">#REF!</definedName>
    <definedName name="цена___9___6" localSheetId="22">#REF!</definedName>
    <definedName name="цена___9___6" localSheetId="23">#REF!</definedName>
    <definedName name="цена___9___6" localSheetId="10">#REF!</definedName>
    <definedName name="цена___9___6">#REF!</definedName>
    <definedName name="цена___9___8" localSheetId="21">#REF!</definedName>
    <definedName name="цена___9___8" localSheetId="22">#REF!</definedName>
    <definedName name="цена___9___8" localSheetId="23">#REF!</definedName>
    <definedName name="цена___9___8" localSheetId="10">#REF!</definedName>
    <definedName name="цена___9___8">#REF!</definedName>
    <definedName name="цена___9_1" localSheetId="21">#REF!</definedName>
    <definedName name="цена___9_1" localSheetId="22">#REF!</definedName>
    <definedName name="цена___9_1" localSheetId="23">#REF!</definedName>
    <definedName name="цена___9_1" localSheetId="10">#REF!</definedName>
    <definedName name="цена___9_1">#REF!</definedName>
    <definedName name="цена___9_10" localSheetId="10">#REF!</definedName>
    <definedName name="цена___9_10">#REF!</definedName>
    <definedName name="цена___9_13" localSheetId="10">#REF!</definedName>
    <definedName name="цена___9_13">#REF!</definedName>
    <definedName name="цена___9_14" localSheetId="10">#REF!</definedName>
    <definedName name="цена___9_14">#REF!</definedName>
    <definedName name="цена___9_15" localSheetId="10">#REF!</definedName>
    <definedName name="цена___9_15">#REF!</definedName>
    <definedName name="цена___9_16" localSheetId="10">#REF!</definedName>
    <definedName name="цена___9_16">#REF!</definedName>
    <definedName name="цена___9_3" localSheetId="21">#REF!</definedName>
    <definedName name="цена___9_3" localSheetId="22">#REF!</definedName>
    <definedName name="цена___9_3" localSheetId="23">#REF!</definedName>
    <definedName name="цена___9_3" localSheetId="10">#REF!</definedName>
    <definedName name="цена___9_3">#REF!</definedName>
    <definedName name="цена___9_5" localSheetId="21">#REF!</definedName>
    <definedName name="цена___9_5" localSheetId="22">#REF!</definedName>
    <definedName name="цена___9_5" localSheetId="23">#REF!</definedName>
    <definedName name="цена___9_5" localSheetId="10">#REF!</definedName>
    <definedName name="цена___9_5">#REF!</definedName>
    <definedName name="цена___9_7" localSheetId="10">#REF!</definedName>
    <definedName name="цена___9_7">#REF!</definedName>
    <definedName name="цена___9_8" localSheetId="10">#REF!</definedName>
    <definedName name="цена___9_8">#REF!</definedName>
    <definedName name="цена___9_9" localSheetId="10">#REF!</definedName>
    <definedName name="цена___9_9">#REF!</definedName>
    <definedName name="цена_1">NA()</definedName>
    <definedName name="цена_10" localSheetId="10">#REF!</definedName>
    <definedName name="цена_10">#REF!</definedName>
    <definedName name="цена_14" localSheetId="10">#REF!</definedName>
    <definedName name="цена_14">#REF!</definedName>
    <definedName name="цена_3">NA()</definedName>
    <definedName name="цена_4">NA()</definedName>
    <definedName name="цена_5">NA()</definedName>
    <definedName name="цена_8" localSheetId="10">#REF!</definedName>
    <definedName name="цена_8">#REF!</definedName>
    <definedName name="ЦИФРЫ" localSheetId="22">#REF!</definedName>
    <definedName name="ЦИФРЫ" localSheetId="23">#REF!</definedName>
    <definedName name="ЦИФРЫ" localSheetId="10">#REF!</definedName>
    <definedName name="ЦИФРЫ">#REF!</definedName>
    <definedName name="цн" localSheetId="10">#REF!</definedName>
    <definedName name="цн">#REF!</definedName>
    <definedName name="цс" localSheetId="10">#REF!</definedName>
    <definedName name="цс">#REF!</definedName>
    <definedName name="цу" localSheetId="10">#N/A</definedName>
    <definedName name="цу">#REF!</definedName>
    <definedName name="цуа" localSheetId="10">#REF!</definedName>
    <definedName name="цуа">#REF!</definedName>
    <definedName name="цуйцуцйув" localSheetId="10">#REF!</definedName>
    <definedName name="цуйцуцйув">#REF!</definedName>
    <definedName name="цук" localSheetId="10">#REF!</definedName>
    <definedName name="цук">#REF!</definedName>
    <definedName name="ЦУКСТ" localSheetId="22">#REF!</definedName>
    <definedName name="ЦУКСТ" localSheetId="23">#REF!</definedName>
    <definedName name="ЦУКСТ" localSheetId="10">#REF!</definedName>
    <definedName name="ЦУКСТ">#REF!</definedName>
    <definedName name="цуцу" localSheetId="10" hidden="1">{#N/A,#N/A,TRUE,"Лист1";#N/A,#N/A,TRUE,"Лист2";#N/A,#N/A,TRUE,"Лист3"}</definedName>
    <definedName name="цуцу" hidden="1">{#N/A,#N/A,TRUE,"Лист1";#N/A,#N/A,TRUE,"Лист2";#N/A,#N/A,TRUE,"Лист3"}</definedName>
    <definedName name="цц" localSheetId="10">#REF!</definedName>
    <definedName name="цц">#REF!</definedName>
    <definedName name="ццц" localSheetId="10" hidden="1">{#N/A,#N/A,TRUE,"Лист1";#N/A,#N/A,TRUE,"Лист2";#N/A,#N/A,TRUE,"Лист3"}</definedName>
    <definedName name="ццц" hidden="1">{#N/A,#N/A,TRUE,"Лист1";#N/A,#N/A,TRUE,"Лист2";#N/A,#N/A,TRUE,"Лист3"}</definedName>
    <definedName name="цццц" localSheetId="10">#REF!</definedName>
    <definedName name="цццц">#REF!</definedName>
    <definedName name="ццццц" localSheetId="10">#REF!</definedName>
    <definedName name="ццццц">#REF!</definedName>
    <definedName name="цы" localSheetId="21">#REF!</definedName>
    <definedName name="цы" localSheetId="22">#REF!</definedName>
    <definedName name="цы" localSheetId="23">#REF!</definedName>
    <definedName name="цы" localSheetId="10">#REF!</definedName>
    <definedName name="цы">#REF!</definedName>
    <definedName name="ч" localSheetId="22" hidden="1">{#N/A,#N/A,FALSE,"накладная04";#N/A,#N/A,FALSE,"накладная03";#N/A,#N/A,FALSE,"накладная02";#N/A,#N/A,FALSE,"накладная01"}</definedName>
    <definedName name="ч" localSheetId="23" hidden="1">{#N/A,#N/A,FALSE,"накладная04";#N/A,#N/A,FALSE,"накладная03";#N/A,#N/A,FALSE,"накладная02";#N/A,#N/A,FALSE,"накладная01"}</definedName>
    <definedName name="ч" localSheetId="10" hidden="1">{#N/A,#N/A,FALSE,"накладная04";#N/A,#N/A,FALSE,"накладная03";#N/A,#N/A,FALSE,"накладная02";#N/A,#N/A,FALSE,"накладная01"}</definedName>
    <definedName name="ч" hidden="1">{#N/A,#N/A,FALSE,"накладная04";#N/A,#N/A,FALSE,"накладная03";#N/A,#N/A,FALSE,"накладная02";#N/A,#N/A,FALSE,"накладная01"}</definedName>
    <definedName name="Части_и_главы" localSheetId="22">#REF!</definedName>
    <definedName name="Части_и_главы" localSheetId="23">#REF!</definedName>
    <definedName name="Части_и_главы" localSheetId="10">#REF!</definedName>
    <definedName name="Части_и_главы">#REF!</definedName>
    <definedName name="черт." localSheetId="10">#REF!</definedName>
    <definedName name="черт.">#REF!</definedName>
    <definedName name="четвертый" localSheetId="10">#REF!</definedName>
    <definedName name="четвертый">#REF!</definedName>
    <definedName name="Чрд" localSheetId="10">#REF!</definedName>
    <definedName name="Чрд">#REF!</definedName>
    <definedName name="чс" localSheetId="10">#REF!</definedName>
    <definedName name="чс">#REF!</definedName>
    <definedName name="чть" localSheetId="10">#REF!</definedName>
    <definedName name="чть">#REF!</definedName>
    <definedName name="ччч" localSheetId="10">#REF!</definedName>
    <definedName name="ччч">#REF!</definedName>
    <definedName name="ЧЧЧЧЧЧ" localSheetId="10" hidden="1">Header1-1&amp;"."&amp;MAX(1,COUNTA(INDEX(#REF!,MATCH(Header1-1,#REF!,FALSE)):#REF!))</definedName>
    <definedName name="ЧЧЧЧЧЧ" hidden="1">Header1-1&amp;"."&amp;MAX(1,COUNTA(INDEX(#REF!,MATCH(Header1-1,#REF!,FALSE)):#REF!))</definedName>
    <definedName name="ш" localSheetId="10">#REF!</definedName>
    <definedName name="ш">#REF!</definedName>
    <definedName name="Шапка" localSheetId="22">#REF!</definedName>
    <definedName name="Шапка" localSheetId="23">#REF!</definedName>
    <definedName name="шапка" localSheetId="10">#REF!</definedName>
    <definedName name="Шапка">#REF!</definedName>
    <definedName name="Шапка2" localSheetId="22">#REF!</definedName>
    <definedName name="Шапка2" localSheetId="23">#REF!</definedName>
    <definedName name="Шапка2" localSheetId="10">#REF!</definedName>
    <definedName name="Шапка2">#REF!</definedName>
    <definedName name="шд" localSheetId="10">#REF!</definedName>
    <definedName name="шд">#REF!</definedName>
    <definedName name="шкаф" localSheetId="22" hidden="1">{#N/A,#N/A,FALSE,"накладная04";#N/A,#N/A,FALSE,"накладная03";#N/A,#N/A,FALSE,"накладная02";#N/A,#N/A,FALSE,"накладная01"}</definedName>
    <definedName name="шкаф" localSheetId="23" hidden="1">{#N/A,#N/A,FALSE,"накладная04";#N/A,#N/A,FALSE,"накладная03";#N/A,#N/A,FALSE,"накладная02";#N/A,#N/A,FALSE,"накладная01"}</definedName>
    <definedName name="шкаф" localSheetId="10" hidden="1">{#N/A,#N/A,FALSE,"накладная04";#N/A,#N/A,FALSE,"накладная03";#N/A,#N/A,FALSE,"накладная02";#N/A,#N/A,FALSE,"накладная01"}</definedName>
    <definedName name="шкаф" hidden="1">{#N/A,#N/A,FALSE,"накладная04";#N/A,#N/A,FALSE,"накладная03";#N/A,#N/A,FALSE,"накладная02";#N/A,#N/A,FALSE,"накладная01"}</definedName>
    <definedName name="Шкафы_ТМ" localSheetId="10">#REF!</definedName>
    <definedName name="Шкафы_ТМ">#REF!</definedName>
    <definedName name="Шкафы_ТМ_1" localSheetId="10">#REF!</definedName>
    <definedName name="Шкафы_ТМ_1">#REF!</definedName>
    <definedName name="Шкафы_ТМ_10" localSheetId="10">#REF!</definedName>
    <definedName name="Шкафы_ТМ_10">#REF!</definedName>
    <definedName name="Шкафы_ТМ_13" localSheetId="10">#REF!</definedName>
    <definedName name="Шкафы_ТМ_13">#REF!</definedName>
    <definedName name="Шкафы_ТМ_14" localSheetId="10">#REF!</definedName>
    <definedName name="Шкафы_ТМ_14">#REF!</definedName>
    <definedName name="Шкафы_ТМ_15" localSheetId="10">#REF!</definedName>
    <definedName name="Шкафы_ТМ_15">#REF!</definedName>
    <definedName name="Шкафы_ТМ_16" localSheetId="10">#REF!</definedName>
    <definedName name="Шкафы_ТМ_16">#REF!</definedName>
    <definedName name="Шкафы_ТМ_7" localSheetId="10">#REF!</definedName>
    <definedName name="Шкафы_ТМ_7">#REF!</definedName>
    <definedName name="Шкафы_ТМ_8" localSheetId="10">#REF!</definedName>
    <definedName name="Шкафы_ТМ_8">#REF!</definedName>
    <definedName name="Шкафы_ТМ_9" localSheetId="10">#REF!</definedName>
    <definedName name="Шкафы_ТМ_9">#REF!</definedName>
    <definedName name="шл" localSheetId="10">#REF!</definedName>
    <definedName name="шл">#REF!</definedName>
    <definedName name="шлд" localSheetId="10">#REF!</definedName>
    <definedName name="шлд">#REF!</definedName>
    <definedName name="шщззхъх" localSheetId="10">#REF!</definedName>
    <definedName name="шщззхъх">#REF!</definedName>
    <definedName name="шщэшх">#N/A</definedName>
    <definedName name="щ">#N/A</definedName>
    <definedName name="Щеб">'[152]320-330'!$C$13:$H$25</definedName>
    <definedName name="щщ" localSheetId="21">#REF!</definedName>
    <definedName name="щщ" localSheetId="22">#REF!</definedName>
    <definedName name="щщ" localSheetId="23">#REF!</definedName>
    <definedName name="щщ" localSheetId="10">#REF!</definedName>
    <definedName name="щщ">#REF!</definedName>
    <definedName name="щщ_6" localSheetId="10">#REF!</definedName>
    <definedName name="щщ_6">#REF!</definedName>
    <definedName name="щщ_7" localSheetId="10">#REF!</definedName>
    <definedName name="щщ_7">#REF!</definedName>
    <definedName name="щщ_8" localSheetId="10">#REF!</definedName>
    <definedName name="щщ_8">#REF!</definedName>
    <definedName name="ъхз" localSheetId="10">#REF!</definedName>
    <definedName name="ъхз">#REF!</definedName>
    <definedName name="ы" localSheetId="10">#N/A</definedName>
    <definedName name="ы">#REF!</definedName>
    <definedName name="ыв">#N/A</definedName>
    <definedName name="ЫВGGGGGGGGGGGGGGG" localSheetId="10">#REF!</definedName>
    <definedName name="ЫВGGGGGGGGGGGGGGG">#REF!</definedName>
    <definedName name="ЫГЬЬ1" localSheetId="22">#REF!</definedName>
    <definedName name="ЫГЬЬ1" localSheetId="23">#REF!</definedName>
    <definedName name="ЫГЬЬ1" localSheetId="10">#REF!</definedName>
    <definedName name="ЫГЬЬ1">#REF!</definedName>
    <definedName name="ЫГЬЬ3" localSheetId="22">#REF!</definedName>
    <definedName name="ЫГЬЬ3" localSheetId="23">#REF!</definedName>
    <definedName name="ЫГЬЬ3" localSheetId="10">#REF!</definedName>
    <definedName name="ЫГЬЬ3">#REF!</definedName>
    <definedName name="ыуаы" localSheetId="10" hidden="1">{#N/A,#N/A,TRUE,"Лист1";#N/A,#N/A,TRUE,"Лист2";#N/A,#N/A,TRUE,"Лист3"}</definedName>
    <definedName name="ыуаы" hidden="1">{#N/A,#N/A,TRUE,"Лист1";#N/A,#N/A,TRUE,"Лист2";#N/A,#N/A,TRUE,"Лист3"}</definedName>
    <definedName name="ыщыефм_11">[153]исх_данные!$B$21</definedName>
    <definedName name="ыщыефм_12">[153]исх_данные!$B$21</definedName>
    <definedName name="ыщыефм_5">[153]исх_данные!$B$21</definedName>
    <definedName name="ыщыефм_7">[153]исх_данные!$B$21</definedName>
    <definedName name="ыщыефм_8">[153]исх_данные!$B$21</definedName>
    <definedName name="ыщыефм_9">[153]исх_данные!$B$21</definedName>
    <definedName name="ыы">#N/A</definedName>
    <definedName name="ыыы" localSheetId="10">#REF!</definedName>
    <definedName name="ыыы">#REF!</definedName>
    <definedName name="ыыыы" localSheetId="10">#N/A</definedName>
    <definedName name="ыыыы">#REF!</definedName>
    <definedName name="ыыыыы" localSheetId="10">#REF!</definedName>
    <definedName name="ыыыыы">#REF!</definedName>
    <definedName name="ыыыыыы" localSheetId="10">#REF!</definedName>
    <definedName name="ыыыыыы">#REF!</definedName>
    <definedName name="ыыыыыыыы" localSheetId="10">#REF!</definedName>
    <definedName name="ыыыыыыыы">#REF!</definedName>
    <definedName name="ЫЬ" localSheetId="10">#REF!</definedName>
    <definedName name="ЫЬ">#REF!</definedName>
    <definedName name="ьо" localSheetId="10">#REF!</definedName>
    <definedName name="ьо">#REF!</definedName>
    <definedName name="ьош" localSheetId="10">#REF!</definedName>
    <definedName name="ьош">#REF!</definedName>
    <definedName name="ьра">'[154]Смета 7'!$F$1</definedName>
    <definedName name="ььььь">#N/A</definedName>
    <definedName name="Э" localSheetId="22">#REF!</definedName>
    <definedName name="Э" localSheetId="23">#REF!</definedName>
    <definedName name="Э" localSheetId="10">#REF!</definedName>
    <definedName name="Э">#REF!</definedName>
    <definedName name="э12" localSheetId="10">#REF!</definedName>
    <definedName name="э12">#REF!</definedName>
    <definedName name="эд" localSheetId="10">#REF!</definedName>
    <definedName name="эд">#REF!</definedName>
    <definedName name="эк" localSheetId="21">#REF!</definedName>
    <definedName name="эк" localSheetId="22">#REF!</definedName>
    <definedName name="эк" localSheetId="23">#REF!</definedName>
    <definedName name="эк" localSheetId="10">#REF!</definedName>
    <definedName name="эк">#REF!</definedName>
    <definedName name="эк1" localSheetId="21">#REF!</definedName>
    <definedName name="эк1" localSheetId="22">#REF!</definedName>
    <definedName name="эк1" localSheetId="23">#REF!</definedName>
    <definedName name="эк1" localSheetId="10">#REF!</definedName>
    <definedName name="эк1">#REF!</definedName>
    <definedName name="эко" localSheetId="21">#REF!</definedName>
    <definedName name="эко" localSheetId="22">#REF!</definedName>
    <definedName name="эко" localSheetId="23">#REF!</definedName>
    <definedName name="эко" localSheetId="10">#REF!</definedName>
    <definedName name="эко">#REF!</definedName>
    <definedName name="эко___0" localSheetId="21">#REF!</definedName>
    <definedName name="эко___0" localSheetId="22">#REF!</definedName>
    <definedName name="эко___0" localSheetId="23">#REF!</definedName>
    <definedName name="эко___0" localSheetId="10">#REF!</definedName>
    <definedName name="эко___0">#REF!</definedName>
    <definedName name="эко___4" localSheetId="10">#REF!</definedName>
    <definedName name="эко___4">#REF!</definedName>
    <definedName name="эко___5" localSheetId="10">#REF!</definedName>
    <definedName name="эко___5">#REF!</definedName>
    <definedName name="эко___6" localSheetId="10">#REF!</definedName>
    <definedName name="эко___6">#REF!</definedName>
    <definedName name="эко___7" localSheetId="10">#REF!</definedName>
    <definedName name="эко___7">#REF!</definedName>
    <definedName name="эко___8" localSheetId="10">#REF!</definedName>
    <definedName name="эко___8">#REF!</definedName>
    <definedName name="эко___9" localSheetId="10">#REF!</definedName>
    <definedName name="эко___9">#REF!</definedName>
    <definedName name="эко_5" localSheetId="21">#REF!</definedName>
    <definedName name="эко_5" localSheetId="22">#REF!</definedName>
    <definedName name="эко_5" localSheetId="23">#REF!</definedName>
    <definedName name="эко_5" localSheetId="10">#REF!</definedName>
    <definedName name="эко_5">#REF!</definedName>
    <definedName name="эко1" localSheetId="21">#REF!</definedName>
    <definedName name="эко1" localSheetId="22">#REF!</definedName>
    <definedName name="эко1" localSheetId="23">#REF!</definedName>
    <definedName name="эко1" localSheetId="10">#REF!</definedName>
    <definedName name="эко1">#REF!</definedName>
    <definedName name="экол.1" localSheetId="21">[137]топография!#REF!</definedName>
    <definedName name="экол.1" localSheetId="22">[137]топография!#REF!</definedName>
    <definedName name="экол.1" localSheetId="23">[137]топография!#REF!</definedName>
    <definedName name="экол.1" localSheetId="10">[137]топография!#REF!</definedName>
    <definedName name="экол.1">#REF!</definedName>
    <definedName name="экол.1_6" localSheetId="10">#REF!</definedName>
    <definedName name="экол.1_6">#REF!</definedName>
    <definedName name="экол.1_7" localSheetId="10">#REF!</definedName>
    <definedName name="экол.1_7">#REF!</definedName>
    <definedName name="экол.1_8" localSheetId="10">#REF!</definedName>
    <definedName name="экол.1_8">#REF!</definedName>
    <definedName name="экол1" localSheetId="21">#REF!</definedName>
    <definedName name="экол1" localSheetId="22">#REF!</definedName>
    <definedName name="экол1" localSheetId="23">#REF!</definedName>
    <definedName name="экол1" localSheetId="10">#REF!</definedName>
    <definedName name="экол1">#REF!</definedName>
    <definedName name="экол1_6" localSheetId="10">#REF!</definedName>
    <definedName name="экол1_6">#REF!</definedName>
    <definedName name="экол1_7" localSheetId="10">#REF!</definedName>
    <definedName name="экол1_7">#REF!</definedName>
    <definedName name="экол1_8" localSheetId="10">#REF!</definedName>
    <definedName name="экол1_8">#REF!</definedName>
    <definedName name="экол2" localSheetId="21">#REF!</definedName>
    <definedName name="экол2" localSheetId="22">#REF!</definedName>
    <definedName name="экол2" localSheetId="23">#REF!</definedName>
    <definedName name="экол2" localSheetId="10">#REF!</definedName>
    <definedName name="экол2">#REF!</definedName>
    <definedName name="экол2_6" localSheetId="10">#REF!</definedName>
    <definedName name="экол2_6">#REF!</definedName>
    <definedName name="экол2_7" localSheetId="10">#REF!</definedName>
    <definedName name="экол2_7">#REF!</definedName>
    <definedName name="экол2_8" localSheetId="10">#REF!</definedName>
    <definedName name="экол2_8">#REF!</definedName>
    <definedName name="Экол3" localSheetId="10">#REF!</definedName>
    <definedName name="Экол3">#REF!</definedName>
    <definedName name="эколог" localSheetId="10">#REF!</definedName>
    <definedName name="эколог">#REF!</definedName>
    <definedName name="экология">NA()</definedName>
    <definedName name="Экопия" localSheetId="22" hidden="1">{#N/A,#N/A,FALSE,"Шаблон_Спец1"}</definedName>
    <definedName name="Экопия" localSheetId="23" hidden="1">{#N/A,#N/A,FALSE,"Шаблон_Спец1"}</definedName>
    <definedName name="Экопия" localSheetId="10" hidden="1">{#N/A,#N/A,FALSE,"Шаблон_Спец1"}</definedName>
    <definedName name="Экопия" hidden="1">{#N/A,#N/A,FALSE,"Шаблон_Спец1"}</definedName>
    <definedName name="Экспер.отчета" localSheetId="10">#REF!</definedName>
    <definedName name="Экспер.отчета">#REF!</definedName>
    <definedName name="электро_проц_ф" localSheetId="10">#REF!</definedName>
    <definedName name="электро_проц_ф">#REF!</definedName>
    <definedName name="электро_процент" localSheetId="10">#REF!</definedName>
    <definedName name="электро_процент">#REF!</definedName>
    <definedName name="ЭлеСи_1" localSheetId="10">#REF!</definedName>
    <definedName name="ЭлеСи_1">#REF!</definedName>
    <definedName name="ЭлеСи_1_1" localSheetId="10">#REF!</definedName>
    <definedName name="ЭлеСи_1_1">#REF!</definedName>
    <definedName name="ЭлеСи_1_10" localSheetId="10">#REF!</definedName>
    <definedName name="ЭлеСи_1_10">#REF!</definedName>
    <definedName name="ЭлеСи_1_13" localSheetId="10">#REF!</definedName>
    <definedName name="ЭлеСи_1_13">#REF!</definedName>
    <definedName name="ЭлеСи_1_14" localSheetId="10">#REF!</definedName>
    <definedName name="ЭлеСи_1_14">#REF!</definedName>
    <definedName name="ЭлеСи_1_15" localSheetId="10">#REF!</definedName>
    <definedName name="ЭлеСи_1_15">#REF!</definedName>
    <definedName name="ЭлеСи_1_16" localSheetId="10">#REF!</definedName>
    <definedName name="ЭлеСи_1_16">#REF!</definedName>
    <definedName name="ЭлеСи_1_7" localSheetId="10">#REF!</definedName>
    <definedName name="ЭлеСи_1_7">#REF!</definedName>
    <definedName name="ЭлеСи_1_8" localSheetId="10">#REF!</definedName>
    <definedName name="ЭлеСи_1_8">#REF!</definedName>
    <definedName name="ЭлеСи_1_9" localSheetId="10">#REF!</definedName>
    <definedName name="ЭлеСи_1_9">#REF!</definedName>
    <definedName name="ЭЛСИ_Т" localSheetId="10">#REF!</definedName>
    <definedName name="ЭЛСИ_Т">#REF!</definedName>
    <definedName name="ЭЛСИ_Т_1" localSheetId="10">#REF!</definedName>
    <definedName name="ЭЛСИ_Т_1">#REF!</definedName>
    <definedName name="ЭЛСИ_Т_10" localSheetId="10">#REF!</definedName>
    <definedName name="ЭЛСИ_Т_10">#REF!</definedName>
    <definedName name="ЭЛСИ_Т_13" localSheetId="10">#REF!</definedName>
    <definedName name="ЭЛСИ_Т_13">#REF!</definedName>
    <definedName name="ЭЛСИ_Т_14" localSheetId="10">#REF!</definedName>
    <definedName name="ЭЛСИ_Т_14">#REF!</definedName>
    <definedName name="ЭЛСИ_Т_15" localSheetId="10">#REF!</definedName>
    <definedName name="ЭЛСИ_Т_15">#REF!</definedName>
    <definedName name="ЭЛСИ_Т_16" localSheetId="10">#REF!</definedName>
    <definedName name="ЭЛСИ_Т_16">#REF!</definedName>
    <definedName name="ЭЛСИ_Т_4" localSheetId="10">#REF!</definedName>
    <definedName name="ЭЛСИ_Т_4">#REF!</definedName>
    <definedName name="ЭЛСИ_Т_5" localSheetId="10">#REF!</definedName>
    <definedName name="ЭЛСИ_Т_5">#REF!</definedName>
    <definedName name="ЭЛСИ_Т_6" localSheetId="10">#REF!</definedName>
    <definedName name="ЭЛСИ_Т_6">#REF!</definedName>
    <definedName name="ЭЛСИ_Т_7" localSheetId="10">#REF!</definedName>
    <definedName name="ЭЛСИ_Т_7">#REF!</definedName>
    <definedName name="ЭЛСИ_Т_8" localSheetId="10">#REF!</definedName>
    <definedName name="ЭЛСИ_Т_8">#REF!</definedName>
    <definedName name="ЭЛСИ_Т_9" localSheetId="10">#REF!</definedName>
    <definedName name="ЭЛСИ_Т_9">#REF!</definedName>
    <definedName name="эмс" localSheetId="10">[155]топография!#REF!</definedName>
    <definedName name="эмс">[155]топография!#REF!</definedName>
    <definedName name="Энергообъект">[117]Справочник!$B$6</definedName>
    <definedName name="Эфективн" localSheetId="22">#REF!</definedName>
    <definedName name="Эфективн" localSheetId="23">#REF!</definedName>
    <definedName name="Эфективн" localSheetId="10">#REF!</definedName>
    <definedName name="Эфективн">#REF!</definedName>
    <definedName name="эхз" localSheetId="10">#REF!</definedName>
    <definedName name="эхз">#REF!</definedName>
    <definedName name="ЭЦ1" localSheetId="22">#REF!</definedName>
    <definedName name="ЭЦ1" localSheetId="23">#REF!</definedName>
    <definedName name="ЭЦ1" localSheetId="10">#REF!</definedName>
    <definedName name="ЭЦ1">#REF!</definedName>
    <definedName name="ЭЦ2" localSheetId="22">#REF!</definedName>
    <definedName name="ЭЦ2" localSheetId="23">#REF!</definedName>
    <definedName name="ЭЦ2" localSheetId="10">#REF!</definedName>
    <definedName name="ЭЦ2">#REF!</definedName>
    <definedName name="ЭЦ3" localSheetId="22">#REF!</definedName>
    <definedName name="ЭЦ3" localSheetId="23">#REF!</definedName>
    <definedName name="ЭЦ3" localSheetId="10">#REF!</definedName>
    <definedName name="ЭЦ3">#REF!</definedName>
    <definedName name="ЭЦ4" localSheetId="22">#REF!</definedName>
    <definedName name="ЭЦ4" localSheetId="23">#REF!</definedName>
    <definedName name="ЭЦ4" localSheetId="10">#REF!</definedName>
    <definedName name="ЭЦ4">#REF!</definedName>
    <definedName name="ЭЦ5" localSheetId="22">#REF!</definedName>
    <definedName name="ЭЦ5" localSheetId="23">#REF!</definedName>
    <definedName name="ЭЦ5" localSheetId="10">#REF!</definedName>
    <definedName name="ЭЦ5">#REF!</definedName>
    <definedName name="ЭЦ6" localSheetId="22">#REF!</definedName>
    <definedName name="ЭЦ6" localSheetId="23">#REF!</definedName>
    <definedName name="ЭЦ6" localSheetId="10">#REF!</definedName>
    <definedName name="ЭЦ6">#REF!</definedName>
    <definedName name="ЭЦ7" localSheetId="22">#REF!</definedName>
    <definedName name="ЭЦ7" localSheetId="23">#REF!</definedName>
    <definedName name="ЭЦ7" localSheetId="10">#REF!</definedName>
    <definedName name="ЭЦ7">#REF!</definedName>
    <definedName name="юрубчен_" localSheetId="10">#REF!</definedName>
    <definedName name="юрубчен_">#REF!</definedName>
    <definedName name="ЮФУ" localSheetId="10">#REF!</definedName>
    <definedName name="ЮФУ">#REF!</definedName>
    <definedName name="ЮФУ2" localSheetId="10">#REF!</definedName>
    <definedName name="ЮФУ2">#REF!</definedName>
    <definedName name="ююб" localSheetId="10">#REF!</definedName>
    <definedName name="ююб">#REF!</definedName>
    <definedName name="я" localSheetId="10" hidden="1">{#N/A,#N/A,FALSE,"Откр.вод.(осн.)"}</definedName>
    <definedName name="я">#REF!</definedName>
    <definedName name="я1" localSheetId="22">#REF!</definedName>
    <definedName name="я1" localSheetId="23">#REF!</definedName>
    <definedName name="я1" localSheetId="10">#REF!</definedName>
    <definedName name="я1">#REF!</definedName>
    <definedName name="Янв_2008_WorkLoadSum" localSheetId="10">#REF!</definedName>
    <definedName name="Янв_2008_WorkLoadSum">#REF!</definedName>
    <definedName name="Январь_ув">'[28]Перечень корректировок'!#REF!</definedName>
    <definedName name="Январь_ум">'[28]Перечень корректировок'!#REF!</definedName>
    <definedName name="япява" localSheetId="10">#REF!</definedName>
    <definedName name="япява">#REF!</definedName>
    <definedName name="ячсвивыкр" localSheetId="10">#REF!</definedName>
    <definedName name="ячсвивыкр">#REF!</definedName>
    <definedName name="яыdfzs" localSheetId="10">#REF!</definedName>
    <definedName name="яыdfzs">#REF!</definedName>
    <definedName name="яя" localSheetId="10">#REF!</definedName>
    <definedName name="яя">#REF!</definedName>
    <definedName name="ЯЯЯ" localSheetId="10">#REF!</definedName>
    <definedName name="ЯЯ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OAP</author>
  </authors>
  <commentList>
    <comment ref="F10" authorId="0">
      <text>
        <r>
          <rPr>
            <b/>
            <sz val="8"/>
            <rFont val="Tahoma"/>
            <charset val="204"/>
          </rPr>
          <t xml:space="preserve">Для вычисления по формуле:
- активизировать ячейку, которая описывает
   формулу;
- нажать сочетание клавиш
   </t>
        </r>
        <r>
          <rPr>
            <b/>
            <sz val="8"/>
            <color indexed="10"/>
            <rFont val="Tahoma"/>
            <charset val="204"/>
          </rPr>
          <t>CTRL+Z</t>
        </r>
        <r>
          <rPr>
            <b/>
            <sz val="8"/>
            <rFont val="Tahoma"/>
            <charset val="204"/>
          </rPr>
          <t xml:space="preserve"> -  если стоимость приведена в руб.
     или
   </t>
        </r>
        <r>
          <rPr>
            <b/>
            <sz val="8"/>
            <color indexed="10"/>
            <rFont val="Tahoma"/>
            <charset val="204"/>
          </rPr>
          <t>CTRL+X</t>
        </r>
        <r>
          <rPr>
            <b/>
            <sz val="8"/>
            <rFont val="Tahoma"/>
            <charset val="204"/>
          </rPr>
          <t xml:space="preserve"> -  если стоимость приведена в тыс. руб.</t>
        </r>
      </text>
    </comment>
  </commentList>
</comments>
</file>

<file path=xl/sharedStrings.xml><?xml version="1.0" encoding="utf-8"?>
<sst xmlns="http://schemas.openxmlformats.org/spreadsheetml/2006/main" count="3522" uniqueCount="1664">
  <si>
    <t>СОДЕРЖАНИЕ</t>
  </si>
  <si>
    <t>№пп</t>
  </si>
  <si>
    <t>Обозначение</t>
  </si>
  <si>
    <t xml:space="preserve">Наименование </t>
  </si>
  <si>
    <t>стр.</t>
  </si>
  <si>
    <t>Том 9.2.10</t>
  </si>
  <si>
    <t>Сводная смета БЦ</t>
  </si>
  <si>
    <t>Сводная смета на проектные работы и инженерные изыскания (базисный уровень цен)</t>
  </si>
  <si>
    <t>Сводная смета ТЦ</t>
  </si>
  <si>
    <t>Сводная смета на проектные работы и инженерные изыскания (текущий уровень цен)</t>
  </si>
  <si>
    <t>Исполнительная смета №1.1</t>
  </si>
  <si>
    <t>Исполнительная смета на проектные (изыскательские) работы</t>
  </si>
  <si>
    <t>Смета №1.2</t>
  </si>
  <si>
    <t>Смета на инженерно-геодезические изыскания (восстановление и закрепление оси Ж.Д.)</t>
  </si>
  <si>
    <t>Смета №1.3</t>
  </si>
  <si>
    <t>Смета на инженерно-геодезические изыскания (восстановление и закрепление оси трассы А.Д.)</t>
  </si>
  <si>
    <t>Исполнительная смета №2</t>
  </si>
  <si>
    <t>Исполнительная смета на инженерно-гидрометеорологические изыскания</t>
  </si>
  <si>
    <t>Смета №3</t>
  </si>
  <si>
    <t>Инженерно-экологические изыскания</t>
  </si>
  <si>
    <t>Исполнительная смета №4</t>
  </si>
  <si>
    <t>Исполнительная смета на полевые инженерно-геологические работы</t>
  </si>
  <si>
    <t>Смета №5</t>
  </si>
  <si>
    <t>Геофизические работы</t>
  </si>
  <si>
    <t>Смета №6</t>
  </si>
  <si>
    <t>Смета на проектные (изыскательские) работы (пути железнодорожные)</t>
  </si>
  <si>
    <t>Смета №7</t>
  </si>
  <si>
    <t>Смета на проектные (изыскательские) работы (искусственные сооружения)</t>
  </si>
  <si>
    <t>Смета №8</t>
  </si>
  <si>
    <t>Смета на проектные и изыскательские работы (здания и сооружения)</t>
  </si>
  <si>
    <t>Смета №9</t>
  </si>
  <si>
    <t>Смета на проектные и изыскательские работы (водоснабжение и водоотведение)</t>
  </si>
  <si>
    <t>Смета №10</t>
  </si>
  <si>
    <t>Смета на проектные и изыскательские работы (электроснабжение и электроосвещение)</t>
  </si>
  <si>
    <t>Смета №11</t>
  </si>
  <si>
    <t>Смета на проектные (изыскательские) работы (система электроснабжения)</t>
  </si>
  <si>
    <t>Смета №12</t>
  </si>
  <si>
    <t>Смета на проектные (изыскательские) работы (контактная сеть, ВЛ10 кВ, волновод, ВОК и ДУ)</t>
  </si>
  <si>
    <t>Смета №13</t>
  </si>
  <si>
    <t>Смета на проектные (изыскательские) работы (устройства СЦБ)</t>
  </si>
  <si>
    <t>Смета №14</t>
  </si>
  <si>
    <t>Проектные работы (автомобильная дорога). Подъездные автомобильные дороги</t>
  </si>
  <si>
    <t>Смета №15</t>
  </si>
  <si>
    <t>Проектные работы (автомобильная дорога). Железнодорожный переезд</t>
  </si>
  <si>
    <t>Смета №16</t>
  </si>
  <si>
    <t>Обследование на участке автомобильной дороги «Подъезд к д. Шоша»</t>
  </si>
  <si>
    <t>Форма 1пс</t>
  </si>
  <si>
    <t>СВОДНАЯ СМЕТА</t>
  </si>
  <si>
    <t>на проектные работы и инженерные изыскания</t>
  </si>
  <si>
    <t>Организация пассажирского сообщения от станции Москва - Октябрьская - Пассажирская до проектируемого транспортно-пересадочного узла «Завидово» через остановочный пункт Путепроводная Октябрьской железной дороги
Этап 2. Строительство железнодорожной линии от примыкания к Октябрьской железной дороге до проектируемого ТПУ «Завидово»</t>
  </si>
  <si>
    <t>Наименование предприятия,</t>
  </si>
  <si>
    <t>здания, сооружения</t>
  </si>
  <si>
    <t>Заказчик</t>
  </si>
  <si>
    <t>ГКУ "Дирекция ТДФ"</t>
  </si>
  <si>
    <t>Генеральный проектировщик</t>
  </si>
  <si>
    <t>ООО "ДСК"</t>
  </si>
  <si>
    <t>Проектная организация</t>
  </si>
  <si>
    <t>ОАО "Сибгипротранс"</t>
  </si>
  <si>
    <t>Составлена в уровне цен на ________________ 20__ г.</t>
  </si>
  <si>
    <t>№ п/п</t>
  </si>
  <si>
    <t>Наименование смет на проектные работы и инженерные изыскания, затрат</t>
  </si>
  <si>
    <t>Ссылка на №№смет по формам 2п и 3п</t>
  </si>
  <si>
    <t>Сметная стоимость, тыс. руб.</t>
  </si>
  <si>
    <t>инженерных изысканий</t>
  </si>
  <si>
    <t>проектных работ</t>
  </si>
  <si>
    <t>Изыскательские работы</t>
  </si>
  <si>
    <t>1</t>
  </si>
  <si>
    <t xml:space="preserve">Инженерно-геодезические изыскания. </t>
  </si>
  <si>
    <t>1.1 (ф.2п)</t>
  </si>
  <si>
    <t>2</t>
  </si>
  <si>
    <t>1.2 (ф.2п)</t>
  </si>
  <si>
    <t>3</t>
  </si>
  <si>
    <t>1.3 (ф.2п)</t>
  </si>
  <si>
    <t>4</t>
  </si>
  <si>
    <t>Инженерно-гидрометеорологические изыскания</t>
  </si>
  <si>
    <t>2 (ф.2п)</t>
  </si>
  <si>
    <t>5</t>
  </si>
  <si>
    <t xml:space="preserve">Инженерно-экологические изыскания. </t>
  </si>
  <si>
    <t>3 (ф.2п)</t>
  </si>
  <si>
    <t>6</t>
  </si>
  <si>
    <t xml:space="preserve">Инженерно-геологические изыскания. </t>
  </si>
  <si>
    <t>4 (ф.2п)</t>
  </si>
  <si>
    <t>7</t>
  </si>
  <si>
    <t xml:space="preserve">Инженерно-геофизические изыскания. </t>
  </si>
  <si>
    <t>5 (ф.2п)</t>
  </si>
  <si>
    <t>8</t>
  </si>
  <si>
    <t>Обследование на участке автомобильной дороги</t>
  </si>
  <si>
    <t>16 (ф.3П)</t>
  </si>
  <si>
    <t>Всего по изыскательским работам</t>
  </si>
  <si>
    <t xml:space="preserve"> Проектная документация</t>
  </si>
  <si>
    <t>9</t>
  </si>
  <si>
    <t>Пути железнодорожные</t>
  </si>
  <si>
    <t>6 (ф.2п)</t>
  </si>
  <si>
    <t>10</t>
  </si>
  <si>
    <t>Искусственные сооружения</t>
  </si>
  <si>
    <t>7 (ф.2п)</t>
  </si>
  <si>
    <t>11</t>
  </si>
  <si>
    <t>Здания и сооружения</t>
  </si>
  <si>
    <t>8 (ф.2п)</t>
  </si>
  <si>
    <t>12</t>
  </si>
  <si>
    <t>Водоснабжение и водоотведение</t>
  </si>
  <si>
    <t>9 (ф.2п)</t>
  </si>
  <si>
    <t>13</t>
  </si>
  <si>
    <t>Электроснабжение и электросовещение</t>
  </si>
  <si>
    <t>10 (ф.2п)</t>
  </si>
  <si>
    <t>14</t>
  </si>
  <si>
    <t>Электроснабжение (Тяговая подстанция, Пункт питания)</t>
  </si>
  <si>
    <t>11 (ф.2п)</t>
  </si>
  <si>
    <t>15</t>
  </si>
  <si>
    <t>Контактная сеть</t>
  </si>
  <si>
    <t>12 (ф.2п)</t>
  </si>
  <si>
    <t>16</t>
  </si>
  <si>
    <t>Устройства СЦБ</t>
  </si>
  <si>
    <t>13 (ф.2п)</t>
  </si>
  <si>
    <t>17</t>
  </si>
  <si>
    <t>Подъездные автомобильные дороги</t>
  </si>
  <si>
    <t>14 (ф.2п)</t>
  </si>
  <si>
    <t>18</t>
  </si>
  <si>
    <t>Автомобильная дорога Ж.д. переезд</t>
  </si>
  <si>
    <t>15 (ф.2п)</t>
  </si>
  <si>
    <t>Всего проектных работ</t>
  </si>
  <si>
    <t xml:space="preserve"> Рабочая документация</t>
  </si>
  <si>
    <t>Всего по рабочей документации</t>
  </si>
  <si>
    <t>Всего в базовом уровне цен 2001 года</t>
  </si>
  <si>
    <t>Переход от цен на 01.01.2001г к ценам на 01.01.2000г (К=1,266 на ИИ, К=1,19 на ПД)</t>
  </si>
  <si>
    <t>Всего по смете в уровне цен на 01.01.2000г</t>
  </si>
  <si>
    <t>ЗАКАЗЧИК</t>
  </si>
  <si>
    <t>ПОДРЯДЧИК</t>
  </si>
  <si>
    <t>И.о. директора ГКУ "Дирекция ТДФ"</t>
  </si>
  <si>
    <t>Генеральный директор ООО "ДСК"</t>
  </si>
  <si>
    <t xml:space="preserve">Е.Г. Скрастынь      </t>
  </si>
  <si>
    <t>С.В. Голубев</t>
  </si>
  <si>
    <t>М.П.</t>
  </si>
  <si>
    <t>ГИП ОАО "Сибгипротранс"</t>
  </si>
  <si>
    <t>В.А. Сычев</t>
  </si>
  <si>
    <t>Составлена в уровне цен на   1 квартал 2024 г.</t>
  </si>
  <si>
    <t xml:space="preserve">Всего в уровне цен на 1 квартал 2024 года 
</t>
  </si>
  <si>
    <t xml:space="preserve">Итого в уровне цен на 1 квартал 2024 года  </t>
  </si>
  <si>
    <t>Форма №2п</t>
  </si>
  <si>
    <t>Приложение к  договору №</t>
  </si>
  <si>
    <t xml:space="preserve">    </t>
  </si>
  <si>
    <t xml:space="preserve">                              (договору, дополнительному соглашению, наряд-заказу) </t>
  </si>
  <si>
    <t xml:space="preserve">                                                                Исполнительная смета №   1.1</t>
  </si>
  <si>
    <t xml:space="preserve">                                          на проектные (изыскательские) работы </t>
  </si>
  <si>
    <t>Стадия проектирования</t>
  </si>
  <si>
    <t>Проектная документация</t>
  </si>
  <si>
    <t>Наименование строительства</t>
  </si>
  <si>
    <t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дороги.                                                                                                      Этап 2. Строительство железнодорожной линии от примыкания к Октябрьской железной дороге до проектируемого ТПУ «Завидово»</t>
  </si>
  <si>
    <t>Наменование проектной</t>
  </si>
  <si>
    <t>(изыскательской) организации</t>
  </si>
  <si>
    <t>Наименоваеие организации-</t>
  </si>
  <si>
    <t xml:space="preserve"> заказчика                   </t>
  </si>
  <si>
    <t>№№ частей, глав,</t>
  </si>
  <si>
    <t>Расчет стоимости</t>
  </si>
  <si>
    <t>таблиц, $$ и пунк-</t>
  </si>
  <si>
    <t>а+вх</t>
  </si>
  <si>
    <t>№</t>
  </si>
  <si>
    <t>Характеристика предприятия, здания,</t>
  </si>
  <si>
    <t>тов указаний к раз-</t>
  </si>
  <si>
    <t>или объем строитель-</t>
  </si>
  <si>
    <t>Стоимость</t>
  </si>
  <si>
    <t>пп</t>
  </si>
  <si>
    <t xml:space="preserve"> сооружения или виды работ</t>
  </si>
  <si>
    <t xml:space="preserve">делу или главе </t>
  </si>
  <si>
    <t>но монтажных работ</t>
  </si>
  <si>
    <t>(руб.)</t>
  </si>
  <si>
    <t>Сборника цен на</t>
  </si>
  <si>
    <t>х%:100</t>
  </si>
  <si>
    <t>проектные и изыс-</t>
  </si>
  <si>
    <t>или количество х цена</t>
  </si>
  <si>
    <t>кательские работы</t>
  </si>
  <si>
    <t>Инженерно-геодезические работы     СБЦ-2004г.</t>
  </si>
  <si>
    <t>Создание инженерно-топографичес-</t>
  </si>
  <si>
    <t>Тб.9, §11</t>
  </si>
  <si>
    <t>Полевые работы</t>
  </si>
  <si>
    <t>ких планов М 1:1000, сечение гори-</t>
  </si>
  <si>
    <t>зонталей 0,5м</t>
  </si>
  <si>
    <t>*</t>
  </si>
  <si>
    <t xml:space="preserve">Категория сложности II, </t>
  </si>
  <si>
    <t xml:space="preserve"> </t>
  </si>
  <si>
    <t>застроенная территория</t>
  </si>
  <si>
    <t>Объём работ: 4,6 га</t>
  </si>
  <si>
    <t>Камеральные работы</t>
  </si>
  <si>
    <t>К- 1,2 применение комп.технологий</t>
  </si>
  <si>
    <t>Об.указания п.15д</t>
  </si>
  <si>
    <t>К-1,55 за съемку подзем. коммуникац.</t>
  </si>
  <si>
    <t>Тб.9, прим. 4</t>
  </si>
  <si>
    <t>с помощью трубокабелеискателя и</t>
  </si>
  <si>
    <t>составление плана подземных коммун.</t>
  </si>
  <si>
    <t>на застр.территории.</t>
  </si>
  <si>
    <t>К-1,15 за  камер.обработ. в поле</t>
  </si>
  <si>
    <t>Об.указания п.14</t>
  </si>
  <si>
    <t xml:space="preserve">Итого </t>
  </si>
  <si>
    <t>в т.ч. Полевые работы</t>
  </si>
  <si>
    <t>Прочие расходы</t>
  </si>
  <si>
    <t>Расходы по внутреннему транспорту</t>
  </si>
  <si>
    <t>Тб.4 §3</t>
  </si>
  <si>
    <t xml:space="preserve">при расст. до 15 км, при сметн. </t>
  </si>
  <si>
    <t>стоимости пол. работ до 75т.р.</t>
  </si>
  <si>
    <t>Расходы по внешнему транспорту</t>
  </si>
  <si>
    <t>Тб.5 §6</t>
  </si>
  <si>
    <t>+</t>
  </si>
  <si>
    <t>при расстоянии св.2000 км</t>
  </si>
  <si>
    <t>и продолжительности работ до 2 мес.</t>
  </si>
  <si>
    <t>Расходы по организации и ликвидации</t>
  </si>
  <si>
    <t xml:space="preserve">Общие указания </t>
  </si>
  <si>
    <t>работ 6%</t>
  </si>
  <si>
    <t>п. 13</t>
  </si>
  <si>
    <t>Итого по п.п.1-4(в базовых ценах)</t>
  </si>
  <si>
    <t>письмо</t>
  </si>
  <si>
    <t>С учётом инфляционного</t>
  </si>
  <si>
    <t>Минстроя России</t>
  </si>
  <si>
    <t>коэффициента на I кв. 2024 года - 5,83</t>
  </si>
  <si>
    <t>№13023-ИФ/09</t>
  </si>
  <si>
    <t>от 07.03.2024г.</t>
  </si>
  <si>
    <t>Составил:</t>
  </si>
  <si>
    <t>Д.С. Медведев</t>
  </si>
  <si>
    <t>Приложение к  доп соглашению №</t>
  </si>
  <si>
    <t xml:space="preserve">                                                                СМЕТА №1.2</t>
  </si>
  <si>
    <t xml:space="preserve">                                          на инженерно-геодезические изыскания</t>
  </si>
  <si>
    <t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дороги.                                                                                                      Этап 2. Строительство железнодорожной линии от примыкания к Октябрьской железной дороге до проектируемого ТПУ «Завидово» Восстановление и закрепление оси Ж.Д.</t>
  </si>
  <si>
    <t>Заказчик:   ООО "ДСК"</t>
  </si>
  <si>
    <t>Инженерно-геодезические работы изыскания для строительства    СБЦ-2006г.</t>
  </si>
  <si>
    <t xml:space="preserve">Восстановление трассы </t>
  </si>
  <si>
    <t>Тб.16, §1</t>
  </si>
  <si>
    <t xml:space="preserve">железной дороги. </t>
  </si>
  <si>
    <t>.Категория сложности II</t>
  </si>
  <si>
    <t>Объём работ -11,86 км</t>
  </si>
  <si>
    <t>Закрепление трасс проектируемых</t>
  </si>
  <si>
    <t>Тб.16, §4</t>
  </si>
  <si>
    <t xml:space="preserve">железных дорог. Категория </t>
  </si>
  <si>
    <t>сложности.Категория сложности II</t>
  </si>
  <si>
    <t xml:space="preserve">Изготовление и установка центров. </t>
  </si>
  <si>
    <t>Тб.10, §5</t>
  </si>
  <si>
    <t xml:space="preserve">Пункт разбивочной сети: деревянный  </t>
  </si>
  <si>
    <t xml:space="preserve">столб, пень (оформленный под столб), </t>
  </si>
  <si>
    <t>трубка на бетоне (на глубину до 0,7 м).</t>
  </si>
  <si>
    <t xml:space="preserve"> Категория грунтов II</t>
  </si>
  <si>
    <t>Объём работ -195 знаков</t>
  </si>
  <si>
    <t>Итого по п.п. 1-3</t>
  </si>
  <si>
    <t>при расстоянии св. 2000 км</t>
  </si>
  <si>
    <t>Тб.4 §4</t>
  </si>
  <si>
    <t xml:space="preserve">при расст. от 15 до 20 км, при сметн. </t>
  </si>
  <si>
    <t>стоимости пол. работ св. 75 до 150 т.р.</t>
  </si>
  <si>
    <t>Итого по п.п.1-6</t>
  </si>
  <si>
    <t>Составил</t>
  </si>
  <si>
    <t xml:space="preserve">                                                                СМЕТА №1.3</t>
  </si>
  <si>
    <t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дороги.                                                                                                      Этап 2. Строительство железнодорожной линии от примыкания к Октябрьской железной дороге до проектируемого ТПУ «Завидово» Восстановление и закрепление оси трассы А.Д.</t>
  </si>
  <si>
    <t xml:space="preserve">Восстановление трасс </t>
  </si>
  <si>
    <t xml:space="preserve">автомобильных дорог. Категория </t>
  </si>
  <si>
    <t>Объём работ -0,08 км</t>
  </si>
  <si>
    <t>К- 1,2 при длинне трасс до 5км</t>
  </si>
  <si>
    <t>Тб.16, прим.1</t>
  </si>
  <si>
    <t>Объём работ -18 знаков</t>
  </si>
  <si>
    <t>стоимости пол. работ до. 75  т.р.</t>
  </si>
  <si>
    <t>Форма 2п</t>
  </si>
  <si>
    <r>
      <rPr>
        <sz val="10"/>
        <rFont val="Times New Roman"/>
        <charset val="204"/>
      </rPr>
      <t xml:space="preserve">Приложение к </t>
    </r>
    <r>
      <rPr>
        <u/>
        <sz val="10"/>
        <rFont val="Times New Roman"/>
        <charset val="204"/>
      </rPr>
      <t xml:space="preserve"> договору                                                        </t>
    </r>
  </si>
  <si>
    <t>ИСПОЛНИТЕЛЬНАЯ СМЕТА № 2</t>
  </si>
  <si>
    <t>на  инженерно-гидрометеорологические изыскания</t>
  </si>
  <si>
    <t>Проектная и рабочая документация</t>
  </si>
  <si>
    <t>Наименование проектно</t>
  </si>
  <si>
    <r>
      <rPr>
        <sz val="10"/>
        <rFont val="Times New Roman"/>
        <charset val="204"/>
      </rPr>
      <t xml:space="preserve">(изыскательской) организации   </t>
    </r>
    <r>
      <rPr>
        <u/>
        <sz val="10"/>
        <rFont val="Times New Roman"/>
        <charset val="204"/>
      </rPr>
      <t xml:space="preserve">                                                                                        </t>
    </r>
  </si>
  <si>
    <t>ОАО "СИБГИПРОТРАНС"</t>
  </si>
  <si>
    <t>Наименование организации-</t>
  </si>
  <si>
    <t>заказчика</t>
  </si>
  <si>
    <t>№№</t>
  </si>
  <si>
    <t>Характеристика предприятия,</t>
  </si>
  <si>
    <t>здания, сооружения или виды</t>
  </si>
  <si>
    <t>таблиц,  и пунктов</t>
  </si>
  <si>
    <t>а+ вх</t>
  </si>
  <si>
    <t>(рублей)</t>
  </si>
  <si>
    <t>работ</t>
  </si>
  <si>
    <t>указаний к разделу</t>
  </si>
  <si>
    <t>или объем строи-</t>
  </si>
  <si>
    <t xml:space="preserve">или главе Сборника </t>
  </si>
  <si>
    <t>тельно монтажных</t>
  </si>
  <si>
    <t>цен на проектные</t>
  </si>
  <si>
    <t>работ  х% : 100</t>
  </si>
  <si>
    <t xml:space="preserve">и изыскательские </t>
  </si>
  <si>
    <t>или количество</t>
  </si>
  <si>
    <t xml:space="preserve">работы для </t>
  </si>
  <si>
    <t>х цена</t>
  </si>
  <si>
    <t>строительства</t>
  </si>
  <si>
    <t>Справочник базовых цен на инженерные изыскания для строительства , СБЦ - 2001.  Инженерно-гидрографические работы.Инженерно-гидрометеорологические изыскания на реках.(цены приведены к базисному уровню на 01.01.91)</t>
  </si>
  <si>
    <t>1.Полевые гидрологические и гидрографические работы</t>
  </si>
  <si>
    <t>Рекогносцировочное</t>
  </si>
  <si>
    <t>СБЦ-01</t>
  </si>
  <si>
    <t>обследование рек</t>
  </si>
  <si>
    <t>табл.43</t>
  </si>
  <si>
    <t>Категория сложности - II</t>
  </si>
  <si>
    <t>пар.1</t>
  </si>
  <si>
    <t>Объем работ -1.0 км</t>
  </si>
  <si>
    <t>обследование бассейнов (станция)</t>
  </si>
  <si>
    <t>пар.2</t>
  </si>
  <si>
    <t xml:space="preserve">Объем работ - 1.3 км </t>
  </si>
  <si>
    <t>Разбивка и нивелирование</t>
  </si>
  <si>
    <t>морфометрического створа</t>
  </si>
  <si>
    <t>табл.24, пар. 1</t>
  </si>
  <si>
    <t xml:space="preserve">Объем работ - 0.2 км </t>
  </si>
  <si>
    <t>в т.ч. Р.Дойбица</t>
  </si>
  <si>
    <t>Определение мгновенного уклона</t>
  </si>
  <si>
    <t>поверхности воды в реке при</t>
  </si>
  <si>
    <t>количестве урезных кольев</t>
  </si>
  <si>
    <t>на 1 км длины реки, 3 шт.</t>
  </si>
  <si>
    <t>т.26, пар.3</t>
  </si>
  <si>
    <t>Объём - 1 определение</t>
  </si>
  <si>
    <t>п.14 общ.указ.</t>
  </si>
  <si>
    <t>Промер глубин</t>
  </si>
  <si>
    <t>на участке акватории 1:1000</t>
  </si>
  <si>
    <t>табл. 9, пар.21</t>
  </si>
  <si>
    <t>Объём -  га</t>
  </si>
  <si>
    <t>Разбивка промерного створа</t>
  </si>
  <si>
    <t>при ширине реки до 100 м</t>
  </si>
  <si>
    <t xml:space="preserve">Объем - 0 створ </t>
  </si>
  <si>
    <t>табл. 44, пар.7</t>
  </si>
  <si>
    <t>Объем - 1 профиль (Р.Дойбица)</t>
  </si>
  <si>
    <t>табл. 48, пар.3</t>
  </si>
  <si>
    <t>Гидроморфологич. изыскания</t>
  </si>
  <si>
    <t>при ширине долины до 1 км</t>
  </si>
  <si>
    <t>табл.20, пар. 1</t>
  </si>
  <si>
    <t xml:space="preserve">Установление высот высоких и </t>
  </si>
  <si>
    <t>других характерных уровней </t>
  </si>
  <si>
    <t>воды прошлых лет</t>
  </si>
  <si>
    <t>табл.25, пар.1</t>
  </si>
  <si>
    <t xml:space="preserve">Объем работ - 0 компл. </t>
  </si>
  <si>
    <t>Измерение расхода воды</t>
  </si>
  <si>
    <t>детальным способом</t>
  </si>
  <si>
    <t>табл.48, пар.1</t>
  </si>
  <si>
    <t>при ширине реки до 20 м</t>
  </si>
  <si>
    <t>Объем работ -3 измерения</t>
  </si>
  <si>
    <t xml:space="preserve">для водотоков на мост. пер. </t>
  </si>
  <si>
    <t>при наличии стока</t>
  </si>
  <si>
    <t xml:space="preserve">Фотоработы. </t>
  </si>
  <si>
    <t>Объем 11 снимков</t>
  </si>
  <si>
    <t>табл.48, пар.15</t>
  </si>
  <si>
    <t>Итого пп. 1- 8:</t>
  </si>
  <si>
    <t>в том числе полевые работы</t>
  </si>
  <si>
    <t>в том числе камеральные работы</t>
  </si>
  <si>
    <t>Проведение работ в неблагоприятный</t>
  </si>
  <si>
    <t>т.2, пар.3</t>
  </si>
  <si>
    <t>период (7 мес.)</t>
  </si>
  <si>
    <t xml:space="preserve">Расходы по внутреннему </t>
  </si>
  <si>
    <t>транспорту. % от сметной стои-</t>
  </si>
  <si>
    <t>т.4, пар.2</t>
  </si>
  <si>
    <t xml:space="preserve">мости полевых изыскательских </t>
  </si>
  <si>
    <t>работ от 5 до 10 тыс.руб.и расстоянии</t>
  </si>
  <si>
    <t>от базы 20-25 км</t>
  </si>
  <si>
    <t>Расходы по внешнему транспор-</t>
  </si>
  <si>
    <t>т.5, пар.6</t>
  </si>
  <si>
    <t>ту при расстоянии св. 2000 км</t>
  </si>
  <si>
    <t xml:space="preserve">Расходы по организации и </t>
  </si>
  <si>
    <t>ликвидации работ</t>
  </si>
  <si>
    <t>п.13 общ.указ.,</t>
  </si>
  <si>
    <t>прим. 1</t>
  </si>
  <si>
    <t>Итого пп. 1- 12:</t>
  </si>
  <si>
    <t xml:space="preserve">Районная надбавка на полевые </t>
  </si>
  <si>
    <t>работы. Районный коэффициент</t>
  </si>
  <si>
    <t xml:space="preserve">п.8 (д,е), табл.3, </t>
  </si>
  <si>
    <t>к зар. плате 1.3 (для полевых партий )</t>
  </si>
  <si>
    <t>Прил.4 п.9</t>
  </si>
  <si>
    <t>Итого пп. 1-13:</t>
  </si>
  <si>
    <t>2. Камеральные гидрометеорологические работы</t>
  </si>
  <si>
    <t>Составление морф.профиля</t>
  </si>
  <si>
    <t>табл.39, пар.1</t>
  </si>
  <si>
    <t>Объем работ - 2 профиля по 1 дм</t>
  </si>
  <si>
    <t>Составление таблицы</t>
  </si>
  <si>
    <t>СБЦ - 01</t>
  </si>
  <si>
    <t>гидрологической изученности</t>
  </si>
  <si>
    <t>тб. 51</t>
  </si>
  <si>
    <t>Объем работ - 1 таблица</t>
  </si>
  <si>
    <t>Составление схемы гидрометео-</t>
  </si>
  <si>
    <t>рологической изуч., схемы гидрографич.</t>
  </si>
  <si>
    <t>тб.51, пар.3</t>
  </si>
  <si>
    <t>схема вдсб.басс.</t>
  </si>
  <si>
    <t>Объем работ - 3 схемы</t>
  </si>
  <si>
    <t>Систематизация материалов</t>
  </si>
  <si>
    <t>гидрологических наблюдений</t>
  </si>
  <si>
    <t>табл. 50, пар.1</t>
  </si>
  <si>
    <t>для 3-х рек-аналогов</t>
  </si>
  <si>
    <t>(слой половодья, макс. расход)</t>
  </si>
  <si>
    <t>2*54; 2*64; 2*49 лет</t>
  </si>
  <si>
    <t>Составление вспомогательных табл.</t>
  </si>
  <si>
    <t>хар-к гидрологического режима</t>
  </si>
  <si>
    <t>табл.64, пар.1, Прим.</t>
  </si>
  <si>
    <t xml:space="preserve">для составления описания водного </t>
  </si>
  <si>
    <t xml:space="preserve">режима рек района. Коэф. 0.6 при </t>
  </si>
  <si>
    <t>составлении табл. по подготовленным</t>
  </si>
  <si>
    <t>данным. Объем - 3 таблиц ы</t>
  </si>
  <si>
    <t>Макс.уровни и даты половодья;</t>
  </si>
  <si>
    <t>Макс.уровни и даты дожд.паводков;</t>
  </si>
  <si>
    <t>Ледовые явления:</t>
  </si>
  <si>
    <t>Построение розы ветров</t>
  </si>
  <si>
    <t>Объем работ - 1 график</t>
  </si>
  <si>
    <t xml:space="preserve">табл.68, пар.11 </t>
  </si>
  <si>
    <t>Расчет глубины промерзания</t>
  </si>
  <si>
    <t xml:space="preserve">Объем - 4 расчета </t>
  </si>
  <si>
    <t>табл.68, пар.15</t>
  </si>
  <si>
    <t>для разных видов грунтов</t>
  </si>
  <si>
    <t>Определение площади водосбора</t>
  </si>
  <si>
    <r>
      <rPr>
        <sz val="10"/>
        <rFont val="Times New Roman"/>
        <charset val="204"/>
      </rPr>
      <t>Объем работ - 25 дм</t>
    </r>
    <r>
      <rPr>
        <vertAlign val="superscript"/>
        <sz val="10"/>
        <rFont val="Times New Roman"/>
        <charset val="204"/>
      </rPr>
      <t>2</t>
    </r>
  </si>
  <si>
    <t>табл.55, п.9</t>
  </si>
  <si>
    <t>в т.ч. Р. Дойбица и врем. вдт.</t>
  </si>
  <si>
    <t>Определение уклона водосбора</t>
  </si>
  <si>
    <t>Объем - 15 водосборов</t>
  </si>
  <si>
    <t>табл.55, п.11</t>
  </si>
  <si>
    <t>Выбор аналога при отсутствии</t>
  </si>
  <si>
    <t xml:space="preserve">данных наблюдений в расчетном </t>
  </si>
  <si>
    <t>табл.55, п.18</t>
  </si>
  <si>
    <t>створе</t>
  </si>
  <si>
    <t>Объем работ - 3 аналога</t>
  </si>
  <si>
    <t>Определение максимальных рас-</t>
  </si>
  <si>
    <t>1*77+14*77*0.5</t>
  </si>
  <si>
    <t>ходов воды по формуле</t>
  </si>
  <si>
    <t>табл.56, п.1</t>
  </si>
  <si>
    <t xml:space="preserve"> предельной интенсивности</t>
  </si>
  <si>
    <t>Объем работ - 15 расчетов</t>
  </si>
  <si>
    <t>пар.1, прим.1</t>
  </si>
  <si>
    <t>Определение максимального</t>
  </si>
  <si>
    <t>1*34+14*34*0.3</t>
  </si>
  <si>
    <t>расхода воды по редукционным</t>
  </si>
  <si>
    <t>табл.56, п.2</t>
  </si>
  <si>
    <t>формулам</t>
  </si>
  <si>
    <t xml:space="preserve">Определение минимального </t>
  </si>
  <si>
    <t xml:space="preserve">расхода воды при отсутствии </t>
  </si>
  <si>
    <t xml:space="preserve">табл.56, пар.3 </t>
  </si>
  <si>
    <t>данных наблюдений</t>
  </si>
  <si>
    <t>Объем работ - 2 расчета</t>
  </si>
  <si>
    <t xml:space="preserve">Построение кривой расходов </t>
  </si>
  <si>
    <t>гидравлич. методом</t>
  </si>
  <si>
    <t xml:space="preserve">табл.55, пар.1 </t>
  </si>
  <si>
    <t>Объем работ - 2 графика</t>
  </si>
  <si>
    <t>(Р. Дойбица)</t>
  </si>
  <si>
    <t>Гидравлическая экстраполяция</t>
  </si>
  <si>
    <t>кривой расходов  для русла с поймой</t>
  </si>
  <si>
    <t xml:space="preserve">табл.54, пар.13 </t>
  </si>
  <si>
    <t>до расчетного уровня</t>
  </si>
  <si>
    <t>Объем - 2 графика</t>
  </si>
  <si>
    <t>Вычисление параметров распреде-</t>
  </si>
  <si>
    <t>ления отдельных характеристик</t>
  </si>
  <si>
    <t>табл.56, пар.13</t>
  </si>
  <si>
    <t>стока с построением кривой</t>
  </si>
  <si>
    <t>обеспеченности</t>
  </si>
  <si>
    <t>Объем работ - 6 кривых</t>
  </si>
  <si>
    <t>Составление продольного профиля</t>
  </si>
  <si>
    <t>(для 3х мост.переходов)</t>
  </si>
  <si>
    <t xml:space="preserve">табл.40, пар.1 </t>
  </si>
  <si>
    <t>объем работ - 1.5 км</t>
  </si>
  <si>
    <t>Определение вертикальных</t>
  </si>
  <si>
    <t>деформаций русла (по формуле)</t>
  </si>
  <si>
    <t xml:space="preserve">табл.57, пар.13 </t>
  </si>
  <si>
    <t>К=0,5 за неполный объем работ</t>
  </si>
  <si>
    <t>Объем - 0 участков</t>
  </si>
  <si>
    <t>Составление баланса поверхност-</t>
  </si>
  <si>
    <t>ного стока</t>
  </si>
  <si>
    <t>(k-0,1%)</t>
  </si>
  <si>
    <t>тб. 59</t>
  </si>
  <si>
    <t>Определение глубинных деформ.</t>
  </si>
  <si>
    <t>по формуле</t>
  </si>
  <si>
    <t>11 участков</t>
  </si>
  <si>
    <t>примечание 2</t>
  </si>
  <si>
    <t>Определение смещений русла</t>
  </si>
  <si>
    <t xml:space="preserve">в плане по данным съемок </t>
  </si>
  <si>
    <t xml:space="preserve">табл.57, пар.11 </t>
  </si>
  <si>
    <t>разных лет (до 3)</t>
  </si>
  <si>
    <t>до 3 участков</t>
  </si>
  <si>
    <t>Составление записки "Характерис</t>
  </si>
  <si>
    <t>вдхр, р. Дойбица</t>
  </si>
  <si>
    <t>тика естественного режима реки"</t>
  </si>
  <si>
    <t>табл.64, пар.2</t>
  </si>
  <si>
    <t>Объем работ - 1 записка</t>
  </si>
  <si>
    <t>вдхр</t>
  </si>
  <si>
    <t>тика ледового режима реки"</t>
  </si>
  <si>
    <t>табл.64, пар.4</t>
  </si>
  <si>
    <t>Объем работ - 0 записка</t>
  </si>
  <si>
    <t>Подбор метеостанции</t>
  </si>
  <si>
    <t>Объем работ - 1метеостанция</t>
  </si>
  <si>
    <t>тб.67,п.1</t>
  </si>
  <si>
    <t>Итого камеральные работы по п.п. 1 - 17</t>
  </si>
  <si>
    <t xml:space="preserve">Составление климатической </t>
  </si>
  <si>
    <t>характеристики района изысканий</t>
  </si>
  <si>
    <t>табл.69, пар.1</t>
  </si>
  <si>
    <t>Итого по п.п. 1 - 18</t>
  </si>
  <si>
    <t>Составление технического</t>
  </si>
  <si>
    <t>отчёта (недост.изуч.территория)</t>
  </si>
  <si>
    <t>табл.62, пар. 5</t>
  </si>
  <si>
    <t>табл.62</t>
  </si>
  <si>
    <t>1 отчёт</t>
  </si>
  <si>
    <t>примечание 6</t>
  </si>
  <si>
    <t>К=1.0 (при числе опорных и</t>
  </si>
  <si>
    <t>расчетных створов х-х)</t>
  </si>
  <si>
    <t>Итого по п.п. 1 - 19</t>
  </si>
  <si>
    <t>Составление программы работ</t>
  </si>
  <si>
    <t>табл.69, пар. 3</t>
  </si>
  <si>
    <t>табл.53, пар.4</t>
  </si>
  <si>
    <t>Итого по п.п. 1 - 20</t>
  </si>
  <si>
    <t>С учетом районного коэфици-</t>
  </si>
  <si>
    <t>ента по Новосибирской области</t>
  </si>
  <si>
    <t>табл.3, п.3</t>
  </si>
  <si>
    <r>
      <rPr>
        <sz val="10"/>
        <rFont val="Times New Roman"/>
        <charset val="204"/>
      </rPr>
      <t>К</t>
    </r>
    <r>
      <rPr>
        <vertAlign val="subscript"/>
        <sz val="10"/>
        <rFont val="Times New Roman"/>
        <charset val="204"/>
      </rPr>
      <t>1</t>
    </r>
    <r>
      <rPr>
        <sz val="10"/>
        <rFont val="Times New Roman"/>
        <charset val="204"/>
      </rPr>
      <t xml:space="preserve"> = 1,1</t>
    </r>
  </si>
  <si>
    <t>Итого по п.п. 1 - 21</t>
  </si>
  <si>
    <t>Итого по 2 разделу:</t>
  </si>
  <si>
    <t>Итого по 1 и 2 разделу в бц 91г</t>
  </si>
  <si>
    <t xml:space="preserve">Всего по смете с учетом </t>
  </si>
  <si>
    <t>Письмо Минстроя</t>
  </si>
  <si>
    <t>/1000</t>
  </si>
  <si>
    <t>К индексации = 66.38</t>
  </si>
  <si>
    <t xml:space="preserve">России </t>
  </si>
  <si>
    <t>в ценах 1кв 2024</t>
  </si>
  <si>
    <t>№ 13023-ИФ/09</t>
  </si>
  <si>
    <t>от 07.03.2024</t>
  </si>
  <si>
    <t>Затраты на получение информа-</t>
  </si>
  <si>
    <t>СБЦ - 01 Общ. указ.</t>
  </si>
  <si>
    <t>ряды по 3-м аналогам (слой половодья, макс.расход)</t>
  </si>
  <si>
    <t>ции в УГМС метеорологических</t>
  </si>
  <si>
    <t>п.12, п.17</t>
  </si>
  <si>
    <t>с-ф №00000033 от 31.01.2023</t>
  </si>
  <si>
    <t>снегоперенос, сильные и метелевые ветра м/с Клин</t>
  </si>
  <si>
    <t>метеорологических данных</t>
  </si>
  <si>
    <t>ФГБУ "ВНИИГМИ-МЦД"</t>
  </si>
  <si>
    <t>(климатические данные, данные по</t>
  </si>
  <si>
    <t>п/п 00021891 от 23.12.2022</t>
  </si>
  <si>
    <t>климатич. данные</t>
  </si>
  <si>
    <t>рекам-аналогам по фактич.затратам)</t>
  </si>
  <si>
    <t>ФГБУ "Центральное УГМС"</t>
  </si>
  <si>
    <t>МС Клин</t>
  </si>
  <si>
    <t xml:space="preserve">Итого 1 кв 2024г.: </t>
  </si>
  <si>
    <t>Итого в ценах 01.01.2001</t>
  </si>
  <si>
    <t>М.В.Милишенко</t>
  </si>
  <si>
    <t>Смета № 4</t>
  </si>
  <si>
    <t>на инженерно-экологические изыскания</t>
  </si>
  <si>
    <t>Наименование объекта изысканий</t>
  </si>
  <si>
    <t>«Организация пассажирского сообщения от станции Москва – Октябрьская – Пассажирская до проектируемого ТПУ «Завидово» через остановочный пункт Путепроводная Октябрьской железной дороги Этап 2. Строительство железнодорожной линии от примыкания к Октябрьской железной дороге до проектируемого ТПУ «Завидово»</t>
  </si>
  <si>
    <t xml:space="preserve">Заказчик: </t>
  </si>
  <si>
    <t>Государственное казенное учреждение Тверской области «Дирекция
территориального дорожного фонда Тверской области</t>
  </si>
  <si>
    <r>
      <rPr>
        <b/>
        <sz val="10"/>
        <rFont val="Times New Roman"/>
        <charset val="204"/>
      </rPr>
      <t>Исполнитель:</t>
    </r>
    <r>
      <rPr>
        <sz val="10"/>
        <rFont val="Times New Roman"/>
        <charset val="204"/>
      </rPr>
      <t xml:space="preserve">  </t>
    </r>
  </si>
  <si>
    <t>ОАО «Сибгипротранс»</t>
  </si>
  <si>
    <t>Сметный расчет составлен по следующим документам:</t>
  </si>
  <si>
    <t>СБЦ-99. Инженерно-геологические и инженерно-экологические изыскания для строительства</t>
  </si>
  <si>
    <t>№ пп</t>
  </si>
  <si>
    <t>Виды работ</t>
  </si>
  <si>
    <t>Таблица, параграф</t>
  </si>
  <si>
    <t>Единицы измерения</t>
  </si>
  <si>
    <t xml:space="preserve">Цена единицы работ, руб.                            </t>
  </si>
  <si>
    <t>Коэффициенты</t>
  </si>
  <si>
    <t>Объем       работ</t>
  </si>
  <si>
    <t>Стоимость, руб.</t>
  </si>
  <si>
    <t xml:space="preserve">                           ПОДГОТОВИТЕЛЬНЫЕ РАБОТЫ</t>
  </si>
  <si>
    <t xml:space="preserve">Составление и согласование программы исследований </t>
  </si>
  <si>
    <t xml:space="preserve"> т.81 п.1</t>
  </si>
  <si>
    <t>прогр.</t>
  </si>
  <si>
    <t>Районный коэффициент к сметной стоимости</t>
  </si>
  <si>
    <t>т.3 п.3</t>
  </si>
  <si>
    <t>Итого по подготовительным работам:</t>
  </si>
  <si>
    <t>ПОЛЕВЫЕ РАБОТЫ</t>
  </si>
  <si>
    <t>Маршрутное обследование для составления инженерно-экологических карт м-ба 1:25000 при удовлетворительной проходимости</t>
  </si>
  <si>
    <t>т.10 п.2</t>
  </si>
  <si>
    <t>км</t>
  </si>
  <si>
    <t>Описание точек наблюдений при составлении инженерно-экологических карт (МЭД)</t>
  </si>
  <si>
    <t>т.11 п.2</t>
  </si>
  <si>
    <t>1 точка</t>
  </si>
  <si>
    <t>Отбор объединённых проб почво-грунтов для анализа на загрязнённость по химическим показателям (методами конверта)</t>
  </si>
  <si>
    <t xml:space="preserve">т.60 п.7 </t>
  </si>
  <si>
    <t>1 проба</t>
  </si>
  <si>
    <t>Отбор объединённых проб почво-грунтов для анализа на ЕРН</t>
  </si>
  <si>
    <t>Итого полевых работ:</t>
  </si>
  <si>
    <t>ЛАБОРАТОРНЫЕ РАБОТЫ</t>
  </si>
  <si>
    <t>Почвы (6)</t>
  </si>
  <si>
    <t>Водородный показатель рН водной вытяжки</t>
  </si>
  <si>
    <t>табл. 70,  § 14</t>
  </si>
  <si>
    <t>проба</t>
  </si>
  <si>
    <t xml:space="preserve">Ртуть </t>
  </si>
  <si>
    <t>табл. 70,  § 57</t>
  </si>
  <si>
    <t>Мышьяк</t>
  </si>
  <si>
    <t>Медь, цинк</t>
  </si>
  <si>
    <t xml:space="preserve">Свинец </t>
  </si>
  <si>
    <t>Кадмий</t>
  </si>
  <si>
    <t xml:space="preserve">Никель </t>
  </si>
  <si>
    <t>Нефтяные углеводороды</t>
  </si>
  <si>
    <t>табл. 70, § 63</t>
  </si>
  <si>
    <t>Бенз(а)пирен</t>
  </si>
  <si>
    <t>табл. 70, § 66</t>
  </si>
  <si>
    <t>Определение радионуклидов хроматомасс-спектрометрическим методом</t>
  </si>
  <si>
    <t>табл. 70, § 69</t>
  </si>
  <si>
    <t>Итого лабораторных работ:</t>
  </si>
  <si>
    <t xml:space="preserve"> КАМЕРАЛЬНЫЕ РАБОТЫ</t>
  </si>
  <si>
    <t xml:space="preserve">Составление инженерно-экологических карт м-ба 1: 25000 при удовлетворительной проходимости </t>
  </si>
  <si>
    <t>Обработка лабораторных анализов</t>
  </si>
  <si>
    <t>т.86 п.6</t>
  </si>
  <si>
    <t xml:space="preserve">% </t>
  </si>
  <si>
    <t>Итого камеральных работ:</t>
  </si>
  <si>
    <t>Составление технического отчёта</t>
  </si>
  <si>
    <t>т.87 п.1</t>
  </si>
  <si>
    <t>Итого камеральных работ с учетом районного коэффициента: Новосибирская обл., г.Новосибирск</t>
  </si>
  <si>
    <t>ПРОЧИЕ РАСХОДЫ</t>
  </si>
  <si>
    <t>Внутренний транспорт при расстоянии 20-25 км и стоимости полевых работ до 5 тыс. руб.</t>
  </si>
  <si>
    <t>т.4 п.5</t>
  </si>
  <si>
    <t>Внешний транспорт при расстоянии от 1000 до 2000</t>
  </si>
  <si>
    <t xml:space="preserve"> т. 5 п.5</t>
  </si>
  <si>
    <t>Организация и ликвид. работ</t>
  </si>
  <si>
    <t xml:space="preserve"> ОУ п.13</t>
  </si>
  <si>
    <t>ИТОГО в ценах СБЦ-99</t>
  </si>
  <si>
    <t>ИТОГО с индексом сметной стоимости изыскательских работ 1 кв. 2024 г. (К =66,38 Письмо Минстроя России от 07.03.2024 N 13023-ИФ/09)</t>
  </si>
  <si>
    <t>Переход цен  от I кв. 2024г к  ценам 01.01.2001г  (К=5,83)</t>
  </si>
  <si>
    <t xml:space="preserve">                                                    </t>
  </si>
  <si>
    <t xml:space="preserve">Составил        </t>
  </si>
  <si>
    <t xml:space="preserve">Д.В. Половников                                                                 </t>
  </si>
  <si>
    <t>ИСПОЛНИТЕЛЬНАЯ СМЕТА №  4</t>
  </si>
  <si>
    <t>на полевые инженерно-геологические работы</t>
  </si>
  <si>
    <t>Проектная  документация</t>
  </si>
  <si>
    <t>Организация пассажирского сообщения от станции Москва-Октябрьская-Пассажирская до проектируемого транспортно-пересадочного узла "Завидово" через остановочный пункт Путепроводная Октябрьской железной дороги Этап 2. Строительство железнодорожной линии от примыкания к Октябрьской железной дороге до проектируемого ТПУ «Завидово»</t>
  </si>
  <si>
    <t>Наименование организации</t>
  </si>
  <si>
    <t>подрядчика</t>
  </si>
  <si>
    <t>Наименование изыскательской</t>
  </si>
  <si>
    <t xml:space="preserve"> организации</t>
  </si>
  <si>
    <t xml:space="preserve"> виды работ</t>
  </si>
  <si>
    <t>Обоснование стоимости</t>
  </si>
  <si>
    <t xml:space="preserve">Расчёт стоимости </t>
  </si>
  <si>
    <r>
      <rPr>
        <sz val="10"/>
        <rFont val="Arial"/>
        <charset val="204"/>
      </rPr>
      <t xml:space="preserve">Стоимость </t>
    </r>
    <r>
      <rPr>
        <b/>
        <sz val="11"/>
        <rFont val="Arial"/>
        <charset val="204"/>
      </rPr>
      <t>(рублей)</t>
    </r>
  </si>
  <si>
    <t>Наименование</t>
  </si>
  <si>
    <t>кол-во</t>
  </si>
  <si>
    <t xml:space="preserve"> ИНЖЕНЕРНО-ГЕОЛОГИЧЕСКИЕ РАБОТЫ</t>
  </si>
  <si>
    <t>СБЦ-99 Справочник базовых цен на инженерно-геологические и инженерно-экологические изыскания для строительства (цены приведены к базисному уровню на 01.01.1991г).  Москва 1999г</t>
  </si>
  <si>
    <t>Категория сложности инженерно-геологических условий III (сложная)</t>
  </si>
  <si>
    <t>Продолжительность неблагоприятного периода 6,5 мес (15-20/X по 1-5/V)</t>
  </si>
  <si>
    <t>I. ПОЛЕВЫЕ РАБОТЫ</t>
  </si>
  <si>
    <t xml:space="preserve">Инженерно-геологическое рекогносцировочное обследование трассы район II кат.сложности при удовлетворительной проходимости </t>
  </si>
  <si>
    <t>табл.9, п.2</t>
  </si>
  <si>
    <t>Буровые работы</t>
  </si>
  <si>
    <t>Бурение скважин колонковым способом Ø св.160мм глубиной  до 15м в грунтах:</t>
  </si>
  <si>
    <t>табл.17</t>
  </si>
  <si>
    <t>II категории, п.м.</t>
  </si>
  <si>
    <t>п.1</t>
  </si>
  <si>
    <t xml:space="preserve">III категории, п.м. </t>
  </si>
  <si>
    <t>Всего метров:</t>
  </si>
  <si>
    <t xml:space="preserve"> К-0,9 бурение без устройства циркуляционной системы</t>
  </si>
  <si>
    <t>табл.17, прим.</t>
  </si>
  <si>
    <t>Бурение скважин колонковым способом   Ø  до 160мм глубиной св. 15 до 25м в грунтах:</t>
  </si>
  <si>
    <t>Бурение скважин колонковым способом   Ø  до 160мм глубиной св.25 до 50 м в грунтах:</t>
  </si>
  <si>
    <t>Бурение скважин колонковым способом   Ø  до 160мм глубиной св.50 м в грунтах:</t>
  </si>
  <si>
    <t xml:space="preserve"> К-0,9 К-0,95 бурение без устройства циркуляционной системы</t>
  </si>
  <si>
    <t xml:space="preserve"> табл.17, прим.</t>
  </si>
  <si>
    <t>Гидрогеологические наблюдения при бурении скважин Ø до 160мм. глубиной до 25м</t>
  </si>
  <si>
    <t>табл.18, п.1</t>
  </si>
  <si>
    <t>К-0,6 -гидрогеологические наблюдения без "тартания"</t>
  </si>
  <si>
    <t>Часть 2, Глава 4, п.8</t>
  </si>
  <si>
    <t>Гидрогеологические наблюдения при бурении скважин Ø  до 160мм. Глубиной св.25 до 50 м</t>
  </si>
  <si>
    <t>Гидрогеологические наблюдения при бурении скважин Ø до 160мм. глубиной св.50,0м</t>
  </si>
  <si>
    <t>Крепление скважин при бурении Ø до 160мм - 50%</t>
  </si>
  <si>
    <t>табл.18, п.4</t>
  </si>
  <si>
    <t>Горнопроходческие работы</t>
  </si>
  <si>
    <t>Проходка шурфов глубиной до 2,5 м сечением до 2,5 м2 в грунтах</t>
  </si>
  <si>
    <t>III категории, п.м.</t>
  </si>
  <si>
    <t>Итого по п.п.1-9</t>
  </si>
  <si>
    <t>Полевые исследования грунтов и отбор проб</t>
  </si>
  <si>
    <t xml:space="preserve">Отбор монолитов связных грунтов с глубины, м                             </t>
  </si>
  <si>
    <t>табл.57</t>
  </si>
  <si>
    <t>до 10м, мон</t>
  </si>
  <si>
    <t xml:space="preserve"> п.1</t>
  </si>
  <si>
    <t>св.10 до 20, мон.</t>
  </si>
  <si>
    <t xml:space="preserve"> п.2</t>
  </si>
  <si>
    <t>св.20 до 30, мон.</t>
  </si>
  <si>
    <t xml:space="preserve"> п.3</t>
  </si>
  <si>
    <t>св.30 до 40, мон.</t>
  </si>
  <si>
    <t xml:space="preserve"> п.4</t>
  </si>
  <si>
    <t>св.40, мон.</t>
  </si>
  <si>
    <t xml:space="preserve"> п.5</t>
  </si>
  <si>
    <t>Статическое зондирование грунтов непрерывным вдавливанием зонда со скоростью не свыше 1 м/мин до глубины:</t>
  </si>
  <si>
    <t>табл.45, п.5</t>
  </si>
  <si>
    <t>св.10 до 15 м, испыт.</t>
  </si>
  <si>
    <t>св.20 до 25 м, испыт.</t>
  </si>
  <si>
    <r>
      <rPr>
        <sz val="10"/>
        <rFont val="Arial"/>
        <charset val="204"/>
      </rPr>
      <t>Испытание грунтов в буровых скважинах на глубине до 10 м вертикальной статической нагрузкой штампом площадью 600 см</t>
    </r>
    <r>
      <rPr>
        <vertAlign val="superscript"/>
        <sz val="10"/>
        <rFont val="Arial"/>
        <charset val="204"/>
      </rPr>
      <t>2</t>
    </r>
    <r>
      <rPr>
        <sz val="11"/>
        <rFont val="Arial"/>
        <charset val="204"/>
      </rPr>
      <t xml:space="preserve"> удельным давлением, МПа:</t>
    </r>
  </si>
  <si>
    <t>табл.54</t>
  </si>
  <si>
    <t>св.0,3 до 0,5 МПа</t>
  </si>
  <si>
    <t>п.16</t>
  </si>
  <si>
    <t>Испытание грунтов методом вращательного среза до глубины 10 м, испыт.</t>
  </si>
  <si>
    <t>табл.46, п.1</t>
  </si>
  <si>
    <t>Итого п.п.10-13</t>
  </si>
  <si>
    <t>Итого по разделу I  (полевые работы)</t>
  </si>
  <si>
    <t>II. ЛАБОРАТОРНЫЕ РАБОТЫ</t>
  </si>
  <si>
    <t>Глинистые грунты</t>
  </si>
  <si>
    <t>Консистенция при нарушенной структуре</t>
  </si>
  <si>
    <t>табл.63, п.3</t>
  </si>
  <si>
    <t xml:space="preserve">Полный комплекс определений физических свойств </t>
  </si>
  <si>
    <t>табл.63, п.8</t>
  </si>
  <si>
    <t>15а</t>
  </si>
  <si>
    <t>Гранулометрический анализ ситовым методом пипетки, опр.</t>
  </si>
  <si>
    <t>табл.63, п.21</t>
  </si>
  <si>
    <t>Полный комплекс физико-механических свойств грунта. С определением сопротивления грунта срезу (консолидированный срез) под нагрузкой до 0,6 МПа</t>
  </si>
  <si>
    <t>табл.63, п.25</t>
  </si>
  <si>
    <t>Сокращенный комплекс физико-механических свойств грунта. Показатели сжимаемости и сопутствующие определения при компрессионных испытаниях по одной ветви с нагрузкой до 0,6 МПа</t>
  </si>
  <si>
    <t>табл.63, п.17</t>
  </si>
  <si>
    <t>Сокращенный комплекс физико-механических свойств грунта при неконсолидированном срезе с нагрузкой до 0,6 МПа</t>
  </si>
  <si>
    <t>табл.63, п.13</t>
  </si>
  <si>
    <t>Определение характеристик прочности и деформируемости при трехосном сжатии</t>
  </si>
  <si>
    <t>табл.66, п.4</t>
  </si>
  <si>
    <t>Определение содержания органических веществ, опр.</t>
  </si>
  <si>
    <t>табл.70, п.11</t>
  </si>
  <si>
    <t>Песчаные и крупнообломочные грунты</t>
  </si>
  <si>
    <t>Гранулометрический анализ ситовым методом  с разделением на фракции от 10 до 0,5мм, опр.</t>
  </si>
  <si>
    <t>табл.64, п.6</t>
  </si>
  <si>
    <t>То же с разделением на фракции 0,5; 0,25; 0,1 мм (с кипячением и промывкой)</t>
  </si>
  <si>
    <t>табл.64. п.7</t>
  </si>
  <si>
    <t>Влажность</t>
  </si>
  <si>
    <t>табл.64. п.1</t>
  </si>
  <si>
    <t>табл.65, п.1</t>
  </si>
  <si>
    <t>Биогенные грунты</t>
  </si>
  <si>
    <t>Влажность торфа</t>
  </si>
  <si>
    <t>табл.69, п.1</t>
  </si>
  <si>
    <t>Степень разложения торфа</t>
  </si>
  <si>
    <t>табл.69, п.5</t>
  </si>
  <si>
    <t>Исследование химического состава грунтов и воды</t>
  </si>
  <si>
    <t>Корроз. активность грунтов по отношению к  стали,  опр</t>
  </si>
  <si>
    <t>табл.75, п.4</t>
  </si>
  <si>
    <t>Анализ водной вытяжки, опр.</t>
  </si>
  <si>
    <t>табл.71,п.2</t>
  </si>
  <si>
    <t>Подготовка водной вытяжки</t>
  </si>
  <si>
    <t>табл.71, п.83</t>
  </si>
  <si>
    <t>Химический анализ воды, опр.</t>
  </si>
  <si>
    <t>табл.73, п.1</t>
  </si>
  <si>
    <t>Итогопо разделу II (лабораторные работы)</t>
  </si>
  <si>
    <t>III. КАМЕРАЛЬНЫЕ РАБОТЫ</t>
  </si>
  <si>
    <t xml:space="preserve"> Составление программы работ для районов II кат. сложности на площадь изысканий до  1 кв. км, при средней глубине скважин св. 10 до 15  м</t>
  </si>
  <si>
    <t>табл.81, п.3</t>
  </si>
  <si>
    <t>К-1,25 для районов II категории сложности</t>
  </si>
  <si>
    <t xml:space="preserve"> табл.81, прим.1</t>
  </si>
  <si>
    <t>Камеральная обработка инженерно-геологической рекогносцировки при удовлетворительной проходимости в районе II категории сложности</t>
  </si>
  <si>
    <t>Табл.9,п.2</t>
  </si>
  <si>
    <t>Камеральная обработка материалов буровых  и горнопроходческих работ c гидрогеологическими наблюдениями, п.м.</t>
  </si>
  <si>
    <t xml:space="preserve">табл.82 </t>
  </si>
  <si>
    <t>без гидрогеологических наблюдений</t>
  </si>
  <si>
    <t>с гидрогеологическими наблюдениями</t>
  </si>
  <si>
    <t>п.2</t>
  </si>
  <si>
    <t>К-1,2 составление предварительных геологических и литологических профилей в зависимости от сложности инженерно-геологических условий</t>
  </si>
  <si>
    <t>табл.82, прим.3</t>
  </si>
  <si>
    <t>Камеральная обработка полевого испытания грунтов:</t>
  </si>
  <si>
    <t>табл.83</t>
  </si>
  <si>
    <t xml:space="preserve"> статическое зондирование на глубину</t>
  </si>
  <si>
    <t>п.3</t>
  </si>
  <si>
    <t>вращательный срез</t>
  </si>
  <si>
    <t>п.4</t>
  </si>
  <si>
    <t>штамповые испытания</t>
  </si>
  <si>
    <t>Обработка лабораторных даных:</t>
  </si>
  <si>
    <t>табл.86</t>
  </si>
  <si>
    <t>глинистых грунтов  20%</t>
  </si>
  <si>
    <t>песчаных и крупнообломочных 15%</t>
  </si>
  <si>
    <t>торфа 12%</t>
  </si>
  <si>
    <t>п.7</t>
  </si>
  <si>
    <t>химический состав грунтов и почв 12%</t>
  </si>
  <si>
    <t>химический состав воды 15%</t>
  </si>
  <si>
    <t>п.5</t>
  </si>
  <si>
    <t>коррозионная активность грунтов и воды 15%</t>
  </si>
  <si>
    <t>п.8</t>
  </si>
  <si>
    <t>Итого п.п.31-35</t>
  </si>
  <si>
    <t>Составление отчёта</t>
  </si>
  <si>
    <t>табл.87,п.3</t>
  </si>
  <si>
    <t xml:space="preserve">ИТОГО по разделу III  (камеральные работы)                                          </t>
  </si>
  <si>
    <t xml:space="preserve">Всего  по разделам I - III (п.1 - п.36)                                                                        </t>
  </si>
  <si>
    <t>IV. ПРОЧИЕ РАСХОДЫ</t>
  </si>
  <si>
    <t>Расходы по внутреннему транспорту при расстоянии от базы изыскательской партии до участка изысканий 20-25км</t>
  </si>
  <si>
    <t>табл.4,п.5</t>
  </si>
  <si>
    <t>Расходы по внешнему транспорту при расстоянии перевозки в одном направлении св.2000км и продолжительности изысканий  до 6 месяцев</t>
  </si>
  <si>
    <t>табл.5,п.6</t>
  </si>
  <si>
    <t>(</t>
  </si>
  <si>
    <t>)*</t>
  </si>
  <si>
    <t xml:space="preserve">Расходы по организации и ликвидации инженерно-геологических работ </t>
  </si>
  <si>
    <t>стр.12,п.13</t>
  </si>
  <si>
    <t>Итого по разделу IV  (прочие расходы)</t>
  </si>
  <si>
    <t>ИТОГО ПО РАЗДЕЛАМ I - IV ( в базовых ценах)</t>
  </si>
  <si>
    <t>ИТОГО СМЕТНАЯ СТОИМОСТЬ ИНЖЕНЕРНО-ГЕОЛОГИЧЕСКИХ РАБОТ</t>
  </si>
  <si>
    <t>тыс.руб</t>
  </si>
  <si>
    <t xml:space="preserve">С учетом инфляционного коэффициента  К =66,38
Письмо Минстроя России от 07.03.2024 N 13023-ИФ/09                 </t>
  </si>
  <si>
    <t>/</t>
  </si>
  <si>
    <t>Е.А. Пылаева</t>
  </si>
  <si>
    <t>СМ</t>
  </si>
  <si>
    <t xml:space="preserve"> С М Е Т А №5</t>
  </si>
  <si>
    <t>геофизические работы</t>
  </si>
  <si>
    <t>Организация пассажирского сообщения от станции Москва - Октябрьская - Пассажирская до проектируемого транспортно-пересадочного узла «Завидово» через остановочный пункт Путепроводная Октябрьской железной дороги
Этап  2. Строительство железнодорожной линии от примыкания к октябрьской железной дороге до проектируемого тпу «завидово»</t>
  </si>
  <si>
    <t>Наименование организации заказчика</t>
  </si>
  <si>
    <t>Наименование проектной (изыскательской) организации</t>
  </si>
  <si>
    <t xml:space="preserve">№ частей, глав, таблиц,пунктов, указаний к разделу или главе Сборника цен </t>
  </si>
  <si>
    <t>Расчёт стоимости  объём строительно-монтажных работ х% :  100 или количества х цена</t>
  </si>
  <si>
    <t>Стоимость (рублей)</t>
  </si>
  <si>
    <t>СЦР-82 -Сборник цен на изыскательские работы для капитального строительства</t>
  </si>
  <si>
    <t>Категория сложности для сейсморазведки, электроразведки - III  (глава 16. Геофизические работы. Общие положения)</t>
  </si>
  <si>
    <t>Категория сложности для определения коррозионной активности грунтов и интенсивности блуждающих токов - II (Глава 16. Геофизические работы. стр. 279)</t>
  </si>
  <si>
    <t>Продолжительность неблагоприятного периода 6,5 месяцев с 20/X по 5/V</t>
  </si>
  <si>
    <t>Сейсморазведка</t>
  </si>
  <si>
    <t xml:space="preserve">Сейсморазведка (сейсмотомография (МПВ, МОВ) 48 канальной сейсмостанцией, при возбуждении колебаний ударами кувалды при шаге наблюдений до 5м. </t>
  </si>
  <si>
    <t>таб.258, п.83</t>
  </si>
  <si>
    <t>Коэффициенты:</t>
  </si>
  <si>
    <t>К 1- механические и электрические помехи</t>
  </si>
  <si>
    <t>Глава 16, п.5</t>
  </si>
  <si>
    <t>Электроразведочные работы</t>
  </si>
  <si>
    <t>Георадарное зондирование  , физ.набл.</t>
  </si>
  <si>
    <t xml:space="preserve"> таб. 270, п.1(применительно)</t>
  </si>
  <si>
    <t>Измерение удельного электирческого сопротивления грунта четырехэлектродной установкой при расстоянии между точками св.100 до 200 м</t>
  </si>
  <si>
    <t xml:space="preserve"> таб. 267, п.3. </t>
  </si>
  <si>
    <t>К 2  - переноска оборудования с профиля на профиль на расстояние до 200м</t>
  </si>
  <si>
    <t>Глава 16, п.6</t>
  </si>
  <si>
    <t>К 3 - заземление электродов в сухих породах в случае подлива воды</t>
  </si>
  <si>
    <t>табл.265, п. 3</t>
  </si>
  <si>
    <t>К 4 - разность потенциалов до 0,3 мВ, неустойчивые точки ПС</t>
  </si>
  <si>
    <t>табл.265, п. 4</t>
  </si>
  <si>
    <t>Кобщ =</t>
  </si>
  <si>
    <t>Измерение разности потенциалов между двумя точками земли при расстоянии до 200м (интенсивность блуждающих токов). Измерение самопишушими приборами при длительности записи до 1 ч, измерение</t>
  </si>
  <si>
    <t>табл.283, п.2</t>
  </si>
  <si>
    <t>К 2 -  расстояние св.200 до 500 м</t>
  </si>
  <si>
    <t>табл.283, прим.</t>
  </si>
  <si>
    <t>Вертикальное электрическое зондирование с поверхности земли четырехэлекродной установкой (в модификации электротомографии)
Длина установки св 25 до 500 м</t>
  </si>
  <si>
    <t>табл.267, п.4</t>
  </si>
  <si>
    <t>Итого по п.п. 1-5 с учетом коэффициента</t>
  </si>
  <si>
    <t>прил. к постановлению Госстроя СССР №22 от 01.03.90. Общ.указ</t>
  </si>
  <si>
    <t>к-1,1 - метрологическое обеспечение единства точности измерений</t>
  </si>
  <si>
    <t>Планово-высотная привязка точек геофизической разведки</t>
  </si>
  <si>
    <t>табл.78, п.2,         кат III</t>
  </si>
  <si>
    <r>
      <rPr>
        <b/>
        <sz val="10"/>
        <rFont val="Times New Roman"/>
        <charset val="204"/>
      </rPr>
      <t>Итого полевые работы</t>
    </r>
    <r>
      <rPr>
        <sz val="10"/>
        <rFont val="Times New Roman"/>
        <charset val="204"/>
      </rPr>
      <t xml:space="preserve">                             </t>
    </r>
  </si>
  <si>
    <t xml:space="preserve">К-1,2 неблагоприятный период </t>
  </si>
  <si>
    <t>табл.2, постановление Госстроя СССР №22 от 01.03-90</t>
  </si>
  <si>
    <t>Составление программы работс ( при стоимости изысканий св.10 до 25 т.р.)</t>
  </si>
  <si>
    <t>СЦР-82           таб.294, п.2</t>
  </si>
  <si>
    <t>Камеральная обработка сейсморазведочных работ на дневной поверхности при одном типе волн</t>
  </si>
  <si>
    <t>СЦР-82    таб.291      п. 1</t>
  </si>
  <si>
    <t>Камеральная обработка электроразведочных  работ 30% от стоимости полевых  работ. Применительно к георадарным иссследованиям</t>
  </si>
  <si>
    <t>Гл.16. камеральные геофизические работы стр.288 (применительно)</t>
  </si>
  <si>
    <t>Камеральная обработка определения удельного электрического сопротивления. 10 опред. 150 /10 = 15</t>
  </si>
  <si>
    <t>табл.293, п.1</t>
  </si>
  <si>
    <t>Камеральная обработка материалов интенсивности блуждающих токов. Обработка результатов измерений разности потенциалов показывающими приборами</t>
  </si>
  <si>
    <t xml:space="preserve">  таб. 293       п.3</t>
  </si>
  <si>
    <t>Итого п.п.6-10</t>
  </si>
  <si>
    <t xml:space="preserve">Составление отчета по геофизическим исследованиям -10%.                                                   </t>
  </si>
  <si>
    <t xml:space="preserve"> таб.294, п.10, </t>
  </si>
  <si>
    <t>))*</t>
  </si>
  <si>
    <t xml:space="preserve">  К-1,2 - составление отчета по комплексу методов</t>
  </si>
  <si>
    <t xml:space="preserve"> таб.294, прим.3</t>
  </si>
  <si>
    <t>Итого камеральные работы</t>
  </si>
  <si>
    <t>Всего по п.п.1-11</t>
  </si>
  <si>
    <t xml:space="preserve">Расходы по внутреннему транспорту 6%.                                                  </t>
  </si>
  <si>
    <t>таб.4, п.5</t>
  </si>
  <si>
    <t>К-1,25 коэффициент к расходам по внутреннему транспорту.  приложение к Постановлению Госстроя СССР №22 от 01.03.90г. Общие указания п.8</t>
  </si>
  <si>
    <t xml:space="preserve">Расходы по внешнему транспорту  25%                                                    </t>
  </si>
  <si>
    <t xml:space="preserve"> таб.5, п.7</t>
  </si>
  <si>
    <t>К-1,4 коэффициент к расходам по внешнему транспорту,                                                                     приложение к Постановлению Госстроя СССР №22 от 01.03.90г. Общие указания п.9</t>
  </si>
  <si>
    <t>Расходы по организации и ликвидации геофизических работ 11%</t>
  </si>
  <si>
    <t>СЦР-82г, таб.6, п.3</t>
  </si>
  <si>
    <t>Итого прочие расходы</t>
  </si>
  <si>
    <t>ИТОГО ПО СМЕТЕ В БАЗОВЫХ ЦЕНАХ тыс.руб</t>
  </si>
  <si>
    <t>Всего по смете с учетом индекса сметной стоимости на I квартал 2024 г. 
К =80,32 Письмо Минстроя России от 07.03.2024 N 13023-ИФ/09</t>
  </si>
  <si>
    <t>Ю.А. Курдюков</t>
  </si>
  <si>
    <t xml:space="preserve">Форма № 2П </t>
  </si>
  <si>
    <t>Приложение к _______________________________________________________________</t>
  </si>
  <si>
    <t>(договору, дополнительному соглашению, наряд-заказу)</t>
  </si>
  <si>
    <t xml:space="preserve">  СМЕТА №6</t>
  </si>
  <si>
    <t>на проектные (изыскательские) работы</t>
  </si>
  <si>
    <t>Организация пассажирского движения от станции</t>
  </si>
  <si>
    <t>Москва-Октябрьская-Пассажирская до проектируемого</t>
  </si>
  <si>
    <t>ТПУ "Завидово" через остановочный пункт Путепроводная</t>
  </si>
  <si>
    <t>Октябрьской железной дороги</t>
  </si>
  <si>
    <t>Этап 2. Строительство железнодорожной линии от примыкания к Октябрьской железной дороге до проектируемого ТПУ «Завидово»</t>
  </si>
  <si>
    <t>Наименование проектной</t>
  </si>
  <si>
    <t xml:space="preserve">(изыскательской) организации </t>
  </si>
  <si>
    <t xml:space="preserve"> заказчика </t>
  </si>
  <si>
    <t>№№ п.п.</t>
  </si>
  <si>
    <t>Характеристика предприятия, здания, сооружения или виды работ</t>
  </si>
  <si>
    <t>№№ частей, глав, таблиц, $$ и пунктов указаний к разделу или главе Сборника цен на проектные и изыскательские работы для строительства</t>
  </si>
  <si>
    <t xml:space="preserve">Расчет стоимости         а + вх или объем строительно-монтажных работ х%:100 или количество х цена </t>
  </si>
  <si>
    <t>Стоимость (тыс.руб.)</t>
  </si>
  <si>
    <t>Новая железная дорога</t>
  </si>
  <si>
    <t>СБЦПР-2014 г.</t>
  </si>
  <si>
    <t>(5035000+141500*12,7)*</t>
  </si>
  <si>
    <t>(электрическая тяга)</t>
  </si>
  <si>
    <t>"Железные</t>
  </si>
  <si>
    <t>*0.9*0,49</t>
  </si>
  <si>
    <t>Длина - 11,7 км</t>
  </si>
  <si>
    <t xml:space="preserve">дороги" </t>
  </si>
  <si>
    <t>таб.1, п.8, гр. 5,6</t>
  </si>
  <si>
    <t>Профильный объем земляных</t>
  </si>
  <si>
    <t>СБЦПР п.2.1.4</t>
  </si>
  <si>
    <t>работ - 34 тыс.м3/км (3 степень</t>
  </si>
  <si>
    <t>сложности)</t>
  </si>
  <si>
    <t>К1 = 0.9 - для 3-ей степени</t>
  </si>
  <si>
    <t xml:space="preserve">СБЦПР </t>
  </si>
  <si>
    <t>К2 = 2+3+5+8+2+5+6+10+8=49%</t>
  </si>
  <si>
    <t>таб. 51</t>
  </si>
  <si>
    <t>Итого</t>
  </si>
  <si>
    <t>в том числе П</t>
  </si>
  <si>
    <t>в том числе РД</t>
  </si>
  <si>
    <t xml:space="preserve">Всего с учетом индекса К=5,81 на I квартал 2024г. </t>
  </si>
  <si>
    <t xml:space="preserve"> Письмо Минстроя России от 07.03.2024 N 13023-ИФ/09</t>
  </si>
  <si>
    <t>Начальник отдела</t>
  </si>
  <si>
    <t>А.В. Арбеков</t>
  </si>
  <si>
    <t xml:space="preserve">  СМЕТА №7</t>
  </si>
  <si>
    <t>Металлический путепровод</t>
  </si>
  <si>
    <t>СБЦП-81-2001-16</t>
  </si>
  <si>
    <t>(66000+3740*51,3)*</t>
  </si>
  <si>
    <t>по схеме 1х44 м</t>
  </si>
  <si>
    <t>"Искусственные</t>
  </si>
  <si>
    <t>*0,95*1,1*1,1</t>
  </si>
  <si>
    <t>Длина - 51,3 м</t>
  </si>
  <si>
    <t xml:space="preserve">сооружения" </t>
  </si>
  <si>
    <t>таб.1, п.6.3, гр. 6,7</t>
  </si>
  <si>
    <t>К1 = 0,95 - на высоту опор;</t>
  </si>
  <si>
    <t>СБЦП п.2.1.10</t>
  </si>
  <si>
    <t>К2 = 1,1 - для индивидуальных</t>
  </si>
  <si>
    <t>СБЦП п.2.1.15</t>
  </si>
  <si>
    <t>опорных частей;</t>
  </si>
  <si>
    <t>К3 = 1,1 - на водоотвод</t>
  </si>
  <si>
    <t>СБЦП п.2.1.16</t>
  </si>
  <si>
    <t>СВСиУ для строительства</t>
  </si>
  <si>
    <t>п.1*0,2</t>
  </si>
  <si>
    <t>путепровода</t>
  </si>
  <si>
    <t>таб.5, п.4, гр. 5</t>
  </si>
  <si>
    <t>Водопропускные трубы (КЖБТ)</t>
  </si>
  <si>
    <t>(6600+290*20)*1,1*16</t>
  </si>
  <si>
    <t>Ср. длина 20 метров</t>
  </si>
  <si>
    <t>Количество - 16 штук</t>
  </si>
  <si>
    <t>таб.2, п.1.4, гр. 4,5</t>
  </si>
  <si>
    <t>К1 = 1,1 - на замену грунта;</t>
  </si>
  <si>
    <t>СБЦП п.2.1.28</t>
  </si>
  <si>
    <t>Гидравлические расчеты для</t>
  </si>
  <si>
    <t>п.3*0,055</t>
  </si>
  <si>
    <t>труб</t>
  </si>
  <si>
    <t>таб.8, п.1.2, гр. 5</t>
  </si>
  <si>
    <t>Приложение к</t>
  </si>
  <si>
    <t>форма  №2п</t>
  </si>
  <si>
    <t>(договору,  дополнительному  соглашению)</t>
  </si>
  <si>
    <t>на  проектные и изыскательские  работы.</t>
  </si>
  <si>
    <t>Стадия  проектирования  и</t>
  </si>
  <si>
    <t xml:space="preserve">Проектная и рабочая документация. </t>
  </si>
  <si>
    <t>наименование  строительства:</t>
  </si>
  <si>
    <t>Организация пассажирского сообщения от станции Москва-Октябрьская-Пассажирская до проектируемого транспортно-пересадочного узла "Завидово" через остановочный пункт Путепроводная Октябрьской железной дороги.
Этап 2. Строительство железнодорожной линии от примыкания к Октябрьской железной дороге до проектируемого ТПУ «Завидово»</t>
  </si>
  <si>
    <t>Здания и сооружения.</t>
  </si>
  <si>
    <t>№№
п.п.</t>
  </si>
  <si>
    <t>Характеристика  
предприятий, зданий,
сооружений  или
виды  работ</t>
  </si>
  <si>
    <t>№№ частей,глав, таблиц,и пунктов указаний к разделу или главе сборника цен на проектно -изыскательские
работы  для
строительства</t>
  </si>
  <si>
    <t xml:space="preserve">Расчет  стоимости
а+вх  или  объем 
СМРх% : 100, или
количество х цена. </t>
  </si>
  <si>
    <t>стоимость
(тыс.руб.)</t>
  </si>
  <si>
    <t>ТПУ Завидово</t>
  </si>
  <si>
    <t>Генеральный план территории. Расчетная площадь территории - 4 га</t>
  </si>
  <si>
    <t>СБЦ-2004 "Объекты промышленности химических волокон"  тб.3 п.3.1.</t>
  </si>
  <si>
    <t>30,938*4</t>
  </si>
  <si>
    <t>Вокзал на 200 пассажиров   
К=1,2 - на кондиционирование (п.2.10 СБЦП81-2001-09)                          
К=1,15 - на грунтовые условия - подтапливаемая территория (п.6 Общих указаний по применению СБЦПР)</t>
  </si>
  <si>
    <t>СБЦП81-2001-09 "Железные дороги" тб.7 п. 1.2</t>
  </si>
  <si>
    <t>(404700+3100*200)*1,2*1,15</t>
  </si>
  <si>
    <t xml:space="preserve">Платформа площадью 3080 м2 
К=1,15 - на грунтовые условия - подтапливаемая территория (п.6 Общих указаний по применению СБЦПР)                                                                         </t>
  </si>
  <si>
    <t>СБЦП81-2001-09 "Железные дороги" тб.7 п.6.3</t>
  </si>
  <si>
    <t>(113000+30*308)*1,15</t>
  </si>
  <si>
    <t>Навесы                                                
К=1,15 - на грунтовые условия - подтапливаемая территория (п.6 Общих указаний по применению СБЦПР)</t>
  </si>
  <si>
    <t>СБЦП81-2001-09 "Железные дороги" тб.7 п. 4.2</t>
  </si>
  <si>
    <t>(122500+20*1000)*1,15</t>
  </si>
  <si>
    <t>Центральный лестничный вход на платформу с пандусом</t>
  </si>
  <si>
    <t>СБЦ-2014                                 "Железные дороги                                        тб.10 п.18</t>
  </si>
  <si>
    <t>(97180+680*10)*1,15</t>
  </si>
  <si>
    <t>Турникетный павильон                                          
К=1,15 - на грунтовые условия - подтапливаемая территория (п.6 Общих указаний по применению СБЦПР)</t>
  </si>
  <si>
    <t>СБЦП81-2001-09 "Железные дороги" тб.7 п. 3</t>
  </si>
  <si>
    <t>(259,9+0,48*120)*1,15*1,2</t>
  </si>
  <si>
    <t>Периметровое ограждение территории  
Расчетная длина ограждения 1,5км</t>
  </si>
  <si>
    <t>СБЦ-2014                                 "Железные дороги                                        тб.10 п.9.1</t>
  </si>
  <si>
    <t>(14,950+18,360*1,5)*1,15</t>
  </si>
  <si>
    <t>Подпорная стенка 500 м</t>
  </si>
  <si>
    <t>СБЦ-2014                                 "Железные дороги                                        тб.10 п.11.4</t>
  </si>
  <si>
    <t>(319+2,75*100)*1,15</t>
  </si>
  <si>
    <t>Шумозащитный экран</t>
  </si>
  <si>
    <t>СБЦ-2014                                 "Железные дороги                                        тб.10 п.10.1</t>
  </si>
  <si>
    <t>260*1,15</t>
  </si>
  <si>
    <t xml:space="preserve">Фундамент КТП, 2 шт                        </t>
  </si>
  <si>
    <t>СБЦ - 2014  "Железные дороги              тб.45 п.4</t>
  </si>
  <si>
    <t>43,2*2*1,15</t>
  </si>
  <si>
    <t xml:space="preserve">Фундамент модульный пост ЭЦ                           </t>
  </si>
  <si>
    <t>(43,2+43*0,1*9)*1,15</t>
  </si>
  <si>
    <t xml:space="preserve">Фундамент пункта питания                           </t>
  </si>
  <si>
    <t>(43,2+43*0,1*2)*1,15</t>
  </si>
  <si>
    <t xml:space="preserve">Автомобильная стоянка </t>
  </si>
  <si>
    <t>СБЦ-2014                                 "Железные дороги                                        тб.10 п.12.1</t>
  </si>
  <si>
    <t>Опора поездной радиосвязи, 12 м</t>
  </si>
  <si>
    <t>СБЦ-81-2001-02                                 "Объекты связи"                                        тб.18 п.1</t>
  </si>
  <si>
    <t>(58,04+0,398*12)*1,15</t>
  </si>
  <si>
    <t>Блок пост на 10 км</t>
  </si>
  <si>
    <t>Генеральный план территории. Расчетная площадь территории - 1 га</t>
  </si>
  <si>
    <t>30,938*1</t>
  </si>
  <si>
    <t xml:space="preserve">Фундамент КТП                           </t>
  </si>
  <si>
    <t>43,2*1,15</t>
  </si>
  <si>
    <t>(58,04+0,398*50)*1,15</t>
  </si>
  <si>
    <t>Мачта связи на Канаковском шоссе</t>
  </si>
  <si>
    <t>Генеральный план территории. Расчетная площадь территории - 1  га</t>
  </si>
  <si>
    <t>Опора поездной радиосвязи, 50 м</t>
  </si>
  <si>
    <t>(58,040+0,398*50)*1,15</t>
  </si>
  <si>
    <t>Ст.Конаковский мох</t>
  </si>
  <si>
    <t>(58040+398*50)*1,15</t>
  </si>
  <si>
    <t>Тяговая подстанция на ст. Решетниково</t>
  </si>
  <si>
    <t>Генеральный план территории. Расчетная площадь территории - 0,5  га</t>
  </si>
  <si>
    <t>30,938*0,5</t>
  </si>
  <si>
    <t>ВСЕГО в базовых ценах</t>
  </si>
  <si>
    <t>Рабочая документация</t>
  </si>
  <si>
    <t>на 1кв. 2024</t>
  </si>
  <si>
    <t>М.А. Чурин</t>
  </si>
  <si>
    <t>Хозяйственно-питьевой водопровод 0,1 км</t>
  </si>
  <si>
    <t>СБЦ-2015 "Объекты водоснабжения и канализации"  тб.3 п.1.</t>
  </si>
  <si>
    <t>(64940+34770*0,1)*1,1</t>
  </si>
  <si>
    <t xml:space="preserve">Водомерный узел ,встроенный </t>
  </si>
  <si>
    <t>СБЦ-2008 Городские инж сооружения и коммуникации, табл. 6 п.13</t>
  </si>
  <si>
    <t>Противопожарные резервуары запаса воды в районе блок-поста 10км, ёмкостью 0,01тыс. М3 (2шт)              
К=1,5 на 2-й резервуар</t>
  </si>
  <si>
    <t>СБЦ-2015 "Объекты водоснабжения и канализации"  тб.5 п.10.</t>
  </si>
  <si>
    <t>(21960+79880*0,01)*1,5</t>
  </si>
  <si>
    <t>Противопожарный водопровод 0,1 км</t>
  </si>
  <si>
    <t>Сети хоз.бытовой канализации 0,05км                                                                   К=1,1 - на пластиковые трубы</t>
  </si>
  <si>
    <t>СБЦ-2015 "Объекты водоснабжения и канализации"  тб.8 п.1.</t>
  </si>
  <si>
    <t>(101100+16890*0,05)*1,1</t>
  </si>
  <si>
    <t>Сети ливневой канализации 0,3км                                                                К=1,1 - на пластиковые трубы</t>
  </si>
  <si>
    <t>(101100+16890*0,3)*1,1</t>
  </si>
  <si>
    <t xml:space="preserve">Станция перекачки загрязненных стоков                                    </t>
  </si>
  <si>
    <t>(147380+242530*0,15)</t>
  </si>
  <si>
    <t>Очистные сооружения ливневых стоков                                                           К=0,7 - на привязку с внесением изменений</t>
  </si>
  <si>
    <t>СБЦ-2015 "Объекты водоснабжения и канализации"  тб.10 п.14.</t>
  </si>
  <si>
    <t>(414910+34860*0,15)*0,7</t>
  </si>
  <si>
    <t>Сети канализации, напорные длиной 0,5 км</t>
  </si>
  <si>
    <t>(64940+34770*0,5)</t>
  </si>
  <si>
    <t>Противопожарные резервуары запаса воды в районе ст.Канаковский мох, ёмкостью 0,01тыс. М3 (2шт)              
К=1,5 на 2-й резервуар</t>
  </si>
  <si>
    <t>Очистные сооружения ливневых стоков  на перегоне, 10 шт                                                         К=0,1 - на привязку с внесением изменений</t>
  </si>
  <si>
    <t>(414910+34860*0,15)*0,1*10</t>
  </si>
  <si>
    <t>Приложение №________</t>
  </si>
  <si>
    <t>к Договору №______________</t>
  </si>
  <si>
    <t>от "____"_____________201_</t>
  </si>
  <si>
    <t>СМЕТА  № 10</t>
  </si>
  <si>
    <t>на  проектные  работы</t>
  </si>
  <si>
    <t xml:space="preserve"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 Этап 2. Строительство железнодорожной линии от примыкания к Октябрьской железной дороге до проектируемого ТПУ «Завидово»
</t>
  </si>
  <si>
    <t>Стадия проектных работ</t>
  </si>
  <si>
    <t xml:space="preserve">Наименование работ
</t>
  </si>
  <si>
    <t>Электроснабжение и электросовещение                (ТПУ "Завидово")</t>
  </si>
  <si>
    <t>Наименование проектной организации</t>
  </si>
  <si>
    <t>Наименование организации-заказчика</t>
  </si>
  <si>
    <t>№№   частей,  глав,</t>
  </si>
  <si>
    <t>таблиц   и   пунктов</t>
  </si>
  <si>
    <t xml:space="preserve">Расчет  стоимости - </t>
  </si>
  <si>
    <t>Характеристика  предприятия, здания,</t>
  </si>
  <si>
    <t>Указаний   к   разделу</t>
  </si>
  <si>
    <t xml:space="preserve">а + вх;  или - объем  </t>
  </si>
  <si>
    <t>п/п</t>
  </si>
  <si>
    <t>сооружения, или  вида  работ</t>
  </si>
  <si>
    <t>или  главе  Сборника</t>
  </si>
  <si>
    <t xml:space="preserve">строительно - монт- </t>
  </si>
  <si>
    <t>цен   на   проектные</t>
  </si>
  <si>
    <t xml:space="preserve">тажных  работ  х   </t>
  </si>
  <si>
    <t>и   изыскательские</t>
  </si>
  <si>
    <t xml:space="preserve">х  %  :  100; или </t>
  </si>
  <si>
    <t>работы   для   строи-</t>
  </si>
  <si>
    <t>количество х цена</t>
  </si>
  <si>
    <t>тельства</t>
  </si>
  <si>
    <t>Пункт питания ТПУ Завидово</t>
  </si>
  <si>
    <t>Кабельные сети 10,0 кВ ТПУ Завидово</t>
  </si>
  <si>
    <t>СБЦП 81-2001-09</t>
  </si>
  <si>
    <t>11960*1</t>
  </si>
  <si>
    <t>Протяженность - 0,040 км</t>
  </si>
  <si>
    <t>Железнодорожные</t>
  </si>
  <si>
    <t>дороги</t>
  </si>
  <si>
    <t>2014г</t>
  </si>
  <si>
    <t>табл. 17, п.1</t>
  </si>
  <si>
    <t xml:space="preserve"> Высоковольтные линии электроснабжения  ВЛЗ-1 10 кВ</t>
  </si>
  <si>
    <t>133000+0,010*2270</t>
  </si>
  <si>
    <t xml:space="preserve"> тункт питания ТПУ Завидово</t>
  </si>
  <si>
    <t>Протяженность - 0,010 км</t>
  </si>
  <si>
    <t>табл. 21, п.1.1</t>
  </si>
  <si>
    <t>Установка разьединителя типа Тесла-1-10/400 УХЛ1</t>
  </si>
  <si>
    <t>СБЦП 81-2001-07</t>
  </si>
  <si>
    <t>11220*1*1</t>
  </si>
  <si>
    <t>Количество  - 1</t>
  </si>
  <si>
    <t xml:space="preserve">Коммунальные </t>
  </si>
  <si>
    <t>инженерные сети и</t>
  </si>
  <si>
    <t>сооружения</t>
  </si>
  <si>
    <t>2012г</t>
  </si>
  <si>
    <t>табл. 37, п.12</t>
  </si>
  <si>
    <t>(применительно)</t>
  </si>
  <si>
    <t>Расчет заземления ( 1 расчет)</t>
  </si>
  <si>
    <t>1740*1*0,8</t>
  </si>
  <si>
    <t>табл.36, п5</t>
  </si>
  <si>
    <t>применительно К=0.8</t>
  </si>
  <si>
    <t>ТП 10/0,4 кВ (КТП №1)</t>
  </si>
  <si>
    <t>68380*1</t>
  </si>
  <si>
    <t>Количество на площадке - 1</t>
  </si>
  <si>
    <t>табл. 37, п.4</t>
  </si>
  <si>
    <t xml:space="preserve">Расчет токов короткого замыкания электрических </t>
  </si>
  <si>
    <t>2470*1</t>
  </si>
  <si>
    <t>сетей до 20 кВ</t>
  </si>
  <si>
    <t>Количество линий - 2</t>
  </si>
  <si>
    <t>табл. 40, п.2</t>
  </si>
  <si>
    <t>Расчет заземления (3 расчета)</t>
  </si>
  <si>
    <t>1740*3*0,8</t>
  </si>
  <si>
    <t>Кабельные сети 10,0 кВ ТПУ Завидово, КТП №1</t>
  </si>
  <si>
    <t>12265+2400*37</t>
  </si>
  <si>
    <t>Протяженность - 2,400 км</t>
  </si>
  <si>
    <t>табл. 17, п.4</t>
  </si>
  <si>
    <t>Кабельные сети 0,4 кВ ТПУ Завидово от КТП №1</t>
  </si>
  <si>
    <t>12265+1100*37</t>
  </si>
  <si>
    <t>Протяженность - 1,100 км</t>
  </si>
  <si>
    <t>Проектирование электрических сетей 0.4 Кв</t>
  </si>
  <si>
    <t>30690+139*1</t>
  </si>
  <si>
    <t>на участке ТПУ Завидово  КТП №1</t>
  </si>
  <si>
    <t>табл.41</t>
  </si>
  <si>
    <t>Количество линий - 4</t>
  </si>
  <si>
    <t>Кабельные сети 10,0 кВ ТПУ Завидово, КТП№2</t>
  </si>
  <si>
    <t>8265+950*41</t>
  </si>
  <si>
    <t>Протяженность - 0,950 км</t>
  </si>
  <si>
    <t>КТП №2 10/0,4 Кв</t>
  </si>
  <si>
    <t>6600*1</t>
  </si>
  <si>
    <t>табл. 37, п.1</t>
  </si>
  <si>
    <t>Кабельные сети 0,4 кВ ТПУ Завидово от КТП№2</t>
  </si>
  <si>
    <t>8265+120*41</t>
  </si>
  <si>
    <t>Протяженность - 0,120 км</t>
  </si>
  <si>
    <t>Проектирование электрических сетей 0.4 кВ</t>
  </si>
  <si>
    <t>на участке ТПУ Завидово  КТП№2</t>
  </si>
  <si>
    <t>1230*1</t>
  </si>
  <si>
    <t>табл. 40, п.1</t>
  </si>
  <si>
    <t>Расчет заземления ( 2 расчет)</t>
  </si>
  <si>
    <t>1740*2*0,8</t>
  </si>
  <si>
    <t>ПК 113 + 16,5</t>
  </si>
  <si>
    <t xml:space="preserve"> до СТП №1</t>
  </si>
  <si>
    <t>СТП 10/0,4 кВ</t>
  </si>
  <si>
    <t>Кабельные сети 0,4 кВ от СТП №1</t>
  </si>
  <si>
    <t>7763+200*42</t>
  </si>
  <si>
    <t>Протяженность - 0,200 км</t>
  </si>
  <si>
    <t>табл. 17, п.2</t>
  </si>
  <si>
    <t>Наружное освещение стрелочного перевода</t>
  </si>
  <si>
    <t>7720+135*136</t>
  </si>
  <si>
    <t>Протяженность - 0,135 км</t>
  </si>
  <si>
    <t>табл. 2, п.4</t>
  </si>
  <si>
    <t>Местное управление стрелками электрической</t>
  </si>
  <si>
    <t>30220+7120*1</t>
  </si>
  <si>
    <t xml:space="preserve"> централизации (1 стрелка)</t>
  </si>
  <si>
    <t>табл. 34, п.1</t>
  </si>
  <si>
    <t>Отдельные виды работ наружного освещения</t>
  </si>
  <si>
    <t>2925*1</t>
  </si>
  <si>
    <t xml:space="preserve"> (Управление наружным освещением)</t>
  </si>
  <si>
    <t>табл. 3, п.1</t>
  </si>
  <si>
    <t>на участке СТП №1</t>
  </si>
  <si>
    <t>Расчет заземления (4 расчета)</t>
  </si>
  <si>
    <t>1740*4*0,8</t>
  </si>
  <si>
    <t>ПК 111</t>
  </si>
  <si>
    <t>133000+0,011*2270</t>
  </si>
  <si>
    <t xml:space="preserve"> до СТП №2</t>
  </si>
  <si>
    <t>Протяженность - 0,011 км</t>
  </si>
  <si>
    <t>СТП №2 10/0,4 кВ</t>
  </si>
  <si>
    <t>на участке СТП №2</t>
  </si>
  <si>
    <t xml:space="preserve">Установка разьединителя типа Тесла-1-10/400 УХЛ1 </t>
  </si>
  <si>
    <t>Кабельные сети 0,4 кВ от СТП №2</t>
  </si>
  <si>
    <t>11960+26*1</t>
  </si>
  <si>
    <t>Протяженность - 0,026 км</t>
  </si>
  <si>
    <t>Расчет заземления ( 3 расчета)</t>
  </si>
  <si>
    <t>ПК 111 + 2,2</t>
  </si>
  <si>
    <t>133000+0,016*2270</t>
  </si>
  <si>
    <t xml:space="preserve"> до СТП №3</t>
  </si>
  <si>
    <t>Протяженность - 0,016 км</t>
  </si>
  <si>
    <t>Кабельные сети 0,4 кВ от СТП №3</t>
  </si>
  <si>
    <t>11960+50*1</t>
  </si>
  <si>
    <t>Протяженность - 0,050 км</t>
  </si>
  <si>
    <t>на участке СТП №3</t>
  </si>
  <si>
    <t>ПК 58</t>
  </si>
  <si>
    <t xml:space="preserve"> до СТП №4</t>
  </si>
  <si>
    <t>СТП №4 10/0,4 кВ</t>
  </si>
  <si>
    <t>Кабельные сети 0,4 кВ от СТП №4</t>
  </si>
  <si>
    <t>7763+190*42</t>
  </si>
  <si>
    <t>Протяженность - 0,190 км</t>
  </si>
  <si>
    <t>на участке СТП №4</t>
  </si>
  <si>
    <t>ПК 58+15</t>
  </si>
  <si>
    <t>133000+0,021*2270</t>
  </si>
  <si>
    <t xml:space="preserve"> до СТП №5</t>
  </si>
  <si>
    <t>Протяженность - 0,021 км</t>
  </si>
  <si>
    <t>СТП №5 10/0,4 кВ</t>
  </si>
  <si>
    <t>Кабельные сети 0,4 кВ от СТП №5</t>
  </si>
  <si>
    <t>7763+120*42</t>
  </si>
  <si>
    <t>на участке СТП №5</t>
  </si>
  <si>
    <t>Расчет заземления (2 расчет)</t>
  </si>
  <si>
    <t>Питания Блок Поста 10 км  от опоры №1 до  КТП №3</t>
  </si>
  <si>
    <t>7763+215*42</t>
  </si>
  <si>
    <t>от опоры №1тп до  КТП №3</t>
  </si>
  <si>
    <t>Протяженность - 0,125 км + 0,090 км</t>
  </si>
  <si>
    <t xml:space="preserve"> питания от оп.№9 К.С до  КТП №3</t>
  </si>
  <si>
    <t>ТП 10/0,4 кВ (КТП №3)</t>
  </si>
  <si>
    <t>Кабельные сети 0,4 кВ от КТП №3</t>
  </si>
  <si>
    <t>12265+1265*37</t>
  </si>
  <si>
    <t>Протяженность - 1,265 км</t>
  </si>
  <si>
    <t>7720+120*136</t>
  </si>
  <si>
    <t>на участке КТП №3</t>
  </si>
  <si>
    <t>Обогрев стрелочных переводов (1 стрелка)</t>
  </si>
  <si>
    <t>34400+3250*1</t>
  </si>
  <si>
    <t>табл. 46, п.1</t>
  </si>
  <si>
    <t>6290*1</t>
  </si>
  <si>
    <t>табл. 40, п.6</t>
  </si>
  <si>
    <t>Расчет заземления (6 расчет)</t>
  </si>
  <si>
    <t>1740*6*0,8</t>
  </si>
  <si>
    <t xml:space="preserve">Высоковольтные линии электроснабжения  </t>
  </si>
  <si>
    <t>ВЛЗ-1 10 кВ питания от оп.№371 до  МТП №1</t>
  </si>
  <si>
    <t>МТП №1 10/0,4 кВ</t>
  </si>
  <si>
    <t>Кабельные сети 0,4 кВ от МТП №1</t>
  </si>
  <si>
    <t>7763+420*42</t>
  </si>
  <si>
    <t>Протяженность - 0,420 км</t>
  </si>
  <si>
    <t>на участке МТП №1</t>
  </si>
  <si>
    <t>ВЛЗ-1 10 Кв питания от оп.№371 до  МТП №2</t>
  </si>
  <si>
    <t>МТП №2 10/0,4 кВ</t>
  </si>
  <si>
    <t>Кабельные сети 0,4 кВ от МТП №2</t>
  </si>
  <si>
    <t>7763+130*42</t>
  </si>
  <si>
    <t>Протяженность - 0,130 км</t>
  </si>
  <si>
    <t>на участке МТП №2</t>
  </si>
  <si>
    <t>Кабельные сети 0,4 кВ от</t>
  </si>
  <si>
    <t>7763+140*42</t>
  </si>
  <si>
    <t xml:space="preserve"> АУП в Посту ЭЦ (ТП "Решетниково") </t>
  </si>
  <si>
    <t>до опоры №;791</t>
  </si>
  <si>
    <t>Протяженность - 0,140 км</t>
  </si>
  <si>
    <t>(134500+52,60*2240)*1.4*1.1*1.08</t>
  </si>
  <si>
    <t xml:space="preserve"> ВЛЗ-2 10 кВ, ВЛЗ-1.1 10 кВ, ВЛЗ-1.2 10 кВ</t>
  </si>
  <si>
    <t>(Воздушная линия 10 кВ 52600 метров)</t>
  </si>
  <si>
    <r>
      <rPr>
        <b/>
        <sz val="11"/>
        <rFont val="Times New Roman"/>
        <charset val="204"/>
      </rPr>
      <t xml:space="preserve">а) </t>
    </r>
    <r>
      <rPr>
        <sz val="11"/>
        <rFont val="Times New Roman"/>
        <charset val="204"/>
      </rPr>
      <t>ТПУ Завидово (опора №214) - Блок Пост 10 км    (опора №8)  l=10900 м</t>
    </r>
  </si>
  <si>
    <r>
      <rPr>
        <b/>
        <sz val="11"/>
        <rFont val="Times New Roman"/>
        <charset val="204"/>
      </rPr>
      <t>б)</t>
    </r>
    <r>
      <rPr>
        <sz val="11"/>
        <rFont val="Times New Roman"/>
        <charset val="204"/>
      </rPr>
      <t xml:space="preserve"> Блок Пост 10 км (опора №8) - ст. Конаковский Мох (опора №370)  l=6650 м</t>
    </r>
  </si>
  <si>
    <t>табл. 21, п.1.2</t>
  </si>
  <si>
    <r>
      <rPr>
        <b/>
        <sz val="11"/>
        <rFont val="Times New Roman"/>
        <charset val="204"/>
      </rPr>
      <t xml:space="preserve">в) </t>
    </r>
    <r>
      <rPr>
        <sz val="11"/>
        <rFont val="Times New Roman"/>
        <charset val="204"/>
      </rPr>
      <t>ст. Конаковский Мох (опора №370) -
Блок Пост 10 км (опора №644) l=7100 м</t>
    </r>
  </si>
  <si>
    <t xml:space="preserve">п.2.2.10 абзац 5 К=1.4    </t>
  </si>
  <si>
    <r>
      <rPr>
        <b/>
        <sz val="11"/>
        <rFont val="Times New Roman"/>
        <charset val="204"/>
      </rPr>
      <t>г)</t>
    </r>
    <r>
      <rPr>
        <sz val="11"/>
        <rFont val="Times New Roman"/>
        <charset val="204"/>
      </rPr>
      <t xml:space="preserve"> Блок Пост 10 км (опора №644) -
Тяговая ТП "Решетниково  l=8900м</t>
    </r>
  </si>
  <si>
    <t>абзац 9 К=1.1</t>
  </si>
  <si>
    <r>
      <rPr>
        <b/>
        <sz val="11"/>
        <rFont val="Times New Roman"/>
        <charset val="204"/>
      </rPr>
      <t>д)</t>
    </r>
    <r>
      <rPr>
        <sz val="11"/>
        <rFont val="Times New Roman"/>
        <charset val="204"/>
      </rPr>
      <t xml:space="preserve"> ТПУ Завидово (опора конт. сети №229) -</t>
    </r>
  </si>
  <si>
    <t>абзац 10 К=1.08</t>
  </si>
  <si>
    <t xml:space="preserve"> Блок Пост 10 км (опора конт. сети №15)  l=11150 м</t>
  </si>
  <si>
    <r>
      <rPr>
        <b/>
        <sz val="11"/>
        <rFont val="Times New Roman"/>
        <charset val="204"/>
      </rPr>
      <t>е)</t>
    </r>
    <r>
      <rPr>
        <sz val="11"/>
        <rFont val="Times New Roman"/>
        <charset val="204"/>
      </rPr>
      <t xml:space="preserve"> Блок Пост 10 км (опора №402) -
ст. Конковский Мох (опора №528)  l=7200 м</t>
    </r>
  </si>
  <si>
    <r>
      <rPr>
        <b/>
        <sz val="11"/>
        <rFont val="Times New Roman"/>
        <charset val="204"/>
      </rPr>
      <t>ж)</t>
    </r>
    <r>
      <rPr>
        <sz val="11"/>
        <rFont val="Times New Roman"/>
        <charset val="204"/>
      </rPr>
      <t xml:space="preserve"> Опора №8 - Опора №1 -  l=370 м</t>
    </r>
  </si>
  <si>
    <t>и) Опора №370 - Опора №375 -  l=300 м</t>
  </si>
  <si>
    <t>Установка разьединителя типа Тесла-1-10/400 -20 шт</t>
  </si>
  <si>
    <t>11220*23</t>
  </si>
  <si>
    <t>Реклоузер R2 - 3шт.</t>
  </si>
  <si>
    <t xml:space="preserve">применительно </t>
  </si>
  <si>
    <t>Расчет заземления (23 расчетов)</t>
  </si>
  <si>
    <t>1740*23*0,8</t>
  </si>
  <si>
    <t>применительно Кс=0.8</t>
  </si>
  <si>
    <t xml:space="preserve">Устройство электропитания аппаратуры </t>
  </si>
  <si>
    <t>3670*5</t>
  </si>
  <si>
    <t>управления приводами (АУП) -5шт.</t>
  </si>
  <si>
    <t>табл. 23, п.1</t>
  </si>
  <si>
    <t>Прокладка кабельных линий под ж.д. путями</t>
  </si>
  <si>
    <t>(47800+30*180)*5</t>
  </si>
  <si>
    <t xml:space="preserve"> путями</t>
  </si>
  <si>
    <t>Протяженность 0,03 км</t>
  </si>
  <si>
    <t>Количество - 5</t>
  </si>
  <si>
    <t>(п. 2.8.1.1 Основных положений</t>
  </si>
  <si>
    <t>СБЦП 81-2001-07)</t>
  </si>
  <si>
    <t>табл. 5, п.10</t>
  </si>
  <si>
    <t>Территория ТПУ Завидово</t>
  </si>
  <si>
    <t xml:space="preserve">Наружное освещение </t>
  </si>
  <si>
    <t>7597+2150*13</t>
  </si>
  <si>
    <t>Протяженность - 2,150 км</t>
  </si>
  <si>
    <t>табл. 17, п.3</t>
  </si>
  <si>
    <t xml:space="preserve">Освещение малых форм (информционное табло, </t>
  </si>
  <si>
    <t>19082*7</t>
  </si>
  <si>
    <t>ветрозащитные навесы)</t>
  </si>
  <si>
    <t>табл. 3, п.4</t>
  </si>
  <si>
    <t>Световая иллюминация на фасадах зданий</t>
  </si>
  <si>
    <t>57247*1</t>
  </si>
  <si>
    <t>табл. 3, п.5</t>
  </si>
  <si>
    <t>Установка шкафов освещения</t>
  </si>
  <si>
    <t>11220*5</t>
  </si>
  <si>
    <t>Количество на площадке - 5</t>
  </si>
  <si>
    <t>2925*4</t>
  </si>
  <si>
    <t>Диспетчерское управление и телемеханизация</t>
  </si>
  <si>
    <t>11990*2</t>
  </si>
  <si>
    <t>энергетических объектов энергосистем</t>
  </si>
  <si>
    <t>табл. 34, п.16</t>
  </si>
  <si>
    <t>629*30</t>
  </si>
  <si>
    <t>Количество линий - 30</t>
  </si>
  <si>
    <t>Расчет заземления (3 расчетов)</t>
  </si>
  <si>
    <t>Итого по смете (в базовых ценах)</t>
  </si>
  <si>
    <t>Итого стоимость ПД с К = 0,4</t>
  </si>
  <si>
    <t>Итого стоимость РД с К = 0,6</t>
  </si>
  <si>
    <t xml:space="preserve">Итого с индексом изменения сметной стоимости </t>
  </si>
  <si>
    <t>на I кв. 2024 года  5,81</t>
  </si>
  <si>
    <t>«Адепт: Проект в 16.4»
© ООО «Адепт»</t>
  </si>
  <si>
    <t>форма №2П
от 08.04.2024г
к Договору  от 08.04.2024 г.</t>
  </si>
  <si>
    <t>по объекту:</t>
  </si>
  <si>
    <t>Организация пассажирского сообщения от станции Москва -Октябрьская-Пассажирская до проектируемого ТПУ "Завидово" через остановочный пункт Путепроводная Октябрьской железной дороги Этап 2. Строительство железнодорожной линии от примыкания к Октябрьской железной дороге до проектируемого ТПУ «Завидово»</t>
  </si>
  <si>
    <t>Наименование предприятия, здания, сооружения, стадии проектирования, этапа, вида проектных или изыскательских работ</t>
  </si>
  <si>
    <t>Система электроснабжения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</si>
  <si>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</si>
  <si>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 xml:space="preserve">Расчет стоимости: (a+bx)*Ki, или (объем строительно-монтажных работ) * проц./100 или количество x цена </t>
  </si>
  <si>
    <t>Стоимость, тыс. руб.</t>
  </si>
  <si>
    <t>Раздел</t>
  </si>
  <si>
    <t>ЭЧЭ-7 Решетниково</t>
  </si>
  <si>
    <t>1.1</t>
  </si>
  <si>
    <t>Закрытое РУ 6-10 кВ и РУ ВЛ СЦБ с установкой функциональных блоков заводского изготовления</t>
  </si>
  <si>
    <t>Железные дороги. 2014 г. Таблица 15. Здания и сооружения тяговых подстанций, п.13.1
A=175.66 тыс.руб; B=25.07 тыс.руб;
Осн. показ. Х=4 (1 блок) 
Количество = 1</t>
  </si>
  <si>
    <t>(A + B * Xзад) * Количество * Кст * K1
(175.66 тыс.руб + 25.07 тыс.руб * 4) * 1 * 0.8 * 1.3</t>
  </si>
  <si>
    <t/>
  </si>
  <si>
    <t>Кст = 0.8</t>
  </si>
  <si>
    <t>Коэффициент на переустройство</t>
  </si>
  <si>
    <t>K1 = 1.3</t>
  </si>
  <si>
    <t>1.2</t>
  </si>
  <si>
    <t>Закрытая установка трансформатора СЦБ или ТСН напряжением 10(6)/0,4-0,23 кВ.</t>
  </si>
  <si>
    <t>Железные дороги. 2014 г. Таблица 15. Здания и сооружения тяговых подстанций, п.14.1
A=9.55 тыс.руб; B=0.75 тыс.руб;
Осн. показ. Х=1 (1 трансформатор) 
Количество = 2</t>
  </si>
  <si>
    <t>(A + B * Xзад) * Количество * Кст * K1
(9.55 тыс.руб + 0.75 тыс.руб * 1) * 2 * 0.6 * 1.3</t>
  </si>
  <si>
    <t>Кст = 0.6</t>
  </si>
  <si>
    <t>1.3</t>
  </si>
  <si>
    <t>Общие устройства и сооружения для пунктов группировки</t>
  </si>
  <si>
    <t>Железные дороги. 2014 г. Таблица 15. Здания и сооружения тяговых подстанций, п.13.1
A=24.58 тыс.руб; 
Количество = 1 (1 объект)</t>
  </si>
  <si>
    <t>A * Количество * Кст * K1
24.58 тыс.руб * 1 * 0.8 * 1.3</t>
  </si>
  <si>
    <t>1.4</t>
  </si>
  <si>
    <t>Подстанция 35/6-10 кВ со схемой РУ в виде одной рабочей секционированной выключателем системой шин</t>
  </si>
  <si>
    <t>Железные дороги. 2014 г. Таблица 16. Релейная защита тяговых подстанций, п.1.1
A=126 тыс.руб; 
Количество = 1 (1 подстанция)</t>
  </si>
  <si>
    <t>A * Количество * Кст * K1 * K2
126 тыс.руб * 1 * 0.9 * 2 * 1.5</t>
  </si>
  <si>
    <t>Кст = 0.9</t>
  </si>
  <si>
    <t>При использовании аппаратуры на микропроцессорной технике базовая цена определяется с применением коэффициента</t>
  </si>
  <si>
    <t>K1 = 2</t>
  </si>
  <si>
    <t>При выполнении работ по реконструкции РЗА элементов действующих ТП вводится повышающий коэффициент</t>
  </si>
  <si>
    <t>K2 = 1.5</t>
  </si>
  <si>
    <t>1.5</t>
  </si>
  <si>
    <t>Диспетчерское управление энергетическими объектами (электростанциями, подстанциями). Распределительная электросеть.</t>
  </si>
  <si>
    <t>Железные дороги. 2014 г. Таблица 20. Диспетчерское управление устройств электроснабжения и объектов, приравненных к ним, п.1.2
A=0.55 тыс.руб; 
Количество = 1 (1 КП)</t>
  </si>
  <si>
    <t>A * Количество * Кст
0.55 тыс.руб * 1 * 0.65</t>
  </si>
  <si>
    <t>Кст = 0.65</t>
  </si>
  <si>
    <t>1.6</t>
  </si>
  <si>
    <t>Устройства телемеханики КП. Объекты ТС.</t>
  </si>
  <si>
    <t>Железные дороги. 2014 г. Таблица 20. Диспетчерское управление устройств электроснабжения и объектов, приравненных к ним, п.2.1
A=0.7 тыс.руб; 
Количество = 2 (4 объекта)</t>
  </si>
  <si>
    <t>A * Количество * Кст
0.7 тыс.руб * 2 * 0.77</t>
  </si>
  <si>
    <t>Кст = 0.77</t>
  </si>
  <si>
    <t>1.7</t>
  </si>
  <si>
    <t>Устройства телемеханики КП. Объекты ТУ.</t>
  </si>
  <si>
    <t>Железные дороги. 2014 г. Таблица 20. Диспетчерское управление устройств электроснабжения и объектов, приравненных к ним, п.2.2
A=1.16 тыс.руб; 
Количество = 2 (4 объекта)</t>
  </si>
  <si>
    <t>A * Количество * Кст
1.16 тыс.руб * 2 * 0.77</t>
  </si>
  <si>
    <t>1.8</t>
  </si>
  <si>
    <t>Устройства телемеханики КП. Объекты ТИ.</t>
  </si>
  <si>
    <t>Железные дороги. 2014 г. Таблица 20. Диспетчерское управление устройств электроснабжения и объектов, приравненных к ним, п.2.3
A=2.47 тыс.руб; 
Количество = 2 (4 объекта)</t>
  </si>
  <si>
    <t>A * Количество * Кст
2.47 тыс.руб * 2 * 0.77</t>
  </si>
  <si>
    <t>1.9</t>
  </si>
  <si>
    <t>Устройства телемеханики сторона (ПУ). Объекты ТС.</t>
  </si>
  <si>
    <t>Железные дороги. 2014 г. Таблица 20. Диспетчерское управление устройств электроснабжения и объектов, приравненных к ним, п.4.1
A=0.95 тыс.руб; 
Количество = 1 (8 объектов)</t>
  </si>
  <si>
    <t>A * Количество * Кст
0.95 тыс.руб * 1 * 0.7</t>
  </si>
  <si>
    <t>Кст = 0.7</t>
  </si>
  <si>
    <t>1.10</t>
  </si>
  <si>
    <t>Устройства телемеханики сторона (ПУ). Объекты ТУ.</t>
  </si>
  <si>
    <t>Железные дороги. 2014 г. Таблица 20. Диспетчерское управление устройств электроснабжения и объектов, приравненных к ним, п.4.2
A=0.7 тыс.руб; 
Количество = 1 (8 объектов)</t>
  </si>
  <si>
    <t>A * Количество * Кст
0.7 тыс.руб * 1 * 0.8</t>
  </si>
  <si>
    <t>1.11</t>
  </si>
  <si>
    <t>Устройства телемеханики сторона (ПУ). Объекты ТИ.</t>
  </si>
  <si>
    <t>Железные дороги. 2014 г. Таблица 20. Диспетчерское управление устройств электроснабжения и объектов, приравненных к ним, п.4.3
A=1.64 тыс.руб; 
Количество = 1 (8 объектов)</t>
  </si>
  <si>
    <t>A * Количество * Кст
1.64 тыс.руб * 1 * 0.8</t>
  </si>
  <si>
    <t>1.12</t>
  </si>
  <si>
    <t>Устройство управления (сопряжения), адаптеры</t>
  </si>
  <si>
    <t>Железные дороги. 2014 г. Таблица 20. Диспетчерское управление устройств электроснабжения и объектов, приравненных к ним, п.8
A=3.89 тыс.руб; 
Количество = 6 (1 устройство)</t>
  </si>
  <si>
    <t>A * Количество * Кст
3.89 тыс.руб * 6 * 0.8</t>
  </si>
  <si>
    <t>1.13</t>
  </si>
  <si>
    <t>Панель электропитания</t>
  </si>
  <si>
    <t>Железные дороги. 2014 г. Таблица 20. Диспетчерское управление устройств электроснабжения и объектов, приравненных к ним, п.9
A=3.28 тыс.руб; 
Количество = 1 (1 панель)</t>
  </si>
  <si>
    <t>A * Количество * Кст
3.28 тыс.руб * 1 * 0.9</t>
  </si>
  <si>
    <t>1.14</t>
  </si>
  <si>
    <t>Электрические сети напряжением до 20 кВ. Сбор нагрузок систем СЦБ перегона Решетниково-Конаково ГРЭС</t>
  </si>
  <si>
    <t>Коммунальные инженерные сети и сооружения, 2012 г. Раздел 3.  Таблица 41. Электрические сети напряжением до 20 кВ  п.1
A=30.69 тыс.руб; B=1.39 тыс.руб;
Осн. показ. Х=0.2 (1 тыс. кВт присоединяемых нагрузок на шинах 0,4 кВ потребителя) 
Количество = 1</t>
  </si>
  <si>
    <t>(A + B * Xзад) * Количество * Кст
(30.69 тыс.руб + 1.39 тыс.руб * 0.2) * 1 * 0.6</t>
  </si>
  <si>
    <t>1.16</t>
  </si>
  <si>
    <t>Всего ЭЧЭ-7 Решетниково:</t>
  </si>
  <si>
    <t>ПП СЦБ ТПУ Завидово</t>
  </si>
  <si>
    <t>2.1</t>
  </si>
  <si>
    <t>Железные дороги. 2014 г. Таблица 15. Здания и сооружения тяговых подстанций, п.13.1
A=175.66 тыс.руб; B=25.07 тыс.руб;
Осн. показ. Х=5 (1 блок) 
Количество = 1</t>
  </si>
  <si>
    <t>(A + B * Xзад) * Количество * Кст
(175.66 тыс.руб + 25.07 тыс.руб * 5) * 1 * 0.8</t>
  </si>
  <si>
    <t>2.2</t>
  </si>
  <si>
    <t>Закрытая установка трансформатора СЦБ или ТСН напряжением 10(6)/0,4-0,23 кВ</t>
  </si>
  <si>
    <t>Железные дороги. 2014 г. Таблица 15. Здания и сооружения тяговых подстанций, п.14.1
A=9.55 тыс.руб; B=0.75 тыс.руб;
Осн. показ. Х=1 (1 трансформатор) 
Количество = 1</t>
  </si>
  <si>
    <t>(A + B * Xзад) * Количество * Кст
(9.55 тыс.руб + 0.75 тыс.руб * 1) * 1 * 0.6</t>
  </si>
  <si>
    <t>2.3</t>
  </si>
  <si>
    <t>Общие устройства и сооружения для пунктов группировки.</t>
  </si>
  <si>
    <t>A * Количество * Кст
24.58 тыс.руб * 1 * 0.8</t>
  </si>
  <si>
    <t>2.4</t>
  </si>
  <si>
    <t>A * Количество * Кст * K1
126 тыс.руб * 1 * 0.9 * 2</t>
  </si>
  <si>
    <t>2.5</t>
  </si>
  <si>
    <t>2.6</t>
  </si>
  <si>
    <t>2.7</t>
  </si>
  <si>
    <t>2.8</t>
  </si>
  <si>
    <t>2.9</t>
  </si>
  <si>
    <t>2.10</t>
  </si>
  <si>
    <t>2.11</t>
  </si>
  <si>
    <t>2.12</t>
  </si>
  <si>
    <t>Устройства отображения. Прибор цифровой (индикатор).</t>
  </si>
  <si>
    <t>Железные дороги. 2014 г. Таблица 20. Диспетчерское управление устройств электроснабжения и объектов, приравненных к ним, п.5.1
A=0.82 тыс.руб; 
Количество = 1 (8 приборов)</t>
  </si>
  <si>
    <t>A * Количество * Кст
0.82 тыс.руб * 1 * 0.8</t>
  </si>
  <si>
    <t>2.13</t>
  </si>
  <si>
    <t>2.14</t>
  </si>
  <si>
    <t>2.16</t>
  </si>
  <si>
    <t>Всего ПП СЦБ ТПУ Завидово:</t>
  </si>
  <si>
    <t>Итого по смете:</t>
  </si>
  <si>
    <t>Всего по смете 2001г.</t>
  </si>
  <si>
    <t>ПД</t>
  </si>
  <si>
    <t>РД</t>
  </si>
  <si>
    <t>Всего по смете 1кв. 2024</t>
  </si>
  <si>
    <t>К=5,81</t>
  </si>
  <si>
    <t>Главный инженер проекта</t>
  </si>
  <si>
    <t>В.А. Краснов</t>
  </si>
  <si>
    <t>Форма № 2П</t>
  </si>
  <si>
    <t>Смета № 12</t>
  </si>
  <si>
    <t xml:space="preserve">на проектные (изыскательские) работы </t>
  </si>
  <si>
    <t>Наименование стройки,
стадии проектирования, вида
проектных и изыскательских
работ.</t>
  </si>
  <si>
    <t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 Этап 2. Строительство железнодорожной линии от примыкания к Октябрьской железной дороге до проектируемого ТПУ «Завидово»
Контактная сеть, ВЛ10 кВ, волновод, ВОК и ДУ 
Проектная документация. КС</t>
  </si>
  <si>
    <t>Наименование проектно-
изыскательской организации</t>
  </si>
  <si>
    <t>Наименование организации-
заказчика</t>
  </si>
  <si>
    <t>№
пп</t>
  </si>
  <si>
    <t>Наименование предприятия,
здания,сооружения,вида
работ.
Показатели объёмов,
мощности,
производительности и др.</t>
  </si>
  <si>
    <t>Сборники
(Справочники) цен,
 разделы,таблицы,
пункты,обоснования
 коэффициентов</t>
  </si>
  <si>
    <t>Расчёт
стоимости</t>
  </si>
  <si>
    <t>Стоимость
(тыс.руб.)</t>
  </si>
  <si>
    <t>Справочник базовых цен на проектные работы в строительстве.                                    СБЦП 81-2001-09             Железные дороги Москва 2014.      табл. 12 п.1.2</t>
  </si>
  <si>
    <t>Контактная сеть при развернутой длине электрифицируемых путей свыше 10 до 30 км. Участок Блок-пост - Завидово, развернутая длина контактной сети 13 км</t>
  </si>
  <si>
    <t xml:space="preserve">     -  "  -                   табл. 12 п.1.2</t>
  </si>
  <si>
    <t>(110+3.9*13.0)*1.1*1.2</t>
  </si>
  <si>
    <t>1,1-коэф. для электрификации на постоянном токе (здесь и далее)</t>
  </si>
  <si>
    <t>1,2 - коэф. Прохождения трассы в кривых свыше 25% до 50%</t>
  </si>
  <si>
    <t>Переустройство контактной
сети при развернутой длине электрифицируемых путей до 10 км. Участок Решетниково - Блок-пост, развернутая длина контактной сети 10 км</t>
  </si>
  <si>
    <t xml:space="preserve">     -  "  -                   табл. 12 п.1.1</t>
  </si>
  <si>
    <t>(108+4,1*10.0)*1.1*1.1</t>
  </si>
  <si>
    <t>1,1- в зависимости от объема переустройства (на всем протяжении перегона в данном случае) вводится повышающий коэффициент, глава 2.2, п. 2.2.2 (здесь и далее)</t>
  </si>
  <si>
    <t>Усиливающий провод 3 кВ на опорах контактной сети при длине линии 12 км. Участок Блок-пост - Завидово</t>
  </si>
  <si>
    <t xml:space="preserve">     -  "  -                   табл. 12 п.4.3</t>
  </si>
  <si>
    <t>(6.3+0.9*12.0)*1.1*1.2</t>
  </si>
  <si>
    <t>Переустройство усиливающего провода 3 кВ на опорах контактной сети при длине линии 9,5 км. Участок Решетниково - Блок-пост</t>
  </si>
  <si>
    <t xml:space="preserve">     -  "  -                   табл. 12 п.4.2</t>
  </si>
  <si>
    <t>(5.3+1.0*9.5)*1.1*1.1</t>
  </si>
  <si>
    <t>Питающие фидера 3 кВ на опорах контактной сети при длине линии 9,5 км. Участок Решетниково-Блок-пост</t>
  </si>
  <si>
    <t>(5.3+1.0*9.5)*1.1*1.1* 1.1</t>
  </si>
  <si>
    <t>ВЛ 10 кВ ПЭ по опорам контактной сети при длине линии 12 км. Участок Блок-пост - Завидово</t>
  </si>
  <si>
    <t>(6.3+0.9*12.0)*1.1*1.1*1.2</t>
  </si>
  <si>
    <t>1.1-коэф. на применение провода СИП.</t>
  </si>
  <si>
    <t>Переустройство волновода  по опорам контактной  сети при длине линии 9,5 км. Участок Решетниково - Блок-пост</t>
  </si>
  <si>
    <t>Волновод  по опорам контактной  сети при длине линии 12 км. Участок Блок-пост - Завидово</t>
  </si>
  <si>
    <t>(6.3+0.9*12.0)*1.1</t>
  </si>
  <si>
    <t>Кабельная линия связи ОАО "РЖД", подвешиваемым на опорах контактной сети при длине 12 км. Участок Блок-пост - Завидово</t>
  </si>
  <si>
    <t>-"-
Таблица 38 п.5</t>
  </si>
  <si>
    <t>(78.13+6.25*12.0)*1.1*0.9</t>
  </si>
  <si>
    <t>Указания
к таблице 38
п.2.4.1</t>
  </si>
  <si>
    <t>К=0.9 коэффициент при подвеске ВОК опорах контактной сети</t>
  </si>
  <si>
    <t xml:space="preserve">Подключение ПС к контактной сети </t>
  </si>
  <si>
    <t xml:space="preserve">     -  "  -                   табл. 12 п.23</t>
  </si>
  <si>
    <t>22*1.1</t>
  </si>
  <si>
    <t>Расчет изгибающих моментов промежуточных опор (27 опор). Участок Блок-пост - Завидово.</t>
  </si>
  <si>
    <t xml:space="preserve">     -  "  -                   табл. 12 п.16.1</t>
  </si>
  <si>
    <t>(11.5+0.9*27)*2*1.1</t>
  </si>
  <si>
    <t>Расчет изгибающих моментов промежуточных опор (10 опор). Участок Решетниково - Блок-пост</t>
  </si>
  <si>
    <t>(11.5+0.9*10)*2*1.1</t>
  </si>
  <si>
    <t>Расчет изгибающих моментов переходных опор (5 опор). Участок Блок-пост - Завидово</t>
  </si>
  <si>
    <t xml:space="preserve">     -  "  -                   табл. 12 п.16.3</t>
  </si>
  <si>
    <t>(16.5+1.48*5)*2*1.1</t>
  </si>
  <si>
    <t>Расчет изгибающих моментов переходных опор (2 опоры).  Участок Решетниково - Блок-пост</t>
  </si>
  <si>
    <t>(16.5+1.48*2)*2*1.1</t>
  </si>
  <si>
    <t>Расчет изгибающих моментов анкерных опор (3 опоры). Участок Блок-пост - Завидово</t>
  </si>
  <si>
    <t xml:space="preserve">     -  "  -                   табл. 12 п.16.2</t>
  </si>
  <si>
    <t>(16.5+1.48*3)*2*1.1</t>
  </si>
  <si>
    <t>Расчет изгибающих моментов анкерных опор (3 опоры). Участок Решетниково - Блок-пост</t>
  </si>
  <si>
    <t>Расстановка концевых опор в районе тяговой подстанции (3 опоры). Участок Решетниково-Блок-пост</t>
  </si>
  <si>
    <t xml:space="preserve">     -  "  -                   табл. 12 п.25.2</t>
  </si>
  <si>
    <t>Расчет фундаментов опор и их закрепление в грунте  (35 опор). Участок Блок-пост - Завидово</t>
  </si>
  <si>
    <t>-"-
Таблица 12 п.16.5</t>
  </si>
  <si>
    <t>(13.59+0.94*35)*2*1.1</t>
  </si>
  <si>
    <t>Расчет фундаментов опор и их закрепление в грунте  (15 опор). Участок Решетниково - Блок-пост</t>
  </si>
  <si>
    <t>(13.59+0.94*15)*2*1.1</t>
  </si>
  <si>
    <t>Подключение кабельных линий к объектам и установка клеммных шкафов при количестве подключений  до 10</t>
  </si>
  <si>
    <t xml:space="preserve">     -  "  -                   табл. 23 п.2.1</t>
  </si>
  <si>
    <t>1.32*6*1.1</t>
  </si>
  <si>
    <t>Схема питания и секциониро вания контактной сети участок свыше 10 до 30 км</t>
  </si>
  <si>
    <t xml:space="preserve">     -  "  -                   табл. 12 п.21.1</t>
  </si>
  <si>
    <t>8.8*1.1</t>
  </si>
  <si>
    <t xml:space="preserve">Проход контактной подвес-ки на мостах с ездой "поверху" </t>
  </si>
  <si>
    <t>-"-
Таблица 12 п.27.1</t>
  </si>
  <si>
    <t>(20.0+4.0*2)*1.1</t>
  </si>
  <si>
    <t xml:space="preserve">Проход усиливающего провода на мостах с ездой "поверху" </t>
  </si>
  <si>
    <t>-"-
Таблица 12 п.28.1</t>
  </si>
  <si>
    <t>(9+2.6*2)*1.1</t>
  </si>
  <si>
    <t xml:space="preserve">Проход ВЛ 10 кВ на мостах с ездой "поверху" </t>
  </si>
  <si>
    <t xml:space="preserve">Проход волновода на мостах с ездой "поверху" </t>
  </si>
  <si>
    <t>Разработка схемы армировки опор с учетом подвески на них дополнительных проводов (3 схемы)</t>
  </si>
  <si>
    <t>-"-
Таблица 12 п.18</t>
  </si>
  <si>
    <t>(6.6+0.55*6)*3*1.1</t>
  </si>
  <si>
    <t>Пост секционирования для железнодорожных участков постоянного тока
(1 ПС)</t>
  </si>
  <si>
    <t>-"-
Таблица 18 п.5.1</t>
  </si>
  <si>
    <t>(80.85*1)*1.1</t>
  </si>
  <si>
    <t>Общие сооружения и устрйства ПС - 1 шт.</t>
  </si>
  <si>
    <t>-"-
Таблица 15 п.13.1</t>
  </si>
  <si>
    <t>(24.58*1)*1.1</t>
  </si>
  <si>
    <t xml:space="preserve"> Дистанционное управление разъединителями к/с при длине линии 
2,5 км </t>
  </si>
  <si>
    <t>Справочник базовых цен на проектные работы в строительстве.                                    Коммунальные инженерные сети и сооружения     Москва 2012 г.                                               Табл. 17 п.4</t>
  </si>
  <si>
    <t>(12.265+0.037*2500)</t>
  </si>
  <si>
    <t>Установка разъединителей - 6 шт</t>
  </si>
  <si>
    <t>-"-
Таблица 37 п.11</t>
  </si>
  <si>
    <t xml:space="preserve">(0.66*6)
</t>
  </si>
  <si>
    <t>Итого по п.п.1-30</t>
  </si>
  <si>
    <t>Всего по смете 1кв. 2024 К=5,81</t>
  </si>
  <si>
    <t>«Адепт: Проект в 15.6»
© ООО «Адепт»</t>
  </si>
  <si>
    <t>форма №2П
от 28.11.2022г
к Договору  от 28.11.2022 г.</t>
  </si>
  <si>
    <t>Организация пассажирского сообщения от станции Москва-Октябрьская-Пассажирская до проектируемого транспортно-пересадочного узла "Завидово" через остановочный пункт Путепроводная Октябрьской железной дороги. Этап 2. Строительство железнодорожной линии от примыкания к Октябрьской железной дороге до проектируемого ТПУ «Завидово».
 Устройства СЦБ</t>
  </si>
  <si>
    <t>Перегон Решетниково - Блок пост 10 км
Автоматическая блокировка с тональными рельсовыми цепями трехзначная. Протяженность от 20 до 50 км.
АБТЦ-ЕМ - 9,5 км</t>
  </si>
  <si>
    <t>Железные дороги. 2014 г. Таблица 24. Автоматическая блокировка с тональными рельсовыми цепями, п.1
A=571.44 тыс.руб; B=9.95 тыс.руб;
Осн. показ. Х=9.5 (1 км) 
Количество = 1</t>
  </si>
  <si>
    <t>(A + B * X) * Количество * K1 * K2
(571.44 тыс.руб + 9.95 тыс.руб * 9.5) * 1  * 1.08 * 0.9</t>
  </si>
  <si>
    <t>Коэффициент на электротягу</t>
  </si>
  <si>
    <t>K1 = 1.08 (Ценообразующий)</t>
  </si>
  <si>
    <t>Стоимость проектирования автоблокировки с тональными рельсовыми цепями АБТЦ-ЕМ, АБТЦ-М определять с применением коэффициента</t>
  </si>
  <si>
    <t>K2 = 0.9
Глава 2.3, п.2.3.7 (Ценообразующий)</t>
  </si>
  <si>
    <t>Перегон Решетниково - Блок пост 10 км
Устройства контроля схода подвижного состава (УКСПС)</t>
  </si>
  <si>
    <t>Железные дороги. 2014 г. Таблица 30. Устройства контроля схода подвижного состава (УКСПС), контрольно-габаритные устройства (КГУ), п.1
A=10.4 тыс.руб.; 
Количество = 2 (устройство)</t>
  </si>
  <si>
    <t>A * Количество * Кст * Ктек * K1
10.4 тыс.руб. * 2 * 1.08</t>
  </si>
  <si>
    <t>Перегон Решетниково - Блок пост 10 км
Системы диагностики подвижного состава КТСМ, ДИСК</t>
  </si>
  <si>
    <t>Железные дороги. 2014 г. Таблица 37. Системы диагностики подвижного состава, п.1
A=31 тыс.руб; B=3 тыс.руб;
Осн. показ. Х=1 (1 пункт) 
Количество = 1</t>
  </si>
  <si>
    <t>(A + B * Xзад) * Количество * Кст * Ктек * K1
(31 тыс.руб + 3 тыс.руб * 1) * 1 * 0.4 * 5.42 * 1.08</t>
  </si>
  <si>
    <t>Стадия: Проектная документация</t>
  </si>
  <si>
    <t>Кст = 0.4</t>
  </si>
  <si>
    <t>инд.4кв.2022г.к 01.01.2001 на пр.раб.</t>
  </si>
  <si>
    <t>Ктек = 5.42
Письмо Минстроя России от 14.11.2022 №60112-ИФ/09</t>
  </si>
  <si>
    <t>Блок пост 10 км
Микропроцессорная система ЭЦ. До 10 стрелок.
2 стрелки</t>
  </si>
  <si>
    <t>Железные дороги. 2014 г. Таблица 25. Электрическая централизация стрелок на станциях, п.1
A=411.08 тыс.руб.; B=58.33 тыс.руб.;
Осн. показ. Х=2 (1 стрелка) 
Количество = 1</t>
  </si>
  <si>
    <t>(A + B * X) * Количество * K1 * K2
(411.08 тыс.руб + 58.33 тыс.руб * 2) * 1 * 1.08 * 0.7</t>
  </si>
  <si>
    <t>К'пон = Xзад / (0.5 * Xмин)</t>
  </si>
  <si>
    <t>K2 = 0.7
понижающий коэффициент, учитывающий разницу в трудоемкости работ по проектируемому объекту и объекту аналогу (Ценообразующий)</t>
  </si>
  <si>
    <t>Блок пост 10 км
Диспетчерская централизация (ДЦ). Контролируемый пункт (КП) на станции с диспетчерским управлением (ДУ)</t>
  </si>
  <si>
    <t>Железные дороги. 2014 г. Таблица 26. Микропроцессорная система диспетчерской централизации (ДЦ) и диспетчерского контроля (ДК), п.1
A=129.96 тыс.руб; B=7.78 тыс.руб;
Осн. показ. Х=3 (стрелка) 
Количество = 1</t>
  </si>
  <si>
    <t>(A + B * Xзад) * Количество * K1
(129.96 тыс.руб + 7.78 тыс.руб * 3) * 1 * 1.08</t>
  </si>
  <si>
    <t>Блок пост 10 км
Устройства контроля схода подвижного состава (УКСПС)</t>
  </si>
  <si>
    <t>Железные дороги. 2014 г. Таблица 30. Устройства контроля схода подвижного состава (УКСПС), контрольно-габаритные устройства (КГУ), п.1
A=10.4 тыс.руб; 
Количество = 2 (устройство)</t>
  </si>
  <si>
    <t>A * Количество * K1
10.4 тыс.руб * 2 * 1.08</t>
  </si>
  <si>
    <t>Перегон Блок пост 10 км - Конаховский Мох
Автоматическая блокировка с тональными рельсовыми цепями трехзначная. Протяженность от 20 до 50 км.
АБТЦ-ЕМ - 7,8 км</t>
  </si>
  <si>
    <t>Железные дороги. 2014 г. Таблица 24. Автоматическая блокировка с тональными рельсовыми цепями, п.1
A=571.44 тыс.руб; B=9.95 тыс.руб;
Осн. показ. Х=7.8 (1 км) 
Количество = 1</t>
  </si>
  <si>
    <t>(A + B * X) * Количество * K1 * K2
(571.44 тыс.руб + 9.95 тыс.руб * 7.8) * 1 * 1.08 * 0.9</t>
  </si>
  <si>
    <t>Перегон Блок пост 10 км - ТПУ Завидово
Автоматическая блокировка с тональными рельсовыми цепями трехзначная. Протяженность от 20 до 50 км.
МПАБ - 12 км</t>
  </si>
  <si>
    <t>Железные дороги. 2014 г. Таблица 24. Автоматическая блокировка с тональными рельсовыми цепями, п.1
A=571.44 тыс.руб; B=9.95 тыс.руб;
Осн. показ. Х=12 (1 км) 
Количество = 1</t>
  </si>
  <si>
    <t>(A + B * X) * Количество * K1
(571.44 тыс.руб + 9.95 тыс.руб * 12) * 1 * 1.08</t>
  </si>
  <si>
    <t>Перегон Блок пост 10 км - ТПУ Завидово
Устройство контроля свободности перегона методом счета осей (УКП СО, ЭССО)</t>
  </si>
  <si>
    <t>Железные дороги. 2014 г. Таблица 28. Устройство контроля свободного перегона методом счета осей (УКП СО), п.1
A=174.4 тыс.руб; 
Количество = 2 (комплект)</t>
  </si>
  <si>
    <t>A * Количество * Кст * Ктек * K1
174.4 тыс.руб * 2 * 0.4 * 5.42 * 1.08</t>
  </si>
  <si>
    <t>Перегон Блок пост 10 км - ТПУ Завидово
Устройства контроля схода подвижного состава (УКСПС)</t>
  </si>
  <si>
    <t>ТПУ Завидово
Микропроцессорная система ЭЦ. До 10 стрелок.
1 стрелка</t>
  </si>
  <si>
    <t>Железные дороги. 2014 г. Таблица 25. Электрическая централизация стрелок на станциях, п.1
A=411.08 тыс.руб; B=58.33 тыс.руб;
Осн. показ. Х=1 (1 стрелка) 
Количество = 1</t>
  </si>
  <si>
    <t>(A + B * X) * Количество * K1 * K2
(411.08 тыс.руб + 58.33 тыс.руб * 1) * 1 * 1.08 * 0.7</t>
  </si>
  <si>
    <t>ТПУ Завидово
Диспетчерская централизация (ДЦ). Контролируемый пункт (КП) на станции с диспетчерским управлением (ДУ)</t>
  </si>
  <si>
    <t>Железные дороги. 2014 г. Таблица 26. Микропроцессорная система диспетчерской централизации (ДЦ) и диспетчерского контроля (ДК), п.1
A=129.96 тыс.руб; B=7.78 тыс.руб;
Осн. показ. Х=1 (стрелка) 
Количество = 1</t>
  </si>
  <si>
    <t xml:space="preserve">(A + B * Xзад) * Количество * K1 * K2
(129.96 тыс.руб + 7.78 тыс.руб * 1) * 1 * 1.08 </t>
  </si>
  <si>
    <t>Станция Конаковский Мох
Микропроцессорная система ЭЦ. До 10 стрелок. (Реконструкция)
4 стрелки</t>
  </si>
  <si>
    <t>Железные дороги. 2014 г. Таблица 25. Электрическая централизация стрелок на станциях, п.1
A=411.08 тыс.руб; B=58.33 тыс.руб;
Осн. показ. Х=4 (1 стрелка) 
Количество = 1</t>
  </si>
  <si>
    <t>(A + B * X) * Количество * K1 * K2
(411.08 тыс.руб + 58.33 тыс.руб * 4) * 1 * 1.08 * 0.8</t>
  </si>
  <si>
    <t>K2 = 0.8
понижающий коэффициент, учитывающий разницу в трудоемкости работ по проектируемому объекту и объекту аналогу (Ценообразующий)</t>
  </si>
  <si>
    <t>Станция Конаковский Мох
Диспетчерская централизация (ДЦ). Контролируемый пункт (КП) на станции с диспетчерским управлением (ДУ)</t>
  </si>
  <si>
    <t>Железные дороги. 2014 г. Таблица 26. Микропроцессорная система диспетчерской централизации (ДЦ) и диспетчерского контроля (ДК), п.1
A=129.96 тыс.руб; B=7.78 тыс.руб;
Осн. показ. Х=4 (стрелка) 
Количество = 1</t>
  </si>
  <si>
    <t>(A + B * Xзад) * Количество * K1
(129.96 тыс.руб + 7.78 тыс.руб * 4) * 1 * 1.08</t>
  </si>
  <si>
    <t>Станция Конаковский Мох
Устройства контроля схода подвижного состава (УКСПС)</t>
  </si>
  <si>
    <t>Автоматическая переездная сигнализация через 1 путь с устройством заграждения (УЗП)
Подъезд к д. Шоша</t>
  </si>
  <si>
    <t>Железные дороги. 2014 г. Таблица 31. Кодирование путей, автоматическая переездная сигнализация, п.2
A=33.03 тыс.руб; 
Количество = 1 (переезд)</t>
  </si>
  <si>
    <t>A * Количество * K1
33.03 тыс.руб * 1 * 1.08</t>
  </si>
  <si>
    <t>Релейная система ЭЦ. До 10 стрелок.
Увязка с переездом</t>
  </si>
  <si>
    <t>Железные дороги. 2014 г. Таблица 25. Электрическая централизация стрелок на станциях, п.8
A=548.23 тыс.руб.; B=74.4 тыс.руб.;
Осн. показ. Х=1 (1 стрелка) 
Количество = 1</t>
  </si>
  <si>
    <t>(A + B * X) * Количество * K1 * K2
(548.23 тыс.руб + 74.4 тыс.руб * 1) * 1 * 1.08 * 0.7</t>
  </si>
  <si>
    <t>Технологическое обеспечение автоматизированного обслуживания устройств ЖАТ с применением средств систем технической диагностики и мониторинга (ТДМ) для перегона, оборудованном автоблокировкой. Однопутный участок.</t>
  </si>
  <si>
    <t>Железные дороги. 2014 г. Таблица 29. Технологическое обеспечение эксплуатации устройств автоматики и телемеханики, п.1.2.1
A=3.5 тыс.руб.; B=0.3 тыс.руб.;
Количество = 20</t>
  </si>
  <si>
    <t>(A + B * Xзад) * Количество * K1
(3.5 тыс.руб + 0.3 тыс.руб * 0) * 20 * 1.08</t>
  </si>
  <si>
    <t>19</t>
  </si>
  <si>
    <t>Диспетчерский контроль (ДК). Диагностический комплекс для МПЦ на станции с включением объектов диагностирования стрелок, блок-участков, переездов</t>
  </si>
  <si>
    <t>Железные дороги. 2014 г. Таблица 26. Микропроцессорная система диспетчерской централизации (ДЦ) и диспетчерского контроля (ДК), п.7
A=71.3 тыс.руб.; B=3.75 тыс.руб.;
Осн. показ. Х=1 (диагностический комплекс) 
Количество = 1</t>
  </si>
  <si>
    <t>(A + B * Xзад) * Количество * K1
(71.3 тыс.руб + 3.75 тыс.руб * 1) * 1 * 1.08</t>
  </si>
  <si>
    <t>20</t>
  </si>
  <si>
    <t>Итого по смете 2001г.</t>
  </si>
  <si>
    <t>21</t>
  </si>
  <si>
    <t>Итого по смете 1 кв. 2024г.</t>
  </si>
  <si>
    <t>Форма 2П</t>
  </si>
  <si>
    <t>(договору, дополнительному соглашению)</t>
  </si>
  <si>
    <t>Смета № 14</t>
  </si>
  <si>
    <t>Проектные работы (автомобильная дорога)</t>
  </si>
  <si>
    <t>Наименование   объекта</t>
  </si>
  <si>
    <t xml:space="preserve"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дороги. 
Этап 2. Строительство железнодорожной линии от примыкания к Октябрьской железной дороге до проектируемого ТПУ «Завидово».
 Подъездные автомобильные дороги
</t>
  </si>
  <si>
    <t>Определение базовых цен на основании следующих документов:</t>
  </si>
  <si>
    <t>Методические указания по применению Справочников базовых цен на проектные работы в строительстве, 2010г. Минрегион России приказ от 29 декабря 2009г. №620 [1]</t>
  </si>
  <si>
    <t>СБЦП Автомобильные дороги общего пользования. 2007 г. (цены приведены на уровень 01.01.2001 г.) [3]</t>
  </si>
  <si>
    <t>Характеристика предприятия, здания, сооружения, вида работ</t>
  </si>
  <si>
    <t>Ед. изм.</t>
  </si>
  <si>
    <t>Номер частей, глав, таблиц, процентов, параграфов и пунктов указаний к разделу Справочника базовых цен</t>
  </si>
  <si>
    <t>Расчет стоимости типа
(a+b * Х)*Ki,
где Х - объем выполняемых работ</t>
  </si>
  <si>
    <t>Стоимость, 
тыс. руб.</t>
  </si>
  <si>
    <t xml:space="preserve">Автомобильна дорога V кат
 Категория сложности - 2 </t>
  </si>
  <si>
    <t>[3] Табл 2 (окончание) п.2</t>
  </si>
  <si>
    <t>194.31</t>
  </si>
  <si>
    <t>а =</t>
  </si>
  <si>
    <t>b =</t>
  </si>
  <si>
    <t>Транспортная развязка
Примыкание в одном уровне с ПСП
Категория сложности - 1                           Количество - 1 шт</t>
  </si>
  <si>
    <t>примыкание</t>
  </si>
  <si>
    <t>[3] Разд 4</t>
  </si>
  <si>
    <t>276,92 * 0,35</t>
  </si>
  <si>
    <t>т.3</t>
  </si>
  <si>
    <t>п.1 [1]</t>
  </si>
  <si>
    <t>К = 0,35</t>
  </si>
  <si>
    <t>[3] - Табл.3 прим.2 Примыкание без ПСП</t>
  </si>
  <si>
    <t>Итого по смете в базовых ценах:</t>
  </si>
  <si>
    <t>Итого с учетом индекса изменения стоимости на I квартал 2024 г. (письмо Минстроя России от 07.03.2023 N 13023-ИФ/09)</t>
  </si>
  <si>
    <t>Составил:_________________Курочкин А.В.</t>
  </si>
  <si>
    <t>Смета № 15</t>
  </si>
  <si>
    <t xml:space="preserve">Организация пассажирского сообщения от станции Москва-Октябрьская-Пассажирская до проектируемого ТПУ "Завидово" через остановочный пункт Путепроводная Октябрьской железной дороги. 
Этап 2. Строительство железнодорожной линии от примыкания к Октябрьской железной дороге до проектируемого ТПУ «Завидово».
 Автомобильные дороги Железнодорожный переезд
</t>
  </si>
  <si>
    <t>СБЦП 81-2001-09 Железные дороги. 2014 г. (цены приведены на уровень 01.01.2001 г.) [2]</t>
  </si>
  <si>
    <t>шт</t>
  </si>
  <si>
    <t>[2] Табл 50 Железнодорожные переезды п.1</t>
  </si>
  <si>
    <t>Форма 3П</t>
  </si>
  <si>
    <t>СМЕТА  №16</t>
  </si>
  <si>
    <t xml:space="preserve">Обследование на участке автомобильной дороги «Подъезд к д. Шоша» </t>
  </si>
  <si>
    <t>Организация пассажирского сообщения от станции 
Москва – Октябрьская – Пассажирская до проектируемого ТПУ «Завидово» 
через остановочный пункт Путепроводная Октябрьской железной дороги 
Этап 2. Строительство железнодорожной линии от примыкания к
Октябрьской железной дороге до проектируемого ТПУ «Завидово»</t>
  </si>
  <si>
    <t>Таблица 1 - Расчет затрат на выполнение работ (оказание услуг)</t>
  </si>
  <si>
    <t>Вид работ (услуг)</t>
  </si>
  <si>
    <t>Наименование должности</t>
  </si>
  <si>
    <t>Кол-во рабочих ставок</t>
  </si>
  <si>
    <t xml:space="preserve">Количество рабочего времени, дней </t>
  </si>
  <si>
    <t>Итого чел-дн</t>
  </si>
  <si>
    <t>Стоимость единицы трудоемкости</t>
  </si>
  <si>
    <t xml:space="preserve">Стоимость работ (услуг), руб. </t>
  </si>
  <si>
    <t>Сбор исходных данных для проектирования</t>
  </si>
  <si>
    <t>Главный инженер</t>
  </si>
  <si>
    <t>ГИП</t>
  </si>
  <si>
    <t>Инженер</t>
  </si>
  <si>
    <t>Затраты на оплату труда, руб. без НДС</t>
  </si>
  <si>
    <t>Итого на I кв. 2024г</t>
  </si>
  <si>
    <t>Итого на 01.01.2001г  (К=5,83)</t>
  </si>
  <si>
    <t>Составил: _______________________</t>
  </si>
  <si>
    <t>Сычев</t>
  </si>
  <si>
    <t>Проверил: _______________________</t>
  </si>
  <si>
    <t>Таблица 2 Расчет стоимости единицы трудоемкости</t>
  </si>
  <si>
    <t>Статья</t>
  </si>
  <si>
    <t>Сумма, руб./мес. на 1 специалиста</t>
  </si>
  <si>
    <t>Зарплата основных специалистов (ФОТ) по виду деятельности «Деятельность профессиональная, научная и техническая»</t>
  </si>
  <si>
    <t>Страховые взносы в ПФ, ФМС, ФСС</t>
  </si>
  <si>
    <t>Накладные расходы</t>
  </si>
  <si>
    <t>от прямых расходов (не более 20%)</t>
  </si>
  <si>
    <t>Итого расходы (себестоимость (СС))</t>
  </si>
  <si>
    <t>Прибыль</t>
  </si>
  <si>
    <t>Стоимость 1 человеко-месяца, без НДС</t>
  </si>
  <si>
    <t>Стоимость 1 человеко-дня, без НДС</t>
  </si>
  <si>
    <t>Статьи накладных расходов (руб., % от ФОТ)</t>
  </si>
  <si>
    <t>средняя в год</t>
  </si>
  <si>
    <t>средняя в месяц</t>
  </si>
  <si>
    <t>1.</t>
  </si>
  <si>
    <t>Аренда (или амортизация собственных) зданий/помещений (минимальный норматив 4,5 кв.м. на 1 человека, умноженный на 2 для учета помещений общего пользования и администрации)</t>
  </si>
  <si>
    <t>2.</t>
  </si>
  <si>
    <t>Амортизация оборудования, технических средств:</t>
  </si>
  <si>
    <t>2.1.</t>
  </si>
  <si>
    <t>ПК (20000 руб. при сроке службы 3 года (2-я амортизационная группа[3]))</t>
  </si>
  <si>
    <t>2.2.</t>
  </si>
  <si>
    <t>стол (8000 руб. при сроке службы 7 лет (4-я амортизационная группа))</t>
  </si>
  <si>
    <t>2.3.</t>
  </si>
  <si>
    <t>стул (2000 руб. при сроке службы 7 лет (4-я амортизационная группа))</t>
  </si>
  <si>
    <t>2.4.</t>
  </si>
  <si>
    <t>тумба (5000 руб. при сроке службы 7 лет (4-я амортизационная группа))</t>
  </si>
  <si>
    <t>2.5.</t>
  </si>
  <si>
    <t>прочие (доля от шкафов для одежды, для документов, офисной оргтехники, от оборудования туалетов и т.д.) (10000 руб. при сроке службы 7 лет (4-я амортизационная группа))</t>
  </si>
  <si>
    <t>3.</t>
  </si>
  <si>
    <t>Прочие расходы от ФОТ:</t>
  </si>
  <si>
    <t>3.1.</t>
  </si>
  <si>
    <t>содержание и ремонт зданий/помещений, сооружений и оборудования</t>
  </si>
  <si>
    <t>3.2.</t>
  </si>
  <si>
    <t>содержание и обслуживание программных и технических средств</t>
  </si>
  <si>
    <t>3.3.</t>
  </si>
  <si>
    <t>расходы на научно-техническую информацию</t>
  </si>
  <si>
    <t>3.4.</t>
  </si>
  <si>
    <t>расходы на организованный набор работников, подготовку и переподготовку специалистов</t>
  </si>
  <si>
    <t>3.5.</t>
  </si>
  <si>
    <t>оплата бухгалтерских, информационных, консультационных, банковских, транспортных и курьерских услуг</t>
  </si>
  <si>
    <t>3.6.</t>
  </si>
  <si>
    <t>расходы на связь, средства коммуникации, интернет</t>
  </si>
  <si>
    <t>3.7.</t>
  </si>
  <si>
    <t>иные</t>
  </si>
  <si>
    <t>Расчет суммарного размера тарифов страховых взносов:</t>
  </si>
  <si>
    <t>Наименования тарифов страховых взносов</t>
  </si>
  <si>
    <t>Ставка, %</t>
  </si>
  <si>
    <t>Тариф страховых взносов, уплачиваемых в Пенсионный фонд РФ</t>
  </si>
  <si>
    <t>Тариф страховых взносов, уплачиваемых в Фонд социального страхования РФ</t>
  </si>
  <si>
    <t>Тариф страховых взносов, уплачиваемых в Федеральный фонд обязательного медицинского страхования</t>
  </si>
  <si>
    <t>Страховой тариф на обязательное социальное страхование от несчастных случаев на производстве и профессиональных заболеваний по I классу профессионального риска</t>
  </si>
  <si>
    <t>ИТОГО суммарный размер тарифов страховых взносов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</si>
</sst>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&quot;р.&quot;_-;\-* #\ ##0.00&quot;р.&quot;_-;_-* &quot;-&quot;??&quot;р.&quot;_-;_-@_-"/>
    <numFmt numFmtId="181" formatCode="#\ ##0;[Red]\-#\ ##0"/>
    <numFmt numFmtId="182" formatCode="_-* #\ ##0.00_р_._-;\-* #\ ##0.00_р_._-;_-* &quot;-&quot;??_р_._-;_-@_-"/>
    <numFmt numFmtId="183" formatCode="_-* #\ ##0.00\ _₽_-;\-* #\ ##0.00\ _₽_-;_-* &quot;-&quot;??\ _₽_-;_-@_-"/>
    <numFmt numFmtId="184" formatCode="#\ ##0.00"/>
    <numFmt numFmtId="185" formatCode="#\ ##0"/>
    <numFmt numFmtId="186" formatCode="#\ ##0.00&quot;р.&quot;"/>
    <numFmt numFmtId="187" formatCode="#\ ##0.000"/>
    <numFmt numFmtId="188" formatCode="#\ ##0.00000"/>
    <numFmt numFmtId="189" formatCode="dd\.mmm"/>
    <numFmt numFmtId="190" formatCode="0.000"/>
    <numFmt numFmtId="191" formatCode="0.0"/>
    <numFmt numFmtId="192" formatCode="0.0000"/>
    <numFmt numFmtId="193" formatCode="#\ ##0_р_."/>
    <numFmt numFmtId="194" formatCode="#\ ##0.00_ ;\-#\ ##0.00\ "/>
    <numFmt numFmtId="195" formatCode="#\ ##0_ ;\-#\ ##0\ "/>
  </numFmts>
  <fonts count="144">
    <font>
      <sz val="10"/>
      <name val="Arial"/>
      <charset val="204"/>
    </font>
    <font>
      <sz val="11"/>
      <name val="Times New Roman"/>
      <charset val="204"/>
    </font>
    <font>
      <sz val="12"/>
      <color theme="1"/>
      <name val="Calibri"/>
      <charset val="204"/>
      <scheme val="minor"/>
    </font>
    <font>
      <sz val="12"/>
      <color indexed="8"/>
      <name val="Times New Roman"/>
      <charset val="204"/>
    </font>
    <font>
      <b/>
      <sz val="12"/>
      <color indexed="8"/>
      <name val="Times New Roman"/>
      <charset val="204"/>
    </font>
    <font>
      <u/>
      <sz val="12"/>
      <color indexed="8"/>
      <name val="Times New Roman"/>
      <charset val="204"/>
    </font>
    <font>
      <i/>
      <sz val="12"/>
      <color indexed="8"/>
      <name val="Times New Roman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sz val="12"/>
      <color theme="1"/>
      <name val="Times New Roman"/>
      <charset val="204"/>
    </font>
    <font>
      <u/>
      <sz val="12"/>
      <color theme="10"/>
      <name val="Calibri"/>
      <charset val="20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u/>
      <sz val="12"/>
      <color theme="10"/>
      <name val="Times New Roman"/>
      <charset val="204"/>
    </font>
    <font>
      <sz val="10"/>
      <name val="Times New Roman"/>
      <charset val="204"/>
    </font>
    <font>
      <b/>
      <sz val="11"/>
      <name val="Times New Roman"/>
      <charset val="204"/>
    </font>
    <font>
      <sz val="6"/>
      <name val="Arial"/>
      <charset val="204"/>
    </font>
    <font>
      <sz val="10"/>
      <color indexed="8"/>
      <name val="Arial"/>
      <charset val="134"/>
    </font>
    <font>
      <sz val="10"/>
      <color indexed="8"/>
      <name val="Arial"/>
      <charset val="204"/>
    </font>
    <font>
      <b/>
      <sz val="10"/>
      <name val="Arial"/>
      <charset val="204"/>
    </font>
    <font>
      <sz val="11"/>
      <name val="Arial"/>
      <charset val="204"/>
    </font>
    <font>
      <sz val="9"/>
      <name val="Arial"/>
      <charset val="204"/>
    </font>
    <font>
      <sz val="8"/>
      <name val="Arial"/>
      <charset val="204"/>
    </font>
    <font>
      <b/>
      <sz val="16"/>
      <name val="Times New Roman"/>
      <charset val="204"/>
    </font>
    <font>
      <b/>
      <sz val="14"/>
      <name val="Times New Roman"/>
      <charset val="204"/>
    </font>
    <font>
      <sz val="12"/>
      <name val="Times New Roman"/>
      <charset val="134"/>
    </font>
    <font>
      <sz val="12"/>
      <name val="Arial Cyr"/>
      <charset val="204"/>
    </font>
    <font>
      <b/>
      <sz val="12"/>
      <name val="Times New Roman Cyr"/>
      <charset val="204"/>
    </font>
    <font>
      <sz val="10"/>
      <name val="Arial Cyr"/>
      <charset val="204"/>
    </font>
    <font>
      <i/>
      <sz val="10"/>
      <name val="Times New Roman"/>
      <charset val="204"/>
    </font>
    <font>
      <u/>
      <sz val="10"/>
      <name val="Times New Roman"/>
      <charset val="204"/>
    </font>
    <font>
      <u/>
      <sz val="10"/>
      <name val="Arial"/>
      <charset val="204"/>
    </font>
    <font>
      <sz val="11"/>
      <color theme="1"/>
      <name val="Calibri"/>
      <charset val="204"/>
      <scheme val="minor"/>
    </font>
    <font>
      <sz val="9"/>
      <name val="Times New Roman"/>
      <charset val="204"/>
    </font>
    <font>
      <sz val="11"/>
      <color theme="1"/>
      <name val="Times New Roman"/>
      <charset val="204"/>
    </font>
    <font>
      <b/>
      <sz val="14"/>
      <name val="Times New Roman"/>
      <charset val="134"/>
    </font>
    <font>
      <b/>
      <sz val="11"/>
      <color theme="1"/>
      <name val="Times New Roman"/>
      <charset val="204"/>
    </font>
    <font>
      <b/>
      <sz val="12"/>
      <color theme="1"/>
      <name val="Times New Roman"/>
      <charset val="20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8"/>
      <color indexed="8"/>
      <name val="Times New Roman"/>
      <charset val="134"/>
    </font>
    <font>
      <sz val="9"/>
      <color theme="1"/>
      <name val="Times New Roman"/>
      <charset val="204"/>
    </font>
    <font>
      <sz val="11"/>
      <color theme="1"/>
      <name val="Times New Roman"/>
      <charset val="134"/>
    </font>
    <font>
      <sz val="11"/>
      <color rgb="FFFF0000"/>
      <name val="Times New Roman"/>
      <charset val="204"/>
    </font>
    <font>
      <b/>
      <i/>
      <sz val="11"/>
      <name val="Times New Roman"/>
      <charset val="204"/>
    </font>
    <font>
      <b/>
      <sz val="14"/>
      <color theme="1"/>
      <name val="Calibri"/>
      <charset val="204"/>
      <scheme val="minor"/>
    </font>
    <font>
      <sz val="9"/>
      <color rgb="FF00B0F0"/>
      <name val="Times New Roman"/>
      <charset val="204"/>
    </font>
    <font>
      <sz val="11"/>
      <name val="Calibri"/>
      <charset val="204"/>
      <scheme val="minor"/>
    </font>
    <font>
      <sz val="8"/>
      <name val="Times New Roman"/>
      <charset val="134"/>
    </font>
    <font>
      <sz val="8"/>
      <color theme="1"/>
      <name val="Times New Roman"/>
      <charset val="134"/>
    </font>
    <font>
      <sz val="11"/>
      <name val="Times New Roman Cyr"/>
      <charset val="204"/>
    </font>
    <font>
      <sz val="10"/>
      <name val="Arial Cyr"/>
      <charset val="204"/>
    </font>
    <font>
      <sz val="10"/>
      <name val="Times New Roman Cyr"/>
      <charset val="204"/>
    </font>
    <font>
      <sz val="9"/>
      <name val="Times New Roman Cyr"/>
      <charset val="204"/>
    </font>
    <font>
      <sz val="8"/>
      <name val="Times New Roman Cyr"/>
      <charset val="204"/>
    </font>
    <font>
      <b/>
      <sz val="9"/>
      <name val="Times New Roman Cyr"/>
      <charset val="204"/>
    </font>
    <font>
      <b/>
      <i/>
      <sz val="11"/>
      <name val="Times New Roman"/>
      <charset val="134"/>
    </font>
    <font>
      <sz val="12"/>
      <name val="Times New Roman CYR"/>
      <charset val="204"/>
    </font>
    <font>
      <b/>
      <sz val="10"/>
      <name val="Times New Roman"/>
      <charset val="204"/>
    </font>
    <font>
      <sz val="9"/>
      <name val="Arial Cyr"/>
      <charset val="204"/>
    </font>
    <font>
      <b/>
      <sz val="9"/>
      <name val="Times New Roman Cyr"/>
      <charset val="204"/>
    </font>
    <font>
      <sz val="10"/>
      <color indexed="8"/>
      <name val="Arial Cyr"/>
      <charset val="204"/>
    </font>
    <font>
      <sz val="14"/>
      <name val="Arial Cyr"/>
      <charset val="204"/>
    </font>
    <font>
      <b/>
      <sz val="14"/>
      <color indexed="8"/>
      <name val="Arial Cyr"/>
      <charset val="204"/>
    </font>
    <font>
      <u/>
      <sz val="12"/>
      <name val="Arial Cyr"/>
      <charset val="204"/>
    </font>
    <font>
      <u/>
      <sz val="10"/>
      <name val="Arial Cyr"/>
      <charset val="204"/>
    </font>
    <font>
      <b/>
      <sz val="12"/>
      <name val="Arial Cyr"/>
      <charset val="204"/>
    </font>
    <font>
      <u/>
      <sz val="11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11"/>
      <name val="Arial Cyr"/>
      <charset val="204"/>
    </font>
    <font>
      <sz val="10"/>
      <color theme="1"/>
      <name val="Arial Cyr"/>
      <charset val="204"/>
    </font>
    <font>
      <b/>
      <sz val="10"/>
      <name val="Arial Cyr"/>
      <charset val="204"/>
    </font>
    <font>
      <b/>
      <u/>
      <sz val="12"/>
      <name val="Times New Roman"/>
      <charset val="204"/>
    </font>
    <font>
      <sz val="8"/>
      <name val="Times New Roman"/>
      <charset val="204"/>
    </font>
    <font>
      <sz val="11"/>
      <color theme="1"/>
      <name val="Arial"/>
      <charset val="204"/>
    </font>
    <font>
      <b/>
      <u/>
      <sz val="10"/>
      <name val="Arial"/>
      <charset val="204"/>
    </font>
    <font>
      <b/>
      <u/>
      <sz val="10"/>
      <name val="Arimo"/>
      <charset val="134"/>
    </font>
    <font>
      <sz val="10"/>
      <name val="Arimo"/>
      <charset val="134"/>
    </font>
    <font>
      <sz val="9"/>
      <name val="Arimo"/>
      <charset val="134"/>
    </font>
    <font>
      <sz val="10"/>
      <color theme="0" tint="-0.499984740745262"/>
      <name val="Times New Roman"/>
      <charset val="204"/>
    </font>
    <font>
      <sz val="8"/>
      <color theme="0"/>
      <name val="Arial"/>
      <charset val="204"/>
    </font>
    <font>
      <sz val="14"/>
      <name val="Times New Roman"/>
      <charset val="204"/>
    </font>
    <font>
      <u/>
      <sz val="14"/>
      <name val="Times New Roman"/>
      <charset val="204"/>
    </font>
    <font>
      <u/>
      <sz val="12"/>
      <name val="Times New Roman"/>
      <charset val="204"/>
    </font>
    <font>
      <sz val="8"/>
      <color theme="0"/>
      <name val="Times New Roman Cyr"/>
      <charset val="204"/>
    </font>
    <font>
      <sz val="8"/>
      <color theme="0"/>
      <name val="Times New Roman"/>
      <charset val="204"/>
    </font>
    <font>
      <sz val="8"/>
      <color rgb="FF0000FF"/>
      <name val="Arial"/>
      <charset val="204"/>
    </font>
    <font>
      <b/>
      <u/>
      <sz val="10"/>
      <name val="Times New Roman"/>
      <charset val="204"/>
    </font>
    <font>
      <sz val="12"/>
      <color rgb="FF0000FF"/>
      <name val="Arial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1"/>
      <name val="Times New Roman Cyr"/>
      <charset val="204"/>
    </font>
    <font>
      <b/>
      <sz val="10"/>
      <name val="Times New Roman Cyr"/>
      <charset val="204"/>
    </font>
    <font>
      <b/>
      <sz val="12"/>
      <name val="Times New Roman Cyr"/>
      <charset val="204"/>
    </font>
    <font>
      <b/>
      <sz val="12"/>
      <color rgb="FFFF0000"/>
      <name val="Times New Roman Cyr"/>
      <charset val="204"/>
    </font>
    <font>
      <sz val="11"/>
      <color rgb="FFFF0000"/>
      <name val="Times New Roman CYR"/>
      <charset val="204"/>
    </font>
    <font>
      <sz val="11"/>
      <color theme="1"/>
      <name val="Times New Roman CYR"/>
      <charset val="204"/>
    </font>
    <font>
      <b/>
      <u/>
      <sz val="12"/>
      <color theme="1"/>
      <name val="Times New Roman Cyr"/>
      <charset val="204"/>
    </font>
    <font>
      <sz val="11"/>
      <color indexed="8"/>
      <name val="Times New Roman CYR"/>
      <charset val="204"/>
    </font>
    <font>
      <sz val="10"/>
      <color indexed="8"/>
      <name val="Arial Cyr"/>
      <charset val="204"/>
    </font>
    <font>
      <sz val="11"/>
      <color indexed="10"/>
      <name val="Times New Roman CYR"/>
      <charset val="204"/>
    </font>
    <font>
      <sz val="10"/>
      <color rgb="FFFF0000"/>
      <name val="Arial Cyr"/>
      <charset val="204"/>
    </font>
    <font>
      <sz val="11"/>
      <color rgb="FFFF0000"/>
      <name val="Times New Roman Cyr"/>
      <charset val="204"/>
    </font>
    <font>
      <sz val="11"/>
      <color theme="1"/>
      <name val="Times New Roman Cyr"/>
      <charset val="204"/>
    </font>
    <font>
      <sz val="10"/>
      <color theme="1"/>
      <name val="Times New Roman CYR"/>
      <charset val="204"/>
    </font>
    <font>
      <sz val="11"/>
      <color indexed="8"/>
      <name val="Times New Roman"/>
      <charset val="204"/>
    </font>
    <font>
      <sz val="10"/>
      <color theme="1"/>
      <name val="Times New Roman"/>
      <charset val="204"/>
    </font>
    <font>
      <sz val="11"/>
      <color indexed="10"/>
      <name val="Times New Roman"/>
      <charset val="204"/>
    </font>
    <font>
      <sz val="10"/>
      <color rgb="FFFF0000"/>
      <name val="Times New Roman"/>
      <charset val="204"/>
    </font>
    <font>
      <b/>
      <sz val="9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20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Times New Roman Cyr"/>
      <charset val="204"/>
    </font>
    <font>
      <sz val="11"/>
      <color indexed="8"/>
      <name val="Calibri"/>
      <charset val="134"/>
    </font>
    <font>
      <vertAlign val="superscript"/>
      <sz val="10"/>
      <name val="Arial"/>
      <charset val="204"/>
    </font>
    <font>
      <vertAlign val="subscript"/>
      <sz val="10"/>
      <name val="Times New Roman"/>
      <charset val="204"/>
    </font>
    <font>
      <vertAlign val="superscript"/>
      <sz val="10"/>
      <name val="Times New Roman"/>
      <charset val="204"/>
    </font>
    <font>
      <b/>
      <sz val="11"/>
      <name val="Arial"/>
      <charset val="204"/>
    </font>
    <font>
      <b/>
      <sz val="8"/>
      <name val="Tahoma"/>
      <charset val="204"/>
    </font>
    <font>
      <b/>
      <sz val="8"/>
      <color indexed="10"/>
      <name val="Tahoma"/>
      <charset val="20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indexed="22"/>
      </bottom>
      <diagonal/>
    </border>
    <border>
      <left style="thin">
        <color auto="1"/>
      </left>
      <right/>
      <top/>
      <bottom style="thin">
        <color indexed="22"/>
      </bottom>
      <diagonal/>
    </border>
    <border>
      <left/>
      <right style="thin">
        <color auto="1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176" fontId="114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9" fontId="114" fillId="0" borderId="0" applyFont="0" applyFill="0" applyBorder="0" applyAlignment="0" applyProtection="0">
      <alignment vertical="center"/>
    </xf>
    <xf numFmtId="178" fontId="114" fillId="0" borderId="0" applyFont="0" applyFill="0" applyBorder="0" applyAlignment="0" applyProtection="0">
      <alignment vertical="center"/>
    </xf>
    <xf numFmtId="179" fontId="114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center"/>
    </xf>
    <xf numFmtId="0" fontId="114" fillId="6" borderId="153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154" applyNumberFormat="0" applyFill="0" applyAlignment="0" applyProtection="0">
      <alignment vertical="center"/>
    </xf>
    <xf numFmtId="0" fontId="121" fillId="0" borderId="154" applyNumberFormat="0" applyFill="0" applyAlignment="0" applyProtection="0">
      <alignment vertical="center"/>
    </xf>
    <xf numFmtId="0" fontId="122" fillId="0" borderId="155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7" borderId="156" applyNumberFormat="0" applyAlignment="0" applyProtection="0">
      <alignment vertical="center"/>
    </xf>
    <xf numFmtId="0" fontId="124" fillId="8" borderId="157" applyNumberFormat="0" applyAlignment="0" applyProtection="0">
      <alignment vertical="center"/>
    </xf>
    <xf numFmtId="0" fontId="125" fillId="8" borderId="156" applyNumberFormat="0" applyAlignment="0" applyProtection="0">
      <alignment vertical="center"/>
    </xf>
    <xf numFmtId="0" fontId="126" fillId="9" borderId="158" applyNumberFormat="0" applyAlignment="0" applyProtection="0">
      <alignment vertical="center"/>
    </xf>
    <xf numFmtId="0" fontId="127" fillId="0" borderId="159" applyNumberFormat="0" applyFill="0" applyAlignment="0" applyProtection="0">
      <alignment vertical="center"/>
    </xf>
    <xf numFmtId="0" fontId="128" fillId="0" borderId="160" applyNumberFormat="0" applyFill="0" applyAlignment="0" applyProtection="0">
      <alignment vertical="center"/>
    </xf>
    <xf numFmtId="0" fontId="129" fillId="10" borderId="0" applyNumberFormat="0" applyBorder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2" fillId="13" borderId="0" applyNumberFormat="0" applyBorder="0" applyAlignment="0" applyProtection="0">
      <alignment vertical="center"/>
    </xf>
    <xf numFmtId="0" fontId="133" fillId="14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7" borderId="0" applyNumberFormat="0" applyBorder="0" applyAlignment="0" applyProtection="0">
      <alignment vertical="center"/>
    </xf>
    <xf numFmtId="0" fontId="133" fillId="18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1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5" borderId="0" applyNumberFormat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29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3" fillId="34" borderId="0" applyNumberFormat="0" applyBorder="0" applyAlignment="0" applyProtection="0">
      <alignment vertical="center"/>
    </xf>
    <xf numFmtId="0" fontId="133" fillId="35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180" fontId="52" fillId="0" borderId="0" applyFont="0" applyFill="0" applyBorder="0" applyAlignment="0" applyProtection="0"/>
    <xf numFmtId="0" fontId="52" fillId="0" borderId="0"/>
    <xf numFmtId="0" fontId="134" fillId="0" borderId="0"/>
    <xf numFmtId="0" fontId="134" fillId="0" borderId="0"/>
    <xf numFmtId="0" fontId="29" fillId="0" borderId="0"/>
    <xf numFmtId="0" fontId="0" fillId="0" borderId="0"/>
    <xf numFmtId="0" fontId="52" fillId="0" borderId="0"/>
    <xf numFmtId="0" fontId="52" fillId="0" borderId="0"/>
    <xf numFmtId="0" fontId="52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0" fontId="0" fillId="0" borderId="0"/>
    <xf numFmtId="0" fontId="135" fillId="0" borderId="0"/>
    <xf numFmtId="0" fontId="33" fillId="0" borderId="0"/>
    <xf numFmtId="0" fontId="76" fillId="0" borderId="0"/>
    <xf numFmtId="0" fontId="1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33" fillId="0" borderId="0" applyFont="0" applyFill="0" applyBorder="0" applyAlignment="0" applyProtection="0"/>
    <xf numFmtId="9" fontId="0" fillId="0" borderId="0" applyFill="0" applyBorder="0" applyAlignment="0" applyProtection="0"/>
    <xf numFmtId="9" fontId="137" fillId="0" borderId="0" applyFont="0" applyFill="0" applyBorder="0" applyAlignment="0" applyProtection="0"/>
    <xf numFmtId="181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3" fontId="33" fillId="0" borderId="0" applyFont="0" applyFill="0" applyBorder="0" applyAlignment="0" applyProtection="0"/>
  </cellStyleXfs>
  <cellXfs count="1643">
    <xf numFmtId="0" fontId="0" fillId="0" borderId="0" xfId="0"/>
    <xf numFmtId="0" fontId="1" fillId="0" borderId="0" xfId="65" applyFont="1" applyAlignment="1">
      <alignment horizontal="left"/>
    </xf>
    <xf numFmtId="0" fontId="2" fillId="0" borderId="0" xfId="59" applyFont="1"/>
    <xf numFmtId="0" fontId="3" fillId="0" borderId="0" xfId="59" applyFont="1" applyAlignment="1">
      <alignment horizontal="center" vertical="center"/>
    </xf>
    <xf numFmtId="0" fontId="3" fillId="0" borderId="0" xfId="59" applyFont="1" applyAlignment="1">
      <alignment vertical="center"/>
    </xf>
    <xf numFmtId="0" fontId="3" fillId="0" borderId="0" xfId="59" applyFont="1" applyAlignment="1">
      <alignment horizontal="right" vertical="center"/>
    </xf>
    <xf numFmtId="0" fontId="3" fillId="0" borderId="1" xfId="59" applyFont="1" applyBorder="1" applyAlignment="1">
      <alignment horizontal="center" vertical="center"/>
    </xf>
    <xf numFmtId="0" fontId="3" fillId="0" borderId="2" xfId="59" applyFont="1" applyBorder="1" applyAlignment="1">
      <alignment horizontal="center" vertical="center"/>
    </xf>
    <xf numFmtId="0" fontId="4" fillId="0" borderId="0" xfId="59" applyFont="1" applyAlignment="1">
      <alignment horizontal="center" vertical="center" wrapText="1"/>
    </xf>
    <xf numFmtId="0" fontId="3" fillId="0" borderId="0" xfId="59" applyFont="1" applyAlignment="1">
      <alignment horizontal="center" vertical="center" wrapText="1"/>
    </xf>
    <xf numFmtId="0" fontId="3" fillId="0" borderId="0" xfId="59" applyFont="1" applyAlignment="1">
      <alignment horizontal="left" vertical="top" wrapText="1"/>
    </xf>
    <xf numFmtId="0" fontId="5" fillId="0" borderId="0" xfId="59" applyFont="1" applyAlignment="1">
      <alignment horizontal="left" vertical="top" wrapText="1"/>
    </xf>
    <xf numFmtId="0" fontId="6" fillId="0" borderId="0" xfId="59" applyFont="1" applyAlignment="1">
      <alignment horizontal="left" vertical="center"/>
    </xf>
    <xf numFmtId="0" fontId="6" fillId="0" borderId="0" xfId="59" applyFont="1" applyAlignment="1">
      <alignment vertical="center"/>
    </xf>
    <xf numFmtId="0" fontId="6" fillId="0" borderId="0" xfId="59" applyFont="1" applyAlignment="1">
      <alignment horizontal="center" vertical="center"/>
    </xf>
    <xf numFmtId="0" fontId="4" fillId="2" borderId="3" xfId="59" applyFont="1" applyFill="1" applyBorder="1" applyAlignment="1">
      <alignment horizontal="center" vertical="center" wrapText="1"/>
    </xf>
    <xf numFmtId="0" fontId="3" fillId="0" borderId="4" xfId="59" applyFont="1" applyBorder="1" applyAlignment="1">
      <alignment horizontal="center" vertical="center" wrapText="1"/>
    </xf>
    <xf numFmtId="0" fontId="7" fillId="0" borderId="4" xfId="59" applyFont="1" applyBorder="1" applyAlignment="1">
      <alignment vertical="center" wrapText="1"/>
    </xf>
    <xf numFmtId="0" fontId="7" fillId="0" borderId="3" xfId="74" applyBorder="1" applyAlignment="1">
      <alignment vertical="top" wrapText="1"/>
    </xf>
    <xf numFmtId="0" fontId="7" fillId="0" borderId="3" xfId="59" applyFont="1" applyBorder="1" applyAlignment="1">
      <alignment horizontal="center" vertical="center" wrapText="1"/>
    </xf>
    <xf numFmtId="184" fontId="3" fillId="0" borderId="3" xfId="59" applyNumberFormat="1" applyFont="1" applyBorder="1" applyAlignment="1">
      <alignment horizontal="center" vertical="center" wrapText="1"/>
    </xf>
    <xf numFmtId="185" fontId="3" fillId="3" borderId="3" xfId="59" applyNumberFormat="1" applyFont="1" applyFill="1" applyBorder="1" applyAlignment="1">
      <alignment horizontal="center" vertical="center" wrapText="1"/>
    </xf>
    <xf numFmtId="0" fontId="3" fillId="0" borderId="5" xfId="59" applyFont="1" applyBorder="1" applyAlignment="1">
      <alignment horizontal="center" vertical="center" wrapText="1"/>
    </xf>
    <xf numFmtId="0" fontId="7" fillId="0" borderId="5" xfId="59" applyFont="1" applyBorder="1" applyAlignment="1">
      <alignment vertical="center" wrapText="1"/>
    </xf>
    <xf numFmtId="0" fontId="7" fillId="0" borderId="6" xfId="74" applyBorder="1" applyAlignment="1">
      <alignment vertical="top" wrapText="1"/>
    </xf>
    <xf numFmtId="1" fontId="7" fillId="0" borderId="3" xfId="59" applyNumberFormat="1" applyFont="1" applyBorder="1" applyAlignment="1">
      <alignment horizontal="center" vertical="center" wrapText="1"/>
    </xf>
    <xf numFmtId="0" fontId="3" fillId="0" borderId="6" xfId="59" applyFont="1" applyBorder="1" applyAlignment="1">
      <alignment horizontal="center" vertical="center" wrapText="1"/>
    </xf>
    <xf numFmtId="0" fontId="7" fillId="0" borderId="6" xfId="59" applyFont="1" applyBorder="1" applyAlignment="1">
      <alignment vertical="center" wrapText="1"/>
    </xf>
    <xf numFmtId="0" fontId="4" fillId="4" borderId="7" xfId="59" applyFont="1" applyFill="1" applyBorder="1" applyAlignment="1">
      <alignment horizontal="left" vertical="center"/>
    </xf>
    <xf numFmtId="0" fontId="4" fillId="4" borderId="8" xfId="59" applyFont="1" applyFill="1" applyBorder="1" applyAlignment="1">
      <alignment horizontal="center" vertical="center"/>
    </xf>
    <xf numFmtId="0" fontId="4" fillId="4" borderId="9" xfId="59" applyFont="1" applyFill="1" applyBorder="1" applyAlignment="1">
      <alignment horizontal="center" vertical="center"/>
    </xf>
    <xf numFmtId="185" fontId="4" fillId="3" borderId="3" xfId="59" applyNumberFormat="1" applyFont="1" applyFill="1" applyBorder="1" applyAlignment="1">
      <alignment horizontal="center" vertical="center" wrapText="1"/>
    </xf>
    <xf numFmtId="185" fontId="2" fillId="0" borderId="0" xfId="59" applyNumberFormat="1" applyFont="1"/>
    <xf numFmtId="0" fontId="4" fillId="4" borderId="0" xfId="59" applyFont="1" applyFill="1" applyAlignment="1">
      <alignment horizontal="left" vertical="center"/>
    </xf>
    <xf numFmtId="0" fontId="4" fillId="4" borderId="0" xfId="59" applyFont="1" applyFill="1" applyAlignment="1">
      <alignment horizontal="center" vertical="center"/>
    </xf>
    <xf numFmtId="185" fontId="4" fillId="3" borderId="0" xfId="59" applyNumberFormat="1" applyFont="1" applyFill="1" applyAlignment="1">
      <alignment horizontal="center" vertical="center" wrapText="1"/>
    </xf>
    <xf numFmtId="0" fontId="7" fillId="0" borderId="0" xfId="57" applyFont="1"/>
    <xf numFmtId="0" fontId="8" fillId="0" borderId="3" xfId="57" applyFont="1" applyBorder="1"/>
    <xf numFmtId="0" fontId="4" fillId="4" borderId="3" xfId="59" applyFont="1" applyFill="1" applyBorder="1" applyAlignment="1">
      <alignment horizontal="center" vertical="center"/>
    </xf>
    <xf numFmtId="2" fontId="4" fillId="4" borderId="3" xfId="59" applyNumberFormat="1" applyFont="1" applyFill="1" applyBorder="1" applyAlignment="1">
      <alignment horizontal="center" vertical="center"/>
    </xf>
    <xf numFmtId="0" fontId="7" fillId="0" borderId="0" xfId="57" applyFont="1" applyAlignment="1">
      <alignment horizontal="right"/>
    </xf>
    <xf numFmtId="0" fontId="7" fillId="0" borderId="0" xfId="57" applyFont="1" applyAlignment="1">
      <alignment horizontal="left"/>
    </xf>
    <xf numFmtId="0" fontId="3" fillId="0" borderId="0" xfId="56" applyFont="1" applyAlignment="1">
      <alignment horizontal="center" vertical="center" wrapText="1"/>
    </xf>
    <xf numFmtId="10" fontId="3" fillId="0" borderId="0" xfId="81" applyNumberFormat="1" applyFont="1" applyFill="1" applyBorder="1" applyAlignment="1">
      <alignment vertical="center"/>
    </xf>
    <xf numFmtId="184" fontId="3" fillId="0" borderId="0" xfId="59" applyNumberFormat="1" applyFont="1" applyAlignment="1">
      <alignment horizontal="center" vertical="center"/>
    </xf>
    <xf numFmtId="0" fontId="4" fillId="2" borderId="3" xfId="59" applyFont="1" applyFill="1" applyBorder="1" applyAlignment="1">
      <alignment horizontal="center" vertical="center"/>
    </xf>
    <xf numFmtId="0" fontId="3" fillId="0" borderId="0" xfId="56" applyFont="1" applyAlignment="1">
      <alignment horizontal="center" vertical="center"/>
    </xf>
    <xf numFmtId="184" fontId="3" fillId="0" borderId="0" xfId="56" applyNumberFormat="1" applyFont="1" applyAlignment="1">
      <alignment horizontal="center" vertical="center"/>
    </xf>
    <xf numFmtId="0" fontId="3" fillId="0" borderId="3" xfId="59" applyFont="1" applyBorder="1" applyAlignment="1">
      <alignment horizontal="center" vertical="center"/>
    </xf>
    <xf numFmtId="0" fontId="3" fillId="0" borderId="3" xfId="59" applyFont="1" applyBorder="1" applyAlignment="1">
      <alignment vertical="center" wrapText="1"/>
    </xf>
    <xf numFmtId="184" fontId="8" fillId="4" borderId="3" xfId="59" applyNumberFormat="1" applyFont="1" applyFill="1" applyBorder="1" applyAlignment="1">
      <alignment horizontal="center" vertical="center"/>
    </xf>
    <xf numFmtId="186" fontId="3" fillId="0" borderId="0" xfId="59" applyNumberFormat="1" applyFont="1" applyAlignment="1">
      <alignment horizontal="center" vertical="center"/>
    </xf>
    <xf numFmtId="0" fontId="3" fillId="0" borderId="3" xfId="59" applyFont="1" applyBorder="1" applyAlignment="1">
      <alignment vertical="center"/>
    </xf>
    <xf numFmtId="184" fontId="3" fillId="4" borderId="3" xfId="59" applyNumberFormat="1" applyFont="1" applyFill="1" applyBorder="1" applyAlignment="1">
      <alignment horizontal="center" vertical="center"/>
    </xf>
    <xf numFmtId="10" fontId="9" fillId="0" borderId="0" xfId="80" applyNumberFormat="1" applyFont="1" applyAlignment="1">
      <alignment horizontal="center" vertical="center"/>
    </xf>
    <xf numFmtId="0" fontId="10" fillId="0" borderId="0" xfId="49" applyFont="1" applyFill="1" applyBorder="1" applyAlignment="1">
      <alignment horizontal="left" vertical="center"/>
    </xf>
    <xf numFmtId="184" fontId="4" fillId="4" borderId="3" xfId="59" applyNumberFormat="1" applyFont="1" applyFill="1" applyBorder="1" applyAlignment="1">
      <alignment horizontal="center" vertical="center"/>
    </xf>
    <xf numFmtId="0" fontId="3" fillId="0" borderId="0" xfId="56" applyFont="1" applyAlignment="1">
      <alignment horizontal="left" vertical="center"/>
    </xf>
    <xf numFmtId="0" fontId="4" fillId="0" borderId="3" xfId="52" applyFont="1" applyBorder="1" applyAlignment="1">
      <alignment horizontal="center" vertical="center"/>
    </xf>
    <xf numFmtId="0" fontId="4" fillId="0" borderId="3" xfId="52" applyFont="1" applyBorder="1" applyAlignment="1">
      <alignment horizontal="center" vertical="center" wrapText="1"/>
    </xf>
    <xf numFmtId="184" fontId="4" fillId="0" borderId="3" xfId="52" applyNumberFormat="1" applyFont="1" applyBorder="1" applyAlignment="1">
      <alignment horizontal="center" vertical="center"/>
    </xf>
    <xf numFmtId="0" fontId="11" fillId="0" borderId="0" xfId="52" applyFont="1" applyAlignment="1">
      <alignment vertical="center"/>
    </xf>
    <xf numFmtId="10" fontId="12" fillId="0" borderId="0" xfId="82" applyNumberFormat="1" applyFont="1" applyAlignment="1">
      <alignment vertical="center"/>
    </xf>
    <xf numFmtId="0" fontId="3" fillId="0" borderId="3" xfId="52" applyFont="1" applyBorder="1" applyAlignment="1">
      <alignment horizontal="center" vertical="center"/>
    </xf>
    <xf numFmtId="0" fontId="3" fillId="0" borderId="3" xfId="52" applyFont="1" applyBorder="1" applyAlignment="1">
      <alignment vertical="center" wrapText="1"/>
    </xf>
    <xf numFmtId="184" fontId="3" fillId="0" borderId="3" xfId="52" applyNumberFormat="1" applyFont="1" applyBorder="1" applyAlignment="1">
      <alignment horizontal="center" vertical="center"/>
    </xf>
    <xf numFmtId="184" fontId="11" fillId="0" borderId="0" xfId="52" applyNumberFormat="1" applyFont="1" applyAlignment="1">
      <alignment vertical="center"/>
    </xf>
    <xf numFmtId="0" fontId="13" fillId="0" borderId="0" xfId="49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9" fillId="0" borderId="0" xfId="52" applyFont="1" applyAlignment="1">
      <alignment horizontal="center" vertical="center"/>
    </xf>
    <xf numFmtId="0" fontId="9" fillId="0" borderId="0" xfId="52" applyFont="1" applyAlignment="1">
      <alignment vertical="center"/>
    </xf>
    <xf numFmtId="0" fontId="4" fillId="0" borderId="0" xfId="59" applyFont="1" applyAlignment="1">
      <alignment horizontal="center" vertical="center"/>
    </xf>
    <xf numFmtId="0" fontId="3" fillId="0" borderId="0" xfId="59" applyFont="1" applyAlignment="1">
      <alignment horizontal="left" vertical="center"/>
    </xf>
    <xf numFmtId="0" fontId="3" fillId="2" borderId="3" xfId="59" applyFont="1" applyFill="1" applyBorder="1" applyAlignment="1">
      <alignment horizontal="center" vertical="center"/>
    </xf>
    <xf numFmtId="0" fontId="3" fillId="2" borderId="3" xfId="59" applyFont="1" applyFill="1" applyBorder="1" applyAlignment="1">
      <alignment horizontal="center" vertical="center" wrapText="1"/>
    </xf>
    <xf numFmtId="0" fontId="14" fillId="0" borderId="3" xfId="49" applyFont="1" applyFill="1" applyBorder="1" applyAlignment="1">
      <alignment vertical="center" wrapText="1"/>
    </xf>
    <xf numFmtId="10" fontId="3" fillId="0" borderId="3" xfId="59" applyNumberFormat="1" applyFont="1" applyBorder="1" applyAlignment="1">
      <alignment horizontal="center" vertical="center"/>
    </xf>
    <xf numFmtId="0" fontId="1" fillId="0" borderId="0" xfId="72" applyFont="1"/>
    <xf numFmtId="0" fontId="1" fillId="0" borderId="0" xfId="65" applyFont="1"/>
    <xf numFmtId="0" fontId="1" fillId="0" borderId="0" xfId="65" applyFont="1" applyAlignment="1">
      <alignment vertical="center"/>
    </xf>
    <xf numFmtId="0" fontId="1" fillId="0" borderId="0" xfId="65" applyFont="1" applyAlignment="1">
      <alignment horizontal="right"/>
    </xf>
    <xf numFmtId="0" fontId="1" fillId="0" borderId="0" xfId="65" applyFont="1" applyAlignment="1">
      <alignment horizontal="left" vertical="center"/>
    </xf>
    <xf numFmtId="0" fontId="1" fillId="0" borderId="1" xfId="65" applyFont="1" applyBorder="1" applyAlignment="1">
      <alignment horizontal="center"/>
    </xf>
    <xf numFmtId="0" fontId="15" fillId="0" borderId="2" xfId="65" applyFont="1" applyBorder="1" applyAlignment="1">
      <alignment horizontal="center" vertical="center"/>
    </xf>
    <xf numFmtId="0" fontId="8" fillId="0" borderId="0" xfId="65" applyFont="1" applyAlignment="1">
      <alignment horizontal="center" vertical="center"/>
    </xf>
    <xf numFmtId="0" fontId="1" fillId="0" borderId="0" xfId="65" applyFont="1" applyAlignment="1">
      <alignment horizontal="center" vertical="center"/>
    </xf>
    <xf numFmtId="0" fontId="1" fillId="0" borderId="0" xfId="65" applyFont="1" applyAlignment="1">
      <alignment horizontal="left" vertical="top" wrapText="1"/>
    </xf>
    <xf numFmtId="0" fontId="16" fillId="0" borderId="0" xfId="65" applyFont="1" applyAlignment="1">
      <alignment horizontal="left"/>
    </xf>
    <xf numFmtId="0" fontId="1" fillId="0" borderId="0" xfId="65" applyFont="1" applyAlignment="1">
      <alignment horizontal="left" vertical="center" wrapText="1"/>
    </xf>
    <xf numFmtId="0" fontId="1" fillId="0" borderId="10" xfId="65" applyFont="1" applyBorder="1" applyAlignment="1">
      <alignment horizontal="left" vertical="center"/>
    </xf>
    <xf numFmtId="0" fontId="1" fillId="0" borderId="11" xfId="72" applyFont="1" applyBorder="1" applyAlignment="1">
      <alignment horizontal="center" vertical="center" wrapText="1"/>
    </xf>
    <xf numFmtId="0" fontId="1" fillId="0" borderId="12" xfId="72" applyFont="1" applyBorder="1" applyAlignment="1">
      <alignment horizontal="center" vertical="center" wrapText="1"/>
    </xf>
    <xf numFmtId="0" fontId="1" fillId="0" borderId="13" xfId="72" applyFont="1" applyBorder="1" applyAlignment="1">
      <alignment horizontal="center" vertical="center" wrapText="1"/>
    </xf>
    <xf numFmtId="0" fontId="1" fillId="0" borderId="14" xfId="72" applyFont="1" applyBorder="1" applyAlignment="1">
      <alignment horizontal="center" vertical="center" wrapText="1"/>
    </xf>
    <xf numFmtId="0" fontId="1" fillId="0" borderId="15" xfId="72" applyFont="1" applyBorder="1" applyAlignment="1">
      <alignment horizontal="center" vertical="center" wrapText="1"/>
    </xf>
    <xf numFmtId="1" fontId="1" fillId="0" borderId="16" xfId="72" applyNumberFormat="1" applyFont="1" applyBorder="1" applyAlignment="1">
      <alignment horizontal="center" vertical="center"/>
    </xf>
    <xf numFmtId="1" fontId="1" fillId="0" borderId="17" xfId="72" applyNumberFormat="1" applyFont="1" applyBorder="1" applyAlignment="1">
      <alignment horizontal="center" vertical="center"/>
    </xf>
    <xf numFmtId="1" fontId="1" fillId="0" borderId="18" xfId="72" applyNumberFormat="1" applyFont="1" applyBorder="1" applyAlignment="1">
      <alignment horizontal="center" vertical="center"/>
    </xf>
    <xf numFmtId="1" fontId="1" fillId="0" borderId="19" xfId="72" applyNumberFormat="1" applyFont="1" applyBorder="1" applyAlignment="1">
      <alignment horizontal="center" vertical="center"/>
    </xf>
    <xf numFmtId="1" fontId="1" fillId="0" borderId="20" xfId="72" applyNumberFormat="1" applyFont="1" applyBorder="1" applyAlignment="1">
      <alignment horizontal="left" vertical="center" wrapText="1"/>
    </xf>
    <xf numFmtId="1" fontId="1" fillId="0" borderId="5" xfId="72" applyNumberFormat="1" applyFont="1" applyBorder="1" applyAlignment="1">
      <alignment horizontal="center" vertical="center"/>
    </xf>
    <xf numFmtId="0" fontId="1" fillId="0" borderId="2" xfId="72" applyFont="1" applyBorder="1" applyAlignment="1">
      <alignment horizontal="left" vertical="center" wrapText="1"/>
    </xf>
    <xf numFmtId="0" fontId="1" fillId="0" borderId="21" xfId="72" applyFont="1" applyBorder="1" applyAlignment="1">
      <alignment horizontal="left" vertical="center" wrapText="1"/>
    </xf>
    <xf numFmtId="1" fontId="1" fillId="0" borderId="20" xfId="72" applyNumberFormat="1" applyFont="1" applyBorder="1" applyAlignment="1">
      <alignment horizontal="center" vertical="top"/>
    </xf>
    <xf numFmtId="2" fontId="1" fillId="0" borderId="22" xfId="72" applyNumberFormat="1" applyFont="1" applyBorder="1" applyAlignment="1">
      <alignment horizontal="center" vertical="top"/>
    </xf>
    <xf numFmtId="1" fontId="1" fillId="0" borderId="5" xfId="72" applyNumberFormat="1" applyFont="1" applyBorder="1" applyAlignment="1">
      <alignment horizontal="left" vertical="center" wrapText="1"/>
    </xf>
    <xf numFmtId="0" fontId="1" fillId="0" borderId="0" xfId="72" applyFont="1" applyAlignment="1">
      <alignment horizontal="left"/>
    </xf>
    <xf numFmtId="1" fontId="1" fillId="0" borderId="5" xfId="72" applyNumberFormat="1" applyFont="1" applyBorder="1" applyAlignment="1">
      <alignment horizontal="center" vertical="top"/>
    </xf>
    <xf numFmtId="2" fontId="1" fillId="0" borderId="23" xfId="72" applyNumberFormat="1" applyFont="1" applyBorder="1" applyAlignment="1">
      <alignment horizontal="center" vertical="top"/>
    </xf>
    <xf numFmtId="1" fontId="1" fillId="0" borderId="24" xfId="72" applyNumberFormat="1" applyFont="1" applyBorder="1" applyAlignment="1">
      <alignment horizontal="center" vertical="top"/>
    </xf>
    <xf numFmtId="0" fontId="1" fillId="0" borderId="4" xfId="72" applyFont="1" applyBorder="1" applyAlignment="1">
      <alignment horizontal="left" vertical="top" wrapText="1"/>
    </xf>
    <xf numFmtId="0" fontId="1" fillId="0" borderId="4" xfId="72" applyFont="1" applyBorder="1" applyAlignment="1">
      <alignment horizontal="center" vertical="top" wrapText="1"/>
    </xf>
    <xf numFmtId="2" fontId="1" fillId="0" borderId="25" xfId="72" applyNumberFormat="1" applyFont="1" applyBorder="1" applyAlignment="1">
      <alignment horizontal="center" vertical="top"/>
    </xf>
    <xf numFmtId="1" fontId="1" fillId="0" borderId="19" xfId="72" applyNumberFormat="1" applyFont="1" applyBorder="1" applyAlignment="1">
      <alignment horizontal="center" vertical="top"/>
    </xf>
    <xf numFmtId="0" fontId="1" fillId="0" borderId="5" xfId="72" applyFont="1" applyBorder="1" applyAlignment="1">
      <alignment horizontal="left" vertical="top" wrapText="1"/>
    </xf>
    <xf numFmtId="0" fontId="1" fillId="0" borderId="5" xfId="72" applyFont="1" applyBorder="1" applyAlignment="1">
      <alignment horizontal="center" vertical="top" wrapText="1"/>
    </xf>
    <xf numFmtId="0" fontId="1" fillId="0" borderId="8" xfId="72" applyFont="1" applyBorder="1"/>
    <xf numFmtId="0" fontId="1" fillId="0" borderId="7" xfId="72" applyFont="1" applyBorder="1"/>
    <xf numFmtId="1" fontId="1" fillId="0" borderId="26" xfId="72" applyNumberFormat="1" applyFont="1" applyBorder="1" applyAlignment="1">
      <alignment horizontal="center"/>
    </xf>
    <xf numFmtId="0" fontId="1" fillId="0" borderId="27" xfId="72" applyFont="1" applyBorder="1" applyAlignment="1">
      <alignment horizontal="left"/>
    </xf>
    <xf numFmtId="2" fontId="1" fillId="0" borderId="28" xfId="72" applyNumberFormat="1" applyFont="1" applyBorder="1" applyAlignment="1">
      <alignment horizontal="center" vertical="center"/>
    </xf>
    <xf numFmtId="1" fontId="1" fillId="0" borderId="3" xfId="72" applyNumberFormat="1" applyFont="1" applyBorder="1" applyAlignment="1">
      <alignment horizontal="center"/>
    </xf>
    <xf numFmtId="0" fontId="1" fillId="0" borderId="3" xfId="72" applyFont="1" applyBorder="1" applyAlignment="1">
      <alignment horizontal="left"/>
    </xf>
    <xf numFmtId="2" fontId="16" fillId="0" borderId="3" xfId="72" applyNumberFormat="1" applyFont="1" applyBorder="1" applyAlignment="1">
      <alignment horizontal="center" vertical="center"/>
    </xf>
    <xf numFmtId="1" fontId="1" fillId="0" borderId="29" xfId="72" applyNumberFormat="1" applyFont="1" applyBorder="1" applyAlignment="1">
      <alignment horizontal="center" vertical="center"/>
    </xf>
    <xf numFmtId="0" fontId="1" fillId="0" borderId="30" xfId="72" applyFont="1" applyBorder="1" applyAlignment="1">
      <alignment horizontal="left" vertical="center" wrapText="1"/>
    </xf>
    <xf numFmtId="0" fontId="1" fillId="0" borderId="31" xfId="72" applyFont="1" applyBorder="1" applyAlignment="1">
      <alignment horizontal="left" vertical="center" wrapText="1"/>
    </xf>
    <xf numFmtId="0" fontId="1" fillId="0" borderId="32" xfId="72" applyFont="1" applyBorder="1" applyAlignment="1">
      <alignment horizontal="left" vertical="center" wrapText="1"/>
    </xf>
    <xf numFmtId="0" fontId="1" fillId="0" borderId="33" xfId="72" applyFont="1" applyBorder="1" applyAlignment="1">
      <alignment horizontal="center" vertical="center" wrapText="1"/>
    </xf>
    <xf numFmtId="2" fontId="1" fillId="0" borderId="34" xfId="72" applyNumberFormat="1" applyFont="1" applyBorder="1" applyAlignment="1">
      <alignment horizontal="center" vertical="center"/>
    </xf>
    <xf numFmtId="2" fontId="16" fillId="0" borderId="34" xfId="72" applyNumberFormat="1" applyFont="1" applyBorder="1" applyAlignment="1">
      <alignment horizontal="center" vertical="center"/>
    </xf>
    <xf numFmtId="0" fontId="1" fillId="0" borderId="11" xfId="73" applyFont="1" applyBorder="1" applyAlignment="1">
      <alignment horizontal="center" vertical="center" wrapText="1"/>
    </xf>
    <xf numFmtId="0" fontId="1" fillId="0" borderId="12" xfId="73" applyFont="1" applyBorder="1" applyAlignment="1">
      <alignment horizontal="center" vertical="center" wrapText="1"/>
    </xf>
    <xf numFmtId="0" fontId="1" fillId="0" borderId="13" xfId="73" applyFont="1" applyBorder="1" applyAlignment="1">
      <alignment horizontal="center" vertical="center" wrapText="1"/>
    </xf>
    <xf numFmtId="0" fontId="1" fillId="0" borderId="14" xfId="73" applyFont="1" applyBorder="1" applyAlignment="1">
      <alignment horizontal="center" vertical="center" wrapText="1"/>
    </xf>
    <xf numFmtId="0" fontId="1" fillId="0" borderId="15" xfId="73" applyFont="1" applyBorder="1" applyAlignment="1">
      <alignment horizontal="center" vertical="center" wrapText="1"/>
    </xf>
    <xf numFmtId="1" fontId="1" fillId="0" borderId="16" xfId="73" applyNumberFormat="1" applyFont="1" applyBorder="1" applyAlignment="1">
      <alignment horizontal="center" vertical="center"/>
    </xf>
    <xf numFmtId="1" fontId="1" fillId="0" borderId="17" xfId="73" applyNumberFormat="1" applyFont="1" applyBorder="1" applyAlignment="1">
      <alignment horizontal="center" vertical="center"/>
    </xf>
    <xf numFmtId="1" fontId="1" fillId="0" borderId="18" xfId="73" applyNumberFormat="1" applyFont="1" applyBorder="1" applyAlignment="1">
      <alignment horizontal="center" vertical="center"/>
    </xf>
    <xf numFmtId="1" fontId="1" fillId="0" borderId="19" xfId="73" applyNumberFormat="1" applyFont="1" applyBorder="1" applyAlignment="1">
      <alignment horizontal="center" vertical="center"/>
    </xf>
    <xf numFmtId="1" fontId="1" fillId="0" borderId="20" xfId="73" applyNumberFormat="1" applyFont="1" applyBorder="1" applyAlignment="1">
      <alignment horizontal="left" vertical="center" wrapText="1"/>
    </xf>
    <xf numFmtId="1" fontId="1" fillId="0" borderId="5" xfId="73" applyNumberFormat="1" applyFont="1" applyBorder="1" applyAlignment="1">
      <alignment horizontal="center" vertical="center"/>
    </xf>
    <xf numFmtId="0" fontId="1" fillId="0" borderId="2" xfId="73" applyFont="1" applyBorder="1" applyAlignment="1">
      <alignment horizontal="left" vertical="center" wrapText="1"/>
    </xf>
    <xf numFmtId="0" fontId="1" fillId="0" borderId="21" xfId="73" applyFont="1" applyBorder="1" applyAlignment="1">
      <alignment horizontal="left" vertical="center" wrapText="1"/>
    </xf>
    <xf numFmtId="1" fontId="1" fillId="0" borderId="20" xfId="73" applyNumberFormat="1" applyFont="1" applyBorder="1" applyAlignment="1">
      <alignment horizontal="center" vertical="top"/>
    </xf>
    <xf numFmtId="1" fontId="1" fillId="0" borderId="22" xfId="73" applyNumberFormat="1" applyFont="1" applyBorder="1" applyAlignment="1">
      <alignment horizontal="center" vertical="top"/>
    </xf>
    <xf numFmtId="1" fontId="1" fillId="0" borderId="5" xfId="73" applyNumberFormat="1" applyFont="1" applyBorder="1" applyAlignment="1">
      <alignment horizontal="left" vertical="center" wrapText="1"/>
    </xf>
    <xf numFmtId="0" fontId="1" fillId="0" borderId="0" xfId="73" applyFont="1"/>
    <xf numFmtId="0" fontId="1" fillId="0" borderId="0" xfId="73" applyFont="1" applyAlignment="1">
      <alignment horizontal="left"/>
    </xf>
    <xf numFmtId="1" fontId="1" fillId="0" borderId="5" xfId="73" applyNumberFormat="1" applyFont="1" applyBorder="1" applyAlignment="1">
      <alignment horizontal="center" vertical="top"/>
    </xf>
    <xf numFmtId="1" fontId="1" fillId="0" borderId="23" xfId="73" applyNumberFormat="1" applyFont="1" applyBorder="1" applyAlignment="1">
      <alignment horizontal="center" vertical="top"/>
    </xf>
    <xf numFmtId="1" fontId="1" fillId="0" borderId="24" xfId="73" applyNumberFormat="1" applyFont="1" applyBorder="1" applyAlignment="1">
      <alignment horizontal="center" vertical="top"/>
    </xf>
    <xf numFmtId="0" fontId="1" fillId="0" borderId="4" xfId="73" applyFont="1" applyBorder="1" applyAlignment="1">
      <alignment horizontal="left" vertical="top" wrapText="1"/>
    </xf>
    <xf numFmtId="0" fontId="1" fillId="0" borderId="4" xfId="73" applyFont="1" applyBorder="1" applyAlignment="1">
      <alignment horizontal="center" vertical="top" wrapText="1"/>
    </xf>
    <xf numFmtId="187" fontId="1" fillId="0" borderId="25" xfId="73" applyNumberFormat="1" applyFont="1" applyBorder="1" applyAlignment="1">
      <alignment horizontal="center" vertical="top"/>
    </xf>
    <xf numFmtId="1" fontId="1" fillId="0" borderId="19" xfId="73" applyNumberFormat="1" applyFont="1" applyBorder="1" applyAlignment="1">
      <alignment horizontal="center" vertical="top"/>
    </xf>
    <xf numFmtId="0" fontId="1" fillId="0" borderId="5" xfId="73" applyFont="1" applyBorder="1" applyAlignment="1">
      <alignment horizontal="left" vertical="top" wrapText="1"/>
    </xf>
    <xf numFmtId="0" fontId="1" fillId="0" borderId="5" xfId="73" applyFont="1" applyBorder="1" applyAlignment="1">
      <alignment horizontal="center" vertical="top" wrapText="1"/>
    </xf>
    <xf numFmtId="0" fontId="1" fillId="0" borderId="8" xfId="73" applyFont="1" applyBorder="1"/>
    <xf numFmtId="0" fontId="1" fillId="0" borderId="7" xfId="73" applyFont="1" applyBorder="1"/>
    <xf numFmtId="187" fontId="1" fillId="0" borderId="23" xfId="73" applyNumberFormat="1" applyFont="1" applyBorder="1" applyAlignment="1">
      <alignment horizontal="center" vertical="top"/>
    </xf>
    <xf numFmtId="0" fontId="1" fillId="0" borderId="8" xfId="73" applyFont="1" applyBorder="1" applyAlignment="1">
      <alignment horizontal="left" vertical="center"/>
    </xf>
    <xf numFmtId="0" fontId="1" fillId="0" borderId="9" xfId="73" applyFont="1" applyBorder="1" applyAlignment="1">
      <alignment vertical="center" wrapText="1"/>
    </xf>
    <xf numFmtId="1" fontId="1" fillId="0" borderId="26" xfId="73" applyNumberFormat="1" applyFont="1" applyBorder="1" applyAlignment="1">
      <alignment horizontal="center"/>
    </xf>
    <xf numFmtId="0" fontId="1" fillId="0" borderId="27" xfId="73" applyFont="1" applyBorder="1" applyAlignment="1">
      <alignment horizontal="left"/>
    </xf>
    <xf numFmtId="184" fontId="1" fillId="0" borderId="28" xfId="73" applyNumberFormat="1" applyFont="1" applyBorder="1" applyAlignment="1">
      <alignment horizontal="center" vertical="center"/>
    </xf>
    <xf numFmtId="1" fontId="1" fillId="0" borderId="3" xfId="73" applyNumberFormat="1" applyFont="1" applyBorder="1" applyAlignment="1">
      <alignment horizontal="center"/>
    </xf>
    <xf numFmtId="0" fontId="1" fillId="0" borderId="3" xfId="73" applyFont="1" applyBorder="1" applyAlignment="1">
      <alignment horizontal="left"/>
    </xf>
    <xf numFmtId="184" fontId="16" fillId="0" borderId="3" xfId="73" applyNumberFormat="1" applyFont="1" applyBorder="1" applyAlignment="1">
      <alignment horizontal="center" vertical="center"/>
    </xf>
    <xf numFmtId="1" fontId="1" fillId="0" borderId="4" xfId="73" applyNumberFormat="1" applyFont="1" applyBorder="1" applyAlignment="1">
      <alignment horizontal="center"/>
    </xf>
    <xf numFmtId="0" fontId="1" fillId="0" borderId="4" xfId="73" applyFont="1" applyBorder="1" applyAlignment="1">
      <alignment horizontal="left"/>
    </xf>
    <xf numFmtId="184" fontId="16" fillId="0" borderId="4" xfId="73" applyNumberFormat="1" applyFont="1" applyBorder="1" applyAlignment="1">
      <alignment horizontal="center" vertical="center"/>
    </xf>
    <xf numFmtId="1" fontId="1" fillId="0" borderId="11" xfId="73" applyNumberFormat="1" applyFont="1" applyBorder="1" applyAlignment="1">
      <alignment horizontal="center" vertical="center"/>
    </xf>
    <xf numFmtId="0" fontId="1" fillId="0" borderId="13" xfId="73" applyFont="1" applyBorder="1" applyAlignment="1">
      <alignment horizontal="left" vertical="center" wrapText="1"/>
    </xf>
    <xf numFmtId="0" fontId="1" fillId="0" borderId="35" xfId="73" applyFont="1" applyBorder="1" applyAlignment="1">
      <alignment horizontal="left" vertical="center" wrapText="1"/>
    </xf>
    <xf numFmtId="0" fontId="1" fillId="0" borderId="14" xfId="73" applyFont="1" applyBorder="1" applyAlignment="1">
      <alignment horizontal="left" vertical="center" wrapText="1"/>
    </xf>
    <xf numFmtId="184" fontId="1" fillId="0" borderId="15" xfId="73" applyNumberFormat="1" applyFont="1" applyBorder="1" applyAlignment="1">
      <alignment horizontal="center" vertical="center"/>
    </xf>
    <xf numFmtId="1" fontId="1" fillId="0" borderId="29" xfId="73" applyNumberFormat="1" applyFont="1" applyBorder="1" applyAlignment="1">
      <alignment horizontal="center" vertical="center"/>
    </xf>
    <xf numFmtId="0" fontId="1" fillId="0" borderId="30" xfId="73" applyFont="1" applyBorder="1" applyAlignment="1">
      <alignment horizontal="left" vertical="center" wrapText="1"/>
    </xf>
    <xf numFmtId="0" fontId="1" fillId="0" borderId="31" xfId="73" applyFont="1" applyBorder="1" applyAlignment="1">
      <alignment horizontal="left" vertical="center" wrapText="1"/>
    </xf>
    <xf numFmtId="0" fontId="1" fillId="0" borderId="32" xfId="73" applyFont="1" applyBorder="1" applyAlignment="1">
      <alignment horizontal="left" vertical="center" wrapText="1"/>
    </xf>
    <xf numFmtId="0" fontId="1" fillId="0" borderId="33" xfId="73" applyFont="1" applyBorder="1" applyAlignment="1">
      <alignment horizontal="center" vertical="center" wrapText="1"/>
    </xf>
    <xf numFmtId="184" fontId="16" fillId="0" borderId="34" xfId="73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 vertical="top"/>
    </xf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wrapText="1"/>
    </xf>
    <xf numFmtId="0" fontId="0" fillId="0" borderId="0" xfId="0" applyAlignment="1">
      <alignment vertical="top"/>
    </xf>
    <xf numFmtId="0" fontId="22" fillId="0" borderId="36" xfId="0" applyFont="1" applyBorder="1" applyAlignment="1">
      <alignment horizontal="center" vertical="top" wrapText="1"/>
    </xf>
    <xf numFmtId="0" fontId="22" fillId="0" borderId="37" xfId="0" applyFont="1" applyBorder="1" applyAlignment="1">
      <alignment horizontal="center" vertical="top" wrapText="1"/>
    </xf>
    <xf numFmtId="0" fontId="22" fillId="0" borderId="38" xfId="0" applyFont="1" applyBorder="1" applyAlignment="1">
      <alignment horizontal="center" vertical="top" wrapText="1"/>
    </xf>
    <xf numFmtId="0" fontId="22" fillId="0" borderId="39" xfId="0" applyFont="1" applyBorder="1" applyAlignment="1">
      <alignment horizontal="center" vertical="top" wrapText="1"/>
    </xf>
    <xf numFmtId="0" fontId="23" fillId="0" borderId="36" xfId="0" applyFont="1" applyBorder="1" applyAlignment="1">
      <alignment horizontal="center" vertical="top" wrapText="1"/>
    </xf>
    <xf numFmtId="49" fontId="0" fillId="0" borderId="36" xfId="0" applyNumberFormat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49" fontId="20" fillId="0" borderId="4" xfId="0" applyNumberFormat="1" applyFont="1" applyBorder="1" applyAlignment="1">
      <alignment horizontal="right" vertical="top" wrapText="1"/>
    </xf>
    <xf numFmtId="0" fontId="20" fillId="0" borderId="43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84" fontId="0" fillId="0" borderId="4" xfId="0" applyNumberFormat="1" applyBorder="1" applyAlignment="1">
      <alignment horizontal="right" vertical="top" wrapText="1"/>
    </xf>
    <xf numFmtId="49" fontId="20" fillId="0" borderId="44" xfId="0" applyNumberFormat="1" applyFont="1" applyBorder="1" applyAlignment="1">
      <alignment horizontal="right" vertical="top" wrapText="1"/>
    </xf>
    <xf numFmtId="0" fontId="20" fillId="0" borderId="45" xfId="0" applyFont="1" applyBorder="1" applyAlignment="1">
      <alignment horizontal="left" vertical="top" wrapText="1"/>
    </xf>
    <xf numFmtId="0" fontId="20" fillId="0" borderId="46" xfId="0" applyFont="1" applyBorder="1" applyAlignment="1">
      <alignment horizontal="left" vertical="top" wrapText="1"/>
    </xf>
    <xf numFmtId="0" fontId="20" fillId="0" borderId="47" xfId="0" applyFont="1" applyBorder="1" applyAlignment="1">
      <alignment horizontal="left" vertical="top" wrapText="1"/>
    </xf>
    <xf numFmtId="0" fontId="20" fillId="0" borderId="44" xfId="0" applyFont="1" applyBorder="1" applyAlignment="1">
      <alignment horizontal="left" vertical="top" wrapText="1"/>
    </xf>
    <xf numFmtId="0" fontId="20" fillId="0" borderId="44" xfId="0" applyFont="1" applyBorder="1" applyAlignment="1">
      <alignment horizontal="right" vertical="top" wrapText="1"/>
    </xf>
    <xf numFmtId="49" fontId="20" fillId="0" borderId="48" xfId="0" applyNumberFormat="1" applyFont="1" applyBorder="1" applyAlignment="1">
      <alignment horizontal="right" vertical="top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48" xfId="0" applyBorder="1" applyAlignment="1">
      <alignment horizontal="right" vertical="top" wrapText="1"/>
    </xf>
    <xf numFmtId="49" fontId="20" fillId="0" borderId="6" xfId="0" applyNumberFormat="1" applyFont="1" applyBorder="1" applyAlignment="1">
      <alignment horizontal="righ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right" vertical="top" wrapText="1"/>
    </xf>
    <xf numFmtId="49" fontId="20" fillId="0" borderId="5" xfId="0" applyNumberFormat="1" applyFont="1" applyBorder="1" applyAlignment="1">
      <alignment horizontal="right" vertical="top" wrapText="1"/>
    </xf>
    <xf numFmtId="0" fontId="20" fillId="0" borderId="54" xfId="0" applyFont="1" applyBorder="1" applyAlignment="1">
      <alignment horizontal="left" vertical="top" wrapText="1"/>
    </xf>
    <xf numFmtId="0" fontId="20" fillId="0" borderId="55" xfId="0" applyFont="1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84" fontId="0" fillId="0" borderId="5" xfId="0" applyNumberFormat="1" applyBorder="1" applyAlignment="1">
      <alignment horizontal="right" vertical="top" wrapText="1"/>
    </xf>
    <xf numFmtId="184" fontId="0" fillId="0" borderId="6" xfId="0" applyNumberFormat="1" applyBorder="1" applyAlignment="1">
      <alignment horizontal="right" vertical="top" wrapText="1"/>
    </xf>
    <xf numFmtId="49" fontId="20" fillId="0" borderId="3" xfId="0" applyNumberFormat="1" applyFont="1" applyBorder="1" applyAlignment="1">
      <alignment horizontal="righ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184" fontId="20" fillId="0" borderId="3" xfId="0" applyNumberFormat="1" applyFont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15" fillId="0" borderId="0" xfId="57" applyFont="1" applyAlignment="1">
      <alignment horizontal="center" wrapText="1"/>
    </xf>
    <xf numFmtId="0" fontId="15" fillId="0" borderId="0" xfId="57" applyFont="1" applyAlignment="1">
      <alignment wrapText="1"/>
    </xf>
    <xf numFmtId="2" fontId="15" fillId="0" borderId="0" xfId="57" applyNumberFormat="1" applyFont="1" applyAlignment="1">
      <alignment wrapText="1"/>
    </xf>
    <xf numFmtId="0" fontId="15" fillId="0" borderId="0" xfId="57" applyFont="1" applyAlignment="1">
      <alignment horizontal="center" vertical="center" textRotation="90" wrapText="1"/>
    </xf>
    <xf numFmtId="0" fontId="7" fillId="0" borderId="0" xfId="57" applyFont="1" applyAlignment="1">
      <alignment horizontal="right" vertical="center" wrapText="1"/>
    </xf>
    <xf numFmtId="0" fontId="24" fillId="0" borderId="0" xfId="57" applyFont="1" applyAlignment="1">
      <alignment horizontal="center" wrapText="1"/>
    </xf>
    <xf numFmtId="0" fontId="25" fillId="0" borderId="0" xfId="57" applyFont="1" applyAlignment="1">
      <alignment horizontal="center" vertical="center" wrapText="1"/>
    </xf>
    <xf numFmtId="0" fontId="15" fillId="0" borderId="0" xfId="57" applyFont="1" applyAlignment="1">
      <alignment horizontal="left" wrapText="1"/>
    </xf>
    <xf numFmtId="0" fontId="7" fillId="0" borderId="0" xfId="57" applyFont="1" applyAlignment="1">
      <alignment horizontal="left" vertical="top" wrapText="1"/>
    </xf>
    <xf numFmtId="0" fontId="7" fillId="0" borderId="0" xfId="57" applyFont="1" applyAlignment="1">
      <alignment horizontal="left" vertical="center" wrapText="1"/>
    </xf>
    <xf numFmtId="0" fontId="15" fillId="0" borderId="0" xfId="57" applyFont="1" applyAlignment="1">
      <alignment horizontal="left" vertical="center" wrapText="1"/>
    </xf>
    <xf numFmtId="0" fontId="7" fillId="0" borderId="0" xfId="57" applyFont="1" applyAlignment="1">
      <alignment horizontal="left" vertical="center"/>
    </xf>
    <xf numFmtId="0" fontId="7" fillId="0" borderId="0" xfId="57" applyFont="1" applyAlignment="1">
      <alignment horizontal="left" wrapText="1"/>
    </xf>
    <xf numFmtId="0" fontId="1" fillId="0" borderId="4" xfId="57" applyFont="1" applyBorder="1" applyAlignment="1">
      <alignment horizontal="center" vertical="top" wrapText="1"/>
    </xf>
    <xf numFmtId="0" fontId="1" fillId="0" borderId="21" xfId="57" applyFont="1" applyBorder="1" applyAlignment="1">
      <alignment horizontal="center" vertical="top" wrapText="1"/>
    </xf>
    <xf numFmtId="0" fontId="1" fillId="0" borderId="2" xfId="57" applyFont="1" applyBorder="1" applyAlignment="1">
      <alignment horizontal="center" vertical="top" wrapText="1"/>
    </xf>
    <xf numFmtId="2" fontId="1" fillId="0" borderId="4" xfId="57" applyNumberFormat="1" applyFont="1" applyBorder="1" applyAlignment="1">
      <alignment horizontal="center" vertical="top" wrapText="1"/>
    </xf>
    <xf numFmtId="49" fontId="15" fillId="0" borderId="43" xfId="57" applyNumberFormat="1" applyFont="1" applyBorder="1" applyAlignment="1">
      <alignment horizontal="center" vertical="top" wrapText="1"/>
    </xf>
    <xf numFmtId="0" fontId="15" fillId="0" borderId="7" xfId="57" applyFont="1" applyBorder="1" applyAlignment="1">
      <alignment horizontal="center" vertical="top" wrapText="1"/>
    </xf>
    <xf numFmtId="1" fontId="15" fillId="0" borderId="3" xfId="57" applyNumberFormat="1" applyFont="1" applyBorder="1" applyAlignment="1">
      <alignment horizontal="center" vertical="top" wrapText="1"/>
    </xf>
    <xf numFmtId="49" fontId="15" fillId="0" borderId="5" xfId="57" applyNumberFormat="1" applyFont="1" applyBorder="1" applyAlignment="1">
      <alignment horizontal="center" vertical="top" wrapText="1"/>
    </xf>
    <xf numFmtId="0" fontId="15" fillId="0" borderId="5" xfId="57" applyFont="1" applyBorder="1" applyAlignment="1">
      <alignment horizontal="center" vertical="top" wrapText="1"/>
    </xf>
    <xf numFmtId="0" fontId="7" fillId="0" borderId="4" xfId="57" applyFont="1" applyBorder="1" applyAlignment="1">
      <alignment horizontal="center" vertical="top" wrapText="1"/>
    </xf>
    <xf numFmtId="0" fontId="15" fillId="0" borderId="54" xfId="57" applyFont="1" applyBorder="1" applyAlignment="1">
      <alignment horizontal="center" vertical="top" wrapText="1"/>
    </xf>
    <xf numFmtId="1" fontId="15" fillId="0" borderId="5" xfId="57" applyNumberFormat="1" applyFont="1" applyBorder="1" applyAlignment="1">
      <alignment horizontal="center" vertical="top" wrapText="1"/>
    </xf>
    <xf numFmtId="0" fontId="26" fillId="0" borderId="5" xfId="57" applyFont="1" applyBorder="1" applyAlignment="1">
      <alignment horizontal="center" vertical="top" wrapText="1"/>
    </xf>
    <xf numFmtId="0" fontId="7" fillId="0" borderId="5" xfId="57" applyFont="1" applyBorder="1" applyAlignment="1">
      <alignment horizontal="left" vertical="top" wrapText="1"/>
    </xf>
    <xf numFmtId="0" fontId="7" fillId="0" borderId="5" xfId="57" applyFont="1" applyBorder="1" applyAlignment="1">
      <alignment horizontal="center" vertical="center" wrapText="1"/>
    </xf>
    <xf numFmtId="2" fontId="7" fillId="0" borderId="5" xfId="57" applyNumberFormat="1" applyFont="1" applyBorder="1" applyAlignment="1">
      <alignment horizontal="center" vertical="top" wrapText="1"/>
    </xf>
    <xf numFmtId="49" fontId="26" fillId="0" borderId="5" xfId="57" applyNumberFormat="1" applyFont="1" applyBorder="1" applyAlignment="1">
      <alignment horizontal="center" vertical="top" wrapText="1"/>
    </xf>
    <xf numFmtId="0" fontId="7" fillId="0" borderId="5" xfId="57" applyFont="1" applyBorder="1" applyAlignment="1">
      <alignment horizontal="left"/>
    </xf>
    <xf numFmtId="49" fontId="7" fillId="0" borderId="5" xfId="57" applyNumberFormat="1" applyFont="1" applyBorder="1" applyAlignment="1">
      <alignment horizontal="center" vertical="top" wrapText="1"/>
    </xf>
    <xf numFmtId="0" fontId="7" fillId="0" borderId="5" xfId="57" applyFont="1" applyBorder="1" applyAlignment="1">
      <alignment horizontal="center"/>
    </xf>
    <xf numFmtId="2" fontId="7" fillId="0" borderId="5" xfId="57" applyNumberFormat="1" applyFont="1" applyBorder="1" applyAlignment="1">
      <alignment horizontal="center"/>
    </xf>
    <xf numFmtId="0" fontId="7" fillId="0" borderId="5" xfId="57" applyFont="1" applyBorder="1" applyAlignment="1">
      <alignment horizontal="center" vertical="top" wrapText="1"/>
    </xf>
    <xf numFmtId="2" fontId="7" fillId="0" borderId="5" xfId="57" applyNumberFormat="1" applyFont="1" applyBorder="1" applyAlignment="1">
      <alignment horizontal="center" vertical="center"/>
    </xf>
    <xf numFmtId="0" fontId="7" fillId="0" borderId="5" xfId="57" applyFont="1" applyBorder="1" applyAlignment="1">
      <alignment horizontal="center" wrapText="1"/>
    </xf>
    <xf numFmtId="49" fontId="7" fillId="0" borderId="55" xfId="57" applyNumberFormat="1" applyFont="1" applyBorder="1" applyAlignment="1">
      <alignment horizontal="center" vertical="top" wrapText="1"/>
    </xf>
    <xf numFmtId="2" fontId="7" fillId="0" borderId="5" xfId="57" applyNumberFormat="1" applyFont="1" applyBorder="1" applyAlignment="1">
      <alignment horizontal="center" vertical="top"/>
    </xf>
    <xf numFmtId="0" fontId="27" fillId="0" borderId="5" xfId="57" applyFont="1" applyBorder="1" applyAlignment="1">
      <alignment horizontal="center" vertical="top" wrapText="1"/>
    </xf>
    <xf numFmtId="0" fontId="7" fillId="0" borderId="5" xfId="57" applyFont="1" applyBorder="1" applyAlignment="1">
      <alignment wrapText="1"/>
    </xf>
    <xf numFmtId="0" fontId="7" fillId="0" borderId="5" xfId="57" applyFont="1" applyBorder="1" applyAlignment="1">
      <alignment wrapText="1" shrinkToFit="1"/>
    </xf>
    <xf numFmtId="0" fontId="7" fillId="0" borderId="5" xfId="57" applyFont="1" applyBorder="1" applyAlignment="1">
      <alignment vertical="top" wrapText="1"/>
    </xf>
    <xf numFmtId="49" fontId="7" fillId="0" borderId="5" xfId="57" applyNumberFormat="1" applyFont="1" applyBorder="1" applyAlignment="1">
      <alignment horizontal="left" vertical="top" wrapText="1"/>
    </xf>
    <xf numFmtId="49" fontId="7" fillId="0" borderId="54" xfId="57" applyNumberFormat="1" applyFont="1" applyBorder="1" applyAlignment="1">
      <alignment horizontal="center" vertical="top" wrapText="1"/>
    </xf>
    <xf numFmtId="0" fontId="7" fillId="0" borderId="56" xfId="57" applyFont="1" applyBorder="1" applyAlignment="1">
      <alignment vertical="top" wrapText="1"/>
    </xf>
    <xf numFmtId="49" fontId="7" fillId="0" borderId="56" xfId="57" applyNumberFormat="1" applyFont="1" applyBorder="1" applyAlignment="1">
      <alignment horizontal="center" vertical="top" wrapText="1"/>
    </xf>
    <xf numFmtId="0" fontId="7" fillId="0" borderId="56" xfId="57" applyFont="1" applyBorder="1" applyAlignment="1">
      <alignment horizontal="left" vertical="top" wrapText="1"/>
    </xf>
    <xf numFmtId="2" fontId="7" fillId="0" borderId="56" xfId="57" applyNumberFormat="1" applyFont="1" applyBorder="1" applyAlignment="1">
      <alignment horizontal="center" vertical="top" wrapText="1"/>
    </xf>
    <xf numFmtId="0" fontId="28" fillId="0" borderId="55" xfId="57" applyFont="1" applyBorder="1" applyAlignment="1">
      <alignment horizontal="justify" vertical="justify" wrapText="1"/>
    </xf>
    <xf numFmtId="0" fontId="27" fillId="0" borderId="5" xfId="57" applyFont="1" applyBorder="1" applyAlignment="1">
      <alignment horizontal="left"/>
    </xf>
    <xf numFmtId="0" fontId="29" fillId="0" borderId="55" xfId="57" applyFont="1" applyBorder="1" applyAlignment="1">
      <alignment horizontal="left" vertical="top" wrapText="1"/>
    </xf>
    <xf numFmtId="2" fontId="8" fillId="0" borderId="6" xfId="57" applyNumberFormat="1" applyFont="1" applyBorder="1" applyAlignment="1">
      <alignment horizontal="center" vertical="center" wrapText="1"/>
    </xf>
    <xf numFmtId="0" fontId="7" fillId="0" borderId="7" xfId="57" applyFont="1" applyBorder="1" applyAlignment="1">
      <alignment horizontal="left" wrapText="1" indent="1"/>
    </xf>
    <xf numFmtId="0" fontId="7" fillId="0" borderId="8" xfId="57" applyFont="1" applyBorder="1" applyAlignment="1">
      <alignment horizontal="left" wrapText="1" indent="1"/>
    </xf>
    <xf numFmtId="0" fontId="7" fillId="0" borderId="9" xfId="57" applyFont="1" applyBorder="1" applyAlignment="1">
      <alignment horizontal="left" wrapText="1" indent="1"/>
    </xf>
    <xf numFmtId="2" fontId="7" fillId="0" borderId="3" xfId="57" applyNumberFormat="1" applyFont="1" applyBorder="1" applyAlignment="1">
      <alignment horizontal="center" vertical="center" wrapText="1"/>
    </xf>
    <xf numFmtId="0" fontId="8" fillId="0" borderId="7" xfId="57" applyFont="1" applyBorder="1" applyAlignment="1">
      <alignment horizontal="left" wrapText="1" indent="1"/>
    </xf>
    <xf numFmtId="0" fontId="8" fillId="0" borderId="8" xfId="57" applyFont="1" applyBorder="1" applyAlignment="1">
      <alignment horizontal="left" wrapText="1" indent="1"/>
    </xf>
    <xf numFmtId="0" fontId="8" fillId="0" borderId="9" xfId="57" applyFont="1" applyBorder="1" applyAlignment="1">
      <alignment horizontal="left" wrapText="1" indent="1"/>
    </xf>
    <xf numFmtId="2" fontId="8" fillId="0" borderId="3" xfId="57" applyNumberFormat="1" applyFont="1" applyBorder="1" applyAlignment="1">
      <alignment horizontal="center" vertical="center" wrapText="1"/>
    </xf>
    <xf numFmtId="0" fontId="30" fillId="0" borderId="0" xfId="57" applyFont="1" applyAlignment="1">
      <alignment horizontal="center" vertical="center" wrapText="1"/>
    </xf>
    <xf numFmtId="2" fontId="30" fillId="0" borderId="0" xfId="57" applyNumberFormat="1" applyFont="1" applyAlignment="1">
      <alignment horizontal="center" vertical="center" wrapText="1"/>
    </xf>
    <xf numFmtId="2" fontId="7" fillId="0" borderId="0" xfId="57" applyNumberFormat="1" applyFont="1" applyAlignment="1">
      <alignment horizontal="right" wrapText="1"/>
    </xf>
    <xf numFmtId="0" fontId="7" fillId="0" borderId="0" xfId="57" applyFont="1" applyAlignment="1">
      <alignment wrapText="1"/>
    </xf>
    <xf numFmtId="0" fontId="30" fillId="0" borderId="0" xfId="57" applyFont="1" applyAlignment="1">
      <alignment horizontal="center" vertical="top" wrapText="1"/>
    </xf>
    <xf numFmtId="0" fontId="7" fillId="0" borderId="0" xfId="57" applyFont="1" applyAlignment="1">
      <alignment horizontal="right" wrapText="1"/>
    </xf>
    <xf numFmtId="0" fontId="31" fillId="0" borderId="0" xfId="57" applyFont="1" applyAlignment="1">
      <alignment wrapText="1"/>
    </xf>
    <xf numFmtId="0" fontId="1" fillId="0" borderId="0" xfId="57" applyFont="1" applyAlignment="1">
      <alignment wrapText="1"/>
    </xf>
    <xf numFmtId="0" fontId="30" fillId="0" borderId="0" xfId="57" applyFont="1" applyAlignment="1">
      <alignment vertical="center" wrapText="1"/>
    </xf>
    <xf numFmtId="2" fontId="15" fillId="0" borderId="0" xfId="57" applyNumberFormat="1" applyFont="1" applyAlignment="1">
      <alignment vertical="center" wrapText="1"/>
    </xf>
    <xf numFmtId="2" fontId="1" fillId="0" borderId="0" xfId="57" applyNumberFormat="1" applyFont="1" applyAlignment="1">
      <alignment horizontal="center" wrapText="1"/>
    </xf>
    <xf numFmtId="0" fontId="15" fillId="0" borderId="0" xfId="57" applyFont="1" applyAlignment="1">
      <alignment vertical="center" wrapText="1"/>
    </xf>
    <xf numFmtId="2" fontId="1" fillId="0" borderId="0" xfId="57" applyNumberFormat="1" applyFont="1" applyAlignment="1">
      <alignment wrapText="1"/>
    </xf>
    <xf numFmtId="2" fontId="30" fillId="0" borderId="0" xfId="57" applyNumberFormat="1" applyFont="1" applyAlignment="1">
      <alignment horizontal="center" wrapText="1"/>
    </xf>
    <xf numFmtId="0" fontId="23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20" fillId="0" borderId="3" xfId="0" applyFont="1" applyBorder="1" applyAlignment="1">
      <alignment horizontal="right" vertical="top" wrapText="1"/>
    </xf>
    <xf numFmtId="188" fontId="0" fillId="0" borderId="4" xfId="0" applyNumberFormat="1" applyBorder="1" applyAlignment="1">
      <alignment horizontal="right" vertical="top" wrapText="1"/>
    </xf>
    <xf numFmtId="188" fontId="0" fillId="0" borderId="5" xfId="0" applyNumberFormat="1" applyBorder="1" applyAlignment="1">
      <alignment horizontal="right" vertical="top" wrapText="1"/>
    </xf>
    <xf numFmtId="0" fontId="20" fillId="0" borderId="52" xfId="0" applyFont="1" applyBorder="1" applyAlignment="1">
      <alignment horizontal="left" vertical="top" wrapText="1"/>
    </xf>
    <xf numFmtId="0" fontId="20" fillId="0" borderId="5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188" fontId="20" fillId="0" borderId="6" xfId="0" applyNumberFormat="1" applyFont="1" applyBorder="1" applyAlignment="1">
      <alignment horizontal="right" vertical="top" wrapText="1"/>
    </xf>
    <xf numFmtId="2" fontId="20" fillId="0" borderId="6" xfId="0" applyNumberFormat="1" applyFont="1" applyBorder="1" applyAlignment="1">
      <alignment horizontal="righ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2" fontId="0" fillId="0" borderId="3" xfId="0" applyNumberFormat="1" applyBorder="1" applyAlignment="1">
      <alignment horizontal="right" vertical="top" wrapText="1"/>
    </xf>
    <xf numFmtId="2" fontId="20" fillId="0" borderId="3" xfId="0" applyNumberFormat="1" applyFont="1" applyBorder="1" applyAlignment="1">
      <alignment horizontal="right" vertical="top" wrapText="1"/>
    </xf>
    <xf numFmtId="0" fontId="23" fillId="0" borderId="0" xfId="0" applyFont="1" applyAlignment="1">
      <alignment horizontal="left" wrapText="1"/>
    </xf>
    <xf numFmtId="2" fontId="7" fillId="0" borderId="0" xfId="57" applyNumberFormat="1" applyFont="1" applyAlignment="1">
      <alignment wrapText="1"/>
    </xf>
    <xf numFmtId="0" fontId="33" fillId="0" borderId="0" xfId="70"/>
    <xf numFmtId="0" fontId="1" fillId="0" borderId="0" xfId="76" applyFont="1"/>
    <xf numFmtId="0" fontId="34" fillId="0" borderId="0" xfId="76" applyFont="1"/>
    <xf numFmtId="0" fontId="35" fillId="0" borderId="0" xfId="70" applyFont="1"/>
    <xf numFmtId="0" fontId="35" fillId="0" borderId="0" xfId="70" applyFont="1" applyAlignment="1">
      <alignment horizontal="right"/>
    </xf>
    <xf numFmtId="0" fontId="36" fillId="0" borderId="0" xfId="76" applyFont="1" applyAlignment="1">
      <alignment horizontal="center" vertical="center"/>
    </xf>
    <xf numFmtId="0" fontId="16" fillId="0" borderId="0" xfId="76" applyFont="1" applyAlignment="1">
      <alignment horizontal="center" vertical="center"/>
    </xf>
    <xf numFmtId="0" fontId="9" fillId="0" borderId="0" xfId="70" applyFont="1"/>
    <xf numFmtId="0" fontId="37" fillId="0" borderId="0" xfId="70" applyFont="1" applyAlignment="1">
      <alignment vertical="top" wrapText="1"/>
    </xf>
    <xf numFmtId="0" fontId="38" fillId="0" borderId="1" xfId="70" applyFont="1" applyBorder="1" applyAlignment="1">
      <alignment horizontal="left" vertical="top"/>
    </xf>
    <xf numFmtId="0" fontId="38" fillId="0" borderId="0" xfId="70" applyFont="1"/>
    <xf numFmtId="0" fontId="9" fillId="0" borderId="0" xfId="70" applyFont="1" applyAlignment="1">
      <alignment wrapText="1"/>
    </xf>
    <xf numFmtId="0" fontId="38" fillId="0" borderId="1" xfId="70" applyFont="1" applyBorder="1" applyAlignment="1">
      <alignment horizontal="left" vertical="top" wrapText="1"/>
    </xf>
    <xf numFmtId="0" fontId="38" fillId="0" borderId="1" xfId="70" applyFont="1" applyBorder="1" applyAlignment="1">
      <alignment horizontal="left"/>
    </xf>
    <xf numFmtId="0" fontId="38" fillId="0" borderId="1" xfId="70" applyFont="1" applyBorder="1" applyAlignment="1">
      <alignment horizontal="left" vertical="center"/>
    </xf>
    <xf numFmtId="0" fontId="16" fillId="0" borderId="0" xfId="70" applyFont="1" applyAlignment="1">
      <alignment horizontal="left"/>
    </xf>
    <xf numFmtId="0" fontId="34" fillId="0" borderId="57" xfId="76" applyFont="1" applyBorder="1" applyAlignment="1">
      <alignment horizontal="center"/>
    </xf>
    <xf numFmtId="0" fontId="34" fillId="0" borderId="58" xfId="76" applyFont="1" applyBorder="1" applyAlignment="1">
      <alignment horizontal="center"/>
    </xf>
    <xf numFmtId="0" fontId="34" fillId="0" borderId="59" xfId="76" applyFont="1" applyBorder="1" applyAlignment="1">
      <alignment horizontal="center"/>
    </xf>
    <xf numFmtId="0" fontId="34" fillId="0" borderId="60" xfId="76" applyFont="1" applyBorder="1" applyAlignment="1">
      <alignment horizontal="center"/>
    </xf>
    <xf numFmtId="0" fontId="34" fillId="0" borderId="0" xfId="76" applyFont="1" applyAlignment="1">
      <alignment horizontal="center"/>
    </xf>
    <xf numFmtId="0" fontId="34" fillId="0" borderId="61" xfId="76" applyFont="1" applyBorder="1" applyAlignment="1">
      <alignment horizontal="center"/>
    </xf>
    <xf numFmtId="0" fontId="34" fillId="0" borderId="62" xfId="76" applyFont="1" applyBorder="1" applyAlignment="1">
      <alignment horizontal="center"/>
    </xf>
    <xf numFmtId="0" fontId="34" fillId="0" borderId="1" xfId="76" applyFont="1" applyBorder="1" applyAlignment="1">
      <alignment horizontal="center"/>
    </xf>
    <xf numFmtId="0" fontId="34" fillId="0" borderId="63" xfId="76" applyFont="1" applyBorder="1" applyAlignment="1">
      <alignment horizontal="center"/>
    </xf>
    <xf numFmtId="0" fontId="34" fillId="0" borderId="64" xfId="76" applyFont="1" applyBorder="1" applyAlignment="1">
      <alignment horizontal="center"/>
    </xf>
    <xf numFmtId="0" fontId="34" fillId="0" borderId="8" xfId="76" applyFont="1" applyBorder="1" applyAlignment="1">
      <alignment horizontal="center"/>
    </xf>
    <xf numFmtId="0" fontId="34" fillId="0" borderId="65" xfId="76" applyFont="1" applyBorder="1" applyAlignment="1">
      <alignment horizontal="center"/>
    </xf>
    <xf numFmtId="189" fontId="34" fillId="0" borderId="60" xfId="76" applyNumberFormat="1" applyFont="1" applyBorder="1" applyAlignment="1">
      <alignment horizontal="center"/>
    </xf>
    <xf numFmtId="0" fontId="37" fillId="0" borderId="0" xfId="0" applyFont="1" applyAlignment="1">
      <alignment vertical="top" wrapText="1"/>
    </xf>
    <xf numFmtId="0" fontId="34" fillId="0" borderId="60" xfId="0" applyFont="1" applyBorder="1" applyAlignment="1">
      <alignment horizontal="center"/>
    </xf>
    <xf numFmtId="0" fontId="35" fillId="0" borderId="0" xfId="0" applyFont="1" applyAlignment="1">
      <alignment wrapText="1"/>
    </xf>
    <xf numFmtId="0" fontId="39" fillId="0" borderId="0" xfId="0" applyFont="1" applyAlignment="1">
      <alignment horizontal="center"/>
    </xf>
    <xf numFmtId="1" fontId="39" fillId="0" borderId="61" xfId="78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79" applyFont="1" applyAlignment="1">
      <alignment wrapText="1"/>
    </xf>
    <xf numFmtId="0" fontId="40" fillId="0" borderId="0" xfId="0" applyFont="1" applyAlignment="1">
      <alignment wrapText="1"/>
    </xf>
    <xf numFmtId="0" fontId="39" fillId="0" borderId="0" xfId="75" applyFont="1" applyAlignment="1">
      <alignment horizontal="center"/>
    </xf>
    <xf numFmtId="0" fontId="40" fillId="0" borderId="0" xfId="0" applyFont="1" applyAlignment="1">
      <alignment horizontal="center"/>
    </xf>
    <xf numFmtId="1" fontId="40" fillId="0" borderId="61" xfId="0" applyNumberFormat="1" applyFont="1" applyBorder="1" applyAlignment="1">
      <alignment horizontal="center"/>
    </xf>
    <xf numFmtId="0" fontId="1" fillId="0" borderId="0" xfId="75" applyFont="1" applyAlignment="1">
      <alignment horizontal="center"/>
    </xf>
    <xf numFmtId="0" fontId="40" fillId="0" borderId="61" xfId="0" applyFont="1" applyBorder="1" applyAlignment="1">
      <alignment horizontal="center"/>
    </xf>
    <xf numFmtId="0" fontId="0" fillId="0" borderId="60" xfId="0" applyBorder="1"/>
    <xf numFmtId="0" fontId="41" fillId="0" borderId="0" xfId="0" applyFont="1" applyAlignment="1">
      <alignment horizontal="center"/>
    </xf>
    <xf numFmtId="0" fontId="1" fillId="0" borderId="0" xfId="79" applyFont="1" applyAlignment="1">
      <alignment horizontal="left" wrapText="1"/>
    </xf>
    <xf numFmtId="0" fontId="39" fillId="0" borderId="0" xfId="78" applyFont="1" applyAlignment="1">
      <alignment horizontal="center"/>
    </xf>
    <xf numFmtId="1" fontId="1" fillId="0" borderId="61" xfId="78" applyNumberFormat="1" applyFont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35" fillId="0" borderId="0" xfId="79" applyFont="1" applyAlignment="1">
      <alignment wrapText="1"/>
    </xf>
    <xf numFmtId="0" fontId="43" fillId="0" borderId="0" xfId="0" applyFont="1" applyAlignment="1">
      <alignment horizontal="center"/>
    </xf>
    <xf numFmtId="1" fontId="43" fillId="0" borderId="61" xfId="78" applyNumberFormat="1" applyFont="1" applyBorder="1" applyAlignment="1">
      <alignment horizontal="center"/>
    </xf>
    <xf numFmtId="1" fontId="1" fillId="0" borderId="61" xfId="0" applyNumberFormat="1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0" xfId="77" applyFont="1" applyAlignment="1">
      <alignment wrapText="1"/>
    </xf>
    <xf numFmtId="0" fontId="37" fillId="0" borderId="0" xfId="0" applyFont="1" applyAlignment="1">
      <alignment wrapText="1"/>
    </xf>
    <xf numFmtId="11" fontId="40" fillId="0" borderId="0" xfId="0" applyNumberFormat="1" applyFont="1" applyAlignment="1">
      <alignment horizontal="center"/>
    </xf>
    <xf numFmtId="0" fontId="16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0" fontId="34" fillId="0" borderId="61" xfId="0" applyFont="1" applyBorder="1" applyAlignment="1">
      <alignment horizontal="center"/>
    </xf>
    <xf numFmtId="0" fontId="44" fillId="0" borderId="0" xfId="75" applyFont="1" applyAlignment="1">
      <alignment horizontal="center" wrapText="1"/>
    </xf>
    <xf numFmtId="0" fontId="44" fillId="0" borderId="0" xfId="75" applyFont="1" applyAlignment="1">
      <alignment horizontal="center"/>
    </xf>
    <xf numFmtId="0" fontId="1" fillId="0" borderId="0" xfId="78" applyFont="1" applyAlignment="1">
      <alignment wrapText="1"/>
    </xf>
    <xf numFmtId="0" fontId="40" fillId="0" borderId="0" xfId="77" applyFont="1" applyAlignment="1">
      <alignment horizontal="center"/>
    </xf>
    <xf numFmtId="1" fontId="40" fillId="0" borderId="61" xfId="77" applyNumberFormat="1" applyFont="1" applyBorder="1" applyAlignment="1">
      <alignment horizontal="center"/>
    </xf>
    <xf numFmtId="0" fontId="40" fillId="0" borderId="61" xfId="77" applyFont="1" applyBorder="1" applyAlignment="1">
      <alignment horizontal="center"/>
    </xf>
    <xf numFmtId="0" fontId="40" fillId="0" borderId="0" xfId="78" applyFont="1" applyAlignment="1">
      <alignment horizontal="center"/>
    </xf>
    <xf numFmtId="0" fontId="40" fillId="0" borderId="61" xfId="78" applyFont="1" applyBorder="1" applyAlignment="1">
      <alignment horizontal="center"/>
    </xf>
    <xf numFmtId="0" fontId="41" fillId="0" borderId="0" xfId="78" applyFont="1" applyAlignment="1">
      <alignment horizontal="center"/>
    </xf>
    <xf numFmtId="0" fontId="45" fillId="0" borderId="0" xfId="0" applyFont="1" applyAlignment="1">
      <alignment horizontal="center" wrapText="1"/>
    </xf>
    <xf numFmtId="0" fontId="46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75" applyFont="1" applyAlignment="1">
      <alignment wrapText="1"/>
    </xf>
    <xf numFmtId="1" fontId="1" fillId="0" borderId="61" xfId="75" applyNumberFormat="1" applyFont="1" applyBorder="1" applyAlignment="1">
      <alignment horizontal="center"/>
    </xf>
    <xf numFmtId="0" fontId="40" fillId="0" borderId="61" xfId="75" applyFont="1" applyBorder="1" applyAlignment="1">
      <alignment horizontal="center"/>
    </xf>
    <xf numFmtId="0" fontId="0" fillId="0" borderId="0" xfId="75"/>
    <xf numFmtId="0" fontId="47" fillId="0" borderId="60" xfId="0" applyFont="1" applyBorder="1" applyAlignment="1">
      <alignment horizontal="center"/>
    </xf>
    <xf numFmtId="0" fontId="16" fillId="0" borderId="0" xfId="79" applyFont="1" applyAlignment="1">
      <alignment wrapText="1"/>
    </xf>
    <xf numFmtId="0" fontId="48" fillId="0" borderId="60" xfId="0" applyFont="1" applyBorder="1"/>
    <xf numFmtId="0" fontId="49" fillId="0" borderId="0" xfId="0" applyFont="1" applyAlignment="1">
      <alignment horizontal="center"/>
    </xf>
    <xf numFmtId="0" fontId="39" fillId="0" borderId="61" xfId="0" applyFont="1" applyBorder="1" applyAlignment="1">
      <alignment horizontal="center"/>
    </xf>
    <xf numFmtId="0" fontId="48" fillId="0" borderId="0" xfId="0" applyFont="1"/>
    <xf numFmtId="0" fontId="1" fillId="0" borderId="0" xfId="75" applyFont="1" applyAlignment="1">
      <alignment horizontal="left"/>
    </xf>
    <xf numFmtId="0" fontId="39" fillId="0" borderId="0" xfId="0" applyFont="1" applyAlignment="1">
      <alignment wrapText="1"/>
    </xf>
    <xf numFmtId="1" fontId="39" fillId="0" borderId="61" xfId="0" applyNumberFormat="1" applyFont="1" applyBorder="1" applyAlignment="1">
      <alignment horizontal="center"/>
    </xf>
    <xf numFmtId="0" fontId="48" fillId="0" borderId="0" xfId="0" applyFont="1" applyAlignment="1">
      <alignment wrapText="1"/>
    </xf>
    <xf numFmtId="0" fontId="35" fillId="0" borderId="0" xfId="75" applyFont="1" applyAlignment="1">
      <alignment horizontal="center"/>
    </xf>
    <xf numFmtId="0" fontId="50" fillId="0" borderId="0" xfId="0" applyFont="1" applyAlignment="1">
      <alignment horizontal="center"/>
    </xf>
    <xf numFmtId="0" fontId="43" fillId="0" borderId="61" xfId="0" applyFont="1" applyBorder="1" applyAlignment="1">
      <alignment horizontal="center"/>
    </xf>
    <xf numFmtId="0" fontId="16" fillId="0" borderId="0" xfId="78" applyFont="1" applyAlignment="1">
      <alignment wrapText="1"/>
    </xf>
    <xf numFmtId="0" fontId="39" fillId="0" borderId="0" xfId="78" applyFont="1" applyAlignment="1">
      <alignment wrapText="1"/>
    </xf>
    <xf numFmtId="0" fontId="34" fillId="0" borderId="66" xfId="70" applyFont="1" applyBorder="1" applyAlignment="1">
      <alignment horizontal="center"/>
    </xf>
    <xf numFmtId="0" fontId="39" fillId="0" borderId="67" xfId="76" applyFont="1" applyBorder="1" applyAlignment="1">
      <alignment vertical="center" wrapText="1"/>
    </xf>
    <xf numFmtId="0" fontId="0" fillId="0" borderId="67" xfId="76" applyFont="1" applyBorder="1" applyAlignment="1">
      <alignment vertical="center"/>
    </xf>
    <xf numFmtId="0" fontId="39" fillId="0" borderId="67" xfId="76" applyFont="1" applyBorder="1" applyAlignment="1">
      <alignment vertical="center"/>
    </xf>
    <xf numFmtId="2" fontId="39" fillId="0" borderId="68" xfId="76" applyNumberFormat="1" applyFont="1" applyBorder="1" applyAlignment="1">
      <alignment vertical="center"/>
    </xf>
    <xf numFmtId="0" fontId="34" fillId="0" borderId="69" xfId="70" applyFont="1" applyBorder="1" applyAlignment="1">
      <alignment horizontal="center"/>
    </xf>
    <xf numFmtId="0" fontId="16" fillId="0" borderId="3" xfId="76" applyFont="1" applyBorder="1" applyAlignment="1">
      <alignment horizontal="left" vertical="center" wrapText="1"/>
    </xf>
    <xf numFmtId="0" fontId="0" fillId="0" borderId="3" xfId="76" applyFont="1" applyBorder="1" applyAlignment="1">
      <alignment vertical="center"/>
    </xf>
    <xf numFmtId="0" fontId="39" fillId="0" borderId="3" xfId="76" applyFont="1" applyBorder="1" applyAlignment="1">
      <alignment vertical="center"/>
    </xf>
    <xf numFmtId="2" fontId="16" fillId="0" borderId="70" xfId="76" applyNumberFormat="1" applyFont="1" applyBorder="1" applyAlignment="1">
      <alignment vertical="center"/>
    </xf>
    <xf numFmtId="0" fontId="39" fillId="0" borderId="3" xfId="77" applyFont="1" applyBorder="1" applyAlignment="1">
      <alignment vertical="center" wrapText="1"/>
    </xf>
    <xf numFmtId="0" fontId="39" fillId="0" borderId="3" xfId="77" applyFont="1" applyBorder="1" applyAlignment="1">
      <alignment vertical="center"/>
    </xf>
    <xf numFmtId="2" fontId="39" fillId="0" borderId="70" xfId="76" applyNumberFormat="1" applyFont="1" applyBorder="1" applyAlignment="1">
      <alignment vertical="center"/>
    </xf>
    <xf numFmtId="0" fontId="34" fillId="0" borderId="3" xfId="57" applyFont="1" applyBorder="1" applyAlignment="1">
      <alignment horizontal="center" vertical="center" wrapText="1"/>
    </xf>
    <xf numFmtId="2" fontId="39" fillId="0" borderId="70" xfId="77" applyNumberFormat="1" applyFont="1" applyBorder="1" applyAlignment="1">
      <alignment horizontal="center" vertical="center"/>
    </xf>
    <xf numFmtId="0" fontId="34" fillId="0" borderId="29" xfId="70" applyFont="1" applyBorder="1" applyAlignment="1">
      <alignment horizontal="center"/>
    </xf>
    <xf numFmtId="0" fontId="16" fillId="0" borderId="33" xfId="76" applyFont="1" applyBorder="1" applyAlignment="1">
      <alignment horizontal="left" vertical="center" wrapText="1"/>
    </xf>
    <xf numFmtId="0" fontId="0" fillId="0" borderId="33" xfId="76" applyFont="1" applyBorder="1" applyAlignment="1">
      <alignment vertical="center"/>
    </xf>
    <xf numFmtId="0" fontId="39" fillId="0" borderId="33" xfId="76" applyFont="1" applyBorder="1" applyAlignment="1">
      <alignment vertical="center"/>
    </xf>
    <xf numFmtId="2" fontId="16" fillId="0" borderId="34" xfId="76" applyNumberFormat="1" applyFont="1" applyBorder="1" applyAlignment="1">
      <alignment vertical="center"/>
    </xf>
    <xf numFmtId="0" fontId="51" fillId="0" borderId="0" xfId="57" applyFont="1"/>
    <xf numFmtId="0" fontId="39" fillId="0" borderId="0" xfId="57" applyFont="1"/>
    <xf numFmtId="0" fontId="52" fillId="0" borderId="0" xfId="57"/>
    <xf numFmtId="0" fontId="53" fillId="0" borderId="0" xfId="57" applyFont="1" applyAlignment="1">
      <alignment horizontal="left"/>
    </xf>
    <xf numFmtId="0" fontId="54" fillId="0" borderId="0" xfId="57" applyFont="1" applyAlignment="1">
      <alignment horizontal="left"/>
    </xf>
    <xf numFmtId="0" fontId="55" fillId="0" borderId="0" xfId="57" applyFont="1" applyAlignment="1">
      <alignment horizontal="center" vertical="top"/>
    </xf>
    <xf numFmtId="0" fontId="28" fillId="0" borderId="0" xfId="57" applyFont="1" applyAlignment="1">
      <alignment horizontal="center"/>
    </xf>
    <xf numFmtId="0" fontId="53" fillId="0" borderId="0" xfId="57" applyFont="1" applyAlignment="1">
      <alignment horizontal="center"/>
    </xf>
    <xf numFmtId="0" fontId="53" fillId="0" borderId="0" xfId="57" applyFont="1"/>
    <xf numFmtId="0" fontId="56" fillId="0" borderId="0" xfId="57" applyFont="1" applyAlignment="1">
      <alignment horizontal="center" vertical="center" wrapText="1"/>
    </xf>
    <xf numFmtId="0" fontId="1" fillId="0" borderId="0" xfId="57" applyFont="1"/>
    <xf numFmtId="0" fontId="45" fillId="0" borderId="0" xfId="57" applyFont="1"/>
    <xf numFmtId="0" fontId="57" fillId="0" borderId="0" xfId="57" applyFont="1" applyAlignment="1">
      <alignment horizontal="center" wrapText="1"/>
    </xf>
    <xf numFmtId="0" fontId="57" fillId="0" borderId="0" xfId="57" applyFont="1" applyAlignment="1">
      <alignment horizontal="center"/>
    </xf>
    <xf numFmtId="0" fontId="57" fillId="0" borderId="0" xfId="57" applyFont="1" applyAlignment="1">
      <alignment horizontal="left"/>
    </xf>
    <xf numFmtId="0" fontId="53" fillId="0" borderId="0" xfId="57" applyFont="1" applyAlignment="1">
      <alignment horizontal="center" wrapText="1"/>
    </xf>
    <xf numFmtId="0" fontId="58" fillId="0" borderId="0" xfId="57" applyFont="1"/>
    <xf numFmtId="0" fontId="54" fillId="0" borderId="4" xfId="57" applyFont="1" applyBorder="1" applyAlignment="1">
      <alignment horizontal="center" vertical="center" wrapText="1"/>
    </xf>
    <xf numFmtId="0" fontId="54" fillId="0" borderId="21" xfId="57" applyFont="1" applyBorder="1" applyAlignment="1">
      <alignment horizontal="center" vertical="center" wrapText="1"/>
    </xf>
    <xf numFmtId="0" fontId="54" fillId="0" borderId="3" xfId="57" applyFont="1" applyBorder="1" applyAlignment="1">
      <alignment horizontal="center"/>
    </xf>
    <xf numFmtId="0" fontId="53" fillId="0" borderId="3" xfId="57" applyFont="1" applyBorder="1" applyAlignment="1">
      <alignment horizontal="center" vertical="center"/>
    </xf>
    <xf numFmtId="0" fontId="15" fillId="0" borderId="3" xfId="57" applyFont="1" applyBorder="1" applyAlignment="1">
      <alignment horizontal="left" vertical="top" wrapText="1"/>
    </xf>
    <xf numFmtId="0" fontId="15" fillId="0" borderId="4" xfId="57" applyFont="1" applyBorder="1" applyAlignment="1">
      <alignment horizontal="center" vertical="center" wrapText="1"/>
    </xf>
    <xf numFmtId="2" fontId="15" fillId="0" borderId="4" xfId="57" applyNumberFormat="1" applyFont="1" applyBorder="1" applyAlignment="1">
      <alignment horizontal="center" vertical="center" wrapText="1"/>
    </xf>
    <xf numFmtId="0" fontId="15" fillId="0" borderId="3" xfId="57" applyFont="1" applyBorder="1" applyAlignment="1">
      <alignment vertical="top" wrapText="1"/>
    </xf>
    <xf numFmtId="0" fontId="15" fillId="0" borderId="3" xfId="57" applyFont="1" applyBorder="1" applyAlignment="1">
      <alignment horizontal="center" vertical="center" wrapText="1"/>
    </xf>
    <xf numFmtId="2" fontId="15" fillId="0" borderId="3" xfId="57" applyNumberFormat="1" applyFont="1" applyBorder="1" applyAlignment="1">
      <alignment horizontal="center" vertical="center" wrapText="1"/>
    </xf>
    <xf numFmtId="0" fontId="15" fillId="0" borderId="4" xfId="57" applyFont="1" applyBorder="1" applyAlignment="1">
      <alignment horizontal="left" vertical="top" wrapText="1"/>
    </xf>
    <xf numFmtId="0" fontId="15" fillId="0" borderId="6" xfId="57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84" fontId="15" fillId="0" borderId="3" xfId="0" applyNumberFormat="1" applyFont="1" applyBorder="1" applyAlignment="1">
      <alignment horizontal="center" vertical="center" wrapText="1"/>
    </xf>
    <xf numFmtId="0" fontId="15" fillId="0" borderId="3" xfId="57" applyFont="1" applyBorder="1" applyAlignment="1">
      <alignment horizontal="left" vertical="center" wrapText="1"/>
    </xf>
    <xf numFmtId="184" fontId="15" fillId="0" borderId="6" xfId="57" applyNumberFormat="1" applyFont="1" applyBorder="1" applyAlignment="1">
      <alignment horizontal="center" vertical="center" wrapText="1"/>
    </xf>
    <xf numFmtId="0" fontId="59" fillId="0" borderId="3" xfId="57" applyFont="1" applyBorder="1" applyAlignment="1">
      <alignment horizontal="left" vertical="center" wrapText="1"/>
    </xf>
    <xf numFmtId="0" fontId="15" fillId="0" borderId="6" xfId="57" applyFont="1" applyBorder="1" applyAlignment="1">
      <alignment horizontal="center" vertical="top" wrapText="1"/>
    </xf>
    <xf numFmtId="184" fontId="59" fillId="0" borderId="6" xfId="57" applyNumberFormat="1" applyFont="1" applyBorder="1" applyAlignment="1">
      <alignment horizontal="center" vertical="center" wrapText="1"/>
    </xf>
    <xf numFmtId="0" fontId="59" fillId="0" borderId="6" xfId="57" applyFont="1" applyBorder="1" applyAlignment="1">
      <alignment horizontal="left" vertical="center" wrapText="1"/>
    </xf>
    <xf numFmtId="0" fontId="15" fillId="0" borderId="6" xfId="57" applyFont="1" applyBorder="1" applyAlignment="1">
      <alignment horizontal="left" vertical="top" wrapText="1"/>
    </xf>
    <xf numFmtId="0" fontId="60" fillId="0" borderId="3" xfId="57" applyFont="1" applyBorder="1" applyAlignment="1">
      <alignment horizontal="center" wrapText="1"/>
    </xf>
    <xf numFmtId="0" fontId="54" fillId="0" borderId="0" xfId="57" applyFont="1" applyAlignment="1">
      <alignment horizontal="center" vertical="center"/>
    </xf>
    <xf numFmtId="0" fontId="39" fillId="0" borderId="0" xfId="57" applyFont="1" applyAlignment="1">
      <alignment vertical="top" wrapText="1"/>
    </xf>
    <xf numFmtId="0" fontId="39" fillId="0" borderId="0" xfId="57" applyFont="1" applyAlignment="1">
      <alignment horizontal="center" vertical="top" wrapText="1"/>
    </xf>
    <xf numFmtId="0" fontId="52" fillId="0" borderId="0" xfId="57" applyAlignment="1">
      <alignment vertical="top" wrapText="1"/>
    </xf>
    <xf numFmtId="0" fontId="39" fillId="0" borderId="0" xfId="57" applyFont="1" applyAlignment="1">
      <alignment horizontal="left" vertical="top" wrapText="1"/>
    </xf>
    <xf numFmtId="0" fontId="39" fillId="0" borderId="0" xfId="57" applyFont="1" applyAlignment="1">
      <alignment horizontal="left" vertical="top"/>
    </xf>
    <xf numFmtId="0" fontId="16" fillId="0" borderId="0" xfId="57" applyFont="1" applyAlignment="1">
      <alignment horizontal="left"/>
    </xf>
    <xf numFmtId="0" fontId="39" fillId="0" borderId="0" xfId="57" applyFont="1" applyAlignment="1">
      <alignment horizontal="left"/>
    </xf>
    <xf numFmtId="0" fontId="54" fillId="0" borderId="4" xfId="57" applyFont="1" applyBorder="1" applyAlignment="1">
      <alignment horizontal="center"/>
    </xf>
    <xf numFmtId="0" fontId="61" fillId="0" borderId="7" xfId="57" applyFont="1" applyBorder="1" applyAlignment="1">
      <alignment horizontal="center"/>
    </xf>
    <xf numFmtId="0" fontId="54" fillId="0" borderId="8" xfId="57" applyFont="1" applyBorder="1" applyAlignment="1">
      <alignment horizontal="center"/>
    </xf>
    <xf numFmtId="0" fontId="54" fillId="0" borderId="9" xfId="57" applyFont="1" applyBorder="1" applyAlignment="1">
      <alignment horizontal="center"/>
    </xf>
    <xf numFmtId="0" fontId="53" fillId="0" borderId="4" xfId="57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84" fontId="1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top" wrapText="1"/>
    </xf>
    <xf numFmtId="184" fontId="15" fillId="0" borderId="3" xfId="57" applyNumberFormat="1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/>
    </xf>
    <xf numFmtId="0" fontId="54" fillId="0" borderId="8" xfId="0" applyFont="1" applyBorder="1" applyAlignment="1">
      <alignment horizontal="center"/>
    </xf>
    <xf numFmtId="0" fontId="54" fillId="0" borderId="9" xfId="0" applyFont="1" applyBorder="1" applyAlignment="1">
      <alignment horizontal="center"/>
    </xf>
    <xf numFmtId="0" fontId="53" fillId="0" borderId="5" xfId="57" applyFont="1" applyBorder="1" applyAlignment="1">
      <alignment horizontal="center" vertical="center"/>
    </xf>
    <xf numFmtId="0" fontId="15" fillId="0" borderId="6" xfId="57" applyFont="1" applyBorder="1" applyAlignment="1">
      <alignment vertical="top" wrapText="1"/>
    </xf>
    <xf numFmtId="0" fontId="1" fillId="0" borderId="3" xfId="57" applyFont="1" applyBorder="1" applyAlignment="1">
      <alignment horizontal="center" vertical="center" wrapText="1"/>
    </xf>
    <xf numFmtId="0" fontId="53" fillId="0" borderId="6" xfId="57" applyFont="1" applyBorder="1" applyAlignment="1">
      <alignment horizontal="center" vertical="center"/>
    </xf>
    <xf numFmtId="0" fontId="52" fillId="0" borderId="0" xfId="57" applyAlignment="1">
      <alignment horizontal="left"/>
    </xf>
    <xf numFmtId="0" fontId="62" fillId="0" borderId="0" xfId="57" applyFont="1"/>
    <xf numFmtId="0" fontId="52" fillId="0" borderId="0" xfId="57" applyAlignment="1">
      <alignment horizontal="centerContinuous"/>
    </xf>
    <xf numFmtId="0" fontId="63" fillId="0" borderId="0" xfId="57" applyFont="1"/>
    <xf numFmtId="0" fontId="64" fillId="0" borderId="0" xfId="57" applyFont="1" applyAlignment="1">
      <alignment horizontal="center"/>
    </xf>
    <xf numFmtId="0" fontId="65" fillId="0" borderId="0" xfId="57" applyFont="1"/>
    <xf numFmtId="0" fontId="66" fillId="0" borderId="0" xfId="57" applyFont="1"/>
    <xf numFmtId="0" fontId="67" fillId="0" borderId="0" xfId="57" applyFont="1" applyAlignment="1">
      <alignment horizontal="centerContinuous"/>
    </xf>
    <xf numFmtId="0" fontId="29" fillId="0" borderId="0" xfId="57" applyFont="1"/>
    <xf numFmtId="0" fontId="68" fillId="0" borderId="0" xfId="57" applyFont="1"/>
    <xf numFmtId="0" fontId="69" fillId="0" borderId="0" xfId="57" applyFont="1"/>
    <xf numFmtId="0" fontId="70" fillId="0" borderId="0" xfId="57" applyFont="1"/>
    <xf numFmtId="0" fontId="52" fillId="0" borderId="0" xfId="57" applyAlignment="1">
      <alignment horizontal="left" wrapText="1"/>
    </xf>
    <xf numFmtId="0" fontId="71" fillId="0" borderId="0" xfId="57" applyFont="1"/>
    <xf numFmtId="0" fontId="7" fillId="0" borderId="0" xfId="57" applyFont="1" applyAlignment="1">
      <alignment horizontal="center" vertical="center"/>
    </xf>
    <xf numFmtId="0" fontId="52" fillId="0" borderId="4" xfId="57" applyBorder="1" applyAlignment="1">
      <alignment horizontal="center" vertical="center" wrapText="1"/>
    </xf>
    <xf numFmtId="0" fontId="52" fillId="0" borderId="2" xfId="57" applyBorder="1" applyAlignment="1">
      <alignment horizontal="center" vertical="center" wrapText="1"/>
    </xf>
    <xf numFmtId="0" fontId="52" fillId="0" borderId="3" xfId="57" applyBorder="1" applyAlignment="1">
      <alignment horizontal="center" vertical="center" wrapText="1"/>
    </xf>
    <xf numFmtId="0" fontId="52" fillId="0" borderId="3" xfId="57" applyBorder="1" applyAlignment="1">
      <alignment horizontal="center" vertical="center"/>
    </xf>
    <xf numFmtId="0" fontId="52" fillId="0" borderId="8" xfId="57" applyBorder="1" applyAlignment="1">
      <alignment horizontal="center" vertical="center"/>
    </xf>
    <xf numFmtId="0" fontId="52" fillId="0" borderId="5" xfId="57" applyBorder="1" applyAlignment="1">
      <alignment horizontal="center" vertical="center"/>
    </xf>
    <xf numFmtId="0" fontId="52" fillId="0" borderId="0" xfId="57" applyAlignment="1">
      <alignment horizontal="center" vertical="center"/>
    </xf>
    <xf numFmtId="0" fontId="52" fillId="0" borderId="0" xfId="57" applyAlignment="1">
      <alignment vertical="center"/>
    </xf>
    <xf numFmtId="0" fontId="29" fillId="0" borderId="5" xfId="57" applyFont="1" applyBorder="1" applyAlignment="1">
      <alignment horizontal="center"/>
    </xf>
    <xf numFmtId="0" fontId="29" fillId="0" borderId="0" xfId="57" applyFont="1" applyAlignment="1">
      <alignment horizontal="center"/>
    </xf>
    <xf numFmtId="2" fontId="29" fillId="0" borderId="5" xfId="57" applyNumberFormat="1" applyFont="1" applyBorder="1" applyAlignment="1">
      <alignment horizontal="center"/>
    </xf>
    <xf numFmtId="2" fontId="52" fillId="0" borderId="5" xfId="57" applyNumberFormat="1" applyBorder="1" applyAlignment="1">
      <alignment horizontal="center" vertical="center"/>
    </xf>
    <xf numFmtId="0" fontId="72" fillId="0" borderId="5" xfId="57" applyFont="1" applyBorder="1" applyAlignment="1">
      <alignment horizontal="center" vertical="center"/>
    </xf>
    <xf numFmtId="1" fontId="29" fillId="0" borderId="5" xfId="57" applyNumberFormat="1" applyFont="1" applyBorder="1" applyAlignment="1">
      <alignment horizontal="center"/>
    </xf>
    <xf numFmtId="0" fontId="29" fillId="0" borderId="3" xfId="57" applyFont="1" applyBorder="1" applyAlignment="1">
      <alignment horizontal="center"/>
    </xf>
    <xf numFmtId="0" fontId="29" fillId="0" borderId="3" xfId="57" applyFont="1" applyBorder="1"/>
    <xf numFmtId="2" fontId="29" fillId="0" borderId="3" xfId="57" applyNumberFormat="1" applyFont="1" applyBorder="1" applyAlignment="1">
      <alignment horizontal="center"/>
    </xf>
    <xf numFmtId="1" fontId="29" fillId="0" borderId="0" xfId="57" applyNumberFormat="1" applyFont="1" applyAlignment="1">
      <alignment horizontal="center"/>
    </xf>
    <xf numFmtId="2" fontId="73" fillId="0" borderId="3" xfId="57" applyNumberFormat="1" applyFont="1" applyBorder="1" applyAlignment="1">
      <alignment horizontal="center"/>
    </xf>
    <xf numFmtId="0" fontId="52" fillId="0" borderId="3" xfId="57" applyBorder="1"/>
    <xf numFmtId="0" fontId="29" fillId="0" borderId="3" xfId="57" applyFont="1" applyBorder="1" applyAlignment="1">
      <alignment vertical="top" wrapText="1"/>
    </xf>
    <xf numFmtId="2" fontId="52" fillId="0" borderId="3" xfId="57" applyNumberFormat="1" applyBorder="1" applyAlignment="1">
      <alignment horizontal="center" vertical="top"/>
    </xf>
    <xf numFmtId="0" fontId="29" fillId="0" borderId="0" xfId="0" applyFont="1"/>
    <xf numFmtId="0" fontId="0" fillId="0" borderId="0" xfId="0" applyFont="1" applyFill="1" applyBorder="1" applyAlignment="1">
      <alignment vertical="center"/>
    </xf>
    <xf numFmtId="2" fontId="52" fillId="0" borderId="3" xfId="57" applyNumberFormat="1" applyBorder="1" applyAlignment="1">
      <alignment horizontal="center"/>
    </xf>
    <xf numFmtId="0" fontId="0" fillId="3" borderId="0" xfId="61" applyFill="1"/>
    <xf numFmtId="0" fontId="15" fillId="0" borderId="0" xfId="61" applyFont="1" applyAlignment="1">
      <alignment vertical="center"/>
    </xf>
    <xf numFmtId="0" fontId="15" fillId="0" borderId="0" xfId="61" applyFont="1" applyAlignment="1">
      <alignment vertical="top" wrapText="1"/>
    </xf>
    <xf numFmtId="0" fontId="15" fillId="0" borderId="0" xfId="61" applyFont="1" applyAlignment="1">
      <alignment horizontal="center" vertical="center" wrapText="1"/>
    </xf>
    <xf numFmtId="0" fontId="15" fillId="0" borderId="0" xfId="61" applyFont="1" applyAlignment="1">
      <alignment wrapText="1"/>
    </xf>
    <xf numFmtId="0" fontId="15" fillId="0" borderId="0" xfId="61" applyFont="1"/>
    <xf numFmtId="0" fontId="15" fillId="0" borderId="0" xfId="61" applyFont="1" applyAlignment="1">
      <alignment horizontal="center" vertical="center"/>
    </xf>
    <xf numFmtId="185" fontId="15" fillId="0" borderId="0" xfId="61" applyNumberFormat="1" applyFont="1"/>
    <xf numFmtId="0" fontId="0" fillId="0" borderId="0" xfId="61"/>
    <xf numFmtId="0" fontId="1" fillId="0" borderId="0" xfId="61" applyFont="1" applyAlignment="1">
      <alignment horizontal="left" vertical="center"/>
    </xf>
    <xf numFmtId="0" fontId="59" fillId="0" borderId="0" xfId="61" applyFont="1" applyAlignment="1">
      <alignment horizontal="center" vertical="center"/>
    </xf>
    <xf numFmtId="0" fontId="1" fillId="0" borderId="0" xfId="61" applyFont="1"/>
    <xf numFmtId="0" fontId="15" fillId="0" borderId="0" xfId="61" applyFont="1" applyAlignment="1">
      <alignment horizontal="center"/>
    </xf>
    <xf numFmtId="0" fontId="15" fillId="0" borderId="0" xfId="61" applyFont="1" applyAlignment="1">
      <alignment horizontal="left" vertical="center"/>
    </xf>
    <xf numFmtId="0" fontId="15" fillId="0" borderId="0" xfId="61" applyFont="1" applyAlignment="1">
      <alignment horizontal="left" vertical="center" wrapText="1"/>
    </xf>
    <xf numFmtId="49" fontId="59" fillId="0" borderId="71" xfId="55" applyNumberFormat="1" applyFont="1" applyBorder="1" applyAlignment="1">
      <alignment horizontal="center" vertical="center" wrapText="1"/>
    </xf>
    <xf numFmtId="49" fontId="15" fillId="0" borderId="72" xfId="55" applyNumberFormat="1" applyFont="1" applyBorder="1" applyAlignment="1">
      <alignment horizontal="center" vertical="center" wrapText="1"/>
    </xf>
    <xf numFmtId="49" fontId="15" fillId="0" borderId="73" xfId="55" applyNumberFormat="1" applyFont="1" applyBorder="1" applyAlignment="1">
      <alignment horizontal="center" vertical="center" wrapText="1"/>
    </xf>
    <xf numFmtId="49" fontId="34" fillId="0" borderId="20" xfId="55" applyNumberFormat="1" applyFont="1" applyBorder="1" applyAlignment="1">
      <alignment horizontal="center" vertical="center" textRotation="90" wrapText="1"/>
    </xf>
    <xf numFmtId="49" fontId="15" fillId="0" borderId="74" xfId="55" applyNumberFormat="1" applyFont="1" applyBorder="1" applyAlignment="1">
      <alignment horizontal="center" vertical="center" wrapText="1"/>
    </xf>
    <xf numFmtId="49" fontId="15" fillId="0" borderId="58" xfId="55" applyNumberFormat="1" applyFont="1" applyBorder="1" applyAlignment="1">
      <alignment horizontal="center" vertical="center" wrapText="1"/>
    </xf>
    <xf numFmtId="49" fontId="15" fillId="0" borderId="75" xfId="55" applyNumberFormat="1" applyFont="1" applyBorder="1" applyAlignment="1">
      <alignment horizontal="center" vertical="center" wrapText="1"/>
    </xf>
    <xf numFmtId="185" fontId="15" fillId="0" borderId="22" xfId="55" applyNumberFormat="1" applyFont="1" applyBorder="1" applyAlignment="1">
      <alignment horizontal="center" vertical="center" textRotation="90" wrapText="1"/>
    </xf>
    <xf numFmtId="49" fontId="59" fillId="0" borderId="76" xfId="55" applyNumberFormat="1" applyFont="1" applyBorder="1" applyAlignment="1">
      <alignment horizontal="center" vertical="center" wrapText="1"/>
    </xf>
    <xf numFmtId="49" fontId="34" fillId="0" borderId="3" xfId="55" applyNumberFormat="1" applyFont="1" applyBorder="1" applyAlignment="1">
      <alignment horizontal="center" vertical="center" wrapText="1"/>
    </xf>
    <xf numFmtId="49" fontId="34" fillId="0" borderId="6" xfId="55" applyNumberFormat="1" applyFont="1" applyBorder="1" applyAlignment="1">
      <alignment horizontal="center" vertical="center" textRotation="90" wrapText="1"/>
    </xf>
    <xf numFmtId="49" fontId="15" fillId="0" borderId="52" xfId="55" applyNumberFormat="1" applyFont="1" applyBorder="1" applyAlignment="1">
      <alignment horizontal="center" vertical="center" wrapText="1"/>
    </xf>
    <xf numFmtId="49" fontId="15" fillId="0" borderId="1" xfId="55" applyNumberFormat="1" applyFont="1" applyBorder="1" applyAlignment="1">
      <alignment horizontal="center" vertical="center" wrapText="1"/>
    </xf>
    <xf numFmtId="49" fontId="15" fillId="0" borderId="53" xfId="55" applyNumberFormat="1" applyFont="1" applyBorder="1" applyAlignment="1">
      <alignment horizontal="center" vertical="center" wrapText="1"/>
    </xf>
    <xf numFmtId="185" fontId="15" fillId="0" borderId="77" xfId="55" applyNumberFormat="1" applyFont="1" applyBorder="1" applyAlignment="1">
      <alignment horizontal="center" vertical="center" textRotation="90" wrapText="1"/>
    </xf>
    <xf numFmtId="0" fontId="59" fillId="0" borderId="69" xfId="55" applyFont="1" applyBorder="1" applyAlignment="1">
      <alignment horizontal="center" vertical="center"/>
    </xf>
    <xf numFmtId="0" fontId="59" fillId="0" borderId="3" xfId="55" applyFont="1" applyBorder="1" applyAlignment="1">
      <alignment horizontal="center" vertical="top" wrapText="1"/>
    </xf>
    <xf numFmtId="0" fontId="59" fillId="0" borderId="3" xfId="55" applyFont="1" applyBorder="1" applyAlignment="1">
      <alignment horizontal="center" vertical="center" wrapText="1"/>
    </xf>
    <xf numFmtId="0" fontId="59" fillId="0" borderId="3" xfId="55" applyFont="1" applyBorder="1" applyAlignment="1">
      <alignment horizontal="center" wrapText="1"/>
    </xf>
    <xf numFmtId="0" fontId="59" fillId="0" borderId="3" xfId="55" applyFont="1" applyBorder="1" applyAlignment="1">
      <alignment horizontal="center"/>
    </xf>
    <xf numFmtId="185" fontId="59" fillId="0" borderId="70" xfId="55" applyNumberFormat="1" applyFont="1" applyBorder="1" applyAlignment="1">
      <alignment horizontal="center"/>
    </xf>
    <xf numFmtId="0" fontId="15" fillId="0" borderId="60" xfId="55" applyFont="1" applyBorder="1" applyAlignment="1">
      <alignment horizontal="left" vertical="center"/>
    </xf>
    <xf numFmtId="0" fontId="15" fillId="0" borderId="0" xfId="55" applyFont="1" applyAlignment="1">
      <alignment horizontal="left" vertical="center"/>
    </xf>
    <xf numFmtId="0" fontId="15" fillId="0" borderId="61" xfId="55" applyFont="1" applyBorder="1" applyAlignment="1">
      <alignment horizontal="left" vertical="center"/>
    </xf>
    <xf numFmtId="0" fontId="15" fillId="0" borderId="60" xfId="55" applyFont="1" applyBorder="1" applyAlignment="1">
      <alignment horizontal="left" vertical="center" wrapText="1"/>
    </xf>
    <xf numFmtId="0" fontId="15" fillId="0" borderId="0" xfId="55" applyFont="1" applyAlignment="1">
      <alignment horizontal="left" vertical="center" wrapText="1"/>
    </xf>
    <xf numFmtId="0" fontId="15" fillId="0" borderId="61" xfId="55" applyFont="1" applyBorder="1" applyAlignment="1">
      <alignment horizontal="left" vertical="center" wrapText="1"/>
    </xf>
    <xf numFmtId="0" fontId="59" fillId="0" borderId="64" xfId="55" applyFont="1" applyBorder="1" applyAlignment="1">
      <alignment horizontal="center" vertical="center"/>
    </xf>
    <xf numFmtId="0" fontId="59" fillId="0" borderId="8" xfId="55" applyFont="1" applyBorder="1" applyAlignment="1">
      <alignment horizontal="center" vertical="center"/>
    </xf>
    <xf numFmtId="0" fontId="59" fillId="0" borderId="65" xfId="55" applyFont="1" applyBorder="1" applyAlignment="1">
      <alignment horizontal="center" vertical="center"/>
    </xf>
    <xf numFmtId="0" fontId="74" fillId="0" borderId="78" xfId="55" applyFont="1" applyBorder="1" applyAlignment="1">
      <alignment horizontal="center" vertical="top"/>
    </xf>
    <xf numFmtId="0" fontId="74" fillId="0" borderId="2" xfId="55" applyFont="1" applyBorder="1" applyAlignment="1">
      <alignment horizontal="center" vertical="top"/>
    </xf>
    <xf numFmtId="0" fontId="15" fillId="0" borderId="2" xfId="61" applyFont="1" applyBorder="1"/>
    <xf numFmtId="0" fontId="15" fillId="0" borderId="79" xfId="61" applyFont="1" applyBorder="1"/>
    <xf numFmtId="0" fontId="15" fillId="0" borderId="71" xfId="55" applyFont="1" applyBorder="1" applyAlignment="1">
      <alignment vertical="top"/>
    </xf>
    <xf numFmtId="0" fontId="15" fillId="0" borderId="58" xfId="55" applyFont="1" applyBorder="1" applyAlignment="1">
      <alignment horizontal="left" vertical="top" wrapText="1"/>
    </xf>
    <xf numFmtId="0" fontId="15" fillId="0" borderId="20" xfId="55" applyFont="1" applyBorder="1" applyAlignment="1">
      <alignment horizontal="center" vertical="center" wrapText="1"/>
    </xf>
    <xf numFmtId="0" fontId="15" fillId="0" borderId="74" xfId="55" applyFont="1" applyBorder="1" applyAlignment="1">
      <alignment horizontal="center" vertical="center" wrapText="1"/>
    </xf>
    <xf numFmtId="0" fontId="15" fillId="0" borderId="58" xfId="55" applyFont="1" applyBorder="1" applyAlignment="1">
      <alignment horizontal="center" vertical="center" wrapText="1"/>
    </xf>
    <xf numFmtId="0" fontId="15" fillId="0" borderId="75" xfId="55" applyFont="1" applyBorder="1" applyAlignment="1">
      <alignment horizontal="center" vertical="center" wrapText="1"/>
    </xf>
    <xf numFmtId="0" fontId="15" fillId="0" borderId="22" xfId="55" applyFont="1" applyBorder="1" applyAlignment="1">
      <alignment horizontal="center" vertical="center" wrapText="1"/>
    </xf>
    <xf numFmtId="0" fontId="15" fillId="0" borderId="19" xfId="55" applyFont="1" applyBorder="1" applyAlignment="1">
      <alignment vertical="top"/>
    </xf>
    <xf numFmtId="0" fontId="15" fillId="0" borderId="54" xfId="55" applyFont="1" applyBorder="1" applyAlignment="1">
      <alignment horizontal="left" vertical="top" wrapText="1"/>
    </xf>
    <xf numFmtId="0" fontId="15" fillId="0" borderId="55" xfId="55" applyFont="1" applyBorder="1" applyAlignment="1">
      <alignment horizontal="left" vertical="top" wrapText="1"/>
    </xf>
    <xf numFmtId="0" fontId="15" fillId="0" borderId="5" xfId="55" applyFont="1" applyBorder="1" applyAlignment="1">
      <alignment horizontal="center" vertical="top" wrapText="1"/>
    </xf>
    <xf numFmtId="0" fontId="15" fillId="0" borderId="0" xfId="55" applyFont="1" applyAlignment="1">
      <alignment vertical="center" wrapText="1"/>
    </xf>
    <xf numFmtId="1" fontId="15" fillId="0" borderId="0" xfId="55" applyNumberFormat="1" applyFont="1" applyAlignment="1">
      <alignment horizontal="center"/>
    </xf>
    <xf numFmtId="190" fontId="59" fillId="0" borderId="0" xfId="55" applyNumberFormat="1" applyFont="1" applyAlignment="1">
      <alignment horizontal="center"/>
    </xf>
    <xf numFmtId="2" fontId="59" fillId="0" borderId="0" xfId="55" applyNumberFormat="1" applyFont="1" applyAlignment="1">
      <alignment horizontal="center"/>
    </xf>
    <xf numFmtId="185" fontId="15" fillId="0" borderId="23" xfId="55" applyNumberFormat="1" applyFont="1" applyBorder="1" applyAlignment="1">
      <alignment horizontal="center"/>
    </xf>
    <xf numFmtId="0" fontId="15" fillId="0" borderId="54" xfId="55" applyFont="1" applyBorder="1" applyAlignment="1">
      <alignment vertical="center" wrapText="1"/>
    </xf>
    <xf numFmtId="0" fontId="15" fillId="0" borderId="5" xfId="55" applyFont="1" applyBorder="1" applyAlignment="1">
      <alignment horizontal="center" wrapText="1"/>
    </xf>
    <xf numFmtId="1" fontId="15" fillId="0" borderId="0" xfId="55" applyNumberFormat="1" applyFont="1" applyAlignment="1">
      <alignment horizontal="center" vertical="center"/>
    </xf>
    <xf numFmtId="185" fontId="15" fillId="0" borderId="23" xfId="55" applyNumberFormat="1" applyFont="1" applyBorder="1" applyAlignment="1">
      <alignment horizontal="center" vertical="center"/>
    </xf>
    <xf numFmtId="0" fontId="74" fillId="0" borderId="60" xfId="55" applyFont="1" applyBorder="1" applyAlignment="1">
      <alignment horizontal="center" vertical="top" wrapText="1"/>
    </xf>
    <xf numFmtId="0" fontId="74" fillId="0" borderId="0" xfId="55" applyFont="1" applyAlignment="1">
      <alignment horizontal="center" vertical="top" wrapText="1"/>
    </xf>
    <xf numFmtId="0" fontId="15" fillId="0" borderId="61" xfId="61" applyFont="1" applyBorder="1"/>
    <xf numFmtId="0" fontId="15" fillId="0" borderId="11" xfId="55" applyFont="1" applyBorder="1" applyAlignment="1">
      <alignment horizontal="center" vertical="top"/>
    </xf>
    <xf numFmtId="0" fontId="0" fillId="0" borderId="35" xfId="55" applyFont="1" applyBorder="1" applyAlignment="1">
      <alignment vertical="top" wrapText="1"/>
    </xf>
    <xf numFmtId="1" fontId="15" fillId="0" borderId="12" xfId="55" applyNumberFormat="1" applyFont="1" applyBorder="1" applyAlignment="1">
      <alignment horizontal="center" wrapText="1"/>
    </xf>
    <xf numFmtId="0" fontId="0" fillId="0" borderId="12" xfId="55" applyFont="1" applyBorder="1" applyAlignment="1">
      <alignment horizontal="center" wrapText="1"/>
    </xf>
    <xf numFmtId="0" fontId="15" fillId="0" borderId="35" xfId="55" applyFont="1" applyBorder="1" applyAlignment="1">
      <alignment vertical="center" wrapText="1"/>
    </xf>
    <xf numFmtId="0" fontId="15" fillId="0" borderId="35" xfId="55" applyFont="1" applyBorder="1" applyAlignment="1">
      <alignment horizontal="center" wrapText="1"/>
    </xf>
    <xf numFmtId="0" fontId="15" fillId="0" borderId="35" xfId="55" applyFont="1" applyBorder="1" applyAlignment="1">
      <alignment horizontal="center"/>
    </xf>
    <xf numFmtId="191" fontId="15" fillId="0" borderId="35" xfId="55" applyNumberFormat="1" applyFont="1" applyBorder="1" applyAlignment="1">
      <alignment horizontal="center"/>
    </xf>
    <xf numFmtId="184" fontId="15" fillId="0" borderId="35" xfId="55" applyNumberFormat="1" applyFont="1" applyBorder="1" applyAlignment="1">
      <alignment horizontal="center"/>
    </xf>
    <xf numFmtId="0" fontId="59" fillId="0" borderId="35" xfId="55" applyFont="1" applyBorder="1" applyAlignment="1">
      <alignment horizontal="center"/>
    </xf>
    <xf numFmtId="185" fontId="15" fillId="0" borderId="15" xfId="55" applyNumberFormat="1" applyFont="1" applyBorder="1" applyAlignment="1">
      <alignment horizontal="center"/>
    </xf>
    <xf numFmtId="0" fontId="15" fillId="0" borderId="71" xfId="55" applyFont="1" applyBorder="1" applyAlignment="1">
      <alignment horizontal="center" vertical="top"/>
    </xf>
    <xf numFmtId="0" fontId="15" fillId="0" borderId="74" xfId="55" applyFont="1" applyBorder="1" applyAlignment="1">
      <alignment vertical="top" wrapText="1"/>
    </xf>
    <xf numFmtId="1" fontId="15" fillId="0" borderId="20" xfId="55" applyNumberFormat="1" applyFont="1" applyBorder="1" applyAlignment="1">
      <alignment horizontal="center" wrapText="1"/>
    </xf>
    <xf numFmtId="0" fontId="15" fillId="0" borderId="20" xfId="55" applyFont="1" applyBorder="1" applyAlignment="1">
      <alignment horizontal="center" wrapText="1"/>
    </xf>
    <xf numFmtId="0" fontId="15" fillId="0" borderId="58" xfId="55" applyFont="1" applyBorder="1" applyAlignment="1">
      <alignment vertical="center" wrapText="1"/>
    </xf>
    <xf numFmtId="0" fontId="15" fillId="0" borderId="58" xfId="55" applyFont="1" applyBorder="1" applyAlignment="1">
      <alignment horizontal="center" wrapText="1"/>
    </xf>
    <xf numFmtId="0" fontId="15" fillId="0" borderId="58" xfId="55" applyFont="1" applyBorder="1" applyAlignment="1">
      <alignment horizontal="center"/>
    </xf>
    <xf numFmtId="191" fontId="15" fillId="0" borderId="58" xfId="55" applyNumberFormat="1" applyFont="1" applyBorder="1" applyAlignment="1">
      <alignment horizontal="center"/>
    </xf>
    <xf numFmtId="184" fontId="15" fillId="0" borderId="58" xfId="55" applyNumberFormat="1" applyFont="1" applyBorder="1" applyAlignment="1">
      <alignment horizontal="center"/>
    </xf>
    <xf numFmtId="0" fontId="59" fillId="0" borderId="58" xfId="55" applyFont="1" applyBorder="1" applyAlignment="1">
      <alignment horizontal="center"/>
    </xf>
    <xf numFmtId="185" fontId="15" fillId="0" borderId="22" xfId="55" applyNumberFormat="1" applyFont="1" applyBorder="1" applyAlignment="1">
      <alignment horizontal="center"/>
    </xf>
    <xf numFmtId="0" fontId="15" fillId="0" borderId="19" xfId="55" applyFont="1" applyBorder="1" applyAlignment="1">
      <alignment horizontal="center" vertical="top"/>
    </xf>
    <xf numFmtId="0" fontId="15" fillId="0" borderId="54" xfId="55" applyFont="1" applyBorder="1" applyAlignment="1">
      <alignment horizontal="left" vertical="center" wrapText="1"/>
    </xf>
    <xf numFmtId="0" fontId="15" fillId="0" borderId="55" xfId="55" applyFont="1" applyBorder="1" applyAlignment="1">
      <alignment horizontal="left" vertical="center" wrapText="1"/>
    </xf>
    <xf numFmtId="0" fontId="15" fillId="0" borderId="0" xfId="55" applyFont="1" applyAlignment="1">
      <alignment horizontal="center" wrapText="1"/>
    </xf>
    <xf numFmtId="0" fontId="15" fillId="0" borderId="0" xfId="55" applyFont="1" applyAlignment="1">
      <alignment horizontal="center"/>
    </xf>
    <xf numFmtId="191" fontId="15" fillId="0" borderId="0" xfId="55" applyNumberFormat="1" applyFont="1" applyAlignment="1">
      <alignment horizontal="center"/>
    </xf>
    <xf numFmtId="184" fontId="15" fillId="0" borderId="0" xfId="55" applyNumberFormat="1" applyFont="1" applyAlignment="1">
      <alignment horizontal="center"/>
    </xf>
    <xf numFmtId="0" fontId="59" fillId="0" borderId="0" xfId="55" applyFont="1" applyAlignment="1">
      <alignment horizontal="center"/>
    </xf>
    <xf numFmtId="0" fontId="15" fillId="0" borderId="0" xfId="55" applyFont="1" applyAlignment="1">
      <alignment horizontal="center" vertical="center" wrapText="1"/>
    </xf>
    <xf numFmtId="0" fontId="15" fillId="0" borderId="0" xfId="55" applyFont="1" applyAlignment="1">
      <alignment horizontal="center" vertical="center"/>
    </xf>
    <xf numFmtId="0" fontId="59" fillId="0" borderId="0" xfId="55" applyFont="1" applyAlignment="1">
      <alignment horizontal="center" vertical="center"/>
    </xf>
    <xf numFmtId="0" fontId="15" fillId="0" borderId="54" xfId="55" applyFont="1" applyBorder="1" applyAlignment="1">
      <alignment vertical="top" wrapText="1"/>
    </xf>
    <xf numFmtId="0" fontId="15" fillId="0" borderId="16" xfId="55" applyFont="1" applyBorder="1" applyAlignment="1">
      <alignment horizontal="center" vertical="top"/>
    </xf>
    <xf numFmtId="0" fontId="59" fillId="0" borderId="80" xfId="55" applyFont="1" applyBorder="1" applyAlignment="1">
      <alignment vertical="center" wrapText="1"/>
    </xf>
    <xf numFmtId="184" fontId="59" fillId="0" borderId="17" xfId="55" applyNumberFormat="1" applyFont="1" applyBorder="1" applyAlignment="1">
      <alignment wrapText="1"/>
    </xf>
    <xf numFmtId="0" fontId="15" fillId="0" borderId="17" xfId="55" applyFont="1" applyBorder="1" applyAlignment="1">
      <alignment horizontal="center" wrapText="1"/>
    </xf>
    <xf numFmtId="0" fontId="15" fillId="0" borderId="10" xfId="55" applyFont="1" applyBorder="1" applyAlignment="1">
      <alignment vertical="center" wrapText="1"/>
    </xf>
    <xf numFmtId="0" fontId="15" fillId="0" borderId="10" xfId="55" applyFont="1" applyBorder="1" applyAlignment="1">
      <alignment horizontal="center" vertical="center" wrapText="1"/>
    </xf>
    <xf numFmtId="0" fontId="15" fillId="0" borderId="10" xfId="55" applyFont="1" applyBorder="1" applyAlignment="1">
      <alignment horizontal="center" vertical="center"/>
    </xf>
    <xf numFmtId="1" fontId="15" fillId="0" borderId="10" xfId="55" applyNumberFormat="1" applyFont="1" applyBorder="1" applyAlignment="1">
      <alignment horizontal="center" vertical="center"/>
    </xf>
    <xf numFmtId="0" fontId="59" fillId="0" borderId="10" xfId="55" applyFont="1" applyBorder="1" applyAlignment="1">
      <alignment horizontal="center" vertical="center"/>
    </xf>
    <xf numFmtId="185" fontId="15" fillId="0" borderId="18" xfId="55" applyNumberFormat="1" applyFont="1" applyBorder="1" applyAlignment="1">
      <alignment horizontal="center" vertical="center"/>
    </xf>
    <xf numFmtId="0" fontId="15" fillId="0" borderId="20" xfId="55" applyFont="1" applyBorder="1" applyAlignment="1">
      <alignment vertical="center" wrapText="1"/>
    </xf>
    <xf numFmtId="1" fontId="15" fillId="0" borderId="58" xfId="55" applyNumberFormat="1" applyFont="1" applyBorder="1" applyAlignment="1">
      <alignment horizontal="center"/>
    </xf>
    <xf numFmtId="0" fontId="15" fillId="0" borderId="5" xfId="55" applyFont="1" applyBorder="1" applyAlignment="1">
      <alignment horizontal="center" vertical="center" wrapText="1"/>
    </xf>
    <xf numFmtId="0" fontId="59" fillId="0" borderId="80" xfId="55" applyFont="1" applyBorder="1" applyAlignment="1">
      <alignment horizontal="left" wrapText="1"/>
    </xf>
    <xf numFmtId="184" fontId="59" fillId="0" borderId="17" xfId="55" applyNumberFormat="1" applyFont="1" applyBorder="1" applyAlignment="1">
      <alignment horizontal="center" wrapText="1"/>
    </xf>
    <xf numFmtId="191" fontId="15" fillId="0" borderId="0" xfId="55" applyNumberFormat="1" applyFont="1" applyAlignment="1">
      <alignment horizontal="center" vertical="center"/>
    </xf>
    <xf numFmtId="0" fontId="59" fillId="0" borderId="66" xfId="55" applyFont="1" applyBorder="1" applyAlignment="1">
      <alignment horizontal="center" vertical="top"/>
    </xf>
    <xf numFmtId="0" fontId="59" fillId="0" borderId="67" xfId="55" applyFont="1" applyBorder="1" applyAlignment="1">
      <alignment horizontal="center" vertical="top"/>
    </xf>
    <xf numFmtId="0" fontId="15" fillId="0" borderId="58" xfId="55" applyFont="1" applyBorder="1" applyAlignment="1">
      <alignment horizontal="center" vertical="center"/>
    </xf>
    <xf numFmtId="1" fontId="15" fillId="0" borderId="58" xfId="55" applyNumberFormat="1" applyFont="1" applyBorder="1" applyAlignment="1">
      <alignment horizontal="center" vertical="center"/>
    </xf>
    <xf numFmtId="0" fontId="59" fillId="0" borderId="58" xfId="55" applyFont="1" applyBorder="1" applyAlignment="1">
      <alignment horizontal="center" vertical="center"/>
    </xf>
    <xf numFmtId="185" fontId="15" fillId="0" borderId="22" xfId="55" applyNumberFormat="1" applyFont="1" applyBorder="1" applyAlignment="1">
      <alignment horizontal="center" vertical="center"/>
    </xf>
    <xf numFmtId="0" fontId="15" fillId="0" borderId="69" xfId="55" applyFont="1" applyBorder="1" applyAlignment="1">
      <alignment horizontal="center" vertical="top"/>
    </xf>
    <xf numFmtId="0" fontId="15" fillId="0" borderId="5" xfId="55" applyFont="1" applyBorder="1" applyAlignment="1">
      <alignment horizontal="left" vertical="top" wrapText="1"/>
    </xf>
    <xf numFmtId="0" fontId="15" fillId="0" borderId="81" xfId="55" applyFont="1" applyBorder="1" applyAlignment="1">
      <alignment horizontal="center" vertical="top"/>
    </xf>
    <xf numFmtId="0" fontId="15" fillId="0" borderId="30" xfId="55" applyFont="1" applyBorder="1" applyAlignment="1">
      <alignment vertical="center" wrapText="1"/>
    </xf>
    <xf numFmtId="185" fontId="15" fillId="0" borderId="33" xfId="55" applyNumberFormat="1" applyFont="1" applyBorder="1" applyAlignment="1">
      <alignment wrapText="1"/>
    </xf>
    <xf numFmtId="0" fontId="15" fillId="0" borderId="33" xfId="55" applyFont="1" applyBorder="1" applyAlignment="1">
      <alignment horizontal="center" wrapText="1"/>
    </xf>
    <xf numFmtId="0" fontId="15" fillId="0" borderId="31" xfId="55" applyFont="1" applyBorder="1" applyAlignment="1">
      <alignment vertical="center" wrapText="1"/>
    </xf>
    <xf numFmtId="0" fontId="15" fillId="0" borderId="31" xfId="55" applyFont="1" applyBorder="1" applyAlignment="1">
      <alignment horizontal="center" vertical="center" wrapText="1"/>
    </xf>
    <xf numFmtId="0" fontId="15" fillId="0" borderId="31" xfId="55" applyFont="1" applyBorder="1" applyAlignment="1">
      <alignment horizontal="center" vertical="center"/>
    </xf>
    <xf numFmtId="1" fontId="15" fillId="0" borderId="31" xfId="55" applyNumberFormat="1" applyFont="1" applyBorder="1" applyAlignment="1">
      <alignment horizontal="center" vertical="center"/>
    </xf>
    <xf numFmtId="0" fontId="59" fillId="0" borderId="31" xfId="55" applyFont="1" applyBorder="1" applyAlignment="1">
      <alignment horizontal="center" vertical="center"/>
    </xf>
    <xf numFmtId="185" fontId="15" fillId="0" borderId="34" xfId="55" applyNumberFormat="1" applyFont="1" applyBorder="1" applyAlignment="1">
      <alignment horizontal="center" vertical="center"/>
    </xf>
    <xf numFmtId="0" fontId="15" fillId="0" borderId="57" xfId="55" applyFont="1" applyBorder="1" applyAlignment="1">
      <alignment horizontal="left" vertical="top" wrapText="1"/>
    </xf>
    <xf numFmtId="0" fontId="15" fillId="0" borderId="75" xfId="55" applyFont="1" applyBorder="1" applyAlignment="1">
      <alignment horizontal="left" vertical="top" wrapText="1"/>
    </xf>
    <xf numFmtId="0" fontId="34" fillId="0" borderId="20" xfId="55" applyFont="1" applyBorder="1" applyAlignment="1">
      <alignment horizontal="center" vertical="center" wrapText="1"/>
    </xf>
    <xf numFmtId="185" fontId="59" fillId="0" borderId="22" xfId="55" applyNumberFormat="1" applyFont="1" applyBorder="1" applyAlignment="1">
      <alignment horizontal="center" vertical="center"/>
    </xf>
    <xf numFmtId="0" fontId="15" fillId="0" borderId="82" xfId="55" applyFont="1" applyBorder="1" applyAlignment="1">
      <alignment horizontal="left" vertical="top" wrapText="1"/>
    </xf>
    <xf numFmtId="0" fontId="15" fillId="0" borderId="10" xfId="55" applyFont="1" applyBorder="1" applyAlignment="1">
      <alignment horizontal="left" vertical="top" wrapText="1"/>
    </xf>
    <xf numFmtId="0" fontId="15" fillId="0" borderId="83" xfId="55" applyFont="1" applyBorder="1" applyAlignment="1">
      <alignment horizontal="left" vertical="top" wrapText="1"/>
    </xf>
    <xf numFmtId="0" fontId="34" fillId="0" borderId="17" xfId="55" applyFont="1" applyBorder="1" applyAlignment="1">
      <alignment horizontal="center" vertical="center" wrapText="1"/>
    </xf>
    <xf numFmtId="191" fontId="15" fillId="0" borderId="10" xfId="55" applyNumberFormat="1" applyFont="1" applyBorder="1" applyAlignment="1">
      <alignment horizontal="center" vertical="center"/>
    </xf>
    <xf numFmtId="185" fontId="59" fillId="0" borderId="18" xfId="55" applyNumberFormat="1" applyFont="1" applyBorder="1" applyAlignment="1">
      <alignment horizontal="center" vertical="center"/>
    </xf>
    <xf numFmtId="0" fontId="8" fillId="0" borderId="60" xfId="55" applyFont="1" applyBorder="1" applyAlignment="1">
      <alignment horizontal="center" vertical="center"/>
    </xf>
    <xf numFmtId="0" fontId="7" fillId="0" borderId="0" xfId="55" applyFont="1" applyAlignment="1">
      <alignment horizontal="center" vertical="center"/>
    </xf>
    <xf numFmtId="0" fontId="7" fillId="0" borderId="61" xfId="55" applyFont="1" applyBorder="1" applyAlignment="1">
      <alignment horizontal="center" vertical="center"/>
    </xf>
    <xf numFmtId="0" fontId="15" fillId="0" borderId="13" xfId="55" applyFont="1" applyBorder="1" applyAlignment="1">
      <alignment horizontal="left" vertical="top" wrapText="1"/>
    </xf>
    <xf numFmtId="0" fontId="15" fillId="0" borderId="14" xfId="55" applyFont="1" applyBorder="1" applyAlignment="1">
      <alignment horizontal="left" vertical="top" wrapText="1"/>
    </xf>
    <xf numFmtId="0" fontId="15" fillId="0" borderId="12" xfId="55" applyFont="1" applyBorder="1" applyAlignment="1">
      <alignment horizontal="center" vertical="center" wrapText="1"/>
    </xf>
    <xf numFmtId="0" fontId="15" fillId="0" borderId="35" xfId="55" applyFont="1" applyBorder="1"/>
    <xf numFmtId="1" fontId="15" fillId="0" borderId="35" xfId="55" applyNumberFormat="1" applyFont="1" applyBorder="1" applyAlignment="1">
      <alignment horizontal="center"/>
    </xf>
    <xf numFmtId="0" fontId="15" fillId="0" borderId="84" xfId="55" applyFont="1" applyBorder="1" applyAlignment="1">
      <alignment horizontal="center" vertical="top"/>
    </xf>
    <xf numFmtId="0" fontId="15" fillId="0" borderId="13" xfId="55" applyFont="1" applyBorder="1" applyAlignment="1">
      <alignment horizontal="left" vertical="center" wrapText="1"/>
    </xf>
    <xf numFmtId="0" fontId="15" fillId="0" borderId="12" xfId="55" applyFont="1" applyBorder="1" applyAlignment="1">
      <alignment horizontal="center" vertical="top" wrapText="1"/>
    </xf>
    <xf numFmtId="0" fontId="15" fillId="0" borderId="35" xfId="55" applyFont="1" applyBorder="1" applyAlignment="1">
      <alignment vertical="top" wrapText="1"/>
    </xf>
    <xf numFmtId="0" fontId="15" fillId="0" borderId="35" xfId="55" applyFont="1" applyBorder="1" applyAlignment="1">
      <alignment horizontal="center" vertical="top" wrapText="1"/>
    </xf>
    <xf numFmtId="1" fontId="15" fillId="0" borderId="35" xfId="55" applyNumberFormat="1" applyFont="1" applyBorder="1" applyAlignment="1">
      <alignment vertical="top"/>
    </xf>
    <xf numFmtId="1" fontId="15" fillId="0" borderId="35" xfId="55" applyNumberFormat="1" applyFont="1" applyBorder="1" applyAlignment="1">
      <alignment horizontal="center" vertical="top"/>
    </xf>
    <xf numFmtId="2" fontId="15" fillId="0" borderId="35" xfId="55" applyNumberFormat="1" applyFont="1" applyBorder="1" applyAlignment="1">
      <alignment horizontal="center" vertical="top"/>
    </xf>
    <xf numFmtId="2" fontId="59" fillId="0" borderId="14" xfId="55" applyNumberFormat="1" applyFont="1" applyBorder="1" applyAlignment="1">
      <alignment vertical="top"/>
    </xf>
    <xf numFmtId="185" fontId="15" fillId="0" borderId="15" xfId="55" applyNumberFormat="1" applyFont="1" applyBorder="1" applyAlignment="1">
      <alignment horizontal="center" vertical="top"/>
    </xf>
    <xf numFmtId="0" fontId="15" fillId="0" borderId="35" xfId="55" applyFont="1" applyBorder="1" applyAlignment="1">
      <alignment vertical="top"/>
    </xf>
    <xf numFmtId="0" fontId="15" fillId="0" borderId="35" xfId="55" applyFont="1" applyBorder="1" applyAlignment="1">
      <alignment horizontal="center" vertical="top"/>
    </xf>
    <xf numFmtId="0" fontId="15" fillId="0" borderId="13" xfId="55" applyFont="1" applyBorder="1" applyAlignment="1">
      <alignment vertical="top" wrapText="1"/>
    </xf>
    <xf numFmtId="0" fontId="15" fillId="0" borderId="60" xfId="55" applyFont="1" applyBorder="1" applyAlignment="1">
      <alignment horizontal="center" vertical="center"/>
    </xf>
    <xf numFmtId="0" fontId="59" fillId="0" borderId="54" xfId="55" applyFont="1" applyBorder="1" applyAlignment="1">
      <alignment horizontal="left" vertical="top" wrapText="1"/>
    </xf>
    <xf numFmtId="0" fontId="59" fillId="0" borderId="55" xfId="55" applyFont="1" applyBorder="1" applyAlignment="1">
      <alignment horizontal="left" vertical="top" wrapText="1"/>
    </xf>
    <xf numFmtId="0" fontId="15" fillId="0" borderId="0" xfId="55" applyFont="1"/>
    <xf numFmtId="185" fontId="59" fillId="0" borderId="23" xfId="55" applyNumberFormat="1" applyFont="1" applyBorder="1" applyAlignment="1">
      <alignment horizontal="center" vertical="center"/>
    </xf>
    <xf numFmtId="0" fontId="15" fillId="0" borderId="57" xfId="55" applyFont="1" applyBorder="1" applyAlignment="1">
      <alignment horizontal="center" vertical="top"/>
    </xf>
    <xf numFmtId="0" fontId="15" fillId="0" borderId="74" xfId="55" applyFont="1" applyBorder="1" applyAlignment="1">
      <alignment horizontal="left" vertical="top" wrapText="1"/>
    </xf>
    <xf numFmtId="0" fontId="15" fillId="0" borderId="75" xfId="55" applyFont="1" applyBorder="1" applyAlignment="1">
      <alignment horizontal="center" vertical="top" wrapText="1"/>
    </xf>
    <xf numFmtId="0" fontId="15" fillId="0" borderId="58" xfId="55" applyFont="1" applyBorder="1" applyAlignment="1">
      <alignment vertical="top" wrapText="1"/>
    </xf>
    <xf numFmtId="0" fontId="75" fillId="0" borderId="58" xfId="55" applyFont="1" applyBorder="1" applyAlignment="1">
      <alignment vertical="top" wrapText="1"/>
    </xf>
    <xf numFmtId="0" fontId="15" fillId="0" borderId="58" xfId="55" applyFont="1" applyBorder="1" applyAlignment="1">
      <alignment vertical="top"/>
    </xf>
    <xf numFmtId="1" fontId="15" fillId="0" borderId="58" xfId="55" applyNumberFormat="1" applyFont="1" applyBorder="1" applyAlignment="1">
      <alignment horizontal="center" vertical="top"/>
    </xf>
    <xf numFmtId="0" fontId="15" fillId="0" borderId="58" xfId="55" applyFont="1" applyBorder="1" applyAlignment="1">
      <alignment horizontal="center" vertical="top"/>
    </xf>
    <xf numFmtId="0" fontId="15" fillId="0" borderId="58" xfId="61" applyFont="1" applyBorder="1" applyAlignment="1">
      <alignment horizontal="center" vertical="top"/>
    </xf>
    <xf numFmtId="185" fontId="15" fillId="0" borderId="22" xfId="55" applyNumberFormat="1" applyFont="1" applyBorder="1" applyAlignment="1">
      <alignment horizontal="center" vertical="top"/>
    </xf>
    <xf numFmtId="0" fontId="15" fillId="0" borderId="82" xfId="55" applyFont="1" applyBorder="1" applyAlignment="1">
      <alignment horizontal="center" vertical="top"/>
    </xf>
    <xf numFmtId="0" fontId="15" fillId="0" borderId="10" xfId="55" applyFont="1" applyBorder="1" applyAlignment="1">
      <alignment vertical="center"/>
    </xf>
    <xf numFmtId="0" fontId="15" fillId="0" borderId="10" xfId="55" applyFont="1" applyBorder="1" applyAlignment="1">
      <alignment horizontal="center"/>
    </xf>
    <xf numFmtId="0" fontId="59" fillId="0" borderId="84" xfId="55" applyFont="1" applyBorder="1" applyAlignment="1">
      <alignment horizontal="left" vertical="center"/>
    </xf>
    <xf numFmtId="0" fontId="59" fillId="0" borderId="35" xfId="55" applyFont="1" applyBorder="1" applyAlignment="1">
      <alignment horizontal="left" vertical="center"/>
    </xf>
    <xf numFmtId="0" fontId="59" fillId="0" borderId="14" xfId="55" applyFont="1" applyBorder="1" applyAlignment="1">
      <alignment horizontal="left" vertical="center"/>
    </xf>
    <xf numFmtId="1" fontId="15" fillId="0" borderId="35" xfId="55" applyNumberFormat="1" applyFont="1" applyBorder="1" applyAlignment="1">
      <alignment horizontal="center" vertical="center"/>
    </xf>
    <xf numFmtId="0" fontId="15" fillId="0" borderId="35" xfId="55" applyFont="1" applyBorder="1" applyAlignment="1">
      <alignment horizontal="center" vertical="center"/>
    </xf>
    <xf numFmtId="185" fontId="59" fillId="0" borderId="15" xfId="55" applyNumberFormat="1" applyFont="1" applyBorder="1" applyAlignment="1">
      <alignment horizontal="center" vertical="center"/>
    </xf>
    <xf numFmtId="185" fontId="59" fillId="0" borderId="85" xfId="55" applyNumberFormat="1" applyFont="1" applyBorder="1" applyAlignment="1">
      <alignment horizontal="center" vertical="center"/>
    </xf>
    <xf numFmtId="0" fontId="8" fillId="0" borderId="0" xfId="55" applyFont="1" applyAlignment="1">
      <alignment horizontal="center" vertical="center"/>
    </xf>
    <xf numFmtId="0" fontId="8" fillId="0" borderId="61" xfId="55" applyFont="1" applyBorder="1" applyAlignment="1">
      <alignment horizontal="center" vertical="center"/>
    </xf>
    <xf numFmtId="0" fontId="15" fillId="0" borderId="58" xfId="55" applyFont="1" applyBorder="1" applyAlignment="1">
      <alignment horizontal="left" vertical="center" wrapText="1"/>
    </xf>
    <xf numFmtId="0" fontId="15" fillId="0" borderId="75" xfId="55" applyFont="1" applyBorder="1" applyAlignment="1">
      <alignment horizontal="left" vertical="center" wrapText="1"/>
    </xf>
    <xf numFmtId="0" fontId="15" fillId="0" borderId="58" xfId="55" applyFont="1" applyBorder="1" applyAlignment="1">
      <alignment wrapText="1"/>
    </xf>
    <xf numFmtId="0" fontId="15" fillId="0" borderId="58" xfId="55" applyFont="1" applyBorder="1"/>
    <xf numFmtId="2" fontId="15" fillId="0" borderId="58" xfId="55" applyNumberFormat="1" applyFont="1" applyBorder="1" applyAlignment="1">
      <alignment horizontal="center"/>
    </xf>
    <xf numFmtId="0" fontId="15" fillId="0" borderId="80" xfId="55" applyFont="1" applyBorder="1" applyAlignment="1">
      <alignment horizontal="left" vertical="center" wrapText="1"/>
    </xf>
    <xf numFmtId="0" fontId="15" fillId="0" borderId="10" xfId="55" applyFont="1" applyBorder="1" applyAlignment="1">
      <alignment horizontal="left" vertical="center" wrapText="1"/>
    </xf>
    <xf numFmtId="0" fontId="15" fillId="0" borderId="83" xfId="55" applyFont="1" applyBorder="1" applyAlignment="1">
      <alignment horizontal="left" vertical="center" wrapText="1"/>
    </xf>
    <xf numFmtId="0" fontId="15" fillId="0" borderId="10" xfId="55" applyFont="1" applyBorder="1"/>
    <xf numFmtId="1" fontId="15" fillId="0" borderId="58" xfId="55" applyNumberFormat="1" applyFont="1" applyBorder="1" applyAlignment="1">
      <alignment horizontal="center" wrapText="1"/>
    </xf>
    <xf numFmtId="1" fontId="15" fillId="0" borderId="10" xfId="55" applyNumberFormat="1" applyFont="1" applyBorder="1" applyAlignment="1">
      <alignment horizontal="center" vertical="center" wrapText="1"/>
    </xf>
    <xf numFmtId="0" fontId="15" fillId="0" borderId="35" xfId="55" applyFont="1" applyBorder="1" applyAlignment="1">
      <alignment horizontal="left" vertical="center" wrapText="1"/>
    </xf>
    <xf numFmtId="0" fontId="15" fillId="0" borderId="14" xfId="55" applyFont="1" applyBorder="1" applyAlignment="1">
      <alignment horizontal="left" vertical="center" wrapText="1"/>
    </xf>
    <xf numFmtId="0" fontId="15" fillId="0" borderId="12" xfId="55" applyFont="1" applyBorder="1" applyAlignment="1">
      <alignment horizontal="center" wrapText="1"/>
    </xf>
    <xf numFmtId="0" fontId="15" fillId="0" borderId="35" xfId="55" applyFont="1" applyBorder="1" applyAlignment="1">
      <alignment wrapText="1"/>
    </xf>
    <xf numFmtId="1" fontId="15" fillId="0" borderId="35" xfId="55" applyNumberFormat="1" applyFont="1" applyBorder="1" applyAlignment="1">
      <alignment horizontal="center" wrapText="1"/>
    </xf>
    <xf numFmtId="0" fontId="15" fillId="0" borderId="11" xfId="55" applyFont="1" applyBorder="1" applyAlignment="1">
      <alignment horizontal="left" vertical="top" wrapText="1"/>
    </xf>
    <xf numFmtId="0" fontId="15" fillId="0" borderId="12" xfId="55" applyFont="1" applyBorder="1" applyAlignment="1">
      <alignment horizontal="left" vertical="top" wrapText="1"/>
    </xf>
    <xf numFmtId="0" fontId="15" fillId="0" borderId="35" xfId="55" applyFont="1" applyBorder="1" applyAlignment="1">
      <alignment horizontal="center" vertical="center" wrapText="1"/>
    </xf>
    <xf numFmtId="0" fontId="59" fillId="0" borderId="84" xfId="55" applyFont="1" applyBorder="1" applyAlignment="1">
      <alignment horizontal="left" vertical="top" wrapText="1"/>
    </xf>
    <xf numFmtId="0" fontId="59" fillId="0" borderId="35" xfId="55" applyFont="1" applyBorder="1" applyAlignment="1">
      <alignment horizontal="left" vertical="top" wrapText="1"/>
    </xf>
    <xf numFmtId="184" fontId="59" fillId="0" borderId="85" xfId="55" applyNumberFormat="1" applyFont="1" applyBorder="1" applyAlignment="1">
      <alignment horizontal="center" vertical="center"/>
    </xf>
    <xf numFmtId="0" fontId="15" fillId="0" borderId="84" xfId="55" applyFont="1" applyBorder="1" applyAlignment="1">
      <alignment horizontal="left" vertical="center" wrapText="1"/>
    </xf>
    <xf numFmtId="0" fontId="15" fillId="0" borderId="35" xfId="55" applyFont="1" applyBorder="1" applyAlignment="1">
      <alignment vertical="center"/>
    </xf>
    <xf numFmtId="2" fontId="15" fillId="0" borderId="35" xfId="55" applyNumberFormat="1" applyFont="1" applyBorder="1" applyAlignment="1">
      <alignment horizontal="center" vertical="center"/>
    </xf>
    <xf numFmtId="184" fontId="59" fillId="0" borderId="15" xfId="55" applyNumberFormat="1" applyFont="1" applyBorder="1" applyAlignment="1">
      <alignment horizontal="center" vertical="center"/>
    </xf>
    <xf numFmtId="0" fontId="15" fillId="3" borderId="7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vertical="center" wrapText="1"/>
    </xf>
    <xf numFmtId="0" fontId="15" fillId="3" borderId="7" xfId="0" applyFont="1" applyFill="1" applyBorder="1" applyAlignment="1">
      <alignment wrapText="1"/>
    </xf>
    <xf numFmtId="1" fontId="15" fillId="3" borderId="8" xfId="0" applyNumberFormat="1" applyFont="1" applyFill="1" applyBorder="1" applyAlignment="1">
      <alignment horizontal="center" vertical="center" wrapText="1"/>
    </xf>
    <xf numFmtId="0" fontId="21" fillId="3" borderId="8" xfId="0" applyFont="1" applyFill="1" applyBorder="1"/>
    <xf numFmtId="0" fontId="15" fillId="3" borderId="8" xfId="0" applyFont="1" applyFill="1" applyBorder="1" applyAlignment="1">
      <alignment vertical="center"/>
    </xf>
    <xf numFmtId="2" fontId="15" fillId="3" borderId="8" xfId="0" applyNumberFormat="1" applyFont="1" applyFill="1" applyBorder="1" applyAlignment="1">
      <alignment horizontal="center" vertical="center"/>
    </xf>
    <xf numFmtId="2" fontId="15" fillId="3" borderId="8" xfId="0" applyNumberFormat="1" applyFont="1" applyFill="1" applyBorder="1" applyAlignment="1">
      <alignment vertical="center"/>
    </xf>
    <xf numFmtId="2" fontId="15" fillId="3" borderId="9" xfId="0" applyNumberFormat="1" applyFont="1" applyFill="1" applyBorder="1" applyAlignment="1">
      <alignment horizontal="center" vertical="center"/>
    </xf>
    <xf numFmtId="2" fontId="59" fillId="3" borderId="3" xfId="0" applyNumberFormat="1" applyFont="1" applyFill="1" applyBorder="1" applyAlignment="1">
      <alignment horizontal="center" vertical="center"/>
    </xf>
    <xf numFmtId="0" fontId="15" fillId="3" borderId="0" xfId="61" applyFont="1" applyFill="1"/>
    <xf numFmtId="0" fontId="15" fillId="0" borderId="0" xfId="67" applyFont="1" applyAlignment="1">
      <alignment vertical="top" wrapText="1"/>
    </xf>
    <xf numFmtId="0" fontId="15" fillId="0" borderId="0" xfId="67" applyFont="1" applyAlignment="1">
      <alignment horizontal="center" vertical="center" wrapText="1"/>
    </xf>
    <xf numFmtId="0" fontId="15" fillId="0" borderId="0" xfId="67" applyFont="1" applyAlignment="1">
      <alignment wrapText="1"/>
    </xf>
    <xf numFmtId="0" fontId="15" fillId="0" borderId="0" xfId="67" applyFont="1"/>
    <xf numFmtId="0" fontId="15" fillId="0" borderId="0" xfId="67" applyFont="1" applyAlignment="1">
      <alignment horizontal="right" vertical="center"/>
    </xf>
    <xf numFmtId="0" fontId="21" fillId="0" borderId="0" xfId="67" applyFont="1"/>
    <xf numFmtId="0" fontId="76" fillId="3" borderId="0" xfId="67" applyFill="1"/>
    <xf numFmtId="0" fontId="76" fillId="0" borderId="0" xfId="67"/>
    <xf numFmtId="0" fontId="20" fillId="0" borderId="0" xfId="67" applyFont="1" applyAlignment="1">
      <alignment horizontal="center" vertical="center"/>
    </xf>
    <xf numFmtId="0" fontId="0" fillId="0" borderId="0" xfId="67" applyFont="1" applyAlignment="1">
      <alignment horizontal="center" vertical="center"/>
    </xf>
    <xf numFmtId="0" fontId="0" fillId="0" borderId="0" xfId="67" applyFont="1" applyAlignment="1">
      <alignment vertical="top" wrapText="1"/>
    </xf>
    <xf numFmtId="0" fontId="0" fillId="0" borderId="0" xfId="67" applyFont="1" applyAlignment="1">
      <alignment horizontal="center" vertical="center" wrapText="1"/>
    </xf>
    <xf numFmtId="0" fontId="0" fillId="0" borderId="0" xfId="67" applyFont="1" applyAlignment="1">
      <alignment wrapText="1"/>
    </xf>
    <xf numFmtId="0" fontId="0" fillId="0" borderId="0" xfId="67" applyFont="1"/>
    <xf numFmtId="0" fontId="0" fillId="0" borderId="0" xfId="67" applyFont="1" applyAlignment="1">
      <alignment horizontal="center"/>
    </xf>
    <xf numFmtId="0" fontId="0" fillId="0" borderId="0" xfId="67" applyFont="1" applyAlignment="1">
      <alignment vertical="center"/>
    </xf>
    <xf numFmtId="0" fontId="0" fillId="0" borderId="0" xfId="67" applyFont="1" applyAlignment="1">
      <alignment horizontal="left" vertical="center"/>
    </xf>
    <xf numFmtId="0" fontId="0" fillId="0" borderId="0" xfId="67" applyFont="1" applyAlignment="1">
      <alignment horizontal="left" vertical="center" wrapText="1"/>
    </xf>
    <xf numFmtId="0" fontId="21" fillId="0" borderId="0" xfId="67" applyFont="1" applyAlignment="1">
      <alignment horizontal="left"/>
    </xf>
    <xf numFmtId="49" fontId="20" fillId="0" borderId="86" xfId="67" applyNumberFormat="1" applyFont="1" applyBorder="1" applyAlignment="1">
      <alignment horizontal="center" vertical="center" wrapText="1"/>
    </xf>
    <xf numFmtId="49" fontId="0" fillId="0" borderId="87" xfId="67" applyNumberFormat="1" applyFont="1" applyBorder="1" applyAlignment="1">
      <alignment horizontal="center" vertical="center" wrapText="1"/>
    </xf>
    <xf numFmtId="0" fontId="21" fillId="0" borderId="88" xfId="67" applyFont="1" applyBorder="1"/>
    <xf numFmtId="49" fontId="22" fillId="0" borderId="89" xfId="67" applyNumberFormat="1" applyFont="1" applyBorder="1" applyAlignment="1">
      <alignment horizontal="center" vertical="center" wrapText="1"/>
    </xf>
    <xf numFmtId="49" fontId="0" fillId="0" borderId="90" xfId="67" applyNumberFormat="1" applyFont="1" applyBorder="1" applyAlignment="1">
      <alignment horizontal="center" vertical="center" wrapText="1"/>
    </xf>
    <xf numFmtId="0" fontId="21" fillId="0" borderId="91" xfId="67" applyFont="1" applyBorder="1"/>
    <xf numFmtId="0" fontId="21" fillId="0" borderId="92" xfId="67" applyFont="1" applyBorder="1"/>
    <xf numFmtId="185" fontId="0" fillId="0" borderId="93" xfId="67" applyNumberFormat="1" applyFont="1" applyBorder="1" applyAlignment="1">
      <alignment horizontal="center" vertical="center" wrapText="1"/>
    </xf>
    <xf numFmtId="0" fontId="21" fillId="0" borderId="94" xfId="67" applyFont="1" applyBorder="1"/>
    <xf numFmtId="49" fontId="22" fillId="0" borderId="95" xfId="67" applyNumberFormat="1" applyFont="1" applyBorder="1" applyAlignment="1">
      <alignment horizontal="center" vertical="center" wrapText="1"/>
    </xf>
    <xf numFmtId="0" fontId="21" fillId="0" borderId="96" xfId="67" applyFont="1" applyBorder="1"/>
    <xf numFmtId="0" fontId="21" fillId="0" borderId="97" xfId="67" applyFont="1" applyBorder="1"/>
    <xf numFmtId="0" fontId="21" fillId="0" borderId="98" xfId="67" applyFont="1" applyBorder="1"/>
    <xf numFmtId="0" fontId="21" fillId="0" borderId="99" xfId="67" applyFont="1" applyBorder="1"/>
    <xf numFmtId="0" fontId="21" fillId="0" borderId="100" xfId="67" applyFont="1" applyBorder="1"/>
    <xf numFmtId="0" fontId="20" fillId="0" borderId="101" xfId="67" applyFont="1" applyBorder="1" applyAlignment="1">
      <alignment horizontal="center" vertical="center"/>
    </xf>
    <xf numFmtId="0" fontId="20" fillId="0" borderId="102" xfId="67" applyFont="1" applyBorder="1" applyAlignment="1">
      <alignment horizontal="center" vertical="top" wrapText="1"/>
    </xf>
    <xf numFmtId="0" fontId="20" fillId="0" borderId="102" xfId="67" applyFont="1" applyBorder="1" applyAlignment="1">
      <alignment horizontal="center" vertical="center" wrapText="1"/>
    </xf>
    <xf numFmtId="0" fontId="20" fillId="0" borderId="103" xfId="67" applyFont="1" applyBorder="1" applyAlignment="1">
      <alignment horizontal="center" wrapText="1"/>
    </xf>
    <xf numFmtId="0" fontId="0" fillId="0" borderId="104" xfId="67" applyFont="1" applyBorder="1" applyAlignment="1">
      <alignment horizontal="center"/>
    </xf>
    <xf numFmtId="0" fontId="21" fillId="0" borderId="102" xfId="67" applyFont="1" applyBorder="1"/>
    <xf numFmtId="0" fontId="21" fillId="0" borderId="105" xfId="67" applyFont="1" applyBorder="1"/>
    <xf numFmtId="1" fontId="0" fillId="0" borderId="106" xfId="67" applyNumberFormat="1" applyFont="1" applyBorder="1" applyAlignment="1">
      <alignment horizontal="center"/>
    </xf>
    <xf numFmtId="0" fontId="20" fillId="0" borderId="107" xfId="67" applyFont="1" applyBorder="1" applyAlignment="1">
      <alignment horizontal="center"/>
    </xf>
    <xf numFmtId="0" fontId="21" fillId="0" borderId="108" xfId="67" applyFont="1" applyBorder="1"/>
    <xf numFmtId="0" fontId="21" fillId="0" borderId="109" xfId="67" applyFont="1" applyBorder="1"/>
    <xf numFmtId="0" fontId="0" fillId="0" borderId="110" xfId="67" applyFont="1" applyBorder="1" applyAlignment="1">
      <alignment horizontal="left" vertical="center" wrapText="1"/>
    </xf>
    <xf numFmtId="0" fontId="21" fillId="0" borderId="111" xfId="67" applyFont="1" applyBorder="1"/>
    <xf numFmtId="0" fontId="21" fillId="0" borderId="112" xfId="67" applyFont="1" applyBorder="1"/>
    <xf numFmtId="0" fontId="0" fillId="0" borderId="113" xfId="67" applyFont="1" applyBorder="1" applyAlignment="1">
      <alignment horizontal="left" vertical="center" wrapText="1"/>
    </xf>
    <xf numFmtId="0" fontId="21" fillId="0" borderId="114" xfId="67" applyFont="1" applyBorder="1"/>
    <xf numFmtId="0" fontId="21" fillId="0" borderId="115" xfId="67" applyFont="1" applyBorder="1"/>
    <xf numFmtId="0" fontId="0" fillId="0" borderId="116" xfId="67" applyFont="1" applyBorder="1" applyAlignment="1">
      <alignment horizontal="center" vertical="top"/>
    </xf>
    <xf numFmtId="0" fontId="21" fillId="0" borderId="117" xfId="67" applyFont="1" applyBorder="1" applyAlignment="1">
      <alignment wrapText="1"/>
    </xf>
    <xf numFmtId="0" fontId="21" fillId="0" borderId="117" xfId="67" applyFont="1" applyBorder="1" applyAlignment="1">
      <alignment horizontal="center"/>
    </xf>
    <xf numFmtId="0" fontId="21" fillId="0" borderId="0" xfId="67" applyFont="1" applyAlignment="1">
      <alignment horizontal="center"/>
    </xf>
    <xf numFmtId="0" fontId="21" fillId="0" borderId="118" xfId="67" applyFont="1" applyBorder="1" applyAlignment="1">
      <alignment horizontal="center"/>
    </xf>
    <xf numFmtId="0" fontId="0" fillId="0" borderId="119" xfId="67" applyFont="1" applyBorder="1" applyAlignment="1">
      <alignment horizontal="center" vertical="center"/>
    </xf>
    <xf numFmtId="0" fontId="77" fillId="0" borderId="120" xfId="67" applyFont="1" applyBorder="1" applyAlignment="1">
      <alignment horizontal="center" vertical="top" wrapText="1"/>
    </xf>
    <xf numFmtId="0" fontId="21" fillId="0" borderId="121" xfId="67" applyFont="1" applyBorder="1"/>
    <xf numFmtId="0" fontId="0" fillId="0" borderId="114" xfId="67" applyFont="1" applyBorder="1" applyAlignment="1">
      <alignment horizontal="center"/>
    </xf>
    <xf numFmtId="0" fontId="0" fillId="0" borderId="120" xfId="67" applyFont="1" applyBorder="1" applyAlignment="1">
      <alignment horizontal="center"/>
    </xf>
    <xf numFmtId="0" fontId="0" fillId="0" borderId="114" xfId="67" applyFont="1" applyBorder="1" applyAlignment="1">
      <alignment horizontal="center" vertical="center"/>
    </xf>
    <xf numFmtId="1" fontId="0" fillId="0" borderId="122" xfId="67" applyNumberFormat="1" applyFont="1" applyBorder="1" applyAlignment="1">
      <alignment horizontal="center" vertical="center"/>
    </xf>
    <xf numFmtId="0" fontId="0" fillId="0" borderId="123" xfId="67" applyFont="1" applyBorder="1" applyAlignment="1">
      <alignment horizontal="center" vertical="top"/>
    </xf>
    <xf numFmtId="0" fontId="0" fillId="0" borderId="124" xfId="67" applyFont="1" applyBorder="1" applyAlignment="1">
      <alignment horizontal="left" vertical="top" wrapText="1"/>
    </xf>
    <xf numFmtId="0" fontId="21" fillId="0" borderId="125" xfId="67" applyFont="1" applyBorder="1"/>
    <xf numFmtId="0" fontId="0" fillId="0" borderId="126" xfId="67" applyFont="1" applyBorder="1" applyAlignment="1">
      <alignment horizontal="center" vertical="top" wrapText="1"/>
    </xf>
    <xf numFmtId="0" fontId="0" fillId="0" borderId="127" xfId="67" applyFont="1" applyBorder="1" applyAlignment="1">
      <alignment horizontal="center"/>
    </xf>
    <xf numFmtId="0" fontId="0" fillId="0" borderId="127" xfId="67" applyFont="1" applyBorder="1" applyAlignment="1">
      <alignment horizontal="center" vertical="center"/>
    </xf>
    <xf numFmtId="1" fontId="0" fillId="0" borderId="128" xfId="67" applyNumberFormat="1" applyFont="1" applyBorder="1" applyAlignment="1">
      <alignment horizontal="center" vertical="center"/>
    </xf>
    <xf numFmtId="191" fontId="21" fillId="0" borderId="0" xfId="67" applyNumberFormat="1" applyFont="1"/>
    <xf numFmtId="0" fontId="0" fillId="0" borderId="129" xfId="67" applyFont="1" applyBorder="1" applyAlignment="1">
      <alignment horizontal="center" vertical="top"/>
    </xf>
    <xf numFmtId="191" fontId="0" fillId="0" borderId="130" xfId="67" applyNumberFormat="1" applyFont="1" applyBorder="1" applyAlignment="1">
      <alignment horizontal="center" vertical="center"/>
    </xf>
    <xf numFmtId="0" fontId="0" fillId="0" borderId="130" xfId="67" applyFont="1" applyBorder="1" applyAlignment="1">
      <alignment horizontal="center" vertical="top" wrapText="1"/>
    </xf>
    <xf numFmtId="191" fontId="0" fillId="0" borderId="0" xfId="67" applyNumberFormat="1" applyFont="1" applyAlignment="1">
      <alignment horizontal="center" vertical="center"/>
    </xf>
    <xf numFmtId="191" fontId="0" fillId="0" borderId="0" xfId="67" applyNumberFormat="1" applyFont="1" applyAlignment="1">
      <alignment horizontal="center" vertical="center" wrapText="1"/>
    </xf>
    <xf numFmtId="1" fontId="0" fillId="0" borderId="131" xfId="67" applyNumberFormat="1" applyFont="1" applyBorder="1" applyAlignment="1">
      <alignment horizontal="center" vertical="center"/>
    </xf>
    <xf numFmtId="0" fontId="0" fillId="0" borderId="0" xfId="67" applyFont="1" applyAlignment="1">
      <alignment horizontal="right" vertical="top" wrapText="1"/>
    </xf>
    <xf numFmtId="191" fontId="20" fillId="0" borderId="132" xfId="67" applyNumberFormat="1" applyFont="1" applyBorder="1" applyAlignment="1">
      <alignment horizontal="center" vertical="center"/>
    </xf>
    <xf numFmtId="191" fontId="7" fillId="0" borderId="0" xfId="67" applyNumberFormat="1" applyFont="1" applyAlignment="1">
      <alignment horizontal="left" vertical="center" wrapText="1"/>
    </xf>
    <xf numFmtId="0" fontId="0" fillId="0" borderId="94" xfId="67" applyFont="1" applyBorder="1" applyAlignment="1">
      <alignment horizontal="center" vertical="top"/>
    </xf>
    <xf numFmtId="0" fontId="0" fillId="0" borderId="97" xfId="67" applyFont="1" applyBorder="1" applyAlignment="1">
      <alignment horizontal="left" vertical="top" wrapText="1"/>
    </xf>
    <xf numFmtId="0" fontId="0" fillId="0" borderId="96" xfId="67" applyFont="1" applyBorder="1" applyAlignment="1">
      <alignment horizontal="center" vertical="top" wrapText="1"/>
    </xf>
    <xf numFmtId="0" fontId="0" fillId="0" borderId="98" xfId="67" applyFont="1" applyBorder="1" applyAlignment="1">
      <alignment horizontal="center"/>
    </xf>
    <xf numFmtId="0" fontId="0" fillId="0" borderId="98" xfId="67" applyFont="1" applyBorder="1" applyAlignment="1">
      <alignment horizontal="center" vertical="center"/>
    </xf>
    <xf numFmtId="1" fontId="0" fillId="0" borderId="100" xfId="67" applyNumberFormat="1" applyFont="1" applyBorder="1" applyAlignment="1">
      <alignment horizontal="center" vertical="center"/>
    </xf>
    <xf numFmtId="0" fontId="0" fillId="0" borderId="125" xfId="67" applyFont="1" applyBorder="1" applyAlignment="1">
      <alignment horizontal="left" vertical="top" wrapText="1"/>
    </xf>
    <xf numFmtId="191" fontId="0" fillId="0" borderId="127" xfId="67" applyNumberFormat="1" applyFont="1" applyBorder="1" applyAlignment="1">
      <alignment horizontal="center" vertical="center"/>
    </xf>
    <xf numFmtId="0" fontId="0" fillId="0" borderId="125" xfId="67" applyFont="1" applyBorder="1" applyAlignment="1">
      <alignment horizontal="center" vertical="center"/>
    </xf>
    <xf numFmtId="0" fontId="76" fillId="0" borderId="133" xfId="67" applyBorder="1"/>
    <xf numFmtId="0" fontId="76" fillId="0" borderId="134" xfId="67" applyBorder="1"/>
    <xf numFmtId="191" fontId="20" fillId="0" borderId="134" xfId="67" applyNumberFormat="1" applyFont="1" applyBorder="1" applyAlignment="1">
      <alignment horizontal="center" vertical="center"/>
    </xf>
    <xf numFmtId="0" fontId="0" fillId="0" borderId="99" xfId="67" applyFont="1" applyBorder="1" applyAlignment="1">
      <alignment horizontal="left" vertical="top" wrapText="1"/>
    </xf>
    <xf numFmtId="0" fontId="0" fillId="0" borderId="126" xfId="67" applyFont="1" applyBorder="1" applyAlignment="1">
      <alignment horizontal="center" vertical="center" wrapText="1"/>
    </xf>
    <xf numFmtId="0" fontId="0" fillId="0" borderId="127" xfId="67" applyFont="1" applyBorder="1"/>
    <xf numFmtId="0" fontId="0" fillId="0" borderId="96" xfId="67" applyFont="1" applyBorder="1" applyAlignment="1">
      <alignment horizontal="center" vertical="center" wrapText="1"/>
    </xf>
    <xf numFmtId="0" fontId="0" fillId="0" borderId="98" xfId="67" applyFont="1" applyBorder="1"/>
    <xf numFmtId="1" fontId="0" fillId="0" borderId="98" xfId="67" applyNumberFormat="1" applyFont="1" applyBorder="1" applyAlignment="1">
      <alignment horizontal="center" vertical="center"/>
    </xf>
    <xf numFmtId="0" fontId="0" fillId="0" borderId="99" xfId="67" applyFont="1" applyBorder="1" applyAlignment="1">
      <alignment horizontal="center" vertical="center"/>
    </xf>
    <xf numFmtId="0" fontId="0" fillId="0" borderId="114" xfId="67" applyFont="1" applyBorder="1"/>
    <xf numFmtId="1" fontId="0" fillId="0" borderId="114" xfId="67" applyNumberFormat="1" applyFont="1" applyBorder="1" applyAlignment="1">
      <alignment horizontal="center" vertical="center"/>
    </xf>
    <xf numFmtId="0" fontId="0" fillId="0" borderId="121" xfId="67" applyFont="1" applyBorder="1" applyAlignment="1">
      <alignment horizontal="center" vertical="center"/>
    </xf>
    <xf numFmtId="0" fontId="0" fillId="0" borderId="95" xfId="67" applyFont="1" applyBorder="1" applyAlignment="1">
      <alignment horizontal="center" vertical="top" wrapText="1"/>
    </xf>
    <xf numFmtId="191" fontId="0" fillId="0" borderId="114" xfId="67" applyNumberFormat="1" applyFont="1" applyBorder="1" applyAlignment="1">
      <alignment horizontal="center" vertical="center"/>
    </xf>
    <xf numFmtId="191" fontId="0" fillId="0" borderId="98" xfId="67" applyNumberFormat="1" applyFont="1" applyBorder="1" applyAlignment="1">
      <alignment horizontal="center" vertical="center"/>
    </xf>
    <xf numFmtId="0" fontId="0" fillId="0" borderId="119" xfId="67" applyFont="1" applyBorder="1" applyAlignment="1">
      <alignment horizontal="center" vertical="top"/>
    </xf>
    <xf numFmtId="0" fontId="0" fillId="0" borderId="120" xfId="67" applyFont="1" applyBorder="1" applyAlignment="1">
      <alignment horizontal="left" vertical="top" wrapText="1"/>
    </xf>
    <xf numFmtId="0" fontId="0" fillId="0" borderId="113" xfId="67" applyFont="1" applyBorder="1" applyAlignment="1">
      <alignment horizontal="center" vertical="top"/>
    </xf>
    <xf numFmtId="0" fontId="77" fillId="0" borderId="114" xfId="67" applyFont="1" applyBorder="1" applyAlignment="1">
      <alignment horizontal="center"/>
    </xf>
    <xf numFmtId="1" fontId="0" fillId="0" borderId="115" xfId="67" applyNumberFormat="1" applyFont="1" applyBorder="1" applyAlignment="1">
      <alignment horizontal="center" vertical="center"/>
    </xf>
    <xf numFmtId="0" fontId="0" fillId="0" borderId="135" xfId="67" applyFont="1" applyBorder="1" applyAlignment="1">
      <alignment horizontal="center" vertical="top"/>
    </xf>
    <xf numFmtId="0" fontId="76" fillId="0" borderId="54" xfId="67" applyBorder="1" applyAlignment="1">
      <alignment horizontal="left" vertical="top" wrapText="1"/>
    </xf>
    <xf numFmtId="0" fontId="76" fillId="0" borderId="0" xfId="67" applyAlignment="1">
      <alignment horizontal="left" vertical="top" wrapText="1"/>
    </xf>
    <xf numFmtId="1" fontId="0" fillId="0" borderId="0" xfId="67" applyNumberFormat="1" applyFont="1" applyAlignment="1">
      <alignment horizontal="center" vertical="center"/>
    </xf>
    <xf numFmtId="0" fontId="0" fillId="0" borderId="134" xfId="67" applyFont="1" applyBorder="1" applyAlignment="1">
      <alignment horizontal="center" vertical="center"/>
    </xf>
    <xf numFmtId="0" fontId="76" fillId="0" borderId="54" xfId="67" applyBorder="1" applyAlignment="1">
      <alignment horizontal="center" vertical="top" wrapText="1"/>
    </xf>
    <xf numFmtId="0" fontId="76" fillId="0" borderId="0" xfId="67" applyAlignment="1">
      <alignment horizontal="center" vertical="top"/>
    </xf>
    <xf numFmtId="191" fontId="76" fillId="0" borderId="0" xfId="67" applyNumberFormat="1" applyAlignment="1">
      <alignment horizontal="center" vertical="top"/>
    </xf>
    <xf numFmtId="0" fontId="76" fillId="0" borderId="0" xfId="67" applyAlignment="1">
      <alignment vertical="top"/>
    </xf>
    <xf numFmtId="2" fontId="76" fillId="0" borderId="0" xfId="67" applyNumberFormat="1" applyAlignment="1">
      <alignment horizontal="center" vertical="center"/>
    </xf>
    <xf numFmtId="1" fontId="76" fillId="0" borderId="23" xfId="67" applyNumberFormat="1" applyBorder="1" applyAlignment="1">
      <alignment horizontal="center" vertical="top"/>
    </xf>
    <xf numFmtId="0" fontId="0" fillId="0" borderId="136" xfId="67" applyFont="1" applyBorder="1" applyAlignment="1">
      <alignment horizontal="center" vertical="top"/>
    </xf>
    <xf numFmtId="0" fontId="0" fillId="0" borderId="137" xfId="67" applyFont="1" applyBorder="1" applyAlignment="1">
      <alignment horizontal="left" vertical="top" wrapText="1"/>
    </xf>
    <xf numFmtId="0" fontId="21" fillId="0" borderId="138" xfId="67" applyFont="1" applyBorder="1"/>
    <xf numFmtId="0" fontId="0" fillId="0" borderId="139" xfId="67" applyFont="1" applyBorder="1" applyAlignment="1">
      <alignment horizontal="center" wrapText="1"/>
    </xf>
    <xf numFmtId="0" fontId="0" fillId="0" borderId="140" xfId="67" applyFont="1" applyBorder="1"/>
    <xf numFmtId="0" fontId="0" fillId="0" borderId="140" xfId="67" applyFont="1" applyBorder="1" applyAlignment="1">
      <alignment horizontal="center" vertical="center"/>
    </xf>
    <xf numFmtId="0" fontId="0" fillId="0" borderId="138" xfId="67" applyFont="1" applyBorder="1" applyAlignment="1">
      <alignment horizontal="center" vertical="center"/>
    </xf>
    <xf numFmtId="1" fontId="20" fillId="0" borderId="141" xfId="67" applyNumberFormat="1" applyFont="1" applyBorder="1" applyAlignment="1">
      <alignment horizontal="center" vertical="center"/>
    </xf>
    <xf numFmtId="0" fontId="0" fillId="0" borderId="129" xfId="67" applyFont="1" applyBorder="1" applyAlignment="1">
      <alignment horizontal="center" wrapText="1"/>
    </xf>
    <xf numFmtId="0" fontId="78" fillId="0" borderId="133" xfId="67" applyFont="1" applyBorder="1" applyAlignment="1">
      <alignment horizontal="center" wrapText="1"/>
    </xf>
    <xf numFmtId="0" fontId="21" fillId="0" borderId="134" xfId="67" applyFont="1" applyBorder="1"/>
    <xf numFmtId="0" fontId="0" fillId="0" borderId="0" xfId="67" applyFont="1" applyAlignment="1">
      <alignment horizontal="center" wrapText="1"/>
    </xf>
    <xf numFmtId="0" fontId="0" fillId="0" borderId="134" xfId="67" applyFont="1" applyBorder="1" applyAlignment="1">
      <alignment horizontal="center" wrapText="1"/>
    </xf>
    <xf numFmtId="1" fontId="0" fillId="0" borderId="131" xfId="67" applyNumberFormat="1" applyFont="1" applyBorder="1" applyAlignment="1">
      <alignment horizontal="center" wrapText="1"/>
    </xf>
    <xf numFmtId="0" fontId="0" fillId="0" borderId="123" xfId="67" applyFont="1" applyBorder="1" applyAlignment="1">
      <alignment horizontal="center" vertical="top" wrapText="1"/>
    </xf>
    <xf numFmtId="0" fontId="0" fillId="0" borderId="124" xfId="67" applyFont="1" applyBorder="1" applyAlignment="1">
      <alignment horizontal="left" vertical="center" wrapText="1"/>
    </xf>
    <xf numFmtId="0" fontId="0" fillId="0" borderId="124" xfId="67" applyFont="1" applyBorder="1" applyAlignment="1">
      <alignment horizontal="center" vertical="center"/>
    </xf>
    <xf numFmtId="0" fontId="0" fillId="0" borderId="124" xfId="67" applyFont="1" applyBorder="1"/>
    <xf numFmtId="0" fontId="0" fillId="0" borderId="128" xfId="67" applyFont="1" applyBorder="1" applyAlignment="1">
      <alignment horizontal="center"/>
    </xf>
    <xf numFmtId="0" fontId="21" fillId="0" borderId="129" xfId="67" applyFont="1" applyBorder="1"/>
    <xf numFmtId="0" fontId="0" fillId="0" borderId="133" xfId="67" applyFont="1" applyBorder="1" applyAlignment="1">
      <alignment horizontal="left" vertical="top" wrapText="1"/>
    </xf>
    <xf numFmtId="0" fontId="0" fillId="0" borderId="130" xfId="67" applyFont="1" applyBorder="1" applyAlignment="1">
      <alignment horizontal="center" vertical="center" wrapText="1"/>
    </xf>
    <xf numFmtId="0" fontId="0" fillId="0" borderId="134" xfId="67" applyFont="1" applyBorder="1" applyAlignment="1">
      <alignment horizontal="center" vertical="center" wrapText="1"/>
    </xf>
    <xf numFmtId="1" fontId="0" fillId="0" borderId="131" xfId="67" applyNumberFormat="1" applyFont="1" applyBorder="1" applyAlignment="1">
      <alignment horizontal="center" vertical="center" wrapText="1"/>
    </xf>
    <xf numFmtId="0" fontId="79" fillId="0" borderId="123" xfId="67" applyFont="1" applyBorder="1" applyAlignment="1">
      <alignment horizontal="center" vertical="top"/>
    </xf>
    <xf numFmtId="0" fontId="79" fillId="0" borderId="126" xfId="67" applyFont="1" applyBorder="1" applyAlignment="1">
      <alignment horizontal="center" vertical="top" wrapText="1"/>
    </xf>
    <xf numFmtId="0" fontId="80" fillId="0" borderId="127" xfId="67" applyFont="1" applyBorder="1" applyAlignment="1">
      <alignment horizontal="center" vertical="center"/>
    </xf>
    <xf numFmtId="191" fontId="79" fillId="0" borderId="127" xfId="67" applyNumberFormat="1" applyFont="1" applyBorder="1" applyAlignment="1">
      <alignment horizontal="center" vertical="center"/>
    </xf>
    <xf numFmtId="0" fontId="79" fillId="0" borderId="129" xfId="67" applyFont="1" applyBorder="1" applyAlignment="1">
      <alignment horizontal="center" vertical="top"/>
    </xf>
    <xf numFmtId="0" fontId="79" fillId="0" borderId="130" xfId="67" applyFont="1" applyBorder="1" applyAlignment="1">
      <alignment horizontal="center" vertical="top" wrapText="1"/>
    </xf>
    <xf numFmtId="0" fontId="80" fillId="0" borderId="0" xfId="67" applyFont="1" applyAlignment="1">
      <alignment horizontal="center" vertical="center"/>
    </xf>
    <xf numFmtId="0" fontId="22" fillId="0" borderId="0" xfId="67" applyFont="1" applyAlignment="1">
      <alignment horizontal="center" vertical="center"/>
    </xf>
    <xf numFmtId="2" fontId="0" fillId="0" borderId="0" xfId="67" applyNumberFormat="1" applyFont="1" applyAlignment="1">
      <alignment vertical="center"/>
    </xf>
    <xf numFmtId="0" fontId="79" fillId="0" borderId="94" xfId="67" applyFont="1" applyBorder="1" applyAlignment="1">
      <alignment horizontal="center" vertical="top"/>
    </xf>
    <xf numFmtId="0" fontId="79" fillId="0" borderId="119" xfId="67" applyFont="1" applyBorder="1" applyAlignment="1">
      <alignment horizontal="center" vertical="top"/>
    </xf>
    <xf numFmtId="0" fontId="79" fillId="0" borderId="120" xfId="67" applyFont="1" applyBorder="1" applyAlignment="1">
      <alignment horizontal="left" vertical="top" wrapText="1"/>
    </xf>
    <xf numFmtId="0" fontId="79" fillId="0" borderId="95" xfId="67" applyFont="1" applyBorder="1" applyAlignment="1">
      <alignment horizontal="center" vertical="center" wrapText="1"/>
    </xf>
    <xf numFmtId="0" fontId="79" fillId="0" borderId="95" xfId="67" applyFont="1" applyBorder="1" applyAlignment="1">
      <alignment horizontal="center" vertical="top" wrapText="1"/>
    </xf>
    <xf numFmtId="0" fontId="80" fillId="0" borderId="114" xfId="67" applyFont="1" applyBorder="1" applyAlignment="1">
      <alignment horizontal="center" vertical="center"/>
    </xf>
    <xf numFmtId="0" fontId="0" fillId="0" borderId="101" xfId="67" applyFont="1" applyBorder="1" applyAlignment="1">
      <alignment horizontal="center" vertical="center"/>
    </xf>
    <xf numFmtId="0" fontId="0" fillId="0" borderId="104" xfId="67" applyFont="1" applyBorder="1" applyAlignment="1">
      <alignment vertical="top" wrapText="1"/>
    </xf>
    <xf numFmtId="0" fontId="0" fillId="0" borderId="104" xfId="67" applyFont="1" applyBorder="1" applyAlignment="1">
      <alignment horizontal="center" vertical="center" wrapText="1"/>
    </xf>
    <xf numFmtId="0" fontId="80" fillId="0" borderId="103" xfId="67" applyFont="1" applyBorder="1" applyAlignment="1">
      <alignment horizontal="center" wrapText="1"/>
    </xf>
    <xf numFmtId="0" fontId="0" fillId="0" borderId="102" xfId="67" applyFont="1" applyBorder="1" applyAlignment="1">
      <alignment horizontal="center"/>
    </xf>
    <xf numFmtId="0" fontId="0" fillId="0" borderId="102" xfId="67" applyFont="1" applyBorder="1"/>
    <xf numFmtId="0" fontId="0" fillId="0" borderId="102" xfId="67" applyFont="1" applyBorder="1" applyAlignment="1">
      <alignment horizontal="center" vertical="center"/>
    </xf>
    <xf numFmtId="0" fontId="0" fillId="0" borderId="105" xfId="67" applyFont="1" applyBorder="1" applyAlignment="1">
      <alignment horizontal="center"/>
    </xf>
    <xf numFmtId="1" fontId="20" fillId="0" borderId="106" xfId="67" applyNumberFormat="1" applyFont="1" applyBorder="1" applyAlignment="1">
      <alignment horizontal="center"/>
    </xf>
    <xf numFmtId="0" fontId="20" fillId="0" borderId="142" xfId="67" applyFont="1" applyBorder="1" applyAlignment="1">
      <alignment horizontal="left" vertical="top" wrapText="1"/>
    </xf>
    <xf numFmtId="0" fontId="21" fillId="0" borderId="140" xfId="67" applyFont="1" applyBorder="1"/>
    <xf numFmtId="0" fontId="20" fillId="0" borderId="140" xfId="67" applyFont="1" applyBorder="1"/>
    <xf numFmtId="1" fontId="0" fillId="0" borderId="140" xfId="67" applyNumberFormat="1" applyFont="1" applyBorder="1" applyAlignment="1">
      <alignment horizontal="center" vertical="center"/>
    </xf>
    <xf numFmtId="191" fontId="0" fillId="0" borderId="140" xfId="67" applyNumberFormat="1" applyFont="1" applyBorder="1" applyAlignment="1">
      <alignment horizontal="center" vertical="center"/>
    </xf>
    <xf numFmtId="0" fontId="0" fillId="0" borderId="140" xfId="67" applyFont="1" applyBorder="1" applyAlignment="1">
      <alignment horizontal="center"/>
    </xf>
    <xf numFmtId="1" fontId="20" fillId="0" borderId="141" xfId="67" applyNumberFormat="1" applyFont="1" applyBorder="1" applyAlignment="1">
      <alignment horizontal="center"/>
    </xf>
    <xf numFmtId="0" fontId="0" fillId="0" borderId="143" xfId="67" applyFont="1" applyBorder="1" applyAlignment="1">
      <alignment horizontal="center" vertical="center"/>
    </xf>
    <xf numFmtId="0" fontId="77" fillId="0" borderId="140" xfId="67" applyFont="1" applyBorder="1" applyAlignment="1">
      <alignment horizontal="center" vertical="top"/>
    </xf>
    <xf numFmtId="0" fontId="0" fillId="0" borderId="144" xfId="67" applyFont="1" applyBorder="1" applyAlignment="1">
      <alignment horizontal="center"/>
    </xf>
    <xf numFmtId="0" fontId="0" fillId="0" borderId="97" xfId="67" applyFont="1" applyBorder="1" applyAlignment="1">
      <alignment horizontal="left" vertical="center" wrapText="1"/>
    </xf>
    <xf numFmtId="0" fontId="0" fillId="0" borderId="97" xfId="67" applyFont="1" applyBorder="1" applyAlignment="1">
      <alignment horizontal="center"/>
    </xf>
    <xf numFmtId="0" fontId="0" fillId="0" borderId="99" xfId="67" applyFont="1" applyBorder="1" applyAlignment="1">
      <alignment horizontal="center"/>
    </xf>
    <xf numFmtId="0" fontId="0" fillId="0" borderId="114" xfId="67" applyFont="1" applyBorder="1" applyAlignment="1">
      <alignment horizontal="left" vertical="center" wrapText="1"/>
    </xf>
    <xf numFmtId="0" fontId="0" fillId="0" borderId="95" xfId="67" applyFont="1" applyBorder="1" applyAlignment="1">
      <alignment horizontal="center" vertical="center" wrapText="1"/>
    </xf>
    <xf numFmtId="0" fontId="0" fillId="0" borderId="121" xfId="67" applyFont="1" applyBorder="1" applyAlignment="1">
      <alignment horizontal="center"/>
    </xf>
    <xf numFmtId="0" fontId="0" fillId="0" borderId="114" xfId="67" applyFont="1" applyBorder="1" applyAlignment="1">
      <alignment vertical="center" wrapText="1"/>
    </xf>
    <xf numFmtId="0" fontId="0" fillId="0" borderId="95" xfId="67" applyFont="1" applyBorder="1" applyAlignment="1">
      <alignment horizontal="center" wrapText="1"/>
    </xf>
    <xf numFmtId="0" fontId="78" fillId="0" borderId="133" xfId="67" applyFont="1" applyBorder="1" applyAlignment="1">
      <alignment horizontal="center" vertical="center" wrapText="1"/>
    </xf>
    <xf numFmtId="0" fontId="21" fillId="0" borderId="134" xfId="67" applyFont="1" applyBorder="1" applyAlignment="1">
      <alignment vertical="center"/>
    </xf>
    <xf numFmtId="0" fontId="79" fillId="0" borderId="130" xfId="67" applyFont="1" applyBorder="1" applyAlignment="1">
      <alignment horizontal="center" wrapText="1"/>
    </xf>
    <xf numFmtId="0" fontId="0" fillId="0" borderId="133" xfId="67" applyFont="1" applyBorder="1" applyAlignment="1">
      <alignment horizontal="center"/>
    </xf>
    <xf numFmtId="0" fontId="79" fillId="0" borderId="0" xfId="67" applyFont="1" applyAlignment="1">
      <alignment horizontal="center"/>
    </xf>
    <xf numFmtId="0" fontId="0" fillId="0" borderId="134" xfId="67" applyFont="1" applyBorder="1" applyAlignment="1">
      <alignment horizontal="center"/>
    </xf>
    <xf numFmtId="0" fontId="0" fillId="0" borderId="120" xfId="67" applyFont="1" applyBorder="1" applyAlignment="1">
      <alignment horizontal="center" vertical="center"/>
    </xf>
    <xf numFmtId="0" fontId="79" fillId="0" borderId="114" xfId="67" applyFont="1" applyBorder="1" applyAlignment="1">
      <alignment horizontal="left" vertical="center" wrapText="1"/>
    </xf>
    <xf numFmtId="0" fontId="79" fillId="0" borderId="114" xfId="67" applyFont="1" applyBorder="1" applyAlignment="1">
      <alignment horizontal="center" vertical="center"/>
    </xf>
    <xf numFmtId="0" fontId="77" fillId="0" borderId="0" xfId="67" applyFont="1" applyAlignment="1">
      <alignment horizontal="center" vertical="top" wrapText="1"/>
    </xf>
    <xf numFmtId="0" fontId="77" fillId="0" borderId="0" xfId="67" applyFont="1" applyAlignment="1">
      <alignment horizontal="center" vertical="center" wrapText="1"/>
    </xf>
    <xf numFmtId="0" fontId="0" fillId="0" borderId="130" xfId="67" applyFont="1" applyBorder="1" applyAlignment="1">
      <alignment horizontal="center" wrapText="1"/>
    </xf>
    <xf numFmtId="0" fontId="0" fillId="0" borderId="120" xfId="67" applyFont="1" applyBorder="1" applyAlignment="1">
      <alignment vertical="top" wrapText="1"/>
    </xf>
    <xf numFmtId="0" fontId="0" fillId="0" borderId="129" xfId="67" applyFont="1" applyBorder="1" applyAlignment="1">
      <alignment horizontal="center" vertical="center"/>
    </xf>
    <xf numFmtId="0" fontId="77" fillId="0" borderId="133" xfId="67" applyFont="1" applyBorder="1" applyAlignment="1">
      <alignment horizontal="center" vertical="top" wrapText="1"/>
    </xf>
    <xf numFmtId="0" fontId="0" fillId="0" borderId="114" xfId="67" applyFont="1" applyBorder="1" applyAlignment="1">
      <alignment vertical="top" wrapText="1"/>
    </xf>
    <xf numFmtId="0" fontId="0" fillId="0" borderId="114" xfId="67" applyFont="1" applyBorder="1" applyAlignment="1">
      <alignment vertical="center"/>
    </xf>
    <xf numFmtId="0" fontId="0" fillId="0" borderId="114" xfId="67" applyFont="1" applyBorder="1" applyAlignment="1">
      <alignment horizontal="left" vertical="top" wrapText="1"/>
    </xf>
    <xf numFmtId="0" fontId="20" fillId="0" borderId="145" xfId="67" applyFont="1" applyBorder="1" applyAlignment="1">
      <alignment horizontal="left" vertical="top" wrapText="1"/>
    </xf>
    <xf numFmtId="0" fontId="20" fillId="0" borderId="102" xfId="67" applyFont="1" applyBorder="1" applyAlignment="1">
      <alignment horizontal="left" vertical="top" wrapText="1"/>
    </xf>
    <xf numFmtId="0" fontId="20" fillId="0" borderId="105" xfId="67" applyFont="1" applyBorder="1" applyAlignment="1">
      <alignment horizontal="left" vertical="top" wrapText="1"/>
    </xf>
    <xf numFmtId="1" fontId="20" fillId="0" borderId="122" xfId="67" applyNumberFormat="1" applyFont="1" applyBorder="1" applyAlignment="1">
      <alignment horizontal="center"/>
    </xf>
    <xf numFmtId="0" fontId="0" fillId="0" borderId="137" xfId="67" applyFont="1" applyBorder="1" applyAlignment="1">
      <alignment horizontal="left" wrapText="1"/>
    </xf>
    <xf numFmtId="1" fontId="0" fillId="0" borderId="141" xfId="67" applyNumberFormat="1" applyFont="1" applyBorder="1" applyAlignment="1">
      <alignment horizontal="center"/>
    </xf>
    <xf numFmtId="0" fontId="0" fillId="0" borderId="97" xfId="67" applyFont="1" applyBorder="1" applyAlignment="1">
      <alignment horizontal="left" wrapText="1"/>
    </xf>
    <xf numFmtId="0" fontId="0" fillId="0" borderId="96" xfId="67" applyFont="1" applyBorder="1" applyAlignment="1">
      <alignment horizontal="center" wrapText="1"/>
    </xf>
    <xf numFmtId="1" fontId="0" fillId="0" borderId="100" xfId="67" applyNumberFormat="1" applyFont="1" applyBorder="1" applyAlignment="1">
      <alignment horizontal="center"/>
    </xf>
    <xf numFmtId="0" fontId="0" fillId="0" borderId="146" xfId="67" applyFont="1" applyBorder="1" applyAlignment="1">
      <alignment horizontal="center" vertical="top"/>
    </xf>
    <xf numFmtId="0" fontId="0" fillId="0" borderId="124" xfId="67" applyFont="1" applyBorder="1" applyAlignment="1">
      <alignment horizontal="left" wrapText="1"/>
    </xf>
    <xf numFmtId="0" fontId="21" fillId="0" borderId="147" xfId="67" applyFont="1" applyBorder="1" applyAlignment="1">
      <alignment horizontal="center"/>
    </xf>
    <xf numFmtId="0" fontId="0" fillId="0" borderId="126" xfId="67" applyFont="1" applyBorder="1" applyAlignment="1">
      <alignment wrapText="1"/>
    </xf>
    <xf numFmtId="1" fontId="0" fillId="0" borderId="128" xfId="67" applyNumberFormat="1" applyFont="1" applyBorder="1" applyAlignment="1">
      <alignment horizontal="center"/>
    </xf>
    <xf numFmtId="0" fontId="0" fillId="0" borderId="125" xfId="67" applyFont="1" applyBorder="1" applyAlignment="1">
      <alignment horizontal="left" vertical="center" wrapText="1"/>
    </xf>
    <xf numFmtId="0" fontId="0" fillId="0" borderId="133" xfId="67" applyFont="1" applyBorder="1" applyAlignment="1">
      <alignment vertical="center" wrapText="1"/>
    </xf>
    <xf numFmtId="2" fontId="0" fillId="0" borderId="132" xfId="67" applyNumberFormat="1" applyFont="1" applyBorder="1" applyAlignment="1">
      <alignment horizontal="center" vertical="center" wrapText="1"/>
    </xf>
    <xf numFmtId="0" fontId="0" fillId="0" borderId="99" xfId="67" applyFont="1" applyBorder="1" applyAlignment="1">
      <alignment horizontal="left" vertical="center" wrapText="1"/>
    </xf>
    <xf numFmtId="1" fontId="0" fillId="0" borderId="127" xfId="67" applyNumberFormat="1" applyFont="1" applyBorder="1" applyAlignment="1">
      <alignment horizontal="center" vertical="center"/>
    </xf>
    <xf numFmtId="0" fontId="0" fillId="0" borderId="133" xfId="67" applyFont="1" applyBorder="1" applyAlignment="1">
      <alignment horizontal="left" vertical="center" wrapText="1"/>
    </xf>
    <xf numFmtId="0" fontId="79" fillId="0" borderId="133" xfId="67" applyFont="1" applyBorder="1" applyAlignment="1">
      <alignment horizontal="left" vertical="top" wrapText="1"/>
    </xf>
    <xf numFmtId="0" fontId="79" fillId="0" borderId="130" xfId="67" applyFont="1" applyBorder="1" applyAlignment="1">
      <alignment horizontal="center" vertical="center" wrapText="1"/>
    </xf>
    <xf numFmtId="0" fontId="0" fillId="0" borderId="120" xfId="67" applyFont="1" applyBorder="1" applyAlignment="1">
      <alignment vertical="center" wrapText="1"/>
    </xf>
    <xf numFmtId="0" fontId="0" fillId="0" borderId="148" xfId="67" applyFont="1" applyBorder="1" applyAlignment="1">
      <alignment horizontal="center" vertical="center" wrapText="1"/>
    </xf>
    <xf numFmtId="0" fontId="0" fillId="0" borderId="120" xfId="67" applyFont="1" applyBorder="1" applyAlignment="1">
      <alignment horizontal="left" vertical="center" wrapText="1"/>
    </xf>
    <xf numFmtId="0" fontId="0" fillId="0" borderId="113" xfId="67" applyFont="1" applyBorder="1" applyAlignment="1">
      <alignment horizontal="left" vertical="top" wrapText="1"/>
    </xf>
    <xf numFmtId="0" fontId="0" fillId="0" borderId="120" xfId="67" applyFont="1" applyBorder="1" applyAlignment="1">
      <alignment horizontal="center" vertical="center" wrapText="1"/>
    </xf>
    <xf numFmtId="1" fontId="20" fillId="0" borderId="122" xfId="67" applyNumberFormat="1" applyFont="1" applyBorder="1" applyAlignment="1">
      <alignment horizontal="center" vertical="center"/>
    </xf>
    <xf numFmtId="0" fontId="0" fillId="0" borderId="124" xfId="67" applyFont="1" applyBorder="1" applyAlignment="1">
      <alignment horizontal="center" vertical="center" wrapText="1"/>
    </xf>
    <xf numFmtId="2" fontId="0" fillId="0" borderId="0" xfId="67" applyNumberFormat="1" applyFont="1" applyAlignment="1">
      <alignment horizontal="center" vertical="center"/>
    </xf>
    <xf numFmtId="0" fontId="20" fillId="0" borderId="142" xfId="67" applyFont="1" applyBorder="1" applyAlignment="1">
      <alignment horizontal="left" vertical="top"/>
    </xf>
    <xf numFmtId="0" fontId="20" fillId="0" borderId="149" xfId="67" applyFont="1" applyBorder="1" applyAlignment="1">
      <alignment horizontal="left" vertical="center" wrapText="1"/>
    </xf>
    <xf numFmtId="0" fontId="21" fillId="0" borderId="127" xfId="67" applyFont="1" applyBorder="1"/>
    <xf numFmtId="0" fontId="20" fillId="0" borderId="127" xfId="67" applyFont="1" applyBorder="1"/>
    <xf numFmtId="1" fontId="20" fillId="0" borderId="128" xfId="67" applyNumberFormat="1" applyFont="1" applyBorder="1" applyAlignment="1">
      <alignment horizontal="center" vertical="center"/>
    </xf>
    <xf numFmtId="192" fontId="0" fillId="0" borderId="114" xfId="67" applyNumberFormat="1" applyFont="1" applyBorder="1" applyAlignment="1">
      <alignment horizontal="center" vertical="center"/>
    </xf>
    <xf numFmtId="190" fontId="0" fillId="0" borderId="114" xfId="67" applyNumberFormat="1" applyFont="1" applyBorder="1" applyAlignment="1">
      <alignment horizontal="center" vertical="center"/>
    </xf>
    <xf numFmtId="190" fontId="0" fillId="0" borderId="121" xfId="67" applyNumberFormat="1" applyFont="1" applyBorder="1" applyAlignment="1">
      <alignment horizontal="center" vertical="center"/>
    </xf>
    <xf numFmtId="0" fontId="20" fillId="0" borderId="107" xfId="67" applyFont="1" applyBorder="1" applyAlignment="1">
      <alignment horizontal="left" vertical="top" wrapText="1"/>
    </xf>
    <xf numFmtId="0" fontId="21" fillId="0" borderId="150" xfId="67" applyFont="1" applyBorder="1"/>
    <xf numFmtId="0" fontId="20" fillId="0" borderId="151" xfId="67" applyFont="1" applyBorder="1" applyAlignment="1">
      <alignment horizontal="center" vertical="top" wrapText="1"/>
    </xf>
    <xf numFmtId="0" fontId="20" fillId="0" borderId="151" xfId="67" applyFont="1" applyBorder="1"/>
    <xf numFmtId="0" fontId="20" fillId="0" borderId="152" xfId="67" applyFont="1" applyBorder="1"/>
    <xf numFmtId="0" fontId="20" fillId="0" borderId="108" xfId="67" applyFont="1" applyBorder="1"/>
    <xf numFmtId="1" fontId="20" fillId="0" borderId="108" xfId="67" applyNumberFormat="1" applyFont="1" applyBorder="1" applyAlignment="1">
      <alignment horizontal="center" vertical="center"/>
    </xf>
    <xf numFmtId="0" fontId="20" fillId="0" borderId="108" xfId="67" applyFont="1" applyBorder="1" applyAlignment="1">
      <alignment horizontal="center"/>
    </xf>
    <xf numFmtId="2" fontId="20" fillId="0" borderId="150" xfId="67" applyNumberFormat="1" applyFont="1" applyBorder="1" applyAlignment="1">
      <alignment horizontal="center"/>
    </xf>
    <xf numFmtId="1" fontId="20" fillId="0" borderId="109" xfId="67" applyNumberFormat="1" applyFont="1" applyBorder="1" applyAlignment="1">
      <alignment horizontal="center"/>
    </xf>
    <xf numFmtId="0" fontId="20" fillId="0" borderId="108" xfId="67" applyFont="1" applyBorder="1" applyAlignment="1">
      <alignment horizontal="left" vertical="top" wrapText="1"/>
    </xf>
    <xf numFmtId="0" fontId="20" fillId="0" borderId="150" xfId="67" applyFont="1" applyBorder="1" applyAlignment="1">
      <alignment horizontal="left" vertical="top" wrapText="1"/>
    </xf>
    <xf numFmtId="0" fontId="0" fillId="0" borderId="152" xfId="67" applyFont="1" applyBorder="1"/>
    <xf numFmtId="0" fontId="0" fillId="0" borderId="108" xfId="67" applyFont="1" applyBorder="1"/>
    <xf numFmtId="1" fontId="0" fillId="0" borderId="108" xfId="67" applyNumberFormat="1" applyFont="1" applyBorder="1" applyAlignment="1">
      <alignment horizontal="center" vertical="center"/>
    </xf>
    <xf numFmtId="0" fontId="0" fillId="0" borderId="108" xfId="67" applyFont="1" applyBorder="1" applyAlignment="1">
      <alignment horizontal="center"/>
    </xf>
    <xf numFmtId="2" fontId="0" fillId="0" borderId="150" xfId="67" applyNumberFormat="1" applyFont="1" applyBorder="1" applyAlignment="1">
      <alignment horizontal="center"/>
    </xf>
    <xf numFmtId="0" fontId="59" fillId="0" borderId="142" xfId="67" applyFont="1" applyBorder="1" applyAlignment="1">
      <alignment horizontal="left" vertical="center" wrapText="1"/>
    </xf>
    <xf numFmtId="0" fontId="59" fillId="0" borderId="140" xfId="67" applyFont="1" applyBorder="1" applyAlignment="1">
      <alignment horizontal="left" vertical="center" wrapText="1"/>
    </xf>
    <xf numFmtId="0" fontId="21" fillId="0" borderId="117" xfId="67" applyFont="1" applyBorder="1"/>
    <xf numFmtId="0" fontId="15" fillId="0" borderId="140" xfId="67" applyFont="1" applyBorder="1" applyAlignment="1">
      <alignment horizontal="center"/>
    </xf>
    <xf numFmtId="193" fontId="0" fillId="0" borderId="140" xfId="67" applyNumberFormat="1" applyFont="1" applyBorder="1"/>
    <xf numFmtId="184" fontId="20" fillId="0" borderId="141" xfId="67" applyNumberFormat="1" applyFont="1" applyBorder="1" applyAlignment="1">
      <alignment horizontal="center" vertical="center"/>
    </xf>
    <xf numFmtId="0" fontId="7" fillId="0" borderId="143" xfId="67" applyFont="1" applyBorder="1" applyAlignment="1">
      <alignment horizontal="left" vertical="center" wrapText="1"/>
    </xf>
    <xf numFmtId="0" fontId="15" fillId="0" borderId="0" xfId="67" applyFont="1" applyAlignment="1">
      <alignment vertical="center" wrapText="1"/>
    </xf>
    <xf numFmtId="1" fontId="15" fillId="0" borderId="0" xfId="67" applyNumberFormat="1" applyFont="1" applyAlignment="1">
      <alignment horizontal="center" vertical="center" wrapText="1"/>
    </xf>
    <xf numFmtId="0" fontId="15" fillId="0" borderId="0" xfId="67" applyFont="1" applyAlignment="1">
      <alignment vertical="center"/>
    </xf>
    <xf numFmtId="2" fontId="15" fillId="0" borderId="0" xfId="67" applyNumberFormat="1" applyFont="1" applyAlignment="1">
      <alignment horizontal="center" vertical="center"/>
    </xf>
    <xf numFmtId="0" fontId="15" fillId="0" borderId="0" xfId="67" applyFont="1" applyAlignment="1">
      <alignment horizontal="center" vertical="center"/>
    </xf>
    <xf numFmtId="193" fontId="59" fillId="0" borderId="131" xfId="67" applyNumberFormat="1" applyFont="1" applyBorder="1" applyAlignment="1">
      <alignment horizontal="center" vertical="center"/>
    </xf>
    <xf numFmtId="0" fontId="15" fillId="3" borderId="7" xfId="67" applyFont="1" applyFill="1" applyBorder="1" applyAlignment="1">
      <alignment horizontal="left" vertical="center" wrapText="1"/>
    </xf>
    <xf numFmtId="0" fontId="15" fillId="3" borderId="8" xfId="67" applyFont="1" applyFill="1" applyBorder="1" applyAlignment="1">
      <alignment horizontal="left" vertical="center" wrapText="1"/>
    </xf>
    <xf numFmtId="0" fontId="15" fillId="3" borderId="9" xfId="67" applyFont="1" applyFill="1" applyBorder="1" applyAlignment="1">
      <alignment horizontal="left" vertical="center" wrapText="1"/>
    </xf>
    <xf numFmtId="0" fontId="15" fillId="3" borderId="0" xfId="67" applyFont="1" applyFill="1" applyAlignment="1">
      <alignment vertical="center" wrapText="1"/>
    </xf>
    <xf numFmtId="0" fontId="15" fillId="3" borderId="7" xfId="67" applyFont="1" applyFill="1" applyBorder="1" applyAlignment="1">
      <alignment wrapText="1"/>
    </xf>
    <xf numFmtId="1" fontId="15" fillId="3" borderId="8" xfId="67" applyNumberFormat="1" applyFont="1" applyFill="1" applyBorder="1" applyAlignment="1">
      <alignment horizontal="center" vertical="center" wrapText="1"/>
    </xf>
    <xf numFmtId="0" fontId="21" fillId="3" borderId="8" xfId="67" applyFont="1" applyFill="1" applyBorder="1"/>
    <xf numFmtId="0" fontId="15" fillId="3" borderId="8" xfId="67" applyFont="1" applyFill="1" applyBorder="1" applyAlignment="1">
      <alignment vertical="center"/>
    </xf>
    <xf numFmtId="2" fontId="15" fillId="3" borderId="8" xfId="67" applyNumberFormat="1" applyFont="1" applyFill="1" applyBorder="1" applyAlignment="1">
      <alignment horizontal="center" vertical="center"/>
    </xf>
    <xf numFmtId="2" fontId="15" fillId="3" borderId="8" xfId="67" applyNumberFormat="1" applyFont="1" applyFill="1" applyBorder="1" applyAlignment="1">
      <alignment vertical="center"/>
    </xf>
    <xf numFmtId="2" fontId="15" fillId="3" borderId="9" xfId="67" applyNumberFormat="1" applyFont="1" applyFill="1" applyBorder="1" applyAlignment="1">
      <alignment horizontal="center" vertical="center"/>
    </xf>
    <xf numFmtId="2" fontId="59" fillId="3" borderId="3" xfId="67" applyNumberFormat="1" applyFont="1" applyFill="1" applyBorder="1" applyAlignment="1">
      <alignment horizontal="center" vertical="center"/>
    </xf>
    <xf numFmtId="0" fontId="21" fillId="3" borderId="0" xfId="67" applyFont="1" applyFill="1"/>
    <xf numFmtId="0" fontId="15" fillId="0" borderId="0" xfId="67" applyFont="1" applyAlignment="1">
      <alignment horizontal="right"/>
    </xf>
    <xf numFmtId="0" fontId="15" fillId="0" borderId="0" xfId="67" applyFont="1" applyAlignment="1">
      <alignment horizontal="center"/>
    </xf>
    <xf numFmtId="0" fontId="52" fillId="0" borderId="0" xfId="0" applyFont="1"/>
    <xf numFmtId="0" fontId="15" fillId="0" borderId="0" xfId="51" applyFont="1"/>
    <xf numFmtId="0" fontId="52" fillId="0" borderId="0" xfId="51"/>
    <xf numFmtId="0" fontId="15" fillId="0" borderId="0" xfId="51" applyFont="1" applyAlignment="1">
      <alignment horizontal="center"/>
    </xf>
    <xf numFmtId="0" fontId="59" fillId="0" borderId="0" xfId="51" applyFont="1"/>
    <xf numFmtId="0" fontId="15" fillId="0" borderId="0" xfId="51" applyFont="1" applyAlignment="1">
      <alignment horizontal="left" wrapText="1"/>
    </xf>
    <xf numFmtId="0" fontId="15" fillId="0" borderId="0" xfId="51" applyFont="1" applyAlignment="1">
      <alignment horizontal="left"/>
    </xf>
    <xf numFmtId="0" fontId="15" fillId="0" borderId="0" xfId="53" applyFont="1" applyAlignment="1">
      <alignment horizontal="left" vertical="center" wrapText="1"/>
    </xf>
    <xf numFmtId="0" fontId="15" fillId="0" borderId="0" xfId="53" applyFont="1" applyAlignment="1">
      <alignment horizontal="left" vertical="center"/>
    </xf>
    <xf numFmtId="0" fontId="15" fillId="0" borderId="0" xfId="53" applyFont="1" applyAlignment="1">
      <alignment horizontal="center" vertical="center"/>
    </xf>
    <xf numFmtId="0" fontId="15" fillId="0" borderId="3" xfId="51" applyFont="1" applyBorder="1" applyAlignment="1">
      <alignment horizontal="center" vertical="center" wrapText="1"/>
    </xf>
    <xf numFmtId="0" fontId="15" fillId="0" borderId="3" xfId="51" applyFont="1" applyBorder="1" applyAlignment="1">
      <alignment horizontal="center" vertical="center"/>
    </xf>
    <xf numFmtId="0" fontId="59" fillId="0" borderId="3" xfId="51" applyFont="1" applyBorder="1" applyAlignment="1">
      <alignment horizontal="center" vertical="center"/>
    </xf>
    <xf numFmtId="0" fontId="15" fillId="0" borderId="3" xfId="51" applyFont="1" applyBorder="1" applyAlignment="1">
      <alignment horizontal="left" vertical="center" wrapText="1"/>
    </xf>
    <xf numFmtId="2" fontId="15" fillId="0" borderId="3" xfId="51" applyNumberFormat="1" applyFont="1" applyBorder="1" applyAlignment="1">
      <alignment horizontal="center" vertical="center"/>
    </xf>
    <xf numFmtId="0" fontId="15" fillId="0" borderId="3" xfId="51" applyFont="1" applyBorder="1" applyAlignment="1">
      <alignment horizontal="left" wrapText="1"/>
    </xf>
    <xf numFmtId="184" fontId="15" fillId="0" borderId="3" xfId="51" applyNumberFormat="1" applyFont="1" applyBorder="1" applyAlignment="1">
      <alignment horizontal="center" vertical="center"/>
    </xf>
    <xf numFmtId="0" fontId="15" fillId="0" borderId="3" xfId="51" applyFont="1" applyBorder="1" applyAlignment="1">
      <alignment horizontal="center" wrapText="1"/>
    </xf>
    <xf numFmtId="0" fontId="59" fillId="0" borderId="3" xfId="51" applyFont="1" applyBorder="1" applyAlignment="1">
      <alignment horizontal="left" wrapText="1"/>
    </xf>
    <xf numFmtId="2" fontId="59" fillId="0" borderId="3" xfId="51" applyNumberFormat="1" applyFont="1" applyBorder="1" applyAlignment="1">
      <alignment horizontal="center" wrapText="1"/>
    </xf>
    <xf numFmtId="0" fontId="59" fillId="0" borderId="3" xfId="51" applyFont="1" applyBorder="1" applyAlignment="1">
      <alignment horizontal="left" vertical="center" wrapText="1"/>
    </xf>
    <xf numFmtId="2" fontId="59" fillId="0" borderId="3" xfId="51" applyNumberFormat="1" applyFont="1" applyBorder="1" applyAlignment="1">
      <alignment horizontal="center"/>
    </xf>
    <xf numFmtId="0" fontId="59" fillId="0" borderId="7" xfId="51" applyFont="1" applyBorder="1" applyAlignment="1">
      <alignment horizontal="center" vertical="center"/>
    </xf>
    <xf numFmtId="0" fontId="59" fillId="0" borderId="8" xfId="51" applyFont="1" applyBorder="1" applyAlignment="1">
      <alignment horizontal="center" vertical="center"/>
    </xf>
    <xf numFmtId="0" fontId="59" fillId="0" borderId="9" xfId="51" applyFont="1" applyBorder="1" applyAlignment="1">
      <alignment horizontal="center" vertical="center"/>
    </xf>
    <xf numFmtId="0" fontId="59" fillId="0" borderId="3" xfId="51" applyFont="1" applyBorder="1" applyAlignment="1">
      <alignment horizontal="left" vertical="center"/>
    </xf>
    <xf numFmtId="0" fontId="59" fillId="0" borderId="7" xfId="51" applyFont="1" applyBorder="1" applyAlignment="1">
      <alignment horizontal="left" wrapText="1"/>
    </xf>
    <xf numFmtId="0" fontId="59" fillId="0" borderId="8" xfId="51" applyFont="1" applyBorder="1" applyAlignment="1">
      <alignment horizontal="left" wrapText="1"/>
    </xf>
    <xf numFmtId="0" fontId="59" fillId="0" borderId="9" xfId="51" applyFont="1" applyBorder="1" applyAlignment="1">
      <alignment horizontal="left" wrapText="1"/>
    </xf>
    <xf numFmtId="2" fontId="59" fillId="0" borderId="3" xfId="51" applyNumberFormat="1" applyFont="1" applyBorder="1" applyAlignment="1">
      <alignment horizontal="center" vertical="center" wrapText="1"/>
    </xf>
    <xf numFmtId="2" fontId="15" fillId="0" borderId="3" xfId="51" applyNumberFormat="1" applyFont="1" applyBorder="1" applyAlignment="1">
      <alignment horizontal="center" vertical="center" wrapText="1"/>
    </xf>
    <xf numFmtId="0" fontId="59" fillId="0" borderId="3" xfId="51" applyFont="1" applyBorder="1" applyAlignment="1">
      <alignment horizontal="center" wrapText="1"/>
    </xf>
    <xf numFmtId="0" fontId="15" fillId="0" borderId="3" xfId="51" applyFont="1" applyBorder="1" applyAlignment="1">
      <alignment horizontal="left" vertical="top" wrapText="1"/>
    </xf>
    <xf numFmtId="0" fontId="15" fillId="0" borderId="3" xfId="51" applyFont="1" applyBorder="1" applyAlignment="1">
      <alignment wrapText="1"/>
    </xf>
    <xf numFmtId="184" fontId="15" fillId="0" borderId="3" xfId="51" applyNumberFormat="1" applyFont="1" applyBorder="1" applyAlignment="1">
      <alignment wrapText="1"/>
    </xf>
    <xf numFmtId="0" fontId="52" fillId="0" borderId="3" xfId="51" applyBorder="1"/>
    <xf numFmtId="182" fontId="59" fillId="0" borderId="3" xfId="84" applyFont="1" applyFill="1" applyBorder="1" applyAlignment="1">
      <alignment horizontal="center" vertical="center" wrapText="1"/>
    </xf>
    <xf numFmtId="0" fontId="81" fillId="0" borderId="0" xfId="51" applyFont="1" applyAlignment="1">
      <alignment horizontal="left" vertical="center"/>
    </xf>
    <xf numFmtId="0" fontId="59" fillId="0" borderId="7" xfId="51" applyFont="1" applyBorder="1" applyAlignment="1">
      <alignment horizontal="left" vertical="center" wrapText="1"/>
    </xf>
    <xf numFmtId="0" fontId="59" fillId="0" borderId="8" xfId="51" applyFont="1" applyBorder="1" applyAlignment="1">
      <alignment horizontal="left" vertical="center" wrapText="1"/>
    </xf>
    <xf numFmtId="0" fontId="59" fillId="0" borderId="9" xfId="5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Font="1"/>
    <xf numFmtId="0" fontId="15" fillId="0" borderId="0" xfId="63" applyFont="1"/>
    <xf numFmtId="0" fontId="0" fillId="3" borderId="0" xfId="63" applyFill="1"/>
    <xf numFmtId="0" fontId="0" fillId="0" borderId="0" xfId="63"/>
    <xf numFmtId="0" fontId="82" fillId="0" borderId="0" xfId="63" applyFont="1"/>
    <xf numFmtId="0" fontId="1" fillId="0" borderId="0" xfId="63" applyFont="1"/>
    <xf numFmtId="0" fontId="7" fillId="0" borderId="0" xfId="63" applyFont="1" applyAlignment="1">
      <alignment horizontal="left"/>
    </xf>
    <xf numFmtId="0" fontId="15" fillId="0" borderId="0" xfId="63" applyFont="1" applyAlignment="1">
      <alignment horizontal="left"/>
    </xf>
    <xf numFmtId="0" fontId="83" fillId="0" borderId="0" xfId="63" applyFont="1" applyAlignment="1">
      <alignment horizontal="left"/>
    </xf>
    <xf numFmtId="0" fontId="84" fillId="0" borderId="0" xfId="63" applyFont="1" applyAlignment="1">
      <alignment horizontal="center"/>
    </xf>
    <xf numFmtId="0" fontId="7" fillId="0" borderId="0" xfId="63" applyFont="1" applyAlignment="1">
      <alignment horizontal="center"/>
    </xf>
    <xf numFmtId="0" fontId="15" fillId="0" borderId="0" xfId="63" applyFont="1" applyAlignment="1">
      <alignment vertical="top"/>
    </xf>
    <xf numFmtId="0" fontId="59" fillId="0" borderId="0" xfId="63" applyFont="1" applyAlignment="1">
      <alignment horizontal="left" vertical="center" wrapText="1"/>
    </xf>
    <xf numFmtId="0" fontId="15" fillId="0" borderId="0" xfId="63" applyFont="1" applyAlignment="1">
      <alignment horizontal="left" vertical="center" wrapText="1"/>
    </xf>
    <xf numFmtId="0" fontId="31" fillId="0" borderId="0" xfId="63" applyFont="1"/>
    <xf numFmtId="0" fontId="85" fillId="0" borderId="0" xfId="63" applyFont="1"/>
    <xf numFmtId="2" fontId="51" fillId="0" borderId="0" xfId="63" applyNumberFormat="1" applyFont="1" applyAlignment="1">
      <alignment vertical="center"/>
    </xf>
    <xf numFmtId="2" fontId="86" fillId="0" borderId="0" xfId="63" applyNumberFormat="1" applyFont="1" applyAlignment="1">
      <alignment vertical="center"/>
    </xf>
    <xf numFmtId="0" fontId="15" fillId="0" borderId="1" xfId="63" applyFont="1" applyBorder="1"/>
    <xf numFmtId="0" fontId="1" fillId="0" borderId="1" xfId="63" applyFont="1" applyBorder="1"/>
    <xf numFmtId="0" fontId="31" fillId="0" borderId="1" xfId="63" applyFont="1" applyBorder="1"/>
    <xf numFmtId="0" fontId="1" fillId="0" borderId="5" xfId="63" applyFont="1" applyBorder="1" applyAlignment="1">
      <alignment horizontal="center"/>
    </xf>
    <xf numFmtId="0" fontId="15" fillId="0" borderId="55" xfId="63" applyFont="1" applyBorder="1"/>
    <xf numFmtId="0" fontId="15" fillId="0" borderId="5" xfId="63" applyFont="1" applyBorder="1" applyAlignment="1">
      <alignment horizontal="center"/>
    </xf>
    <xf numFmtId="0" fontId="15" fillId="0" borderId="5" xfId="63" applyFont="1" applyBorder="1"/>
    <xf numFmtId="0" fontId="15" fillId="0" borderId="54" xfId="63" applyFont="1" applyBorder="1"/>
    <xf numFmtId="0" fontId="15" fillId="0" borderId="3" xfId="63" applyFont="1" applyBorder="1" applyAlignment="1">
      <alignment horizontal="center"/>
    </xf>
    <xf numFmtId="0" fontId="15" fillId="0" borderId="8" xfId="63" applyFont="1" applyBorder="1" applyAlignment="1">
      <alignment horizontal="center"/>
    </xf>
    <xf numFmtId="0" fontId="15" fillId="0" borderId="9" xfId="63" applyFont="1" applyBorder="1" applyAlignment="1">
      <alignment horizontal="center"/>
    </xf>
    <xf numFmtId="0" fontId="15" fillId="0" borderId="7" xfId="63" applyFont="1" applyBorder="1" applyAlignment="1">
      <alignment horizontal="center"/>
    </xf>
    <xf numFmtId="0" fontId="15" fillId="0" borderId="7" xfId="63" applyFont="1" applyBorder="1" applyAlignment="1">
      <alignment horizontal="center" wrapText="1"/>
    </xf>
    <xf numFmtId="0" fontId="15" fillId="0" borderId="8" xfId="63" applyFont="1" applyBorder="1" applyAlignment="1">
      <alignment horizontal="center" wrapText="1"/>
    </xf>
    <xf numFmtId="0" fontId="15" fillId="0" borderId="9" xfId="63" applyFont="1" applyBorder="1" applyAlignment="1">
      <alignment horizontal="center" wrapText="1"/>
    </xf>
    <xf numFmtId="49" fontId="15" fillId="0" borderId="7" xfId="63" applyNumberFormat="1" applyFont="1" applyBorder="1" applyAlignment="1">
      <alignment horizontal="center"/>
    </xf>
    <xf numFmtId="49" fontId="0" fillId="0" borderId="8" xfId="63" applyNumberFormat="1" applyBorder="1" applyAlignment="1">
      <alignment horizontal="center"/>
    </xf>
    <xf numFmtId="49" fontId="0" fillId="0" borderId="9" xfId="63" applyNumberFormat="1" applyBorder="1" applyAlignment="1">
      <alignment horizontal="center"/>
    </xf>
    <xf numFmtId="0" fontId="15" fillId="0" borderId="54" xfId="63" applyFont="1" applyBorder="1" applyAlignment="1">
      <alignment horizontal="left"/>
    </xf>
    <xf numFmtId="0" fontId="0" fillId="0" borderId="0" xfId="63" applyAlignment="1">
      <alignment horizontal="left"/>
    </xf>
    <xf numFmtId="0" fontId="0" fillId="0" borderId="55" xfId="63" applyBorder="1" applyAlignment="1">
      <alignment horizontal="left"/>
    </xf>
    <xf numFmtId="0" fontId="15" fillId="0" borderId="54" xfId="63" applyFont="1" applyBorder="1" applyAlignment="1">
      <alignment horizontal="center"/>
    </xf>
    <xf numFmtId="0" fontId="15" fillId="0" borderId="55" xfId="63" applyFont="1" applyBorder="1" applyAlignment="1">
      <alignment horizontal="center"/>
    </xf>
    <xf numFmtId="0" fontId="15" fillId="0" borderId="0" xfId="63" applyFont="1" applyAlignment="1">
      <alignment horizontal="center"/>
    </xf>
    <xf numFmtId="0" fontId="15" fillId="0" borderId="4" xfId="63" applyFont="1" applyBorder="1" applyAlignment="1">
      <alignment horizontal="center"/>
    </xf>
    <xf numFmtId="0" fontId="87" fillId="0" borderId="0" xfId="63" applyFont="1"/>
    <xf numFmtId="0" fontId="15" fillId="0" borderId="54" xfId="63" applyFont="1" applyBorder="1" applyAlignment="1">
      <alignment horizontal="right"/>
    </xf>
    <xf numFmtId="0" fontId="15" fillId="0" borderId="0" xfId="63" applyFont="1" applyAlignment="1">
      <alignment horizontal="right"/>
    </xf>
    <xf numFmtId="1" fontId="15" fillId="0" borderId="5" xfId="63" applyNumberFormat="1" applyFont="1" applyBorder="1" applyAlignment="1">
      <alignment horizontal="center"/>
    </xf>
    <xf numFmtId="0" fontId="0" fillId="0" borderId="55" xfId="63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55" xfId="63" applyFont="1" applyBorder="1" applyAlignment="1">
      <alignment horizontal="left"/>
    </xf>
    <xf numFmtId="0" fontId="15" fillId="0" borderId="54" xfId="63" applyFont="1" applyBorder="1" applyAlignment="1">
      <alignment horizontal="center" vertical="top"/>
    </xf>
    <xf numFmtId="0" fontId="0" fillId="0" borderId="55" xfId="63" applyBorder="1" applyAlignment="1">
      <alignment horizontal="center" vertical="top"/>
    </xf>
    <xf numFmtId="49" fontId="15" fillId="0" borderId="0" xfId="63" applyNumberFormat="1" applyFont="1" applyAlignment="1">
      <alignment horizontal="left"/>
    </xf>
    <xf numFmtId="49" fontId="0" fillId="0" borderId="0" xfId="63" applyNumberFormat="1" applyAlignment="1">
      <alignment horizontal="left"/>
    </xf>
    <xf numFmtId="49" fontId="0" fillId="0" borderId="55" xfId="63" applyNumberFormat="1" applyBorder="1" applyAlignment="1">
      <alignment horizontal="left"/>
    </xf>
    <xf numFmtId="0" fontId="0" fillId="0" borderId="0" xfId="63" applyAlignment="1">
      <alignment horizontal="center"/>
    </xf>
    <xf numFmtId="0" fontId="15" fillId="0" borderId="0" xfId="63" applyFont="1" applyAlignment="1">
      <alignment horizontal="center" vertical="top"/>
    </xf>
    <xf numFmtId="0" fontId="15" fillId="0" borderId="52" xfId="63" applyFont="1" applyBorder="1"/>
    <xf numFmtId="0" fontId="15" fillId="0" borderId="53" xfId="63" applyFont="1" applyBorder="1"/>
    <xf numFmtId="0" fontId="15" fillId="0" borderId="6" xfId="63" applyFont="1" applyBorder="1" applyAlignment="1">
      <alignment horizontal="center"/>
    </xf>
    <xf numFmtId="0" fontId="15" fillId="0" borderId="3" xfId="63" applyFont="1" applyBorder="1" applyAlignment="1">
      <alignment horizontal="left"/>
    </xf>
    <xf numFmtId="0" fontId="15" fillId="0" borderId="7" xfId="63" applyFont="1" applyBorder="1"/>
    <xf numFmtId="0" fontId="15" fillId="0" borderId="9" xfId="63" applyFont="1" applyBorder="1"/>
    <xf numFmtId="0" fontId="15" fillId="0" borderId="8" xfId="63" applyFont="1" applyBorder="1"/>
    <xf numFmtId="1" fontId="15" fillId="0" borderId="3" xfId="63" applyNumberFormat="1" applyFont="1" applyBorder="1" applyAlignment="1">
      <alignment horizontal="center"/>
    </xf>
    <xf numFmtId="0" fontId="15" fillId="0" borderId="2" xfId="63" applyFont="1" applyBorder="1" applyAlignment="1">
      <alignment horizontal="left"/>
    </xf>
    <xf numFmtId="0" fontId="15" fillId="0" borderId="21" xfId="63" applyFont="1" applyBorder="1" applyAlignment="1">
      <alignment horizontal="left"/>
    </xf>
    <xf numFmtId="0" fontId="15" fillId="0" borderId="43" xfId="63" applyFont="1" applyBorder="1"/>
    <xf numFmtId="0" fontId="15" fillId="0" borderId="21" xfId="63" applyFont="1" applyBorder="1"/>
    <xf numFmtId="0" fontId="15" fillId="0" borderId="2" xfId="63" applyFont="1" applyBorder="1"/>
    <xf numFmtId="1" fontId="15" fillId="0" borderId="21" xfId="63" applyNumberFormat="1" applyFont="1" applyBorder="1" applyAlignment="1">
      <alignment horizontal="center"/>
    </xf>
    <xf numFmtId="0" fontId="15" fillId="0" borderId="1" xfId="63" applyFont="1" applyBorder="1" applyAlignment="1">
      <alignment horizontal="left"/>
    </xf>
    <xf numFmtId="0" fontId="15" fillId="0" borderId="53" xfId="63" applyFont="1" applyBorder="1" applyAlignment="1">
      <alignment horizontal="left"/>
    </xf>
    <xf numFmtId="1" fontId="15" fillId="0" borderId="53" xfId="63" applyNumberFormat="1" applyFont="1" applyBorder="1" applyAlignment="1">
      <alignment horizontal="center"/>
    </xf>
    <xf numFmtId="1" fontId="15" fillId="0" borderId="55" xfId="63" applyNumberFormat="1" applyFont="1" applyBorder="1" applyAlignment="1">
      <alignment horizontal="center"/>
    </xf>
    <xf numFmtId="0" fontId="15" fillId="0" borderId="54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1" fontId="15" fillId="0" borderId="0" xfId="63" applyNumberFormat="1" applyFont="1"/>
    <xf numFmtId="0" fontId="15" fillId="0" borderId="5" xfId="0" applyFont="1" applyBorder="1" applyAlignment="1">
      <alignment horizontal="center"/>
    </xf>
    <xf numFmtId="0" fontId="15" fillId="0" borderId="55" xfId="0" applyFont="1" applyBorder="1" applyAlignment="1">
      <alignment horizontal="left"/>
    </xf>
    <xf numFmtId="0" fontId="15" fillId="0" borderId="54" xfId="0" applyFont="1" applyBorder="1"/>
    <xf numFmtId="0" fontId="15" fillId="0" borderId="55" xfId="0" applyFont="1" applyBorder="1"/>
    <xf numFmtId="1" fontId="15" fillId="0" borderId="5" xfId="0" applyNumberFormat="1" applyFont="1" applyBorder="1" applyAlignment="1">
      <alignment horizontal="center"/>
    </xf>
    <xf numFmtId="1" fontId="15" fillId="0" borderId="54" xfId="0" applyNumberFormat="1" applyFont="1" applyBorder="1"/>
    <xf numFmtId="0" fontId="48" fillId="0" borderId="55" xfId="0" applyFont="1" applyBorder="1"/>
    <xf numFmtId="0" fontId="0" fillId="0" borderId="0" xfId="0" applyFont="1" applyAlignment="1">
      <alignment horizontal="center" vertical="top"/>
    </xf>
    <xf numFmtId="1" fontId="15" fillId="0" borderId="0" xfId="0" applyNumberFormat="1" applyFont="1"/>
    <xf numFmtId="10" fontId="15" fillId="0" borderId="55" xfId="0" applyNumberFormat="1" applyFont="1" applyBorder="1"/>
    <xf numFmtId="0" fontId="48" fillId="0" borderId="0" xfId="0" applyFont="1" applyAlignment="1">
      <alignment horizontal="center" vertical="top"/>
    </xf>
    <xf numFmtId="1" fontId="15" fillId="0" borderId="54" xfId="0" applyNumberFormat="1" applyFont="1" applyBorder="1" applyAlignment="1">
      <alignment horizontal="right"/>
    </xf>
    <xf numFmtId="9" fontId="15" fillId="0" borderId="55" xfId="0" applyNumberFormat="1" applyFont="1" applyBorder="1"/>
    <xf numFmtId="49" fontId="15" fillId="0" borderId="0" xfId="0" applyNumberFormat="1" applyFont="1" applyAlignment="1">
      <alignment horizontal="left"/>
    </xf>
    <xf numFmtId="0" fontId="15" fillId="0" borderId="54" xfId="0" applyFont="1" applyBorder="1" applyAlignment="1">
      <alignment horizontal="left" vertical="top"/>
    </xf>
    <xf numFmtId="0" fontId="15" fillId="0" borderId="0" xfId="0" applyFont="1" applyAlignment="1">
      <alignment horizontal="center"/>
    </xf>
    <xf numFmtId="191" fontId="15" fillId="0" borderId="55" xfId="0" applyNumberFormat="1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7" xfId="0" applyFont="1" applyBorder="1"/>
    <xf numFmtId="0" fontId="15" fillId="0" borderId="9" xfId="0" applyFont="1" applyBorder="1"/>
    <xf numFmtId="0" fontId="15" fillId="0" borderId="8" xfId="0" applyFont="1" applyBorder="1"/>
    <xf numFmtId="1" fontId="15" fillId="0" borderId="3" xfId="0" applyNumberFormat="1" applyFont="1" applyBorder="1" applyAlignment="1">
      <alignment horizontal="center"/>
    </xf>
    <xf numFmtId="0" fontId="15" fillId="0" borderId="43" xfId="63" applyFont="1" applyBorder="1" applyAlignment="1">
      <alignment horizontal="left"/>
    </xf>
    <xf numFmtId="0" fontId="15" fillId="0" borderId="43" xfId="63" applyFont="1" applyBorder="1" applyAlignment="1">
      <alignment horizontal="center" vertical="top"/>
    </xf>
    <xf numFmtId="0" fontId="0" fillId="0" borderId="21" xfId="63" applyBorder="1" applyAlignment="1">
      <alignment horizontal="center" vertical="top"/>
    </xf>
    <xf numFmtId="1" fontId="15" fillId="0" borderId="43" xfId="63" applyNumberFormat="1" applyFont="1" applyBorder="1" applyAlignment="1">
      <alignment horizontal="right"/>
    </xf>
    <xf numFmtId="1" fontId="15" fillId="0" borderId="2" xfId="63" applyNumberFormat="1" applyFont="1" applyBorder="1"/>
    <xf numFmtId="9" fontId="15" fillId="0" borderId="21" xfId="63" applyNumberFormat="1" applyFont="1" applyBorder="1"/>
    <xf numFmtId="1" fontId="15" fillId="0" borderId="4" xfId="63" applyNumberFormat="1" applyFont="1" applyBorder="1" applyAlignment="1">
      <alignment horizontal="center"/>
    </xf>
    <xf numFmtId="0" fontId="15" fillId="0" borderId="54" xfId="0" applyFont="1" applyBorder="1" applyAlignment="1">
      <alignment horizontal="left"/>
    </xf>
    <xf numFmtId="0" fontId="15" fillId="0" borderId="54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15" fillId="0" borderId="5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53" xfId="0" applyFont="1" applyBorder="1" applyAlignment="1">
      <alignment horizontal="left"/>
    </xf>
    <xf numFmtId="0" fontId="15" fillId="0" borderId="52" xfId="0" applyFont="1" applyBorder="1"/>
    <xf numFmtId="0" fontId="15" fillId="0" borderId="53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49" fontId="15" fillId="0" borderId="1" xfId="0" applyNumberFormat="1" applyFont="1" applyBorder="1" applyAlignment="1">
      <alignment horizontal="center"/>
    </xf>
    <xf numFmtId="1" fontId="15" fillId="0" borderId="6" xfId="0" applyNumberFormat="1" applyFont="1" applyBorder="1" applyAlignment="1">
      <alignment horizontal="center"/>
    </xf>
    <xf numFmtId="49" fontId="0" fillId="0" borderId="2" xfId="63" applyNumberFormat="1" applyBorder="1" applyAlignment="1">
      <alignment horizontal="center"/>
    </xf>
    <xf numFmtId="49" fontId="15" fillId="0" borderId="4" xfId="63" applyNumberFormat="1" applyFont="1" applyBorder="1" applyAlignment="1">
      <alignment horizontal="center"/>
    </xf>
    <xf numFmtId="49" fontId="0" fillId="0" borderId="43" xfId="63" applyNumberFormat="1" applyBorder="1" applyAlignment="1">
      <alignment horizontal="center"/>
    </xf>
    <xf numFmtId="49" fontId="0" fillId="0" borderId="21" xfId="63" applyNumberFormat="1" applyBorder="1" applyAlignment="1">
      <alignment horizontal="center"/>
    </xf>
    <xf numFmtId="49" fontId="0" fillId="0" borderId="4" xfId="63" applyNumberFormat="1" applyBorder="1" applyAlignment="1">
      <alignment horizontal="center"/>
    </xf>
    <xf numFmtId="49" fontId="15" fillId="0" borderId="5" xfId="63" applyNumberFormat="1" applyFont="1" applyBorder="1" applyAlignment="1">
      <alignment horizontal="center"/>
    </xf>
    <xf numFmtId="49" fontId="0" fillId="0" borderId="0" xfId="63" applyNumberFormat="1" applyAlignment="1">
      <alignment horizontal="center"/>
    </xf>
    <xf numFmtId="49" fontId="0" fillId="0" borderId="55" xfId="63" applyNumberFormat="1" applyBorder="1" applyAlignment="1">
      <alignment horizontal="center"/>
    </xf>
    <xf numFmtId="49" fontId="0" fillId="0" borderId="54" xfId="63" applyNumberFormat="1" applyBorder="1" applyAlignment="1">
      <alignment horizontal="center"/>
    </xf>
    <xf numFmtId="49" fontId="0" fillId="0" borderId="5" xfId="63" applyNumberFormat="1" applyBorder="1" applyAlignment="1">
      <alignment horizontal="center"/>
    </xf>
    <xf numFmtId="0" fontId="88" fillId="0" borderId="0" xfId="63" applyFont="1"/>
    <xf numFmtId="0" fontId="0" fillId="0" borderId="54" xfId="63" applyBorder="1"/>
    <xf numFmtId="0" fontId="34" fillId="0" borderId="54" xfId="0" applyFont="1" applyBorder="1"/>
    <xf numFmtId="0" fontId="15" fillId="0" borderId="54" xfId="63" applyFont="1" applyBorder="1" applyAlignment="1">
      <alignment vertical="top" wrapText="1"/>
    </xf>
    <xf numFmtId="0" fontId="0" fillId="0" borderId="55" xfId="63" applyBorder="1"/>
    <xf numFmtId="0" fontId="0" fillId="0" borderId="5" xfId="63" applyBorder="1"/>
    <xf numFmtId="0" fontId="15" fillId="0" borderId="5" xfId="63" applyFont="1" applyBorder="1" applyAlignment="1">
      <alignment horizontal="center" vertical="top" wrapText="1"/>
    </xf>
    <xf numFmtId="0" fontId="15" fillId="0" borderId="54" xfId="63" applyFont="1" applyBorder="1" applyAlignment="1">
      <alignment horizontal="left" vertical="top"/>
    </xf>
    <xf numFmtId="0" fontId="15" fillId="0" borderId="0" xfId="63" applyFont="1" applyAlignment="1">
      <alignment horizontal="left" vertical="top"/>
    </xf>
    <xf numFmtId="0" fontId="15" fillId="0" borderId="55" xfId="63" applyFont="1" applyBorder="1" applyAlignment="1">
      <alignment horizontal="left" vertical="top"/>
    </xf>
    <xf numFmtId="0" fontId="15" fillId="0" borderId="0" xfId="63" applyFont="1" applyAlignment="1">
      <alignment vertical="top" wrapText="1"/>
    </xf>
    <xf numFmtId="0" fontId="15" fillId="0" borderId="55" xfId="63" applyFont="1" applyBorder="1" applyAlignment="1">
      <alignment vertical="top" wrapText="1"/>
    </xf>
    <xf numFmtId="0" fontId="15" fillId="0" borderId="54" xfId="63" applyFont="1" applyBorder="1" applyAlignment="1">
      <alignment horizontal="left" vertical="center" wrapText="1"/>
    </xf>
    <xf numFmtId="0" fontId="15" fillId="0" borderId="55" xfId="63" applyFont="1" applyBorder="1" applyAlignment="1">
      <alignment horizontal="left" vertical="center" wrapText="1"/>
    </xf>
    <xf numFmtId="0" fontId="15" fillId="0" borderId="54" xfId="63" applyFont="1" applyBorder="1" applyAlignment="1">
      <alignment horizontal="left" vertical="center"/>
    </xf>
    <xf numFmtId="0" fontId="15" fillId="0" borderId="54" xfId="63" applyFont="1" applyBorder="1" applyAlignment="1">
      <alignment horizontal="center" vertical="top" wrapText="1"/>
    </xf>
    <xf numFmtId="0" fontId="15" fillId="0" borderId="0" xfId="63" applyFont="1" applyAlignment="1">
      <alignment horizontal="center" vertical="top" wrapText="1"/>
    </xf>
    <xf numFmtId="0" fontId="15" fillId="0" borderId="55" xfId="63" applyFont="1" applyBorder="1" applyAlignment="1">
      <alignment horizontal="center" vertical="top" wrapText="1"/>
    </xf>
    <xf numFmtId="0" fontId="15" fillId="0" borderId="54" xfId="63" applyFont="1" applyBorder="1" applyAlignment="1">
      <alignment horizontal="left" vertical="top" wrapText="1"/>
    </xf>
    <xf numFmtId="0" fontId="15" fillId="0" borderId="0" xfId="63" applyFont="1" applyAlignment="1">
      <alignment horizontal="left" vertical="top" wrapText="1"/>
    </xf>
    <xf numFmtId="0" fontId="15" fillId="0" borderId="55" xfId="63" applyFont="1" applyBorder="1" applyAlignment="1">
      <alignment horizontal="left" vertical="top" wrapText="1"/>
    </xf>
    <xf numFmtId="0" fontId="15" fillId="0" borderId="54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0" fillId="0" borderId="55" xfId="0" applyFont="1" applyBorder="1" applyAlignment="1">
      <alignment horizontal="center"/>
    </xf>
    <xf numFmtId="1" fontId="15" fillId="0" borderId="55" xfId="0" applyNumberFormat="1" applyFont="1" applyBorder="1" applyAlignment="1">
      <alignment horizontal="center"/>
    </xf>
    <xf numFmtId="1" fontId="59" fillId="0" borderId="3" xfId="63" applyNumberFormat="1" applyFont="1" applyBorder="1" applyAlignment="1">
      <alignment horizontal="center"/>
    </xf>
    <xf numFmtId="0" fontId="15" fillId="0" borderId="5" xfId="63" applyFont="1" applyBorder="1" applyAlignment="1">
      <alignment horizontal="center" vertical="center" wrapText="1"/>
    </xf>
    <xf numFmtId="9" fontId="15" fillId="0" borderId="2" xfId="63" applyNumberFormat="1" applyFont="1" applyBorder="1"/>
    <xf numFmtId="49" fontId="48" fillId="0" borderId="0" xfId="0" applyNumberFormat="1" applyFont="1" applyAlignment="1">
      <alignment horizontal="left"/>
    </xf>
    <xf numFmtId="49" fontId="48" fillId="0" borderId="55" xfId="0" applyNumberFormat="1" applyFont="1" applyBorder="1" applyAlignment="1">
      <alignment horizontal="left"/>
    </xf>
    <xf numFmtId="1" fontId="15" fillId="0" borderId="6" xfId="63" applyNumberFormat="1" applyFont="1" applyBorder="1" applyAlignment="1">
      <alignment horizontal="center"/>
    </xf>
    <xf numFmtId="0" fontId="15" fillId="0" borderId="43" xfId="0" applyFont="1" applyBorder="1"/>
    <xf numFmtId="0" fontId="15" fillId="0" borderId="2" xfId="0" applyFont="1" applyBorder="1"/>
    <xf numFmtId="0" fontId="15" fillId="0" borderId="21" xfId="0" applyFont="1" applyBorder="1"/>
    <xf numFmtId="1" fontId="15" fillId="0" borderId="21" xfId="0" applyNumberFormat="1" applyFont="1" applyBorder="1" applyAlignment="1">
      <alignment horizontal="center"/>
    </xf>
    <xf numFmtId="0" fontId="0" fillId="0" borderId="52" xfId="63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1" fontId="15" fillId="0" borderId="54" xfId="63" applyNumberFormat="1" applyFont="1" applyBorder="1"/>
    <xf numFmtId="0" fontId="15" fillId="0" borderId="52" xfId="63" applyFont="1" applyBorder="1" applyAlignment="1">
      <alignment horizontal="center"/>
    </xf>
    <xf numFmtId="0" fontId="15" fillId="0" borderId="53" xfId="63" applyFont="1" applyBorder="1" applyAlignment="1">
      <alignment horizontal="center"/>
    </xf>
    <xf numFmtId="0" fontId="59" fillId="0" borderId="7" xfId="63" applyFont="1" applyBorder="1" applyAlignment="1">
      <alignment horizontal="left"/>
    </xf>
    <xf numFmtId="0" fontId="59" fillId="0" borderId="8" xfId="63" applyFont="1" applyBorder="1" applyAlignment="1">
      <alignment horizontal="left"/>
    </xf>
    <xf numFmtId="0" fontId="59" fillId="0" borderId="9" xfId="63" applyFont="1" applyBorder="1" applyAlignment="1">
      <alignment horizontal="left"/>
    </xf>
    <xf numFmtId="0" fontId="59" fillId="0" borderId="7" xfId="63" applyFont="1" applyBorder="1"/>
    <xf numFmtId="0" fontId="59" fillId="0" borderId="9" xfId="63" applyFont="1" applyBorder="1"/>
    <xf numFmtId="0" fontId="59" fillId="0" borderId="8" xfId="63" applyFont="1" applyBorder="1"/>
    <xf numFmtId="0" fontId="15" fillId="3" borderId="4" xfId="63" applyFont="1" applyFill="1" applyBorder="1" applyAlignment="1">
      <alignment horizontal="center"/>
    </xf>
    <xf numFmtId="0" fontId="59" fillId="3" borderId="7" xfId="63" applyFont="1" applyFill="1" applyBorder="1" applyAlignment="1">
      <alignment horizontal="left"/>
    </xf>
    <xf numFmtId="0" fontId="59" fillId="3" borderId="8" xfId="63" applyFont="1" applyFill="1" applyBorder="1" applyAlignment="1">
      <alignment horizontal="left"/>
    </xf>
    <xf numFmtId="0" fontId="59" fillId="3" borderId="9" xfId="63" applyFont="1" applyFill="1" applyBorder="1" applyAlignment="1">
      <alignment horizontal="left"/>
    </xf>
    <xf numFmtId="0" fontId="59" fillId="3" borderId="7" xfId="63" applyFont="1" applyFill="1" applyBorder="1"/>
    <xf numFmtId="0" fontId="59" fillId="3" borderId="9" xfId="63" applyFont="1" applyFill="1" applyBorder="1"/>
    <xf numFmtId="0" fontId="59" fillId="3" borderId="8" xfId="63" applyFont="1" applyFill="1" applyBorder="1"/>
    <xf numFmtId="2" fontId="59" fillId="3" borderId="3" xfId="63" applyNumberFormat="1" applyFont="1" applyFill="1" applyBorder="1" applyAlignment="1">
      <alignment horizontal="center"/>
    </xf>
    <xf numFmtId="0" fontId="82" fillId="3" borderId="0" xfId="63" applyFont="1" applyFill="1"/>
    <xf numFmtId="0" fontId="15" fillId="3" borderId="21" xfId="63" applyFont="1" applyFill="1" applyBorder="1" applyAlignment="1">
      <alignment horizontal="center"/>
    </xf>
    <xf numFmtId="9" fontId="15" fillId="3" borderId="0" xfId="63" applyNumberFormat="1" applyFont="1" applyFill="1" applyAlignment="1">
      <alignment horizontal="left"/>
    </xf>
    <xf numFmtId="9" fontId="15" fillId="3" borderId="55" xfId="63" applyNumberFormat="1" applyFont="1" applyFill="1" applyBorder="1" applyAlignment="1">
      <alignment horizontal="left"/>
    </xf>
    <xf numFmtId="0" fontId="15" fillId="3" borderId="54" xfId="63" applyFont="1" applyFill="1" applyBorder="1" applyAlignment="1">
      <alignment horizontal="center"/>
    </xf>
    <xf numFmtId="0" fontId="0" fillId="3" borderId="55" xfId="63" applyFill="1" applyBorder="1" applyAlignment="1">
      <alignment horizontal="center"/>
    </xf>
    <xf numFmtId="1" fontId="15" fillId="3" borderId="54" xfId="63" applyNumberFormat="1" applyFont="1" applyFill="1" applyBorder="1"/>
    <xf numFmtId="0" fontId="15" fillId="3" borderId="0" xfId="63" applyFont="1" applyFill="1"/>
    <xf numFmtId="0" fontId="15" fillId="3" borderId="55" xfId="63" applyFont="1" applyFill="1" applyBorder="1"/>
    <xf numFmtId="1" fontId="59" fillId="3" borderId="5" xfId="63" applyNumberFormat="1" applyFont="1" applyFill="1" applyBorder="1" applyAlignment="1">
      <alignment horizontal="center"/>
    </xf>
    <xf numFmtId="0" fontId="15" fillId="3" borderId="55" xfId="63" applyFont="1" applyFill="1" applyBorder="1" applyAlignment="1">
      <alignment horizontal="center"/>
    </xf>
    <xf numFmtId="0" fontId="15" fillId="3" borderId="54" xfId="63" applyFont="1" applyFill="1" applyBorder="1"/>
    <xf numFmtId="0" fontId="15" fillId="3" borderId="5" xfId="63" applyFont="1" applyFill="1" applyBorder="1" applyAlignment="1">
      <alignment horizontal="center"/>
    </xf>
    <xf numFmtId="0" fontId="15" fillId="3" borderId="53" xfId="63" applyFont="1" applyFill="1" applyBorder="1" applyAlignment="1">
      <alignment horizontal="center"/>
    </xf>
    <xf numFmtId="0" fontId="15" fillId="3" borderId="2" xfId="63" applyFont="1" applyFill="1" applyBorder="1"/>
    <xf numFmtId="0" fontId="15" fillId="3" borderId="43" xfId="55" applyFont="1" applyFill="1" applyBorder="1" applyAlignment="1">
      <alignment horizontal="center"/>
    </xf>
    <xf numFmtId="0" fontId="15" fillId="3" borderId="21" xfId="55" applyFont="1" applyFill="1" applyBorder="1" applyAlignment="1">
      <alignment horizontal="center"/>
    </xf>
    <xf numFmtId="0" fontId="0" fillId="3" borderId="43" xfId="63" applyFill="1" applyBorder="1"/>
    <xf numFmtId="0" fontId="0" fillId="3" borderId="2" xfId="63" applyFill="1" applyBorder="1"/>
    <xf numFmtId="1" fontId="15" fillId="3" borderId="4" xfId="63" applyNumberFormat="1" applyFont="1" applyFill="1" applyBorder="1" applyAlignment="1">
      <alignment horizontal="center" vertical="center"/>
    </xf>
    <xf numFmtId="0" fontId="15" fillId="3" borderId="54" xfId="55" applyFont="1" applyFill="1" applyBorder="1" applyAlignment="1">
      <alignment horizontal="center"/>
    </xf>
    <xf numFmtId="0" fontId="15" fillId="3" borderId="55" xfId="55" applyFont="1" applyFill="1" applyBorder="1" applyAlignment="1">
      <alignment horizontal="center"/>
    </xf>
    <xf numFmtId="2" fontId="15" fillId="3" borderId="5" xfId="63" applyNumberFormat="1" applyFont="1" applyFill="1" applyBorder="1" applyAlignment="1">
      <alignment horizontal="center" vertical="center"/>
    </xf>
    <xf numFmtId="0" fontId="0" fillId="3" borderId="54" xfId="63" applyFill="1" applyBorder="1"/>
    <xf numFmtId="0" fontId="15" fillId="3" borderId="54" xfId="63" applyFont="1" applyFill="1" applyBorder="1" applyAlignment="1">
      <alignment horizontal="left"/>
    </xf>
    <xf numFmtId="0" fontId="0" fillId="3" borderId="0" xfId="63" applyFill="1" applyAlignment="1">
      <alignment horizontal="left"/>
    </xf>
    <xf numFmtId="0" fontId="0" fillId="3" borderId="55" xfId="63" applyFill="1" applyBorder="1" applyAlignment="1">
      <alignment horizontal="left"/>
    </xf>
    <xf numFmtId="2" fontId="15" fillId="3" borderId="5" xfId="63" applyNumberFormat="1" applyFont="1" applyFill="1" applyBorder="1" applyAlignment="1">
      <alignment horizontal="center"/>
    </xf>
    <xf numFmtId="0" fontId="15" fillId="3" borderId="0" xfId="55" applyFont="1" applyFill="1"/>
    <xf numFmtId="0" fontId="15" fillId="3" borderId="6" xfId="63" applyFont="1" applyFill="1" applyBorder="1" applyAlignment="1">
      <alignment horizontal="center"/>
    </xf>
    <xf numFmtId="0" fontId="15" fillId="3" borderId="1" xfId="55" applyFont="1" applyFill="1" applyBorder="1"/>
    <xf numFmtId="0" fontId="15" fillId="3" borderId="1" xfId="63" applyFont="1" applyFill="1" applyBorder="1"/>
    <xf numFmtId="0" fontId="15" fillId="3" borderId="52" xfId="63" applyFont="1" applyFill="1" applyBorder="1" applyAlignment="1">
      <alignment horizontal="center"/>
    </xf>
    <xf numFmtId="0" fontId="15" fillId="3" borderId="52" xfId="63" applyFont="1" applyFill="1" applyBorder="1"/>
    <xf numFmtId="0" fontId="15" fillId="3" borderId="53" xfId="63" applyFont="1" applyFill="1" applyBorder="1"/>
    <xf numFmtId="0" fontId="15" fillId="3" borderId="3" xfId="63" applyFont="1" applyFill="1" applyBorder="1" applyAlignment="1">
      <alignment horizontal="center"/>
    </xf>
    <xf numFmtId="0" fontId="15" fillId="3" borderId="8" xfId="63" applyFont="1" applyFill="1" applyBorder="1" applyAlignment="1">
      <alignment horizontal="left"/>
    </xf>
    <xf numFmtId="0" fontId="15" fillId="3" borderId="9" xfId="63" applyFont="1" applyFill="1" applyBorder="1" applyAlignment="1">
      <alignment horizontal="left"/>
    </xf>
    <xf numFmtId="0" fontId="15" fillId="3" borderId="7" xfId="63" applyFont="1" applyFill="1" applyBorder="1"/>
    <xf numFmtId="0" fontId="15" fillId="3" borderId="9" xfId="63" applyFont="1" applyFill="1" applyBorder="1"/>
    <xf numFmtId="0" fontId="15" fillId="3" borderId="8" xfId="63" applyFont="1" applyFill="1" applyBorder="1"/>
    <xf numFmtId="1" fontId="59" fillId="3" borderId="3" xfId="63" applyNumberFormat="1" applyFont="1" applyFill="1" applyBorder="1" applyAlignment="1">
      <alignment horizontal="center"/>
    </xf>
    <xf numFmtId="0" fontId="87" fillId="3" borderId="0" xfId="63" applyFont="1" applyFill="1"/>
    <xf numFmtId="0" fontId="59" fillId="3" borderId="43" xfId="63" applyFont="1" applyFill="1" applyBorder="1" applyAlignment="1">
      <alignment horizontal="left"/>
    </xf>
    <xf numFmtId="0" fontId="89" fillId="3" borderId="2" xfId="63" applyFont="1" applyFill="1" applyBorder="1" applyAlignment="1">
      <alignment horizontal="left"/>
    </xf>
    <xf numFmtId="2" fontId="59" fillId="3" borderId="4" xfId="63" applyNumberFormat="1" applyFont="1" applyFill="1" applyBorder="1" applyAlignment="1">
      <alignment horizontal="center"/>
    </xf>
    <xf numFmtId="185" fontId="90" fillId="3" borderId="0" xfId="63" applyNumberFormat="1" applyFont="1" applyFill="1"/>
    <xf numFmtId="9" fontId="22" fillId="3" borderId="0" xfId="63" applyNumberFormat="1" applyFont="1" applyFill="1"/>
    <xf numFmtId="0" fontId="59" fillId="3" borderId="2" xfId="63" applyFont="1" applyFill="1" applyBorder="1" applyAlignment="1">
      <alignment horizontal="left"/>
    </xf>
    <xf numFmtId="0" fontId="15" fillId="3" borderId="2" xfId="63" applyFont="1" applyFill="1" applyBorder="1" applyAlignment="1">
      <alignment horizontal="left"/>
    </xf>
    <xf numFmtId="0" fontId="89" fillId="3" borderId="8" xfId="63" applyFont="1" applyFill="1" applyBorder="1" applyAlignment="1">
      <alignment horizontal="left"/>
    </xf>
    <xf numFmtId="1" fontId="15" fillId="3" borderId="4" xfId="63" applyNumberFormat="1" applyFont="1" applyFill="1" applyBorder="1" applyAlignment="1">
      <alignment horizontal="center"/>
    </xf>
    <xf numFmtId="1" fontId="15" fillId="0" borderId="0" xfId="63" applyNumberFormat="1" applyFont="1" applyAlignment="1">
      <alignment horizontal="center"/>
    </xf>
    <xf numFmtId="0" fontId="91" fillId="0" borderId="0" xfId="57" applyFont="1" applyAlignment="1">
      <alignment horizontal="center"/>
    </xf>
    <xf numFmtId="0" fontId="91" fillId="0" borderId="0" xfId="57" applyFont="1"/>
    <xf numFmtId="1" fontId="91" fillId="0" borderId="0" xfId="57" applyNumberFormat="1" applyFont="1" applyAlignment="1">
      <alignment horizontal="center"/>
    </xf>
    <xf numFmtId="191" fontId="91" fillId="0" borderId="0" xfId="57" applyNumberFormat="1" applyFont="1"/>
    <xf numFmtId="0" fontId="91" fillId="0" borderId="0" xfId="57" applyFont="1" applyAlignment="1">
      <alignment horizontal="left" vertical="center"/>
    </xf>
    <xf numFmtId="1" fontId="91" fillId="0" borderId="0" xfId="57" applyNumberFormat="1" applyFont="1" applyAlignment="1">
      <alignment horizontal="left" vertical="center"/>
    </xf>
    <xf numFmtId="0" fontId="91" fillId="0" borderId="1" xfId="57" applyFont="1" applyBorder="1" applyAlignment="1">
      <alignment horizontal="left" vertical="center"/>
    </xf>
    <xf numFmtId="191" fontId="92" fillId="0" borderId="0" xfId="57" applyNumberFormat="1" applyFont="1" applyAlignment="1">
      <alignment horizontal="left" vertical="center"/>
    </xf>
    <xf numFmtId="0" fontId="52" fillId="0" borderId="0" xfId="57" applyAlignment="1">
      <alignment horizontal="left" vertical="center"/>
    </xf>
    <xf numFmtId="191" fontId="52" fillId="0" borderId="0" xfId="57" applyNumberFormat="1" applyAlignment="1">
      <alignment horizontal="left" vertical="center"/>
    </xf>
    <xf numFmtId="1" fontId="52" fillId="0" borderId="0" xfId="57" applyNumberFormat="1" applyAlignment="1">
      <alignment horizontal="left" vertical="center"/>
    </xf>
    <xf numFmtId="0" fontId="92" fillId="0" borderId="0" xfId="57" applyFont="1" applyAlignment="1">
      <alignment horizontal="left" vertical="center"/>
    </xf>
    <xf numFmtId="0" fontId="51" fillId="0" borderId="0" xfId="57" applyFont="1" applyAlignment="1">
      <alignment horizontal="left" vertical="center"/>
    </xf>
    <xf numFmtId="0" fontId="93" fillId="0" borderId="0" xfId="57" applyFont="1" applyAlignment="1">
      <alignment horizontal="left" vertical="center"/>
    </xf>
    <xf numFmtId="0" fontId="8" fillId="0" borderId="0" xfId="57" applyFont="1" applyAlignment="1">
      <alignment wrapText="1"/>
    </xf>
    <xf numFmtId="0" fontId="52" fillId="0" borderId="0" xfId="57" applyAlignment="1">
      <alignment wrapText="1"/>
    </xf>
    <xf numFmtId="2" fontId="28" fillId="0" borderId="0" xfId="57" applyNumberFormat="1" applyFont="1" applyAlignment="1">
      <alignment horizontal="left" vertical="center"/>
    </xf>
    <xf numFmtId="2" fontId="58" fillId="0" borderId="0" xfId="57" applyNumberFormat="1" applyFont="1" applyAlignment="1">
      <alignment horizontal="left" vertical="center"/>
    </xf>
    <xf numFmtId="2" fontId="92" fillId="0" borderId="0" xfId="57" applyNumberFormat="1" applyFont="1" applyAlignment="1">
      <alignment horizontal="left" vertical="center"/>
    </xf>
    <xf numFmtId="2" fontId="94" fillId="0" borderId="0" xfId="57" applyNumberFormat="1" applyFont="1" applyAlignment="1">
      <alignment horizontal="left" vertical="center"/>
    </xf>
    <xf numFmtId="2" fontId="95" fillId="3" borderId="0" xfId="57" applyNumberFormat="1" applyFont="1" applyFill="1" applyAlignment="1">
      <alignment horizontal="left" vertical="center"/>
    </xf>
    <xf numFmtId="2" fontId="96" fillId="3" borderId="0" xfId="57" applyNumberFormat="1" applyFont="1" applyFill="1" applyAlignment="1">
      <alignment horizontal="left" vertical="center"/>
    </xf>
    <xf numFmtId="0" fontId="91" fillId="0" borderId="4" xfId="57" applyFont="1" applyBorder="1" applyAlignment="1">
      <alignment horizontal="left" vertical="center"/>
    </xf>
    <xf numFmtId="0" fontId="91" fillId="0" borderId="43" xfId="57" applyFont="1" applyBorder="1" applyAlignment="1">
      <alignment horizontal="left" vertical="center"/>
    </xf>
    <xf numFmtId="0" fontId="52" fillId="0" borderId="2" xfId="57" applyBorder="1" applyAlignment="1">
      <alignment horizontal="left" vertical="center"/>
    </xf>
    <xf numFmtId="0" fontId="52" fillId="0" borderId="21" xfId="57" applyBorder="1" applyAlignment="1">
      <alignment horizontal="left" vertical="center"/>
    </xf>
    <xf numFmtId="1" fontId="91" fillId="0" borderId="4" xfId="57" applyNumberFormat="1" applyFont="1" applyBorder="1" applyAlignment="1">
      <alignment horizontal="left" vertical="center"/>
    </xf>
    <xf numFmtId="0" fontId="91" fillId="0" borderId="5" xfId="57" applyFont="1" applyBorder="1" applyAlignment="1">
      <alignment horizontal="left" vertical="center"/>
    </xf>
    <xf numFmtId="0" fontId="91" fillId="0" borderId="54" xfId="57" applyFont="1" applyBorder="1" applyAlignment="1">
      <alignment horizontal="left" vertical="center"/>
    </xf>
    <xf numFmtId="0" fontId="52" fillId="0" borderId="55" xfId="57" applyBorder="1" applyAlignment="1">
      <alignment horizontal="left" vertical="center"/>
    </xf>
    <xf numFmtId="1" fontId="91" fillId="0" borderId="5" xfId="57" applyNumberFormat="1" applyFont="1" applyBorder="1" applyAlignment="1">
      <alignment horizontal="left" vertical="center"/>
    </xf>
    <xf numFmtId="0" fontId="91" fillId="0" borderId="6" xfId="57" applyFont="1" applyBorder="1" applyAlignment="1">
      <alignment horizontal="left" vertical="center"/>
    </xf>
    <xf numFmtId="0" fontId="91" fillId="0" borderId="52" xfId="57" applyFont="1" applyBorder="1" applyAlignment="1">
      <alignment horizontal="left" vertical="center"/>
    </xf>
    <xf numFmtId="0" fontId="91" fillId="0" borderId="53" xfId="57" applyFont="1" applyBorder="1" applyAlignment="1">
      <alignment horizontal="left" vertical="center"/>
    </xf>
    <xf numFmtId="1" fontId="91" fillId="0" borderId="6" xfId="57" applyNumberFormat="1" applyFont="1" applyBorder="1" applyAlignment="1">
      <alignment horizontal="left" vertical="center"/>
    </xf>
    <xf numFmtId="0" fontId="91" fillId="0" borderId="3" xfId="57" applyFont="1" applyBorder="1" applyAlignment="1">
      <alignment horizontal="center" vertical="center"/>
    </xf>
    <xf numFmtId="0" fontId="91" fillId="0" borderId="7" xfId="57" applyFont="1" applyBorder="1" applyAlignment="1">
      <alignment horizontal="center" vertical="center"/>
    </xf>
    <xf numFmtId="0" fontId="52" fillId="0" borderId="9" xfId="57" applyBorder="1" applyAlignment="1">
      <alignment horizontal="center" vertical="center"/>
    </xf>
    <xf numFmtId="1" fontId="91" fillId="0" borderId="3" xfId="57" applyNumberFormat="1" applyFont="1" applyBorder="1" applyAlignment="1">
      <alignment horizontal="center" vertical="center"/>
    </xf>
    <xf numFmtId="0" fontId="91" fillId="0" borderId="3" xfId="57" applyFont="1" applyBorder="1" applyAlignment="1">
      <alignment horizontal="left" vertical="center"/>
    </xf>
    <xf numFmtId="2" fontId="28" fillId="0" borderId="3" xfId="57" applyNumberFormat="1" applyFont="1" applyBorder="1" applyAlignment="1">
      <alignment horizontal="left" vertical="center"/>
    </xf>
    <xf numFmtId="0" fontId="52" fillId="0" borderId="3" xfId="57" applyBorder="1" applyAlignment="1">
      <alignment horizontal="left" vertical="center"/>
    </xf>
    <xf numFmtId="2" fontId="28" fillId="0" borderId="4" xfId="57" applyNumberFormat="1" applyFont="1" applyBorder="1" applyAlignment="1">
      <alignment horizontal="left" vertical="center"/>
    </xf>
    <xf numFmtId="0" fontId="52" fillId="0" borderId="4" xfId="57" applyBorder="1" applyAlignment="1">
      <alignment horizontal="left" vertical="center"/>
    </xf>
    <xf numFmtId="0" fontId="1" fillId="0" borderId="5" xfId="57" applyFont="1" applyBorder="1" applyAlignment="1">
      <alignment horizontal="left" vertical="center" wrapText="1"/>
    </xf>
    <xf numFmtId="0" fontId="1" fillId="0" borderId="5" xfId="57" applyFont="1" applyBorder="1" applyAlignment="1">
      <alignment horizontal="center" vertical="center" wrapText="1"/>
    </xf>
    <xf numFmtId="2" fontId="52" fillId="0" borderId="5" xfId="57" applyNumberFormat="1" applyBorder="1" applyAlignment="1">
      <alignment horizontal="left" vertical="center"/>
    </xf>
    <xf numFmtId="0" fontId="52" fillId="0" borderId="5" xfId="57" applyBorder="1" applyAlignment="1">
      <alignment horizontal="left" vertical="center"/>
    </xf>
    <xf numFmtId="2" fontId="51" fillId="0" borderId="5" xfId="57" applyNumberFormat="1" applyFont="1" applyBorder="1" applyAlignment="1">
      <alignment horizontal="left" vertical="center"/>
    </xf>
    <xf numFmtId="2" fontId="28" fillId="0" borderId="5" xfId="57" applyNumberFormat="1" applyFont="1" applyBorder="1" applyAlignment="1">
      <alignment horizontal="left" vertical="center"/>
    </xf>
    <xf numFmtId="2" fontId="28" fillId="0" borderId="6" xfId="57" applyNumberFormat="1" applyFont="1" applyBorder="1" applyAlignment="1">
      <alignment horizontal="left" vertical="center"/>
    </xf>
    <xf numFmtId="0" fontId="52" fillId="0" borderId="6" xfId="57" applyBorder="1" applyAlignment="1">
      <alignment horizontal="left" vertical="center"/>
    </xf>
    <xf numFmtId="0" fontId="52" fillId="0" borderId="1" xfId="57" applyBorder="1" applyAlignment="1">
      <alignment horizontal="left" vertical="center"/>
    </xf>
    <xf numFmtId="0" fontId="1" fillId="0" borderId="54" xfId="57" applyFont="1" applyBorder="1" applyAlignment="1">
      <alignment horizontal="left" vertical="center" wrapText="1"/>
    </xf>
    <xf numFmtId="0" fontId="1" fillId="0" borderId="54" xfId="57" applyFont="1" applyBorder="1" applyAlignment="1">
      <alignment horizontal="center" vertical="center" wrapText="1"/>
    </xf>
    <xf numFmtId="0" fontId="52" fillId="0" borderId="54" xfId="57" applyBorder="1" applyAlignment="1">
      <alignment horizontal="left" vertical="center"/>
    </xf>
    <xf numFmtId="2" fontId="52" fillId="0" borderId="54" xfId="57" applyNumberFormat="1" applyBorder="1" applyAlignment="1">
      <alignment horizontal="left" vertical="center"/>
    </xf>
    <xf numFmtId="0" fontId="91" fillId="0" borderId="54" xfId="57" applyFont="1" applyBorder="1"/>
    <xf numFmtId="2" fontId="51" fillId="0" borderId="54" xfId="57" applyNumberFormat="1" applyFont="1" applyBorder="1" applyAlignment="1">
      <alignment horizontal="left" vertical="center"/>
    </xf>
    <xf numFmtId="2" fontId="51" fillId="0" borderId="52" xfId="57" applyNumberFormat="1" applyFont="1" applyBorder="1" applyAlignment="1">
      <alignment horizontal="left" vertical="center"/>
    </xf>
    <xf numFmtId="0" fontId="52" fillId="0" borderId="52" xfId="57" applyBorder="1" applyAlignment="1">
      <alignment horizontal="left" vertical="center"/>
    </xf>
    <xf numFmtId="2" fontId="28" fillId="0" borderId="54" xfId="57" applyNumberFormat="1" applyFont="1" applyBorder="1" applyAlignment="1">
      <alignment horizontal="left" vertical="center"/>
    </xf>
    <xf numFmtId="0" fontId="97" fillId="0" borderId="5" xfId="57" applyFont="1" applyBorder="1" applyAlignment="1">
      <alignment horizontal="center" vertical="center"/>
    </xf>
    <xf numFmtId="0" fontId="98" fillId="0" borderId="7" xfId="57" applyFont="1" applyBorder="1" applyAlignment="1">
      <alignment horizontal="left" vertical="center"/>
    </xf>
    <xf numFmtId="0" fontId="97" fillId="0" borderId="7" xfId="57" applyFont="1" applyBorder="1" applyAlignment="1">
      <alignment horizontal="left" vertical="center"/>
    </xf>
    <xf numFmtId="0" fontId="97" fillId="0" borderId="8" xfId="57" applyFont="1" applyBorder="1" applyAlignment="1">
      <alignment horizontal="left" vertical="center"/>
    </xf>
    <xf numFmtId="0" fontId="98" fillId="0" borderId="8" xfId="57" applyFont="1" applyBorder="1" applyAlignment="1">
      <alignment horizontal="left" vertical="center"/>
    </xf>
    <xf numFmtId="194" fontId="98" fillId="0" borderId="3" xfId="50" applyNumberFormat="1" applyFont="1" applyFill="1" applyBorder="1" applyAlignment="1">
      <alignment horizontal="left" vertical="center"/>
    </xf>
    <xf numFmtId="2" fontId="99" fillId="0" borderId="54" xfId="57" applyNumberFormat="1" applyFont="1" applyBorder="1" applyAlignment="1">
      <alignment horizontal="left" vertical="center"/>
    </xf>
    <xf numFmtId="0" fontId="97" fillId="0" borderId="4" xfId="57" applyFont="1" applyBorder="1" applyAlignment="1">
      <alignment horizontal="left" vertical="center"/>
    </xf>
    <xf numFmtId="1" fontId="97" fillId="0" borderId="0" xfId="57" applyNumberFormat="1" applyFont="1" applyAlignment="1">
      <alignment horizontal="left" vertical="center"/>
    </xf>
    <xf numFmtId="0" fontId="97" fillId="0" borderId="0" xfId="57" applyFont="1" applyAlignment="1">
      <alignment horizontal="left" vertical="center"/>
    </xf>
    <xf numFmtId="194" fontId="97" fillId="0" borderId="5" xfId="50" applyNumberFormat="1" applyFont="1" applyFill="1" applyBorder="1" applyAlignment="1">
      <alignment horizontal="left" vertical="center"/>
    </xf>
    <xf numFmtId="0" fontId="97" fillId="0" borderId="5" xfId="57" applyFont="1" applyBorder="1" applyAlignment="1">
      <alignment horizontal="left" vertical="center"/>
    </xf>
    <xf numFmtId="0" fontId="100" fillId="0" borderId="54" xfId="57" applyFont="1" applyBorder="1" applyAlignment="1">
      <alignment horizontal="left" vertical="center"/>
    </xf>
    <xf numFmtId="1" fontId="100" fillId="0" borderId="54" xfId="57" applyNumberFormat="1" applyFont="1" applyBorder="1" applyAlignment="1">
      <alignment horizontal="left" vertical="center"/>
    </xf>
    <xf numFmtId="0" fontId="100" fillId="0" borderId="0" xfId="57" applyFont="1" applyAlignment="1">
      <alignment horizontal="left" vertical="center"/>
    </xf>
    <xf numFmtId="0" fontId="101" fillId="0" borderId="0" xfId="57" applyFont="1" applyAlignment="1">
      <alignment horizontal="left" vertical="center"/>
    </xf>
    <xf numFmtId="195" fontId="100" fillId="0" borderId="5" xfId="50" applyNumberFormat="1" applyFont="1" applyFill="1" applyBorder="1" applyAlignment="1">
      <alignment horizontal="left" vertical="center"/>
    </xf>
    <xf numFmtId="0" fontId="91" fillId="0" borderId="5" xfId="57" applyFont="1" applyBorder="1" applyAlignment="1">
      <alignment horizontal="center" vertical="center"/>
    </xf>
    <xf numFmtId="0" fontId="102" fillId="0" borderId="54" xfId="57" applyFont="1" applyBorder="1" applyAlignment="1">
      <alignment horizontal="left" vertical="center"/>
    </xf>
    <xf numFmtId="0" fontId="102" fillId="0" borderId="0" xfId="57" applyFont="1" applyAlignment="1">
      <alignment horizontal="left" vertical="center"/>
    </xf>
    <xf numFmtId="180" fontId="102" fillId="0" borderId="5" xfId="50" applyFont="1" applyFill="1" applyBorder="1" applyAlignment="1">
      <alignment horizontal="left" vertical="center"/>
    </xf>
    <xf numFmtId="10" fontId="100" fillId="0" borderId="54" xfId="57" applyNumberFormat="1" applyFont="1" applyBorder="1" applyAlignment="1">
      <alignment horizontal="left" vertical="center"/>
    </xf>
    <xf numFmtId="0" fontId="98" fillId="0" borderId="5" xfId="57" applyFont="1" applyBorder="1" applyAlignment="1">
      <alignment horizontal="center" vertical="center"/>
    </xf>
    <xf numFmtId="0" fontId="98" fillId="0" borderId="54" xfId="57" applyFont="1" applyBorder="1" applyAlignment="1">
      <alignment horizontal="left" vertical="center"/>
    </xf>
    <xf numFmtId="0" fontId="98" fillId="0" borderId="5" xfId="57" applyFont="1" applyBorder="1" applyAlignment="1">
      <alignment horizontal="left" vertical="center"/>
    </xf>
    <xf numFmtId="1" fontId="98" fillId="0" borderId="0" xfId="57" applyNumberFormat="1" applyFont="1" applyAlignment="1">
      <alignment horizontal="left" vertical="center"/>
    </xf>
    <xf numFmtId="0" fontId="72" fillId="0" borderId="0" xfId="57" applyFont="1" applyAlignment="1">
      <alignment horizontal="left" vertical="center"/>
    </xf>
    <xf numFmtId="0" fontId="98" fillId="0" borderId="0" xfId="57" applyFont="1" applyAlignment="1">
      <alignment horizontal="left" vertical="center"/>
    </xf>
    <xf numFmtId="10" fontId="97" fillId="0" borderId="0" xfId="57" applyNumberFormat="1" applyFont="1" applyAlignment="1">
      <alignment horizontal="left" vertical="center"/>
    </xf>
    <xf numFmtId="194" fontId="98" fillId="0" borderId="5" xfId="50" applyNumberFormat="1" applyFont="1" applyFill="1" applyBorder="1" applyAlignment="1">
      <alignment horizontal="left" vertical="center"/>
    </xf>
    <xf numFmtId="0" fontId="97" fillId="0" borderId="54" xfId="57" applyFont="1" applyBorder="1" applyAlignment="1">
      <alignment horizontal="left" vertical="center"/>
    </xf>
    <xf numFmtId="0" fontId="103" fillId="0" borderId="0" xfId="57" applyFont="1" applyAlignment="1">
      <alignment horizontal="left" vertical="center"/>
    </xf>
    <xf numFmtId="0" fontId="97" fillId="0" borderId="6" xfId="57" applyFont="1" applyBorder="1" applyAlignment="1">
      <alignment horizontal="center" vertical="center"/>
    </xf>
    <xf numFmtId="10" fontId="98" fillId="0" borderId="52" xfId="57" applyNumberFormat="1" applyFont="1" applyBorder="1" applyAlignment="1">
      <alignment horizontal="left" vertical="center"/>
    </xf>
    <xf numFmtId="0" fontId="98" fillId="0" borderId="6" xfId="57" applyFont="1" applyBorder="1" applyAlignment="1">
      <alignment horizontal="left" vertical="center"/>
    </xf>
    <xf numFmtId="0" fontId="97" fillId="0" borderId="1" xfId="57" applyFont="1" applyBorder="1" applyAlignment="1">
      <alignment horizontal="left" vertical="center"/>
    </xf>
    <xf numFmtId="194" fontId="97" fillId="0" borderId="6" xfId="50" applyNumberFormat="1" applyFont="1" applyFill="1" applyBorder="1" applyAlignment="1">
      <alignment horizontal="left" vertical="center"/>
    </xf>
    <xf numFmtId="1" fontId="91" fillId="0" borderId="0" xfId="57" applyNumberFormat="1" applyFont="1"/>
    <xf numFmtId="1" fontId="98" fillId="0" borderId="54" xfId="57" applyNumberFormat="1" applyFont="1" applyBorder="1" applyAlignment="1">
      <alignment horizontal="left" vertical="center"/>
    </xf>
    <xf numFmtId="0" fontId="98" fillId="0" borderId="6" xfId="57" applyFont="1" applyBorder="1" applyAlignment="1">
      <alignment horizontal="center" vertical="center"/>
    </xf>
    <xf numFmtId="0" fontId="98" fillId="0" borderId="52" xfId="57" applyFont="1" applyBorder="1" applyAlignment="1">
      <alignment horizontal="left" vertical="center"/>
    </xf>
    <xf numFmtId="1" fontId="98" fillId="0" borderId="52" xfId="57" applyNumberFormat="1" applyFont="1" applyBorder="1" applyAlignment="1">
      <alignment horizontal="left" vertical="center"/>
    </xf>
    <xf numFmtId="0" fontId="98" fillId="0" borderId="1" xfId="57" applyFont="1" applyBorder="1" applyAlignment="1">
      <alignment horizontal="left" vertical="center"/>
    </xf>
    <xf numFmtId="1" fontId="98" fillId="0" borderId="1" xfId="57" applyNumberFormat="1" applyFont="1" applyBorder="1" applyAlignment="1">
      <alignment horizontal="left" vertical="center"/>
    </xf>
    <xf numFmtId="0" fontId="72" fillId="0" borderId="1" xfId="57" applyFont="1" applyBorder="1" applyAlignment="1">
      <alignment horizontal="left" vertical="center"/>
    </xf>
    <xf numFmtId="194" fontId="98" fillId="0" borderId="6" xfId="50" applyNumberFormat="1" applyFont="1" applyFill="1" applyBorder="1" applyAlignment="1">
      <alignment horizontal="left" vertical="center"/>
    </xf>
    <xf numFmtId="0" fontId="97" fillId="0" borderId="3" xfId="57" applyFont="1" applyBorder="1" applyAlignment="1">
      <alignment horizontal="center" vertical="center"/>
    </xf>
    <xf numFmtId="194" fontId="98" fillId="0" borderId="3" xfId="50" applyNumberFormat="1" applyFont="1" applyBorder="1" applyAlignment="1">
      <alignment horizontal="left" vertical="center"/>
    </xf>
    <xf numFmtId="0" fontId="104" fillId="0" borderId="5" xfId="57" applyFont="1" applyBorder="1" applyAlignment="1">
      <alignment horizontal="center" vertical="center"/>
    </xf>
    <xf numFmtId="0" fontId="1" fillId="0" borderId="5" xfId="57" applyFont="1" applyBorder="1" applyAlignment="1">
      <alignment horizontal="center"/>
    </xf>
    <xf numFmtId="1" fontId="97" fillId="0" borderId="54" xfId="57" applyNumberFormat="1" applyFont="1" applyBorder="1" applyAlignment="1">
      <alignment horizontal="left" vertical="center"/>
    </xf>
    <xf numFmtId="194" fontId="97" fillId="0" borderId="5" xfId="50" applyNumberFormat="1" applyFont="1" applyBorder="1" applyAlignment="1">
      <alignment horizontal="left" vertical="center"/>
    </xf>
    <xf numFmtId="0" fontId="105" fillId="0" borderId="54" xfId="57" applyFont="1" applyBorder="1" applyAlignment="1">
      <alignment horizontal="left" vertical="center"/>
    </xf>
    <xf numFmtId="194" fontId="106" fillId="0" borderId="5" xfId="50" applyNumberFormat="1" applyFont="1" applyBorder="1" applyAlignment="1">
      <alignment horizontal="left" vertical="center"/>
    </xf>
    <xf numFmtId="0" fontId="97" fillId="0" borderId="6" xfId="57" applyFont="1" applyBorder="1" applyAlignment="1">
      <alignment horizontal="left" vertical="center"/>
    </xf>
    <xf numFmtId="0" fontId="1" fillId="0" borderId="6" xfId="57" applyFont="1" applyBorder="1" applyAlignment="1">
      <alignment horizontal="center"/>
    </xf>
    <xf numFmtId="180" fontId="106" fillId="0" borderId="6" xfId="50" applyFont="1" applyBorder="1" applyAlignment="1">
      <alignment horizontal="left" vertical="center"/>
    </xf>
    <xf numFmtId="0" fontId="91" fillId="0" borderId="0" xfId="57" applyFont="1" applyAlignment="1">
      <alignment horizontal="center" vertical="center"/>
    </xf>
    <xf numFmtId="0" fontId="93" fillId="0" borderId="0" xfId="57" applyFont="1"/>
    <xf numFmtId="0" fontId="93" fillId="0" borderId="0" xfId="57" applyFont="1" applyAlignment="1">
      <alignment horizontal="center"/>
    </xf>
    <xf numFmtId="0" fontId="93" fillId="0" borderId="0" xfId="57" applyFont="1" applyAlignment="1">
      <alignment horizontal="left"/>
    </xf>
    <xf numFmtId="2" fontId="98" fillId="0" borderId="54" xfId="57" applyNumberFormat="1" applyFont="1" applyBorder="1" applyAlignment="1">
      <alignment horizontal="left" vertical="center"/>
    </xf>
    <xf numFmtId="0" fontId="1" fillId="0" borderId="0" xfId="57" applyFont="1" applyAlignment="1">
      <alignment horizontal="center"/>
    </xf>
    <xf numFmtId="1" fontId="1" fillId="0" borderId="0" xfId="57" applyNumberFormat="1" applyFont="1" applyAlignment="1">
      <alignment horizontal="center"/>
    </xf>
    <xf numFmtId="191" fontId="1" fillId="0" borderId="0" xfId="57" applyNumberFormat="1" applyFont="1"/>
    <xf numFmtId="0" fontId="1" fillId="0" borderId="0" xfId="57" applyFont="1" applyAlignment="1">
      <alignment horizontal="left" vertical="center"/>
    </xf>
    <xf numFmtId="1" fontId="1" fillId="0" borderId="0" xfId="57" applyNumberFormat="1" applyFont="1" applyAlignment="1">
      <alignment horizontal="left" vertical="center"/>
    </xf>
    <xf numFmtId="0" fontId="1" fillId="0" borderId="1" xfId="57" applyFont="1" applyBorder="1" applyAlignment="1">
      <alignment horizontal="left" vertical="center"/>
    </xf>
    <xf numFmtId="191" fontId="16" fillId="0" borderId="0" xfId="57" applyNumberFormat="1" applyFont="1" applyAlignment="1">
      <alignment horizontal="left" vertical="center"/>
    </xf>
    <xf numFmtId="0" fontId="15" fillId="0" borderId="0" xfId="57" applyFont="1" applyAlignment="1">
      <alignment horizontal="left" vertical="center"/>
    </xf>
    <xf numFmtId="191" fontId="15" fillId="0" borderId="0" xfId="57" applyNumberFormat="1" applyFont="1" applyAlignment="1">
      <alignment horizontal="left" vertical="center"/>
    </xf>
    <xf numFmtId="1" fontId="15" fillId="0" borderId="0" xfId="57" applyNumberFormat="1" applyFont="1" applyAlignment="1">
      <alignment horizontal="left" vertical="center"/>
    </xf>
    <xf numFmtId="0" fontId="16" fillId="0" borderId="0" xfId="57" applyFont="1" applyAlignment="1">
      <alignment horizontal="left" vertical="center"/>
    </xf>
    <xf numFmtId="2" fontId="16" fillId="0" borderId="0" xfId="57" applyNumberFormat="1" applyFont="1" applyAlignment="1">
      <alignment horizontal="left" vertical="center"/>
    </xf>
    <xf numFmtId="2" fontId="59" fillId="0" borderId="0" xfId="57" applyNumberFormat="1" applyFont="1" applyAlignment="1">
      <alignment horizontal="left" vertical="center"/>
    </xf>
    <xf numFmtId="2" fontId="8" fillId="0" borderId="0" xfId="57" applyNumberFormat="1" applyFont="1" applyAlignment="1">
      <alignment horizontal="left" vertical="center"/>
    </xf>
    <xf numFmtId="0" fontId="1" fillId="0" borderId="4" xfId="57" applyFont="1" applyBorder="1" applyAlignment="1">
      <alignment horizontal="left" vertical="center"/>
    </xf>
    <xf numFmtId="0" fontId="1" fillId="0" borderId="43" xfId="57" applyFont="1" applyBorder="1" applyAlignment="1">
      <alignment horizontal="left" vertical="center"/>
    </xf>
    <xf numFmtId="0" fontId="15" fillId="0" borderId="2" xfId="57" applyFont="1" applyBorder="1" applyAlignment="1">
      <alignment horizontal="left" vertical="center"/>
    </xf>
    <xf numFmtId="0" fontId="15" fillId="0" borderId="21" xfId="57" applyFont="1" applyBorder="1" applyAlignment="1">
      <alignment horizontal="left" vertical="center"/>
    </xf>
    <xf numFmtId="1" fontId="1" fillId="0" borderId="4" xfId="57" applyNumberFormat="1" applyFont="1" applyBorder="1" applyAlignment="1">
      <alignment horizontal="left" vertical="center"/>
    </xf>
    <xf numFmtId="0" fontId="1" fillId="0" borderId="5" xfId="57" applyFont="1" applyBorder="1" applyAlignment="1">
      <alignment horizontal="left" vertical="center"/>
    </xf>
    <xf numFmtId="0" fontId="1" fillId="0" borderId="54" xfId="57" applyFont="1" applyBorder="1" applyAlignment="1">
      <alignment horizontal="left" vertical="center"/>
    </xf>
    <xf numFmtId="0" fontId="15" fillId="0" borderId="55" xfId="57" applyFont="1" applyBorder="1" applyAlignment="1">
      <alignment horizontal="left" vertical="center"/>
    </xf>
    <xf numFmtId="1" fontId="1" fillId="0" borderId="5" xfId="57" applyNumberFormat="1" applyFont="1" applyBorder="1" applyAlignment="1">
      <alignment horizontal="left" vertical="center"/>
    </xf>
    <xf numFmtId="0" fontId="1" fillId="0" borderId="6" xfId="57" applyFont="1" applyBorder="1" applyAlignment="1">
      <alignment horizontal="left" vertical="center"/>
    </xf>
    <xf numFmtId="0" fontId="1" fillId="0" borderId="52" xfId="57" applyFont="1" applyBorder="1" applyAlignment="1">
      <alignment horizontal="left" vertical="center"/>
    </xf>
    <xf numFmtId="0" fontId="1" fillId="0" borderId="53" xfId="57" applyFont="1" applyBorder="1" applyAlignment="1">
      <alignment horizontal="left" vertical="center"/>
    </xf>
    <xf numFmtId="1" fontId="1" fillId="0" borderId="6" xfId="57" applyNumberFormat="1" applyFont="1" applyBorder="1" applyAlignment="1">
      <alignment horizontal="left" vertical="center"/>
    </xf>
    <xf numFmtId="0" fontId="1" fillId="0" borderId="3" xfId="57" applyFont="1" applyBorder="1" applyAlignment="1">
      <alignment horizontal="left" vertical="center"/>
    </xf>
    <xf numFmtId="0" fontId="1" fillId="0" borderId="7" xfId="57" applyFont="1" applyBorder="1" applyAlignment="1">
      <alignment horizontal="left" vertical="center"/>
    </xf>
    <xf numFmtId="0" fontId="15" fillId="0" borderId="8" xfId="57" applyFont="1" applyBorder="1" applyAlignment="1">
      <alignment horizontal="left" vertical="center"/>
    </xf>
    <xf numFmtId="0" fontId="15" fillId="0" borderId="9" xfId="57" applyFont="1" applyBorder="1" applyAlignment="1">
      <alignment horizontal="left" vertical="center"/>
    </xf>
    <xf numFmtId="1" fontId="1" fillId="0" borderId="3" xfId="57" applyNumberFormat="1" applyFont="1" applyBorder="1" applyAlignment="1">
      <alignment horizontal="left" vertical="center"/>
    </xf>
    <xf numFmtId="2" fontId="8" fillId="0" borderId="7" xfId="57" applyNumberFormat="1" applyFont="1" applyBorder="1" applyAlignment="1">
      <alignment horizontal="left" vertical="center"/>
    </xf>
    <xf numFmtId="0" fontId="44" fillId="0" borderId="5" xfId="57" applyFont="1" applyBorder="1" applyAlignment="1">
      <alignment horizontal="center" vertical="center"/>
    </xf>
    <xf numFmtId="0" fontId="1" fillId="0" borderId="0" xfId="57" applyFont="1" applyAlignment="1">
      <alignment horizontal="left" vertical="center" wrapText="1"/>
    </xf>
    <xf numFmtId="0" fontId="1" fillId="0" borderId="0" xfId="57" applyFont="1" applyAlignment="1">
      <alignment horizontal="center" vertical="center" wrapText="1"/>
    </xf>
    <xf numFmtId="185" fontId="1" fillId="0" borderId="54" xfId="57" applyNumberFormat="1" applyFont="1" applyBorder="1" applyAlignment="1">
      <alignment horizontal="left" vertical="center" wrapText="1"/>
    </xf>
    <xf numFmtId="184" fontId="1" fillId="0" borderId="5" xfId="57" applyNumberFormat="1" applyFont="1" applyBorder="1" applyAlignment="1">
      <alignment horizontal="center" vertical="center" wrapText="1"/>
    </xf>
    <xf numFmtId="0" fontId="1" fillId="0" borderId="5" xfId="57" applyFont="1" applyBorder="1" applyAlignment="1">
      <alignment horizontal="center" vertical="center"/>
    </xf>
    <xf numFmtId="0" fontId="1" fillId="0" borderId="55" xfId="57" applyFont="1" applyBorder="1" applyAlignment="1">
      <alignment horizontal="left" vertical="center"/>
    </xf>
    <xf numFmtId="1" fontId="1" fillId="0" borderId="5" xfId="57" applyNumberFormat="1" applyFont="1" applyBorder="1" applyAlignment="1">
      <alignment horizontal="center" vertical="center"/>
    </xf>
    <xf numFmtId="0" fontId="1" fillId="0" borderId="54" xfId="57" applyFont="1" applyBorder="1" applyAlignment="1">
      <alignment horizontal="right" vertical="center"/>
    </xf>
    <xf numFmtId="0" fontId="15" fillId="0" borderId="0" xfId="57" applyFont="1" applyAlignment="1">
      <alignment horizontal="right" vertical="center"/>
    </xf>
    <xf numFmtId="0" fontId="1" fillId="0" borderId="5" xfId="57" applyFont="1" applyBorder="1" applyAlignment="1">
      <alignment horizontal="left" vertical="top"/>
    </xf>
    <xf numFmtId="0" fontId="1" fillId="0" borderId="8" xfId="57" applyFont="1" applyBorder="1" applyAlignment="1">
      <alignment horizontal="left" vertical="center"/>
    </xf>
    <xf numFmtId="1" fontId="1" fillId="0" borderId="3" xfId="57" applyNumberFormat="1" applyFont="1" applyBorder="1" applyAlignment="1">
      <alignment horizontal="center" vertical="center"/>
    </xf>
    <xf numFmtId="2" fontId="74" fillId="0" borderId="54" xfId="57" applyNumberFormat="1" applyFont="1" applyBorder="1" applyAlignment="1">
      <alignment horizontal="left" vertical="center"/>
    </xf>
    <xf numFmtId="1" fontId="1" fillId="0" borderId="54" xfId="57" applyNumberFormat="1" applyFont="1" applyBorder="1" applyAlignment="1">
      <alignment horizontal="left" vertical="center"/>
    </xf>
    <xf numFmtId="0" fontId="107" fillId="0" borderId="5" xfId="57" applyFont="1" applyBorder="1" applyAlignment="1">
      <alignment horizontal="center" vertical="center"/>
    </xf>
    <xf numFmtId="0" fontId="35" fillId="0" borderId="54" xfId="57" applyFont="1" applyBorder="1" applyAlignment="1">
      <alignment horizontal="left" vertical="center"/>
    </xf>
    <xf numFmtId="0" fontId="35" fillId="0" borderId="5" xfId="57" applyFont="1" applyBorder="1" applyAlignment="1">
      <alignment horizontal="left" vertical="center"/>
    </xf>
    <xf numFmtId="1" fontId="35" fillId="0" borderId="0" xfId="57" applyNumberFormat="1" applyFont="1" applyAlignment="1">
      <alignment horizontal="left" vertical="center"/>
    </xf>
    <xf numFmtId="0" fontId="108" fillId="0" borderId="0" xfId="57" applyFont="1" applyAlignment="1">
      <alignment horizontal="left" vertical="center"/>
    </xf>
    <xf numFmtId="0" fontId="35" fillId="0" borderId="0" xfId="57" applyFont="1" applyAlignment="1">
      <alignment horizontal="left" vertical="center"/>
    </xf>
    <xf numFmtId="0" fontId="44" fillId="0" borderId="0" xfId="57" applyFont="1" applyAlignment="1">
      <alignment horizontal="left" vertical="center"/>
    </xf>
    <xf numFmtId="10" fontId="44" fillId="0" borderId="0" xfId="57" applyNumberFormat="1" applyFont="1" applyAlignment="1">
      <alignment horizontal="left" vertical="center"/>
    </xf>
    <xf numFmtId="185" fontId="35" fillId="0" borderId="5" xfId="50" applyNumberFormat="1" applyFont="1" applyFill="1" applyBorder="1" applyAlignment="1">
      <alignment horizontal="center" vertical="center"/>
    </xf>
    <xf numFmtId="0" fontId="109" fillId="0" borderId="5" xfId="57" applyFont="1" applyBorder="1" applyAlignment="1">
      <alignment horizontal="center" vertical="center"/>
    </xf>
    <xf numFmtId="0" fontId="44" fillId="0" borderId="54" xfId="57" applyFont="1" applyBorder="1" applyAlignment="1">
      <alignment horizontal="left" vertical="center"/>
    </xf>
    <xf numFmtId="0" fontId="110" fillId="0" borderId="0" xfId="57" applyFont="1" applyAlignment="1">
      <alignment horizontal="left" vertical="center"/>
    </xf>
    <xf numFmtId="185" fontId="44" fillId="0" borderId="5" xfId="50" applyNumberFormat="1" applyFont="1" applyFill="1" applyBorder="1" applyAlignment="1">
      <alignment horizontal="left" vertical="center"/>
    </xf>
    <xf numFmtId="10" fontId="35" fillId="0" borderId="54" xfId="57" applyNumberFormat="1" applyFont="1" applyBorder="1" applyAlignment="1">
      <alignment horizontal="left" vertical="center"/>
    </xf>
    <xf numFmtId="1" fontId="35" fillId="0" borderId="54" xfId="57" applyNumberFormat="1" applyFont="1" applyBorder="1" applyAlignment="1">
      <alignment horizontal="left" vertical="center"/>
    </xf>
    <xf numFmtId="0" fontId="44" fillId="0" borderId="5" xfId="57" applyFont="1" applyBorder="1" applyAlignment="1">
      <alignment horizontal="left" vertical="center"/>
    </xf>
    <xf numFmtId="10" fontId="1" fillId="0" borderId="54" xfId="57" applyNumberFormat="1" applyFont="1" applyBorder="1" applyAlignment="1">
      <alignment horizontal="left" vertical="center"/>
    </xf>
    <xf numFmtId="1" fontId="1" fillId="0" borderId="0" xfId="57" applyNumberFormat="1" applyFont="1"/>
    <xf numFmtId="0" fontId="1" fillId="0" borderId="3" xfId="57" applyFont="1" applyBorder="1" applyAlignment="1">
      <alignment horizontal="center" vertical="center"/>
    </xf>
    <xf numFmtId="2" fontId="1" fillId="0" borderId="3" xfId="57" applyNumberFormat="1" applyFont="1" applyBorder="1" applyAlignment="1">
      <alignment horizontal="left" vertical="center"/>
    </xf>
    <xf numFmtId="2" fontId="1" fillId="0" borderId="54" xfId="57" applyNumberFormat="1" applyFont="1" applyBorder="1" applyAlignment="1">
      <alignment horizontal="left" vertical="center"/>
    </xf>
    <xf numFmtId="2" fontId="1" fillId="0" borderId="5" xfId="57" applyNumberFormat="1" applyFont="1" applyBorder="1" applyAlignment="1">
      <alignment horizontal="left" vertical="center"/>
    </xf>
    <xf numFmtId="0" fontId="1" fillId="0" borderId="6" xfId="57" applyFont="1" applyBorder="1" applyAlignment="1">
      <alignment horizontal="center" vertical="center"/>
    </xf>
    <xf numFmtId="0" fontId="44" fillId="0" borderId="6" xfId="57" applyFont="1" applyBorder="1" applyAlignment="1">
      <alignment horizontal="left" vertical="center"/>
    </xf>
    <xf numFmtId="1" fontId="1" fillId="0" borderId="52" xfId="57" applyNumberFormat="1" applyFont="1" applyBorder="1" applyAlignment="1">
      <alignment horizontal="left" vertical="center"/>
    </xf>
    <xf numFmtId="0" fontId="1" fillId="0" borderId="0" xfId="57" applyFont="1" applyAlignment="1">
      <alignment horizontal="center" vertical="center"/>
    </xf>
    <xf numFmtId="0" fontId="1" fillId="0" borderId="54" xfId="57" applyFont="1" applyBorder="1"/>
    <xf numFmtId="0" fontId="35" fillId="0" borderId="0" xfId="0" applyFont="1"/>
    <xf numFmtId="0" fontId="3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108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vertical="center" wrapText="1"/>
    </xf>
    <xf numFmtId="0" fontId="35" fillId="0" borderId="3" xfId="0" applyFont="1" applyBorder="1" applyAlignment="1">
      <alignment horizontal="center" vertical="center" wrapText="1"/>
    </xf>
    <xf numFmtId="187" fontId="37" fillId="0" borderId="3" xfId="0" applyNumberFormat="1" applyFont="1" applyBorder="1" applyAlignment="1">
      <alignment horizontal="center" vertical="center" wrapText="1"/>
    </xf>
    <xf numFmtId="187" fontId="37" fillId="0" borderId="7" xfId="0" applyNumberFormat="1" applyFont="1" applyBorder="1" applyAlignment="1">
      <alignment horizontal="center" vertical="center" wrapText="1"/>
    </xf>
    <xf numFmtId="187" fontId="37" fillId="0" borderId="9" xfId="0" applyNumberFormat="1" applyFont="1" applyBorder="1" applyAlignment="1">
      <alignment horizontal="center" vertical="center" wrapText="1"/>
    </xf>
    <xf numFmtId="49" fontId="3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184" fontId="35" fillId="0" borderId="3" xfId="0" applyNumberFormat="1" applyFont="1" applyBorder="1" applyAlignment="1">
      <alignment horizontal="center" vertical="center"/>
    </xf>
    <xf numFmtId="184" fontId="35" fillId="0" borderId="7" xfId="0" applyNumberFormat="1" applyFont="1" applyBorder="1" applyAlignment="1">
      <alignment horizontal="center" vertical="center"/>
    </xf>
    <xf numFmtId="184" fontId="35" fillId="0" borderId="9" xfId="0" applyNumberFormat="1" applyFont="1" applyBorder="1" applyAlignment="1">
      <alignment horizontal="center" vertical="center"/>
    </xf>
    <xf numFmtId="184" fontId="35" fillId="0" borderId="52" xfId="0" applyNumberFormat="1" applyFont="1" applyBorder="1" applyAlignment="1">
      <alignment horizontal="center" vertical="center"/>
    </xf>
    <xf numFmtId="184" fontId="35" fillId="0" borderId="5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center" wrapText="1"/>
    </xf>
    <xf numFmtId="0" fontId="37" fillId="0" borderId="3" xfId="0" applyFont="1" applyBorder="1" applyAlignment="1">
      <alignment horizontal="center" vertical="center" wrapText="1"/>
    </xf>
    <xf numFmtId="184" fontId="37" fillId="0" borderId="3" xfId="0" applyNumberFormat="1" applyFont="1" applyBorder="1" applyAlignment="1">
      <alignment horizontal="center" vertical="center"/>
    </xf>
    <xf numFmtId="185" fontId="35" fillId="0" borderId="7" xfId="0" applyNumberFormat="1" applyFont="1" applyBorder="1" applyAlignment="1">
      <alignment horizontal="center" vertical="center"/>
    </xf>
    <xf numFmtId="185" fontId="35" fillId="0" borderId="9" xfId="0" applyNumberFormat="1" applyFont="1" applyBorder="1" applyAlignment="1">
      <alignment horizontal="center" vertical="center"/>
    </xf>
    <xf numFmtId="185" fontId="37" fillId="0" borderId="3" xfId="0" applyNumberFormat="1" applyFont="1" applyBorder="1" applyAlignment="1">
      <alignment horizontal="center" vertical="center"/>
    </xf>
    <xf numFmtId="185" fontId="35" fillId="0" borderId="3" xfId="0" applyNumberFormat="1" applyFont="1" applyBorder="1" applyAlignment="1">
      <alignment horizontal="center" vertical="center" wrapText="1"/>
    </xf>
    <xf numFmtId="184" fontId="1" fillId="0" borderId="7" xfId="0" applyNumberFormat="1" applyFont="1" applyBorder="1" applyAlignment="1">
      <alignment horizontal="center" vertical="center"/>
    </xf>
    <xf numFmtId="184" fontId="1" fillId="0" borderId="9" xfId="0" applyNumberFormat="1" applyFont="1" applyBorder="1" applyAlignment="1">
      <alignment horizontal="center" vertical="center"/>
    </xf>
    <xf numFmtId="0" fontId="1" fillId="0" borderId="3" xfId="57" applyFont="1" applyBorder="1" applyAlignment="1">
      <alignment horizontal="left"/>
    </xf>
    <xf numFmtId="184" fontId="35" fillId="3" borderId="7" xfId="0" applyNumberFormat="1" applyFont="1" applyFill="1" applyBorder="1" applyAlignment="1">
      <alignment horizontal="center" vertical="center"/>
    </xf>
    <xf numFmtId="184" fontId="35" fillId="3" borderId="9" xfId="0" applyNumberFormat="1" applyFont="1" applyFill="1" applyBorder="1" applyAlignment="1">
      <alignment horizontal="center" vertical="center"/>
    </xf>
    <xf numFmtId="0" fontId="35" fillId="0" borderId="3" xfId="0" applyFont="1" applyBorder="1"/>
    <xf numFmtId="0" fontId="37" fillId="0" borderId="3" xfId="0" applyFont="1" applyBorder="1" applyAlignment="1">
      <alignment vertical="center"/>
    </xf>
    <xf numFmtId="184" fontId="37" fillId="0" borderId="7" xfId="0" applyNumberFormat="1" applyFont="1" applyBorder="1" applyAlignment="1">
      <alignment horizontal="center" vertical="center"/>
    </xf>
    <xf numFmtId="184" fontId="37" fillId="0" borderId="9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/>
    </xf>
    <xf numFmtId="0" fontId="37" fillId="0" borderId="3" xfId="0" applyFont="1" applyBorder="1"/>
    <xf numFmtId="0" fontId="35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left" vertical="center" wrapText="1"/>
    </xf>
    <xf numFmtId="184" fontId="38" fillId="0" borderId="3" xfId="0" applyNumberFormat="1" applyFont="1" applyBorder="1" applyAlignment="1">
      <alignment horizontal="center" vertical="center" wrapText="1"/>
    </xf>
    <xf numFmtId="184" fontId="35" fillId="0" borderId="0" xfId="0" applyNumberFormat="1" applyFont="1"/>
    <xf numFmtId="0" fontId="59" fillId="0" borderId="0" xfId="0" applyFont="1"/>
    <xf numFmtId="0" fontId="59" fillId="0" borderId="0" xfId="0" applyFont="1" applyAlignment="1">
      <alignment horizontal="right"/>
    </xf>
    <xf numFmtId="0" fontId="111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0" borderId="0" xfId="57" applyFont="1" applyAlignment="1">
      <alignment horizontal="left"/>
    </xf>
    <xf numFmtId="184" fontId="38" fillId="0" borderId="7" xfId="0" applyNumberFormat="1" applyFont="1" applyBorder="1" applyAlignment="1">
      <alignment horizontal="center" vertical="center" wrapText="1"/>
    </xf>
    <xf numFmtId="184" fontId="37" fillId="0" borderId="8" xfId="0" applyNumberFormat="1" applyFont="1" applyBorder="1" applyAlignment="1">
      <alignment horizontal="center" vertical="center"/>
    </xf>
    <xf numFmtId="184" fontId="38" fillId="0" borderId="8" xfId="0" applyNumberFormat="1" applyFont="1" applyBorder="1" applyAlignment="1">
      <alignment horizontal="center" vertical="center" wrapText="1"/>
    </xf>
    <xf numFmtId="184" fontId="38" fillId="0" borderId="9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12" fillId="0" borderId="0" xfId="0" applyFont="1" applyAlignment="1">
      <alignment horizontal="center" vertical="center"/>
    </xf>
    <xf numFmtId="0" fontId="8" fillId="3" borderId="3" xfId="62" applyFont="1" applyFill="1" applyBorder="1" applyAlignment="1">
      <alignment horizontal="center" vertical="center"/>
    </xf>
    <xf numFmtId="0" fontId="8" fillId="0" borderId="3" xfId="62" applyFont="1" applyBorder="1" applyAlignment="1">
      <alignment horizontal="center" vertical="center"/>
    </xf>
    <xf numFmtId="0" fontId="8" fillId="0" borderId="4" xfId="62" applyFont="1" applyBorder="1" applyAlignment="1">
      <alignment horizontal="center" vertical="center"/>
    </xf>
    <xf numFmtId="0" fontId="7" fillId="3" borderId="3" xfId="62" applyFont="1" applyFill="1" applyBorder="1" applyAlignment="1">
      <alignment horizontal="center" vertical="center"/>
    </xf>
    <xf numFmtId="0" fontId="14" fillId="0" borderId="7" xfId="6" applyFont="1" applyBorder="1" applyAlignment="1">
      <alignment horizontal="center" vertical="center"/>
    </xf>
    <xf numFmtId="0" fontId="113" fillId="5" borderId="3" xfId="0" applyFont="1" applyFill="1" applyBorder="1" applyAlignment="1">
      <alignment horizontal="justify" vertical="center" wrapText="1"/>
    </xf>
    <xf numFmtId="0" fontId="1" fillId="0" borderId="9" xfId="62" applyFont="1" applyBorder="1" applyAlignment="1">
      <alignment horizontal="center" vertical="center"/>
    </xf>
    <xf numFmtId="0" fontId="14" fillId="5" borderId="7" xfId="6" applyFont="1" applyFill="1" applyBorder="1" applyAlignment="1">
      <alignment horizontal="center" vertical="center" wrapText="1"/>
    </xf>
    <xf numFmtId="0" fontId="7" fillId="0" borderId="9" xfId="62" applyFont="1" applyBorder="1" applyAlignment="1">
      <alignment horizontal="center" vertical="center"/>
    </xf>
    <xf numFmtId="0" fontId="14" fillId="0" borderId="7" xfId="6" applyFont="1" applyBorder="1" applyAlignment="1">
      <alignment horizontal="center" vertical="center" wrapText="1"/>
    </xf>
    <xf numFmtId="0" fontId="113" fillId="0" borderId="3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top"/>
    </xf>
    <xf numFmtId="0" fontId="14" fillId="0" borderId="7" xfId="6" applyFont="1" applyBorder="1" applyAlignment="1" quotePrefix="1">
      <alignment horizontal="center" vertical="center"/>
    </xf>
    <xf numFmtId="49" fontId="35" fillId="0" borderId="3" xfId="0" applyNumberFormat="1" applyFont="1" applyBorder="1" applyAlignment="1" quotePrefix="1">
      <alignment horizontal="center" vertical="center"/>
    </xf>
    <xf numFmtId="0" fontId="8" fillId="0" borderId="3" xfId="57" applyFont="1" applyBorder="1" quotePrefix="1"/>
  </cellXfs>
  <cellStyles count="8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Гиперссылка 2" xfId="49"/>
    <cellStyle name="Денежный 2" xfId="50"/>
    <cellStyle name="Обычный 10" xfId="51"/>
    <cellStyle name="Обычный 19 2" xfId="52"/>
    <cellStyle name="Обычный 19 5" xfId="53"/>
    <cellStyle name="Обычный 2" xfId="54"/>
    <cellStyle name="Обычный 2 2" xfId="55"/>
    <cellStyle name="Обычный 2 2 4 2" xfId="56"/>
    <cellStyle name="Обычный 2 2 5 2 2" xfId="57"/>
    <cellStyle name="Обычный 2 4 2" xfId="58"/>
    <cellStyle name="Обычный 2 8 2" xfId="59"/>
    <cellStyle name="Обычный 3" xfId="60"/>
    <cellStyle name="Обычный 3 2" xfId="61"/>
    <cellStyle name="Обычный 3 5 2 2" xfId="62"/>
    <cellStyle name="Обычный 4" xfId="63"/>
    <cellStyle name="Обычный 5" xfId="64"/>
    <cellStyle name="Обычный 5 2" xfId="65"/>
    <cellStyle name="Обычный 5 2 30" xfId="66"/>
    <cellStyle name="Обычный 6" xfId="67"/>
    <cellStyle name="Обычный 7" xfId="68"/>
    <cellStyle name="Обычный 7 2" xfId="69"/>
    <cellStyle name="Обычный 8" xfId="70"/>
    <cellStyle name="Обычный 81" xfId="71"/>
    <cellStyle name="Обычный 81 2" xfId="72"/>
    <cellStyle name="Обычный 9" xfId="73"/>
    <cellStyle name="Обычный_Смета ВСМ-2 Волга Проект 2015 v2 2" xfId="74"/>
    <cellStyle name="Обычный_Смета на Адлер-аэропорт_ЭС_П" xfId="75"/>
    <cellStyle name="Обычный_Смета на вторые пути Сочи-Мацеста_ПД_времянка_самая новая" xfId="76"/>
    <cellStyle name="Обычный_Смета на вторые пути Сочи-Мацеста_ПД_постоянка_самая новая" xfId="77"/>
    <cellStyle name="Обычный_Смета на вторые пути Сочи-Мацеста_РД_времянка_самая новая" xfId="78"/>
    <cellStyle name="Обычный_Смета на Тоннель №4 внешнее электроснабжение _РД" xfId="79"/>
    <cellStyle name="Процентный 2 2 2" xfId="80"/>
    <cellStyle name="Процентный 2 4" xfId="81"/>
    <cellStyle name="Процентный 5 3" xfId="82"/>
    <cellStyle name="Тысячи [0]" xfId="83"/>
    <cellStyle name="Финансовый 11 2 2" xfId="84"/>
    <cellStyle name="Финансовый 2" xfId="85"/>
    <cellStyle name="Финансовый 2 2" xfId="86"/>
    <cellStyle name="Финансовый 2 3" xfId="8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75.xml"/><Relationship Id="rId98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72.xml"/><Relationship Id="rId95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67.xml"/><Relationship Id="rId90" Type="http://schemas.openxmlformats.org/officeDocument/2006/relationships/externalLink" Target="externalLinks/externalLink66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65.xml"/><Relationship Id="rId88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62.xml"/><Relationship Id="rId85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56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48.xml"/><Relationship Id="rId71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46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38.xml"/><Relationship Id="rId61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36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28.xml"/><Relationship Id="rId51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9.xml"/><Relationship Id="rId32" Type="http://schemas.openxmlformats.org/officeDocument/2006/relationships/externalLink" Target="externalLinks/externalLink8.xml"/><Relationship Id="rId31" Type="http://schemas.openxmlformats.org/officeDocument/2006/relationships/externalLink" Target="externalLinks/externalLink7.xml"/><Relationship Id="rId30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5.xml"/><Relationship Id="rId28" Type="http://schemas.openxmlformats.org/officeDocument/2006/relationships/externalLink" Target="externalLinks/externalLink4.xml"/><Relationship Id="rId27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2" Type="http://schemas.openxmlformats.org/officeDocument/2006/relationships/styles" Target="styles.xml"/><Relationship Id="rId181" Type="http://schemas.openxmlformats.org/officeDocument/2006/relationships/sharedStrings" Target="sharedStrings.xml"/><Relationship Id="rId180" Type="http://schemas.openxmlformats.org/officeDocument/2006/relationships/theme" Target="theme/theme1.xml"/><Relationship Id="rId18" Type="http://schemas.openxmlformats.org/officeDocument/2006/relationships/worksheet" Target="worksheets/sheet18.xml"/><Relationship Id="rId179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46.xml"/><Relationship Id="rId17" Type="http://schemas.openxmlformats.org/officeDocument/2006/relationships/worksheet" Target="worksheets/sheet17.xml"/><Relationship Id="rId169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42.xml"/><Relationship Id="rId165" Type="http://schemas.openxmlformats.org/officeDocument/2006/relationships/externalLink" Target="externalLinks/externalLink141.xml"/><Relationship Id="rId164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39.xml"/><Relationship Id="rId162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37.xml"/><Relationship Id="rId160" Type="http://schemas.openxmlformats.org/officeDocument/2006/relationships/externalLink" Target="externalLinks/externalLink136.xml"/><Relationship Id="rId16" Type="http://schemas.openxmlformats.org/officeDocument/2006/relationships/worksheet" Target="worksheets/sheet16.xml"/><Relationship Id="rId159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32.xml"/><Relationship Id="rId155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29.xml"/><Relationship Id="rId152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27.xml"/><Relationship Id="rId150" Type="http://schemas.openxmlformats.org/officeDocument/2006/relationships/externalLink" Target="externalLinks/externalLink126.xml"/><Relationship Id="rId15" Type="http://schemas.openxmlformats.org/officeDocument/2006/relationships/worksheet" Target="worksheets/sheet15.xml"/><Relationship Id="rId149" Type="http://schemas.openxmlformats.org/officeDocument/2006/relationships/externalLink" Target="externalLinks/externalLink125.xml"/><Relationship Id="rId148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23.xml"/><Relationship Id="rId146" Type="http://schemas.openxmlformats.org/officeDocument/2006/relationships/externalLink" Target="externalLinks/externalLink122.xml"/><Relationship Id="rId145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18.xml"/><Relationship Id="rId141" Type="http://schemas.openxmlformats.org/officeDocument/2006/relationships/externalLink" Target="externalLinks/externalLink117.xml"/><Relationship Id="rId140" Type="http://schemas.openxmlformats.org/officeDocument/2006/relationships/externalLink" Target="externalLinks/externalLink116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115.xml"/><Relationship Id="rId138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13.xml"/><Relationship Id="rId136" Type="http://schemas.openxmlformats.org/officeDocument/2006/relationships/externalLink" Target="externalLinks/externalLink112.xml"/><Relationship Id="rId135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07.xml"/><Relationship Id="rId130" Type="http://schemas.openxmlformats.org/officeDocument/2006/relationships/externalLink" Target="externalLinks/externalLink106.xml"/><Relationship Id="rId13" Type="http://schemas.openxmlformats.org/officeDocument/2006/relationships/worksheet" Target="worksheets/sheet13.xml"/><Relationship Id="rId129" Type="http://schemas.openxmlformats.org/officeDocument/2006/relationships/externalLink" Target="externalLinks/externalLink105.xml"/><Relationship Id="rId128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02.xml"/><Relationship Id="rId125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98.xml"/><Relationship Id="rId121" Type="http://schemas.openxmlformats.org/officeDocument/2006/relationships/externalLink" Target="externalLinks/externalLink97.xml"/><Relationship Id="rId120" Type="http://schemas.openxmlformats.org/officeDocument/2006/relationships/externalLink" Target="externalLinks/externalLink96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95.xml"/><Relationship Id="rId118" Type="http://schemas.openxmlformats.org/officeDocument/2006/relationships/externalLink" Target="externalLinks/externalLink94.xml"/><Relationship Id="rId117" Type="http://schemas.openxmlformats.org/officeDocument/2006/relationships/externalLink" Target="externalLinks/externalLink93.xml"/><Relationship Id="rId116" Type="http://schemas.openxmlformats.org/officeDocument/2006/relationships/externalLink" Target="externalLinks/externalLink92.xml"/><Relationship Id="rId115" Type="http://schemas.openxmlformats.org/officeDocument/2006/relationships/externalLink" Target="externalLinks/externalLink91.xml"/><Relationship Id="rId114" Type="http://schemas.openxmlformats.org/officeDocument/2006/relationships/externalLink" Target="externalLinks/externalLink90.xml"/><Relationship Id="rId113" Type="http://schemas.openxmlformats.org/officeDocument/2006/relationships/externalLink" Target="externalLinks/externalLink89.xml"/><Relationship Id="rId112" Type="http://schemas.openxmlformats.org/officeDocument/2006/relationships/externalLink" Target="externalLinks/externalLink88.xml"/><Relationship Id="rId111" Type="http://schemas.openxmlformats.org/officeDocument/2006/relationships/externalLink" Target="externalLinks/externalLink87.xml"/><Relationship Id="rId110" Type="http://schemas.openxmlformats.org/officeDocument/2006/relationships/externalLink" Target="externalLinks/externalLink86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85.xml"/><Relationship Id="rId108" Type="http://schemas.openxmlformats.org/officeDocument/2006/relationships/externalLink" Target="externalLinks/externalLink84.xml"/><Relationship Id="rId107" Type="http://schemas.openxmlformats.org/officeDocument/2006/relationships/externalLink" Target="externalLinks/externalLink83.xml"/><Relationship Id="rId106" Type="http://schemas.openxmlformats.org/officeDocument/2006/relationships/externalLink" Target="externalLinks/externalLink82.xml"/><Relationship Id="rId105" Type="http://schemas.openxmlformats.org/officeDocument/2006/relationships/externalLink" Target="externalLinks/externalLink81.xml"/><Relationship Id="rId104" Type="http://schemas.openxmlformats.org/officeDocument/2006/relationships/externalLink" Target="externalLinks/externalLink80.xml"/><Relationship Id="rId103" Type="http://schemas.openxmlformats.org/officeDocument/2006/relationships/externalLink" Target="externalLinks/externalLink79.xml"/><Relationship Id="rId102" Type="http://schemas.openxmlformats.org/officeDocument/2006/relationships/externalLink" Target="externalLinks/externalLink78.xml"/><Relationship Id="rId101" Type="http://schemas.openxmlformats.org/officeDocument/2006/relationships/externalLink" Target="externalLinks/externalLink77.xml"/><Relationship Id="rId100" Type="http://schemas.openxmlformats.org/officeDocument/2006/relationships/externalLink" Target="externalLinks/externalLink76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12</xdr:col>
          <xdr:colOff>257175</xdr:colOff>
          <xdr:row>66</xdr:row>
          <xdr:rowOff>142875</xdr:rowOff>
        </xdr:to>
        <xdr:sp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0" y="0"/>
              <a:ext cx="8006715" cy="10829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12</xdr:col>
          <xdr:colOff>219075</xdr:colOff>
          <xdr:row>63</xdr:row>
          <xdr:rowOff>104775</xdr:rowOff>
        </xdr:to>
        <xdr:sp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0"/>
              <a:ext cx="7968615" cy="103060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195349</xdr:colOff>
      <xdr:row>63</xdr:row>
      <xdr:rowOff>76815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944485" cy="1027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_salamahin\&#1056;&#1072;&#1073;&#1086;&#1090;&#1072;\1212.2\&#1057;&#1059;&#1057;&#1051;&#1054;&#1042;&#105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56;&#1040;&#1041;&#1054;&#1058;&#1040;\!_&#1043;&#1048;&#1055;_!\!_&#1057;&#1084;&#1077;&#1090;&#1099;%20&#1085;&#1072;%20&#1087;&#1088;&#1086;&#1077;&#1082;&#1090;&#1080;&#1088;&#1086;&#1074;&#1072;&#1085;&#1080;&#1077;_!\&#1047;&#1072;&#1087;&#1072;&#1076;&#1085;&#1086;-&#1057;&#1080;&#1073;&#1080;&#1088;&#1089;&#1082;&#1072;&#1103;%20&#1078;.&#1076;\&#1040;&#1058;&#1057;%20&#1089;&#1090;.%20&#1041;&#1072;&#1088;&#1085;&#1072;&#1091;&#1083;\&#1044;&#1086;&#1075;&#1086;&#1074;&#1086;&#1088;\&#1044;&#1050;&#1057;&#1057;\&#1044;&#1086;&#1075;&#1086;&#1074;&#1086;&#1088;%20&#1040;&#1058;&#1057;%20&#1089;&#1090;.%20&#1041;&#1072;&#1088;&#1085;&#1072;&#1091;&#1083;2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42;&#1086;&#1089;&#1090;&#1086;&#1095;&#1085;&#1086;-&#1057;&#1080;&#1073;&#1080;&#1088;&#1089;&#1082;&#1072;&#1103;_&#1078;.&#1076;\___&#1045;&#1044;&#1062;&#1059;\&#1085;-&#1079;-303-&#1073;&#1077;&#1079;%20&#1057;&#1058;&#1040;&#1050;&#105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56;&#1040;&#1041;&#1054;&#1058;&#1040;\!_&#1043;&#1048;&#1055;_!\!_&#1057;&#1084;&#1077;&#1090;&#1099;%20&#1085;&#1072;%20&#1087;&#1088;&#1086;&#1077;&#1082;&#1090;&#1080;&#1088;&#1086;&#1074;&#1072;&#1085;&#1080;&#1077;_!\&#1047;&#1072;&#1087;&#1072;&#1076;&#1085;&#1086;-&#1057;&#1080;&#1073;&#1080;&#1088;&#1089;&#1082;&#1072;&#1103;%20&#1078;.&#1076;\&#1040;&#1058;&#1057;%20&#1089;&#1090;.%20&#1041;&#1072;&#1088;&#1085;&#1072;&#1091;&#1083;\&#1044;&#1086;&#1075;&#1086;&#1074;&#1086;&#1088;\&#1044;&#1050;&#1057;&#1057;\&#1044;&#1086;&#1075;&#1086;&#1074;&#1086;&#1088;%20&#1040;&#1058;&#1057;%20&#1089;&#1090;.%20&#1041;&#1072;&#1088;&#1085;&#1072;&#1091;&#1083;2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2.corp.ntcsib.ru\!&#1048;&#1048;!\B-PL\NBPL\_F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F9D5F1\&#1040;&#1085;&#1072;&#1083;&#1080;&#1079;-6-2000(&#1086;&#1078;&#1080;&#1076;.&#1087;&#1086;&#1083;&#1091;&#1075;&#1086;&#1076;&#1080;&#1077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://erp.tomsknipineft:8080/1922/&#1044;&#1086;&#1075;&#1086;&#1074;&#1086;&#1088;/&#1055;&#1088;&#1080;&#1083;&#1086;&#1078;&#1077;&#1085;&#1080;&#1077;%20&#1055;&#1057;&#1044;19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1059;&#1087;&#1088;&#1072;&#1074;&#1083;&#1077;&#1085;&#1080;&#1077;%20&#1087;&#1086;%20&#1088;&#1072;&#1073;&#1086;&#1090;&#1077;%20&#1085;&#1072;%20&#1054;&#1056;&#1069;\&#1044;&#1080;&#1088;&#1077;&#1082;&#1094;&#1080;&#1103;%20&#1087;&#1086;%20&#1101;&#1082;&#1086;&#1085;&#1086;&#1084;&#1080;&#1082;&#1077;\&#1059;&#1087;&#1088;&#1072;&#1074;&#1083;&#1077;&#1085;&#1080;&#1077;%20&#1087;&#1086;%20&#1088;&#1072;&#1073;&#1086;&#1090;&#1077;%20&#1085;&#1072;%20&#1054;&#1056;&#1069;\&#1054;&#1090;&#1095;&#1077;&#1090;&#1085;&#1099;&#1081;%20&#1092;&#1072;&#1081;&#1083;\&#1058;&#1072;&#1073;&#1083;&#1080;&#1094;&#1099;%20&#1086;&#1090;&#1095;&#1077;&#1090;&#1085;&#1099;&#1077;%20&#1072;&#1087;&#1088;&#1077;&#1083;&#11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ovnikova\BTI\&#1052;&#1086;&#1080;%20&#1076;&#1086;&#1082;&#1091;&#1084;&#1077;&#1085;&#1090;&#1099;\2000%20&#1075;&#1086;&#1076;\&#1057;&#1090;&#1072;&#1085;&#1076;&#1072;&#1088;&#1090;\&#1050;&#1085;&#1080;&#1075;&#1072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99\&#1086;&#1089;&#1084;\ZubovProject\&#1055;&#1088;&#1086;&#1077;&#1082;&#1090;&#1099;\&#1057;&#1084;&#1077;&#1090;&#1099;\&#1057;&#1052;&#1045;&#1058;&#1067;%20&#1054;&#1057;&#1059;\&#1043;&#1056;&#1048;&#1041;&#1054;&#1042;&#1054;11,08,08\&#1057;&#1084;&#1077;&#1090;&#1072;%20&#1085;&#1072;%20%20&#1058;&#1069;&#1054;%20&#1040;&#1057;&#1059;%20&#1058;&#1055;%20%20&#1042;&#1051;%20750%20&#1080;%20&#1055;&#1057;%20&#1043;&#1088;&#1080;&#1073;&#1086;&#1074;&#1086;%20&#1088;&#1072;&#1089;&#1096;&#1080;&#1088;&#1077;&#1085;&#1080;&#1077;%20&#1085;&#1072;%20750%20&#1080;%205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Users\user\AppData\Roaming\Microsoft\Excel\&#1056;&#1103;&#1073;&#1086;&#1074;&#1086;-&#1087;&#1077;&#1096;%20(version%201)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4;&#1057;\&#1041;&#1091;&#1092;&#1077;&#1088;&#1054;&#1073;&#1084;&#1077;&#1085;&#1072;\&#1048;&#1074;&#1072;&#1085;&#1086;&#1074;\&#1048;&#1074;&#1072;&#1085;&#1086;&#1074;\&#1086;&#1090;%20&#1063;&#1077;&#1088;&#1077;&#1087;&#1072;&#1085;&#1086;&#1074;&#1072;\03%20&#1082;&#1072;&#1083;&#1080;&#1085;&#1080;&#1085;&#1075;&#1088;&#1072;&#1076;&#1089;&#108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4;&#1057;\&#1041;&#1091;&#1092;&#1077;&#1088;&#1054;&#1073;&#1084;&#1077;&#1085;&#1072;\&#1048;&#1074;&#1072;&#1085;&#1086;&#1074;\&#1048;&#1074;&#1072;&#1085;&#1086;&#1074;\&#1086;&#1090;%20&#1063;&#1077;&#1088;&#1077;&#1087;&#1072;&#1085;&#1086;&#1074;&#1072;\03%20&#1082;&#1072;&#1083;&#1080;&#1085;&#1080;&#1085;&#1075;&#1088;&#1072;&#1076;&#1089;&#108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1059;&#1087;&#1088;&#1072;&#1074;&#1083;&#1077;&#1085;&#1080;&#1077;%20&#1087;&#1086;%20&#1088;&#1072;&#1073;&#1086;&#1090;&#1077;%20&#1085;&#1072;%20&#1054;&#1056;&#1069;\&#1044;&#1080;&#1088;&#1077;&#1082;&#1094;&#1080;&#1103;%20&#1087;&#1086;%20&#1101;&#1082;&#1086;&#1085;&#1086;&#1084;&#1080;&#1082;&#1077;\&#1059;&#1087;&#1088;&#1072;&#1074;&#1083;&#1077;&#1085;&#1080;&#1077;%20&#1087;&#1086;%20&#1088;&#1072;&#1073;&#1086;&#1090;&#1077;%20&#1085;&#1072;%20&#1054;&#1056;&#1069;\&#1059;&#1054;&#1056;&#1069;\Kolotovkin\&#1056;&#1072;&#1089;&#1095;&#1077;&#1090;&#1099;\&#1048;&#1102;&#1083;&#1100;\&#1055;&#1086;&#1082;&#1091;&#1087;&#1082;&#1072;%20&#1080;%20&#1087;&#1088;&#1086;&#1076;&#1072;&#1078;&#1072;%20&#1080;&#1102;&#1083;&#110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Docs\Zarplata_1\&#1044;&#1077;&#1085;&#1080;&#1089;\&#1089;&#1086;&#1093;&#1088;&#1072;&#1085;&#1080;&#1090;&#110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2;&#1086;&#1089;&#1090;&#1086;&#1095;&#1085;&#1086;-&#1057;&#1080;&#1073;&#1080;&#1088;&#1089;&#1082;&#1072;&#1103;_&#1078;.&#1076;\___&#1045;&#1044;&#1062;&#1059;\&#1085;-&#1079;-303-&#1073;&#1077;&#1079;%20&#1057;&#1058;&#1040;&#1050;&#105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7048E6\&#1073;&#1099;&#1083;&#1086;-&#1089;&#1090;&#1072;&#1083;&#1086;%20(v%204.1)_2%20(&#1087;&#1086;&#1089;&#1083;&#1077;%20&#1042;&#1044;&#1042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57;&#1077;&#1074;&#1077;&#1088;&#1086;-&#1050;&#1072;&#1074;&#1082;&#1072;&#1079;&#1089;&#1082;&#1072;&#1103;_&#1078;.&#1076;\___&#1057;&#1059;&#1057;%20&#1056;&#1086;&#1089;&#1090;&#1086;&#1074;\&#1076;&#1086;&#1075;-&#1057;&#1059;&#1057;-&#1056;&#1086;&#1089;&#1090;&#1086;&#1074;-&#1058;&#1058;&#105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57;&#1077;&#1074;&#1077;&#1088;&#1086;-&#1050;&#1072;&#1074;&#1082;&#1072;&#1079;&#1089;&#1082;&#1072;&#1103;_&#1078;.&#1076;\___&#1057;&#1059;&#1057;%20&#1056;&#1086;&#1089;&#1090;&#1086;&#1074;\&#1057;&#1091;&#1073;\&#1076;&#1086;&#1075;-&#1057;&#1059;&#1057;-&#1056;&#1086;&#1089;&#1090;&#1086;&#1074;-&#1058;&#1057;&#105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57;&#1084;&#1077;&#1090;&#1099;%20&#1085;&#1072;%20&#1087;&#1088;&#1086;&#1077;&#1082;&#1090;&#1080;&#1088;&#1086;&#1074;&#1072;&#1085;&#1080;&#1077;\&#1057;&#1077;&#1074;&#1077;&#1088;&#1085;&#1072;&#1103;%20&#1078;.&#1076;\&#1052;&#1080;&#1082;&#1091;&#1085;&#1100;-&#1042;&#1077;&#1085;&#1076;&#1080;&#1085;&#1075;&#1072;\&#1076;&#1086;&#1075;--&#1087;&#1086;&#1083;&#108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UDDsmetaPIR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BDC\smo\Users\&#1094;\AppData\Roaming\Microsoft\Excel\&#1086;&#1090;%20&#1054;&#1048;&#1047;\&#1054;&#1041;&#1065;&#1040;&#1071;\&#1042;&#1086;&#1088;&#1086;&#1085;&#1077;&#1078;\&#1089;&#1084;&#1077;&#1090;&#1099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2;&#1086;&#1089;&#1090;&#1086;&#1095;&#1085;&#1086;-&#1057;&#1080;&#1073;&#1080;&#1088;&#1089;&#1082;&#1072;&#1103;_&#1078;.&#1076;\=&#1058;&#1072;&#1081;&#1096;&#1077;&#1090;-&#1061;&#1072;&#1085;&#1080;\&#1076;&#1086;&#1075;-373&#1076;-&#1054;&#1058;&#10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_&#1044;&#1086;&#1075;&#1086;&#1074;&#1086;&#1088;&#1072;\&#1055;&#1048;&#1056;%202007\&#1050;&#1086;&#1084;&#1087;&#1072;&#1085;&#1080;&#1103;%20&#1058;&#1088;&#1072;&#1085;&#1089;&#1058;&#1077;&#1083;&#1077;&#1050;&#1086;&#1084;\&#1042;&#1054;&#1051;&#1055;%20&#1064;&#1072;&#1090;&#1082;&#1080;%20-%20&#1057;&#1072;&#1088;&#1086;&#1074;\44\_&#1044;&#1086;&#1075;&#1086;&#1074;&#1086;&#1088;&#1072;\&#1055;&#1048;&#1056;%202007\&#1086;&#1090;%20&#1055;&#1072;&#1074;&#1083;&#1086;&#1074;&#1072;\&#1058;&#1058;&#1050;\&#1076;&#1086;&#1075;-406&#1076;-&#1054;&#1058;&#1057;-&#1087;&#1086;&#1083;&#1085;-&#1086;&#1073;&#1098;&#1077;&#1079;&#107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50;&#1072;&#1083;&#1080;&#1085;&#1080;&#1085;&#1075;&#1088;&#1072;&#1076;&#1089;&#1082;&#1072;&#1103;_&#1078;.&#1076;\___&#1047;&#1072;&#1084;&#1077;&#1085;&#1072;%20&#1086;&#1073;&#1086;&#1088;&#1091;&#1076;&#1086;&#1074;&#1072;&#1085;&#1080;&#1103;\&#1085;-&#1079;-&#1050;&#1083;&#1085;&#1076;-&#1055;&#1088;&#1089;&#1083;-&#1055;&#1085;&#1088;&#1050;&#1088;&#1088;&#109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50;&#1072;&#1083;&#1080;&#1085;&#1080;&#1085;&#1075;&#1088;&#1072;&#1076;&#1089;&#1082;&#1072;&#1103;_&#1078;.&#1076;\___&#1047;&#1072;&#1084;&#1077;&#1085;&#1072;%20&#1086;&#1073;&#1086;&#1088;&#1091;&#1076;&#1086;&#1074;&#1072;&#1085;&#1080;&#1103;\&#1085;-&#1079;-&#1050;&#1083;&#1085;&#1076;-&#1055;&#1088;&#1089;&#1083;-&#1055;&#1085;&#1088;&#1050;&#1088;&#1088;&#109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43;&#1058;&#1057;&#1057;\&#1085;-&#1079;-&#1061;&#1088;-&#1055;&#1088;-&#1050;&#1088;-&#1050;&#1086;&#1088;&#10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1\sta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ta2\&#1052;&#1086;&#1080;%20&#1076;&#1086;&#1082;&#1091;&#1084;&#1077;&#1085;&#1090;&#1099;\Documents%20and%20Settings\Maria\&#1052;&#1086;&#1080;%20&#1076;&#1086;&#1082;&#1091;&#1084;&#1077;&#1085;&#1090;&#1099;\&#1052;&#1086;&#1089;&#1082;&#1074;&#1072;%20-%20&#1057;_&#1055;&#1073;%202003\&#1060;&#1086;&#1088;&#1084;&#1099;_9-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_salamahin\&#1056;&#1072;&#1073;&#1086;&#1090;&#1072;\Temp\Rar$DI00.266\&#1057;&#1062;&#1041;\1653%20&#1057;&#1062;&#104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.KLG0043\&#1056;&#1072;&#1073;&#1086;&#1095;&#1080;&#1081;%20&#1089;&#1090;&#1086;&#1083;\&#1044;&#1080;&#1085;&#1072;&#1088;&#1072;\Documents%20and%20Settings\afismagilov\Local%20Settings\Temporary%20Internet%20Files\OLK164\&#1055;&#1044;&#1056;+&#1041;&#1102;&#1076;&#1078;&#1077;&#1090;%20&#1070;&#1053;&#1043;%20&#1053;&#1058;&#1062;%20&#1059;&#1092;&#1072;%20(2005-2006)v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!_&#1057;&#1084;&#1077;&#1090;&#1099;%20&#1085;&#1072;%20&#1087;&#1088;&#1086;&#1077;&#1082;&#1090;&#1080;&#1088;&#1086;&#1074;&#1072;&#1085;&#1080;&#1077;_!\&#1054;&#1082;&#1090;&#1103;&#1073;&#1088;&#1100;&#1089;&#1082;&#1072;&#1103;%20&#1078;.&#1076;\&#1055;&#1072;&#1074;&#1083;&#1086;&#1074;&#1089;&#1082;-&#1053;&#1086;&#1074;&#1086;&#1083;&#1080;&#1089;&#1080;&#1085;&#1086;-&#1053;&#1086;&#1074;&#1075;&#1086;&#1088;&#1086;&#1076;\-&#1087;&#1086;&#1083;&#1085;-&#1085;&#1086;&#1074;%20&#1055;&#1072;&#1074;&#1083;.-&#1053;&#1086;&#1074;&#1086;&#1083;&#1080;&#108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54;&#1082;&#1090;&#1103;&#1073;&#1088;&#1100;&#1089;&#1082;&#1072;&#1103;_&#1078;.&#1076;\_&#1062;&#1091;&#1087;-&#1088;\&#1044;&#1086;&#1087;&#1086;&#1083;&#1085;&#1077;&#1085;&#1080;&#1103;\&#1040;&#1057;&#1050;&#1059;&#1069;\&#1085;-&#1079;-&#1040;&#1057;&#1050;&#1059;&#1069;-III&#1074;&#1072;&#10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54;&#1082;&#1090;&#1103;&#1073;&#1088;&#1100;&#1089;&#1082;&#1072;&#1103;_&#1078;.&#1076;\_&#1062;&#1091;&#1087;-&#1088;\&#1044;&#1086;&#1087;&#1086;&#1083;&#1085;&#1077;&#1085;&#1080;&#1103;\&#1040;&#1057;&#1050;&#1059;&#1069;\&#1085;-&#1079;-&#1040;&#1057;&#1050;&#1059;&#1069;-III&#1074;&#1072;&#108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50;&#1072;&#1083;&#1080;&#1085;&#1080;&#1085;&#1075;&#1088;&#1072;&#1076;&#1089;&#1082;&#1072;&#1103;_&#1078;.&#1076;\___&#1047;&#1072;&#1084;&#1077;&#1085;&#1072;%20&#1086;&#1073;&#1086;&#1088;&#1091;&#1076;&#1086;&#1074;&#1072;&#1085;&#1080;&#1103;\&#1085;-&#1079;-&#1050;&#1083;&#1085;&#1076;-&#1055;&#1088;&#108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50;&#1072;&#1083;&#1080;&#1085;&#1080;&#1085;&#1075;&#1088;&#1072;&#1076;&#1089;&#1082;&#1072;&#1103;_&#1078;.&#1076;\___&#1047;&#1072;&#1084;&#1077;&#1085;&#1072;%20&#1086;&#1073;&#1086;&#1088;&#1091;&#1076;&#1086;&#1074;&#1072;&#1085;&#1080;&#1103;\&#1085;-&#1079;-&#1050;&#1083;&#1085;&#1076;-&#1055;&#1088;&#108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42;&#1086;&#1089;&#1090;&#1086;&#1095;&#1085;&#1086;-&#1057;&#1080;&#1073;&#1080;&#1088;&#1089;&#1082;&#1072;&#1103;_&#1078;.&#1076;\___&#1040;&#1057;&#1050;&#1059;&#1069;\&#1076;&#1086;&#1075;-3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2;&#1086;&#1089;&#1090;&#1086;&#1095;&#1085;&#1086;-&#1057;&#1080;&#1073;&#1080;&#1088;&#1089;&#1082;&#1072;&#1103;_&#1078;.&#1076;\___&#1040;&#1057;&#1050;&#1059;&#1069;\&#1076;&#1086;&#1075;-3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43;&#1080;&#1087;\=&#1057;&#1077;&#1074;&#1077;&#1088;&#1086;-&#1050;&#1072;&#1074;&#1082;&#1072;&#1079;&#1089;&#1082;&#1072;&#1103;_&#1078;.&#1076;\%20&#1050;&#1088;&#1099;&#1084;&#1089;&#1082;&#1072;&#1103;%20-%20&#1050;&#1072;&#1074;&#1082;&#1072;&#1079;\&#1076;&#1086;&#1075;-&#1042;&#1054;&#1051;&#1057;-&#1050;&#1088;&#1099;&#1084;&#1089;&#1082;&#1072;&#1103;%20-%20&#1050;&#1072;&#1074;&#1082;&#1072;&#107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!_&#1057;&#1084;&#1077;&#1090;&#1099;%20&#1085;&#1072;%20&#1087;&#1088;&#1086;&#1077;&#1082;&#1090;&#1080;&#1088;&#1086;&#1074;&#1072;&#1085;&#1080;&#1077;_!\&#1054;&#1082;&#1090;&#1103;&#1073;&#1088;&#1100;&#1089;&#1082;&#1072;&#1103;%20&#1078;.&#1076;\&#1059;&#1096;&#1082;&#1086;&#1074;&#1086;-&#1055;&#1088;&#1080;&#1084;&#1086;&#1088;&#1089;&#1082;-&#1042;&#1099;&#1073;&#1086;&#1088;&#1075;-&#1042;&#1099;&#1089;&#1086;&#1094;&#1082;\&#1076;&#1086;&#1075;--&#1087;&#1086;&#1083;&#1085;%20&#1055;&#1072;&#1074;&#1083;.-&#1053;&#1086;&#1074;.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!_&#1057;&#1084;&#1077;&#1090;&#1099;%20&#1085;&#1072;%20&#1087;&#1088;&#1086;&#1077;&#1082;&#1090;&#1080;&#1088;&#1086;&#1074;&#1072;&#1085;&#1080;&#1077;_!\&#1054;&#1082;&#1090;&#1103;&#1073;&#1088;&#1100;&#1089;&#1082;&#1072;&#1103;%20&#1078;.&#1076;\&#1055;&#1072;&#1074;&#1083;&#1086;&#1074;&#1089;&#1082;-&#1053;&#1086;&#1074;&#1086;&#1083;&#1080;&#1089;&#1080;&#1085;&#1086;-&#1053;&#1086;&#1074;&#1075;&#1086;&#1088;&#1086;&#1076;\&#1076;&#1086;&#1075;--&#1087;&#1086;&#1083;&#1085;%20&#1055;&#1072;&#1074;&#1083;.-&#1053;&#1086;&#1074;.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1;&#1072;&#1083;&#1072;&#1085;&#1089;&#1099;%20&#1076;&#1083;&#1103;%20&#1056;&#1069;&#1050;\STOIM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56;&#1040;&#1041;&#1054;&#1058;&#1040;\!_&#1043;&#1048;&#1055;_!\!_&#1057;&#1084;&#1077;&#1090;&#1099;%20&#1085;&#1072;%20&#1087;&#1088;&#1086;&#1077;&#1082;&#1090;&#1080;&#1088;&#1086;&#1074;&#1072;&#1085;&#1080;&#1077;_!\&#1057;&#1077;&#1074;&#1077;&#1088;&#1086;-&#1050;&#1072;&#1074;&#1082;&#1072;&#1079;&#1089;&#1082;&#1072;&#1103;%20&#1078;.&#1076;\&#1040;&#1058;&#1057;%20&#1089;&#1090;.%20&#1040;&#1088;&#1084;&#1072;&#1074;&#1080;&#1088;\&#1044;&#1086;&#1075;&#1086;&#1074;&#1086;&#1088;\&#1044;&#1086;&#1075;&#1086;&#1074;&#1086;&#1088;%20&#1040;&#1058;&#1057;%20&#1089;&#1090;.%20&#1040;&#1088;&#1084;&#1072;&#1074;&#1080;&#1088;2%2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57;&#1077;&#1074;&#1077;&#1088;&#1086;-&#1050;&#1072;&#1074;&#1082;&#1072;&#1079;&#1089;&#1082;&#1072;&#1103;_&#1078;.&#1076;\___&#1057;&#1059;&#1057;%20&#1056;&#1086;&#1089;&#1090;&#1086;&#1074;\&#1076;&#1086;&#1075;-&#1057;&#1059;&#1057;-&#1056;&#1086;&#1089;&#1090;&#1086;&#1074;-&#1058;&#1058;&#105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57;&#1077;&#1074;&#1077;&#1088;&#1086;-&#1050;&#1072;&#1074;&#1082;&#1072;&#1079;&#1089;&#1082;&#1072;&#1103;_&#1078;.&#1076;\___&#1057;&#1059;&#1057;%20&#1056;&#1086;&#1089;&#1090;&#1086;&#1074;\&#1057;&#1091;&#1073;\&#1076;&#1086;&#1075;-&#1057;&#1059;&#1057;-&#1056;&#1086;&#1089;&#1090;&#1086;&#1074;-&#1058;&#1057;&#105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42;&#1086;&#1089;&#1090;&#1086;&#1095;&#1085;&#1086;-&#1057;&#1080;&#1073;&#1080;&#1088;&#1089;&#1082;&#1072;&#1103;_&#1078;.&#1076;\_&#1047;&#1072;&#1084;&#1077;&#1085;&#1072;%20&#1082;&#1072;&#1073;&#1077;&#1083;&#1103;\III%20&#1101;&#1090;&#1072;&#1087;\&#1076;&#1086;&#1075;-&#1042;&#1054;&#1051;&#1057;-&#1058;&#1058;&#1050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2;&#1086;&#1089;&#1090;&#1086;&#1095;&#1085;&#1086;-&#1057;&#1080;&#1073;&#1080;&#1088;&#1089;&#1082;&#1072;&#1103;_&#1078;.&#1076;\_&#1047;&#1072;&#1084;&#1077;&#1085;&#1072;%20&#1082;&#1072;&#1073;&#1077;&#1083;&#1103;\III%20&#1101;&#1090;&#1072;&#1087;\&#1076;&#1086;&#1075;-&#1042;&#1054;&#1051;&#1057;-&#1058;&#1058;&#105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ms\USERS\Documents%20and%20Settings\&#1040;&#1083;&#1077;&#1082;&#1089;&#1077;&#1081;\&#1056;&#1072;&#1073;&#1086;&#1095;&#1080;&#1081;%20&#1089;&#1090;&#1086;&#1083;\&#1042;&#1089;&#1077;%20&#1076;&#1086;%2021.09\&#1044;&#1086;&#1082;&#1091;&#1084;&#1077;&#1085;&#1090;&#1099;%20&#1052;&#1054;&#1069;&#1050;%20&#1076;&#1083;&#1103;%20&#1040;&#1083;&#1077;&#1082;&#1089;&#1077;&#1103;\&#1055;&#1088;&#1080;&#1083;&#1086;&#1078;&#1077;&#1085;&#1080;&#1077;_&#1057;&#1074;&#1086;&#1076;&#1085;&#1099;&#1081;%20&#1072;&#1083;&#1100;&#1073;&#1086;&#1084;%20&#1073;&#1102;&#1076;&#1078;&#1077;&#1090;&#1085;&#1099;&#1093;%20&#1092;&#1086;&#1088;&#108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4;&#1091;&#1076;&#1082;&#1072;\exchange\&#1052;&#1086;&#1080;%20&#1076;&#1086;&#1082;&#1091;&#1084;&#1077;&#1085;&#1090;&#1099;\&#1044;&#1077;&#1085;&#1080;&#1089;\Files\&#1089;&#1086;&#1093;&#1088;&#1072;&#1085;&#1080;&#1090;&#1100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uments%20and%20Settings\904\Local%20Settings\Temporary%20Internet%20Files\OLK2\&#1057;&#1074;&#1086;&#1076;&#1085;&#1072;&#1103;%20&#1075;&#1072;&#1079;&#1086;&#1087;&#1088;&#1086;&#1074;&#1086;&#107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eenas\admin\&#1056;&#1040;&#1041;&#1054;&#1058;&#1040;\&#1055;&#1048;&#1056;\&#1071;&#1089;&#1077;&#1085;&#1077;&#1074;&#1086;\&#1055;&#1054;&#1044;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4;&#1057;\&#1041;&#1091;&#1092;&#1077;&#1088;&#1054;&#1073;&#1084;&#1077;&#1085;&#1072;\&#1048;&#1074;&#1072;&#1085;&#1086;&#1074;\&#1048;&#1074;&#1072;&#1085;&#1086;&#1074;\&#1086;&#1090;%20&#1063;&#1077;&#1088;&#1077;&#1087;&#1072;&#1085;&#1086;&#1074;&#1072;\15%20&#1079;&#1072;&#1073;&#1072;&#1081;&#1082;&#1072;&#1083;&#1100;&#1089;&#108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4;&#1057;\&#1041;&#1091;&#1092;&#1077;&#1088;&#1054;&#1073;&#1084;&#1077;&#1085;&#1072;\&#1048;&#1074;&#1072;&#1085;&#1086;&#1074;\&#1048;&#1074;&#1072;&#1085;&#1086;&#1074;\&#1086;&#1090;%20&#1063;&#1077;&#1088;&#1077;&#1087;&#1072;&#1085;&#1086;&#1074;&#1072;\15%20&#1079;&#1072;&#1073;&#1072;&#1081;&#1082;&#1072;&#1083;&#1100;&#1089;&#1082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43;&#1080;&#1087;\=&#1042;&#1086;&#1089;&#1090;&#1086;&#1095;&#1085;&#1086;-&#1057;&#1080;&#1073;&#1080;&#1088;&#1089;&#1082;&#1072;&#1103;_&#1078;.&#1076;\=&#1058;&#1072;&#1081;&#1096;&#1077;&#1090;-&#1061;&#1072;&#1085;&#1080;\&#1051;&#1080;&#1085;&#1077;&#1081;&#1085;&#1099;&#1077;%20&#1090;&#1088;&#1072;&#1082;&#1090;\&#1076;&#1086;&#1075;-373&#1076;-&#1054;&#1058;&#1057;-gjky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56;&#1072;&#1073;&#1086;&#1090;&#1072;-&#1043;&#1058;&#1057;&#1057;\&#1043;&#1080;&#1087;\&#1043;&#1080;&#1087;\=&#1042;&#1086;&#1089;&#1090;&#1086;&#1095;&#1085;&#1086;-&#1057;&#1080;&#1073;&#1080;&#1088;&#1089;&#1082;&#1072;&#1103;_&#1078;.&#1076;\=&#1058;&#1072;&#1081;&#1096;&#1077;&#1090;-&#1061;&#1072;&#1085;&#1080;\&#1051;&#1080;&#1085;&#1077;&#1081;&#1085;&#1099;&#1077;%20&#1090;&#1088;&#1072;&#1082;&#1090;\&#1076;&#1086;&#1075;-373&#1076;-&#1054;&#1058;&#1057;-gjky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ir.cius-ees.ru\root\Documents%20and%20Settings\t.ivanova\My%20Documents\&#1042;&#1086;&#1083;&#1078;&#1089;&#1082;&#1080;&#1081;%203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3;&#1080;&#1087;\=&#1047;&#1072;&#1073;&#1072;&#1081;&#1082;&#1072;&#1083;&#1100;&#1089;&#1082;&#1072;&#1103;%20_&#1078;.&#1076;\_&#1061;&#1072;&#1088;&#1072;&#1085;&#1086;&#1088;-&#1055;&#1088;&#1080;&#1072;&#1088;&#1075;&#1091;&#1085;&#1089;&#1082;-&#1050;&#1088;&#1072;&#1089;&#1085;&#1086;&#1082;&#1072;&#1084;&#1077;&#1085;&#1089;&#1082;\&#1085;-&#1079;-&#1061;&#1088;-&#1055;&#1088;-&#1050;&#1088;-&#1050;&#1086;&#1088;&#108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7;&#1072;&#1073;&#1072;&#1081;&#1082;&#1072;&#1083;&#1100;&#1089;&#1082;&#1072;&#1103;%20_&#1078;.&#1076;\_&#1061;&#1072;&#1088;&#1072;&#1085;&#1086;&#1088;-&#1055;&#1088;&#1080;&#1072;&#1088;&#1075;&#1091;&#1085;&#1089;&#1082;-&#1050;&#1088;&#1072;&#1089;&#1085;&#1086;&#1082;&#1072;&#1084;&#1077;&#1085;&#1089;&#1082;\&#1085;-&#1079;-&#1061;&#1088;-&#1055;&#1088;-&#1050;&#1088;-&#1050;&#1086;&#1088;&#108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_salamahin\&#1056;&#1072;&#1073;&#1086;&#1090;&#1072;\DWG\&#1063;&#1080;&#1090;&#1072;\1653\&#1057;&#1084;&#1077;&#1090;&#1099;%20&#1055;&#1048;&#1056;\&#1055;&#1077;&#1088;&#1077;&#1087;&#1080;&#1089;&#1082;&#1072;\&#1054;&#1090;%20&#1040;&#1082;&#1095;&#1091;&#1088;&#1080;&#1085;&#1072;\&#1063;&#1080;&#1090;&#1072;_&#1055;&#1048;&#1056;_&#1055;&#105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1111\&#1090;&#1086;&#1085;&#1085;&#1077;&#1083;&#1100;\DOKUMENT\DOG5\5176-1\Smeta-5-176-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p\public\Alex\&#1043;&#1069;&#1055;\&#1057;&#1084;&#1077;&#1090;&#1099;\&#1051;&#1072;&#1093;&#1090;&#1072;\&#1051;&#1077;&#1085;&#1101;&#1085;&#1077;&#1088;&#1075;&#1086;_&#1054;&#1082;&#1086;&#1085;&#1095;\&#1051;&#1077;&#1085;&#1101;&#1085;&#1077;&#1088;&#1075;&#1086;_&#1054;&#1082;&#1086;&#1085;&#1095;\&#1057;&#1084;&#1077;&#1090;&#1072;_&#1043;&#1069;&#1055;_&#1058;&#1047;&#1055;&#1088;_&#1051;&#1072;&#1093;&#1090;&#1072;_&#1051;&#1077;&#1085;&#1101;&#1085;&#1077;&#1088;&#1075;&#1086;_&#1044;&#1057;&#105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57;&#1072;&#1074;&#1077;&#1083;&#1100;&#1077;&#1074;&#1072;%20&#1058;.&#1042;\&#1059;&#1043;&#1042;&#1069;\&#1050;&#1054;&#1051;&#1040;%20&#1059;&#1043;&#1042;&#1069;%20&#1054;&#1076;&#1085;&#1086;&#1088;\&#1059;&#1043;&#1042;&#1069;%20&#1056;&#1099;&#1073;&#1072;&#1094;&#1082;&#1080;&#1081;%20&#1087;&#1088;\&#1050;&#1056;%20&#1056;&#1055;%20&#1052;&#1086;&#1089;&#1090;%2050-&#1083;&#1077;&#1090;&#1080;&#1103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60;&#1080;&#1085;&#1072;&#1085;&#1089;&#1086;&#1074;&#1072;&#1103;%20&#1076;&#1080;&#1088;&#1077;&#1082;&#1094;&#1080;&#1103;\&#1054;&#1041;&#1055;\&#1057;&#1041;&#1067;&#1058;&#1067;\&#1055;&#1083;&#1072;&#1085;%202009\&#1041;&#1055;%202009\&#1059;&#1054;&#1056;&#1069;\&#1056;&#1072;&#1089;&#1095;&#1077;&#1090;&#1099;\&#1052;&#1072;&#1088;&#1090;\&#1056;&#1072;&#1089;&#1095;&#1077;&#1090;%20&#1086;&#1090;&#1082;&#1083;&#1086;&#1085;&#1077;&#1085;&#1080;&#1081;%20&#1084;&#1072;&#1088;&#1090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ocka\c\Temp\sps602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us\pto\&#1052;&#1086;&#1080;%20&#1076;&#1086;&#1082;&#1091;&#1084;&#1077;&#1085;&#1090;&#1099;\&#1054;&#1073;&#1098;&#1077;&#1082;&#1090;&#1099;\&#1058;_15.99\&#1050;&#1072;&#1084;&#1085;&#1077;&#1087;&#1072;&#1076;_&#1056;&#1055;\&#1057;&#1084;&#1077;&#1090;&#1099;%202001.8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fimovase\&#1087;&#1086;&#1095;&#1090;&#1072;\0opr\Smety\Smety\&#1057;&#1077;&#1089;&#1090;&#1088;&#1086;&#1088;&#1077;&#1094;&#1082;\Smeta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WP\NGK\5_2005\&#1057;&#1084;&#1077;&#1090;&#1072;_5_2005_&#1050;&#1072;&#1088;&#1100;&#1077;&#1088;&#1099;-&#104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5D5362\&#1075;&#1077;&#1086;&#1083;-&#1048;&#108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Users\user\Desktop\Rimma%20&#1057;&#1084;&#1077;&#1090;&#1099;\&#1043;&#1086;&#1088;&#1100;&#1082;&#1086;&#1074;&#1089;&#1082;&#1072;&#1103;%20&#1078;&#1076;\13%20&#1082;&#1084;%20&#1054;&#1082;&#1089;&#1082;&#1072;&#1103;-&#1043;&#1086;&#1088;&#1100;&#1082;&#1080;&#1081;-&#1057;&#1086;&#1088;&#1090;\Rimma%20&#1057;&#1084;&#1077;&#1090;&#1099;\&#1042;&#1057;&#1046;&#1044;\543-544%20&#1042;&#1057;&#1078;.&#1076;\Last%20version\&#1043;&#1045;&#1054;&#1057;&#1052;&#1045;&#1058;&#1040;\&#1056;&#1040;&#1057;&#1063;&#1045;&#1058;%20&#1057;&#1052;&#1045;&#1058;&#106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2.corp.ntcsib.ru\!&#1048;&#1048;!\&#1052;&#1086;&#1080;%20&#1076;&#1086;&#1082;&#1091;&#1084;&#1077;&#1085;&#1090;&#1099;\&#1044;&#1077;&#1085;&#1080;&#1089;\Files\&#1089;&#1086;&#1093;&#1088;&#1072;&#1085;&#1080;&#1090;&#1100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hserver\&#1087;&#1083;&#1072;&#1085;&#1086;&#1074;&#1099;&#1081;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2-gtp\PapkiOtdelov\Documents%20and%20Settings\CherepanovaED\Application%20Data\Microsoft\AddIns\_&#1057;&#1052;_&#1064;&#1072;&#1073;&#1083;&#1086;&#1085;_&#1057;&#1052;.xla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M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&#1057;&#1062;&#1041;\&#1055;&#1077;&#1088;&#1077;&#1077;&#1079;&#1076;%20&#1058;&#1072;&#1084;&#1072;&#1085;&#1100;\&#1044;&#1086;&#1075;&#1086;&#1074;&#1086;&#1088;\&#1044;&#1086;&#1075;&#1086;&#1074;&#1086;&#1088;_&#1058;&#1072;&#1084;&#1072;&#1085;&#1100;_&#1055;&#1077;&#1088;&#1077;&#1077;&#1079;&#1076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uments%20and%20Settings\428\My%20Documents\&#1090;&#1088;&#1072;&#1085;&#1089;&#1085;&#1077;&#1092;&#1090;&#1077;&#1084;&#1072;&#1096;\mail\&#1043;&#1077;&#1086;&#1057;&#1084;&#1077;&#1090;&#1072;\&#1040;&#1088;&#1093;&#1080;&#1074;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FUL\RENAT\STATVZ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Documents%20and%20Settings\lvl\&#1056;&#1072;&#1073;&#1086;&#1095;&#1080;&#1081;%20&#1089;&#1090;&#1086;&#1083;\&#1040;&#1041;&#1058;&#1062;-&#1052;\&#1055;&#1088;&#1080;&#1074;&#1086;&#1083;&#1078;&#1089;&#1082;&#1072;&#1103;%20&#1078;.&#1076;\&#1063;&#1048;&#1051;&#1045;&#1050;&#1054;&#1042;&#1054;%20-%20&#1043;&#1056;&#1045;&#1052;&#1071;&#1063;&#1068;&#1071;\&#1055;&#1048;&#1056;%20&#1053;&#1048;&#1048;&#1040;&#1057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54;&#1041;&#1066;&#1045;&#1050;&#1058;%20&#1042;&#1040;&#1049;%20&#1085;&#1072;%20&#1042;&#1072;&#1081;&#1082;&#1091;&#1084;%20&#1042;.&#1040;.%20(Vaikumva)\000%20&#1057;&#1077;&#1085;&#1090;&#1103;&#1073;&#1088;&#1100;\&#1053;&#1072;&#1073;&#1077;&#1088;&#1077;&#1078;&#1085;&#1072;&#1103;%20&#1091;%20&#1050;&#1048;&#1057;%20&#1050;&#1088;&#1072;&#1089;&#1085;&#1086;&#1103;&#1088;&#1089;&#1082;&#1072;\Plan_Smeta%20%20&#1053;&#1072;&#1073;&#1077;&#1088;&#1077;&#1078;&#1085;&#1072;&#110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Documents%20and%20Settings\vvp\My%20Documents\&#1042;&#1053;&#1048;&#1048;&#1040;&#1057;\&#1043;&#1048;&#1055;\&#1056;&#1077;&#1082;&#1074;&#1080;&#1079;&#1080;&#1090;&#109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40;&#1085;&#1075;&#1072;&#1088;&#1072;-&#1055;&#1086;&#1083;&#1102;&#1089;\Plan%20&amp;%20Smeta%2022-04%20&#1050;&#1086;&#1082;&#1091;&#108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4;&#1091;&#1076;&#1082;&#1072;\exchange\&#1052;&#1086;&#1080;%20&#1076;&#1086;&#1082;&#1091;&#1084;&#1077;&#1085;&#1090;&#1099;\&#1044;&#1077;&#1085;&#1080;&#1089;\&#1089;&#1086;&#1093;&#1088;&#1072;&#1085;&#1080;&#1090;&#1100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44;&#1086;&#1082;&#1091;&#1084;&#1077;&#1085;&#1090;&#1099;-&#1087;&#1086;%20&#1086;&#1073;&#1098;&#1077;&#1082;&#1090;&#1072;&#1084;\&#1050;&#1041;&#1044;&#1061;\&#1044;&#1080;&#1088;&#1077;&#1082;&#1094;&#1080;&#1103;%20&#1090;&#1088;&#1072;&#1085;&#1089;&#1087;%20&#1089;&#1090;&#1088;-&#1074;&#1072;\&#1057;&#1085;&#1077;&#1075;\274-&#1055;&#1055;%20&#1089;&#1085;&#1077;&#1075;&#1086;&#1087;&#1083;&#1072;&#1074;%20&#1056;&#1099;&#1073;&#1080;&#1085;&#1089;&#1082;&#1072;&#1103;\&#1050;&#1055;,%20&#1057;&#1084;&#1077;&#1090;&#1072;%20&#1089;&#1085;&#1077;&#1075;&#1086;&#1087;&#1083;&#1072;&#1074;&#1080;&#1083;&#1100;&#1085;&#1099;&#1081;%20&#1087;&#1091;&#1085;&#1082;&#1090;,%20&#1056;&#1099;&#1073;&#1080;&#1085;&#1089;&#1082;&#1072;&#1103;%20&#1082;%20&#1043;&#1050;%20210906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&#1052;&#1086;&#1080;%20&#1076;&#1086;&#1082;&#1091;&#1084;&#1077;&#1085;&#1090;&#1099;\&#1057;&#1052;&#1045;&#1058;&#1067;\&#1057;&#1052;&#1045;&#1058;&#10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\&#1089;&#1084;&#1077;&#1090;&#1085;&#1099;&#1081;%20&#1086;&#1090;&#1076;&#1077;&#1083;\&#1056;&#1040;&#1041;&#1054;&#1058;&#1040;\&#1057;&#1054;%2001\00%20&#1048;&#1085;&#1090;&#1077;&#1075;&#1088;%20&#1052;&#1069;&#1057;%203&#1072;&#1087;.%20&#1057;&#1080;&#1073;&#1080;&#1088;&#1080;\00%20&#1055;&#1057;%20&#1041;&#1072;&#1088;&#1089;&#1086;&#1074;&#1086;\&#1042;&#1040;&#1056;%202\&#1041;&#1072;&#1088;&#1089;&#1086;&#1074;&#1086;%20&#1057;&#1087;&#1077;&#1094;-&#1103;%20&#8470;%202%20&#1082;&#1086;&#1088;1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2.corp.ntcsib.ru\!&#1048;&#1048;!\&#1054;&#1041;&#1066;&#1045;&#1050;&#1058;%20&#1042;&#1040;&#1049;%20&#1085;&#1072;%20&#1042;&#1072;&#1081;&#1082;&#1091;&#1084;%20&#1042;.&#1040;.%20(Vaikumva)\000%20&#1057;&#1077;&#1085;&#1090;&#1103;&#1073;&#1088;&#1100;\&#1053;&#1072;&#1073;&#1077;&#1088;&#1077;&#1078;&#1085;&#1072;&#1103;%20&#1091;%20&#1050;&#1048;&#1057;%20&#1050;&#1088;&#1072;&#1089;&#1085;&#1086;&#1103;&#1088;&#1089;&#1082;&#1072;\Plan_Smeta%20%20&#1053;&#1072;&#1073;&#1077;&#1088;&#1077;&#1078;&#1085;&#1072;&#1103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2.corp.ntcsib.ru\!&#1048;&#1048;!\&#1054;&#1073;&#1098;&#1077;&#1082;&#1090;%20&#1042;&#1042;&#1040;\&#1055;&#1088;&#1080;&#1095;&#1072;&#1083;%20&#1041;&#1077;&#1088;&#1077;&#1075;\Plan%20%20Smeta%202006%20%20&#1041;&#1077;&#1088;&#1077;&#1075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r33\Common\Documents%20and%20Settings\Dolgopolov\&#1056;&#1072;&#1073;&#1086;&#1095;&#1080;&#1081;%20&#1089;&#1090;&#1086;&#1083;\Kolotovkin\&#1054;&#1090;&#1082;&#1083;&#1086;&#1085;&#1077;&#1085;&#1080;&#1103;%20&#1076;&#1086;&#1083;&#1075;&#1086;&#1087;&#1086;&#1083;&#1086;&#1074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82;&#1086;&#1084;&#1087;\&#1048;&#1075;&#1086;&#1088;&#1100;\&#1054;&#1073;&#1098;&#1077;&#1082;&#1090;&#1099;\&#1041;&#1077;&#1088;&#1077;&#1079;&#1086;&#1074;&#1089;&#1082;&#1072;&#1103;%20&#1043;&#1056;&#1069;&#1057;\&#1057;&#1074;&#1086;&#1076;&#1085;&#1072;&#1103;%20&#1089;&#1084;&#1077;&#1090;&#1072;%20&#1055;&#1048;&#1056;%20&#1041;&#1077;&#1088;&#1077;&#1079;&#1072;(1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p\nolfn_grp\KAP\&#1057;&#1059;&#1057;&#1051;&#1054;&#1042;&#1054;\1212-2-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\GROUP\&#1052;&#1086;&#1080;%20&#1044;&#1086;&#1082;&#1091;&#1084;&#1077;&#1085;&#1090;&#1099;\&#1040;&#1095;&#1080;&#1085;&#1089;&#1082;-&#1047;&#1077;&#1083;&#1077;&#1076;&#1077;&#1077;&#1074;&#1086;\&#1044;&#1086;&#1075;&#1086;&#1074;&#1086;&#1088;%202002\&#1055;&#1048;&#1056;1288%20&#1087;&#1086;&#1089;&#1083;&#1077;&#1076;&#1085;&#1103;&#1103;%20&#1082;&#1086;&#1088;&#1088;%2004-10-0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_salamahin\&#1056;&#1072;&#1073;&#1086;&#1090;&#1072;\PNN\&#1047;&#1040;&#1041;&#1046;&#1044;\&#1054;%20&#1041;%20&#1061;%20&#1054;%20&#1044;\1620_&#1054;&#1073;&#1093;&#1086;&#1076;%20&#1095;&#1080;&#1090;&#1099;\KAP\&#1047;&#1040;&#1041;&#1040;&#1049;&#1050;&#1040;&#1051;\&#1063;&#1080;&#1090;&#1072;%20-%20&#1071;&#1073;&#1083;&#1086;&#1085;&#1086;&#1074;&#1072;&#1103;\1120.7.&#1082;&#1086;&#1088;&#1088;%20&#1063;&#1080;&#1090;-&#1071;&#1073;&#1083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Documents%20and%20Settings\lvl\&#1056;&#1072;&#1073;&#1086;&#1095;&#1080;&#1081;%20&#1089;&#1090;&#1086;&#1083;\&#1040;&#1041;&#1058;&#1062;-&#1052;\&#1055;&#1088;&#1080;&#1074;&#1086;&#1083;&#1078;&#1089;&#1082;&#1072;&#1103;%20&#1078;.&#1076;\&#1063;&#1048;&#1051;&#1045;&#1050;&#1054;&#1042;&#1054;%20-%20&#1043;&#1056;&#1045;&#1052;&#1071;&#1063;&#1068;&#1071;\&#1063;&#1080;&#1083;&#1077;&#1082;&#1086;&#1074;&#1086;%20-%20&#1043;&#1088;&#1077;&#1084;&#1103;&#1095;&#1100;&#1103;\&#1063;&#1080;&#1083;&#1077;&#1082;&#1086;&#1074;&#1086;-&#1043;&#1088;&#1077;&#1084;&#1103;&#1095;&#1072;&#1103;%20%2016.12.09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vo-d\d\&#1042;&#1080;&#1083;&#1099;\GEODESIA\Natasha\&#1042;&#1053;&#1048;&#1048;&#1056;\&#1057;&#1084;&#1077;&#1090;&#107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&#1069;&#1083;&#1077;&#1082;&#1090;&#1088;&#1080;&#1082;&#1072;\&#1044;&#1091;&#1073;&#1085;&#1072;\&#1057;&#1084;&#1077;&#1090;&#1099;%20&#1055;&#1048;&#1056;%202017\&#1055;&#1048;&#1056;%20&#1040;&#1057;&#1059;&#1044;%20&#1041;&#1099;&#1082;&#1086;&#1074;&#108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-187\Documents%20and%20Settings\nelly\Local%20Settings\Temporary%20Internet%20Files\Content.Outlook\7HND9HV6\ZubovProject\&#1055;&#1088;&#1086;&#1077;&#1082;&#1090;&#1099;\&#1057;&#1084;&#1077;&#1090;&#1099;\&#1057;&#1041;&#1062;%201997%20&#1042;&#1040;&#1056;.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52;&#1086;&#1080;%20&#1076;&#1086;&#1082;&#1091;&#1084;&#1077;&#1085;&#1090;&#1099;\&#1044;&#1086;&#1082;&#1091;&#1084;&#1077;&#1085;&#1090;&#1072;&#1094;&#1080;&#1103;\&#1057;&#1084;&#1077;&#1090;&#1099;%20&#1074;%20Excel\&#1054;&#1082;&#1090;&#1103;&#1073;&#1088;&#1100;&#1089;&#1082;&#1072;&#1103;%20&#1078;.&#1076;\&#1055;&#1048;&#1056;\&#1050;&#1069;&#1041;\&#1057;&#1074;&#1077;&#1088;&#1076;&#1083;&#1086;&#1074;&#1089;&#1082;&#1072;&#1103;%20&#1078;.&#1076;\&#1050;&#1069;&#1041;-2\&#1044;&#1086;&#1087;&#1086;&#1083;&#1085;&#1077;&#1085;&#1080;&#1077;\&#1044;&#1086;&#1087;&#1086;&#1083;&#1085;&#1077;&#1085;&#1080;&#1077;%2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1\c%2523\&#1044;&#1086;&#1082;&#1091;&#1084;&#1077;&#1085;&#1090;&#1099;-&#1087;&#1086;%20&#1086;&#1073;&#1098;&#1077;&#1082;&#1090;&#1072;&#1084;\&#1050;&#1041;&#1044;&#1061;\&#1044;&#1080;&#1088;&#1077;&#1082;&#1094;&#1080;&#1103;%20&#1090;&#1088;&#1072;&#1085;&#1089;&#1087;%20&#1089;&#1090;&#1088;-&#1074;&#1072;\&#1058;&#1077;&#1085;&#1076;&#1077;&#1088;&#1099;%202007%20&#1075;&#1086;&#1076;&#1072;\&#1058;&#1077;&#1085;&#1076;&#1077;&#1088;%20&#1089;&#1085;&#1077;&#1075;%205%20&#1096;&#1090;&#1091;&#1082;\5%20&#1057;&#1055;&#1055;\&#1050;&#1055;,%20&#1057;&#1084;&#1077;&#1090;&#1072;%20&#1089;&#1085;&#1077;&#1075;&#1086;&#1087;&#1088;&#1080;&#1077;&#1084;&#1085;&#1099;&#1081;%20&#1087;&#1091;&#1085;&#1082;&#1090;%20&#1042;&#1048;&#1058;&#1045;&#1041;&#1057;&#1050;&#1048;&#1049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ukreshZI\Local%20Settings\Temporary%20Internet%20Files\OLK7\Zarplata_1\&#1044;&#1077;&#1085;&#1080;&#1089;\&#1089;&#1086;&#1093;&#1088;&#1072;&#1085;&#1080;&#1090;&#1100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99\&#1086;&#1089;&#1084;\Users\v_katalnikov\AppData\Local\Microsoft\Windows\Temporary%20Internet%20Files\Content.Outlook\VWJ6AW7O\&#1057;&#1084;&#1077;&#1090;&#1099;%20&#1085;&#1072;%20&#1055;&#1044;%20&#1086;&#1090;%2030.06.17\3,4,5,6,7&#1087;%20&#1055;&#1044;%20&#1040;&#1057;&#1059;,%20&#1050;&#1059;&#1069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252%20-%20&#1091;&#1083;.&#1050;&#1088;&#1072;&#1089;&#1080;&#1085;&#1072;\&#1050;&#1055;,%20&#1089;&#1084;&#1077;&#1090;&#1099;%20&#1050;&#1088;&#1072;&#1089;&#1080;&#1085;&#1072;%20&#1082;%20&#1075;&#1086;&#1089;&#1082;&#1086;&#1085;&#1090;&#1088;&#1072;&#1082;&#1090;&#1091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040;&#1058;\&#1041;&#1091;&#1092;&#1077;&#1088;&#1054;&#1073;&#1084;&#1077;&#1085;&#1072;\&#1055;&#1077;&#1089;&#1090;&#1088;&#1080;&#1082;&#1086;&#1074;\&#1055;&#1077;&#1089;&#1090;&#1088;&#1080;&#1082;&#1086;&#1074;\&#1041;&#1086;&#1083;&#1086;&#1075;&#1086;&#1077;%20&#1089;&#1084;&#1077;&#1090;&#1099;%20&#1043;&#1048;&#1055;&#1072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hapovalov\&#1052;&#1086;&#1080;%20&#1076;&#1086;&#1082;&#1091;&#1084;&#1077;&#1085;&#1090;&#1099;\1&#1043;&#1088;&#1071;&#1085;&#1074;.200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enko\&#1084;&#1086;&#1080;%20&#1076;&#1086;&#1082;&#1091;&#1084;&#1077;&#1085;&#1090;\TEMP\ps198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eenas\admin\&#1056;&#1040;&#1041;&#1054;&#1058;&#1040;\&#1055;&#1048;&#1056;\&#1071;&#1089;&#1077;&#1085;&#1077;&#1074;&#1086;\&#1055;&#1048;&#1056;\&#1055;&#1048;&#1056;\&#1057;&#1072;&#1076;&#1086;&#1074;&#1085;&#1080;&#1095;&#1077;&#1089;&#1082;&#1072;&#1103;%20&#1085;&#1072;&#1073;.,%20353%20&#1082;&#1074;,%201%20&#1087;.&#1082;\&#1055;&#1048;&#1056;\&#1055;&#1054;&#1044;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255%20-%20&#1085;&#1072;&#1073;.&#1052;&#1072;&#1082;&#1072;&#1088;&#1086;&#1074;&#1072;%20&#1054;&#1048;\&#1050;&#1055;,%20&#1057;&#1084;&#1077;&#1090;&#1099;%20&#1054;&#1048;%20&#1055;&#1088;&#1086;&#1077;&#1082;&#1090;%20&#1085;&#1072;&#1073;.&#1052;&#1072;&#1082;&#1072;&#1088;&#1086;&#1074;&#1072;%20&#1082;%20&#1043;&#1050;%20120506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&#1056;&#1072;&#1079;&#1074;&#1103;&#1079;&#1082;&#1072;%20&#1085;&#1072;%20&#1046;&#1091;&#1082;&#1086;&#1074;&#1072;\&#1055;&#1088;&#1086;&#1077;&#1082;&#1090;\1%20&#1086;&#1095;&#1077;&#1088;&#1077;&#1076;&#1100;%20-%20&#1091;&#1083;.&#1052;&#1086;&#1088;.%20&#1087;&#1077;&#1093;&#1086;&#1090;&#1099;%20&#1089;%20&#1084;&#1086;&#1089;&#1090;&#1086;&#1084;\&#1057;&#1084;&#1077;&#1090;&#1099;%20&#1052;&#1046;%201-&#1103;%20&#1086;&#1095;&#1077;&#1088;&#1077;&#1076;&#1100;%2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57;&#1072;&#1074;&#1077;&#1083;&#1100;&#1077;&#1074;&#1072;%20&#1058;.&#1042;\&#1055;%20(&#1088;&#1077;&#1082;)%20&#1089;&#1072;&#1084;&#1072;&#1088;&#1072;-&#1073;&#1091;&#1075;&#1091;&#1088;&#1091;&#1089;&#1083;&#1072;&#1085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&#1058;&#1077;&#1085;&#1076;&#1077;&#1088;%20&#1052;&#1086;&#1088;&#1089;&#1082;&#1072;&#1103;%20&#1085;&#1072;&#1073;.%20&#1085;&#1072;%20&#1091;&#1095;-&#1082;&#1077;%20%20&#1052;&#1080;&#1095;&#1084;&#1072;&#1085;&#1089;&#1082;&#1086;&#1081;-&#1050;&#1072;&#1087;&#1080;&#1090;&#1072;&#1085;&#1089;&#1082;&#1086;&#1081;\&#1050;&#1055;,%20&#1089;&#1084;&#1077;&#1090;&#1099;%20&#1054;&#1048;%20&#1052;&#1086;&#1088;&#1089;&#1082;&#1072;&#1103;%20&#1085;&#1072;&#1073;.&#1052;&#1080;&#1095;&#1084;&#1072;&#1085;&#1089;&#1082;&#1072;&#1103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57;&#1072;&#1074;&#1077;&#1083;&#1100;&#1077;&#1074;&#1072;%20&#1058;.&#1042;\&#1059;&#1043;&#1042;&#1069;\&#1050;&#1054;&#1051;&#1040;%20&#1059;&#1043;&#1042;&#1069;%20&#1054;&#1076;&#1085;&#1086;&#1088;\&#1059;&#1043;&#1042;&#1069;%20&#1056;&#1099;&#1073;&#1072;&#1094;&#1082;&#1080;&#1081;%20&#1087;&#1088;\&#1083;&#1086;&#1090;51%20&#1052;10%20&#1057;&#1082;&#1072;&#1085;&#1076;&#1080;&#1085;&#1072;&#1074;&#1080;&#1103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c\economics\&#1054;&#1041;&#1065;&#1040;&#1071;%20&#1057;&#1040;&#1042;&#1055;&#1069;\&#1053;%20&#1080;%20&#1054;%20&#1082;%20&#1088;\&#1056;&#1055;&#1044;&#1040;%20&#1055;&#1058;\&#1057;&#1052;&#1045;&#1058;&#1040;%20&#1056;&#1055;&#1044;&#1040;_&#1055;&#1058;_&#1053;&#1086;&#1074;&#1072;&#1103;%20&#1092;&#1086;&#1088;&#1084;&#1072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a\c\WORK-XLS\6020\SPIS\pk6020-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_server\&#1055;&#1088;&#1086;&#1077;&#1082;&#1090;&#1099;\0opr\Smety\&#1050;&#1086;&#1085;&#1102;&#1096;&#1077;&#1085;&#1085;&#1072;&#1103;%20&#1091;&#1083;&#1080;&#1094;&#1072;\Smeta-tonnel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1\c%2523\&#1044;&#1086;&#1082;&#1091;&#1084;&#1077;&#1085;&#1090;&#1099;-&#1087;&#1086;%20&#1086;&#1073;&#1098;&#1077;&#1082;&#1090;&#1072;&#1084;\&#1042;&#1086;&#1076;&#1086;&#1082;&#1072;&#1085;&#1072;&#1083;%20-%20&#1053;&#1086;&#1074;&#1086;-&#1050;&#1086;&#1074;&#1072;&#1083;&#1077;&#1074;&#1086;\&#1089;&#1084;&#1077;&#1090;&#1072;%20&#1054;&#1048;%20&#1074;&#1086;&#1076;&#1086;&#1082;&#1072;&#1085;&#1072;&#1083;%20&#1053;&#1086;&#1074;&#1086;-&#1050;&#1086;&#1074;&#1072;&#1083;&#1077;&#1074;&#1086;%20120505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_server\&#1055;&#1088;&#1086;&#1077;&#1082;&#1090;&#1099;\DOKUMENT\DOG5\5176-1\Smeta-5-176-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mc\distrib\DOCUME~1\&#1070;&#1044;&#1048;&#1053;&#1052;&#1042;\LOCALS~1\Temp\_tc\cross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ms\USERS\DOCUME~1\07C4~1\LOCALS~1\Temp\Rar$DI00.687\&#1040;&#1083;&#1100;&#1073;&#1086;&#1084;%202007-&#1080;&#1090;&#1086;&#1075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uments%20and%20Settings\221\&#1056;&#1072;&#1073;&#1086;&#1095;&#1080;&#1081;%20&#1089;&#1090;&#1086;&#1083;\&#1053;&#1086;&#1074;&#1072;&#1103;%20&#1087;&#1072;&#1087;&#1082;&#1072;\&#1061;&#1072;&#1081;&#1090;&#1091;&#1085;\&#1056;&#1042;&#1057;%2030&#1090;&#1099;&#1089;%20%20&#1057;&#1090;&#1072;&#1088;&#1086;&#1083;&#1080;&#1082;&#1077;&#1077;&#1074;&#1086;\mail\&#1043;&#1077;&#1086;&#1057;&#1084;&#1077;&#1090;&#1072;\&#1040;&#1088;&#1093;&#1080;&#1074;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c-dc1\Users\&#1043;&#1052;&#1055;\&#1042;&#1080;&#1083;&#1100;&#1082;&#1077;%20&#1053;&#1043;\&#1059;&#1092;&#1080;&#1084;&#1089;&#1082;&#1080;&#1081;%20&#1089;&#1086;&#1089;&#1086;&#1075;&#1086;&#1088;\&#1042;&#1077;&#1089;&#1100;%20&#1082;&#1086;&#1089;&#1086;&#1075;&#1086;&#1088;\&#1058;&#1086;&#1083;&#1100;&#1082;&#1086;%20&#1074;&#1077;&#1089;&#1100;%20&#1082;&#1086;&#1089;&#1086;&#1075;&#1086;&#1088;%201622-1629%20&#1086;&#1082;&#1089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iridonova\temp\6490\KUB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psrv\User_Docs\DOCUME~1\VEPRIT~1\LOCALS~1\Temp\Rar$DI00.188\&#1040;&#1051;&#1068;&#1041;&#1054;&#1052;-2007\&#1040;&#1083;&#1100;&#1073;&#1086;&#1084;_&#1072;&#1085;&#1072;&#1083;&#1080;&#1090;&#1080;&#1095;&#1077;&#1089;&#1082;&#1080;&#1093;_&#1092;&#1086;&#1088;&#1084;_2007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KUMENT\DOG5\5-348\Smety\&#1057;&#1077;&#1089;&#1090;&#1088;&#1086;&#1088;&#1077;&#1094;&#1082;\Smeta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public\&#1042;&#1053;&#1048;&#1048;&#1040;&#1057;\&#1057;&#1062;&#1041;\&#1069;&#1062;\200401%20&#1064;&#1077;&#1076;&#1086;&#1082;\200401%20&#1064;&#1077;&#1076;&#1086;&#1082;%20&#1076;&#1086;&#1075;&#1086;&#1074;&#1086;&#108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bdc\smo\Users\abcd\AppData\Local\Opera\Opera\profile\cache4\temporary_download\vlooku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55;,%20&#1089;&#1084;&#1077;&#1090;&#1072;,%20&#1057;&#1077;&#1083;&#1100;&#1089;&#1082;&#1072;&#1103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&#1058;&#1077;&#1085;&#1076;&#1077;&#1088;%20&#1073;&#1072;&#1079;&#1072;%20&#1084;&#1077;&#1093;&#1072;&#1085;&#1080;&#1079;&#1072;&#1094;&#1080;&#1080;%20&#1055;&#1088;&#1080;&#1084;&#1086;&#1088;&#1089;&#1082;&#1086;&#1077;\&#1050;&#1055;,%20&#1089;&#1084;&#1077;&#1090;&#1072;%20&#1073;&#1072;&#1079;&#1072;%20&#1055;&#1088;&#1080;&#1084;&#1086;&#1088;&#1089;&#1082;&#1086;&#1077;%20&#1076;&#1083;&#1103;%20&#1090;&#1077;&#1085;&#1076;&#1077;&#1088;&#1072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psrv\User_Docs\DOCUME~1\VEPRIT~1\LOCALS~1\Temp\Rar$DI00.188\&#1040;&#1083;&#1100;&#1073;&#1086;&#1084;_&#1072;&#1085;&#1072;&#1083;&#1080;&#1090;&#1080;&#1095;&#1077;&#1089;&#1082;&#1080;&#1093;_&#1092;&#1086;&#1088;&#1084;_2007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tvinenko\server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pn3\&#1086;&#1073;&#1098;&#1077;&#1082;&#1090;&#1099;\&#1058;&#1077;&#1082;&#1091;&#1097;&#1080;&#1077;%20&#1087;&#1088;&#1086;&#1077;&#1082;&#1090;&#1099;\&#1055;&#1048;&#1056;\&#1053;&#1054;&#1042;&#1040;&#1071;!!!%20&#1057;&#1084;&#1077;&#1090;&#1072;%20&#1055;&#1048;&#1056;%20&#1085;&#1072;%20&#1057;&#1057;&#1055;&#1048;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&#1053;&#1054;&#1042;&#1054;&#1058;&#1056;&#1045;&#1050;\2006\&#1056;&#1072;&#1089;&#1089;&#1095;&#1077;&#1090;%20&#1089;&#1090;&#1086;&#1080;&#1084;%20&#1055;&#105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57;&#1072;&#1074;&#1077;&#1083;&#1100;&#1077;&#1074;&#1072;%20&#1058;.&#1042;\&#1059;&#1043;&#1042;&#1069;\&#1050;&#1054;&#1051;&#1040;%20&#1059;&#1043;&#1042;&#1069;%20&#1054;&#1076;&#1085;&#1086;&#1088;\&#1059;&#1043;&#1042;&#1069;%20&#1056;&#1099;&#1073;&#1072;&#1094;&#1082;&#1080;&#1081;%20&#1087;&#1088;\&#1055;%20&#1050;&#1056;%20&#1084;&#1086;&#1089;&#1090;%20&#1042;&#1086;&#1083;&#1086;&#1089;&#1085;&#1103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Users\Ukhin_A_F\Downloads\Users\user\Downloads\&#1057;&#1084;&#1077;&#1090;&#1085;&#1072;&#1103;%20&#1076;&#1086;&#1082;&#1091;&#1084;&#1077;&#1085;&#1090;&#1072;&#1094;&#1080;&#1103;\&#1044;&#1086;&#1075;&#1086;&#1074;&#1086;&#1088;&#1072;%202006%20&#1075;\&#1058;&#1057;&#1057;%20&#1057;-&#1050;\&#1058;&#1057;&#1057;%20&#1057;-&#1055;-&#1056;%2009%20&#1055;&#1050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1111\&#1090;&#1086;&#1085;&#1085;&#1077;&#1083;&#1100;\0opr\Smety\Smety\&#1057;&#1077;&#1089;&#1090;&#1088;&#1086;&#1088;&#1077;&#1094;&#1082;\Smeta-tonnel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pn3\&#1086;&#1073;&#1098;&#1077;&#1082;&#1090;&#1099;\DATA\&#1057;&#1084;&#1077;&#1090;&#1099;\&#1054;&#1084;&#1089;&#1082;&#1101;&#1085;&#1077;&#1088;&#1075;&#1086;\&#1041;&#1072;&#1079;&#1072;%20&#1090;&#1088;&#1077;&#1089;&#1090;&#1072;%20new\&#1055;&#1057;%2035%20&#1041;&#1072;&#1079;&#1072;%20&#1090;&#1088;&#1077;&#1089;&#1090;&#1072;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64;&#1072;&#1087;&#1086;&#1095;&#1085;&#1080;&#1082;%20&#1051;.&#1040;\&#1050;&#1041;&#1044;&#1061;\&#1044;&#1080;&#1088;&#1077;&#1082;&#1094;&#1080;&#1103;%20&#1090;&#1088;&#1072;&#1085;&#1089;&#1087;%20&#1089;&#1090;&#1088;-&#1074;&#1072;\&#1057;&#1077;&#1083;&#1100;&#1089;&#1082;&#1072;&#1103;\&#1050;&#1041;&#1044;&#1061;\&#1044;&#1080;&#1088;&#1077;&#1082;&#1094;&#1080;&#1103;%20&#1090;&#1088;&#1072;&#1085;&#1089;&#1087;%20&#1089;&#1090;&#1088;-&#1074;&#1072;\&#1057;&#1085;&#1077;&#1075;\&#1057;&#1084;&#1077;&#1090;&#1072;%20&#1089;&#1085;&#1077;&#1075;&#1086;&#1087;&#1083;&#1072;&#1074;&#1080;&#1083;&#1100;&#1085;&#1099;&#1081;%20&#1087;&#1091;&#1085;&#1082;&#1090;,%20&#1056;&#1080;&#1078;&#1089;&#1082;&#1080;&#1081;,%20190105%2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w030302\exchange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_server\&#1055;&#1088;&#1086;&#1077;&#1082;&#1090;&#1099;\0opr\Smety\Smety\&#1057;&#1077;&#1089;&#1090;&#1088;&#1086;&#1088;&#1077;&#1094;&#1082;\Smeta-tonnel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1111\&#1090;&#1086;&#1085;&#1085;&#1077;&#1083;&#1100;\Documents%20and%20Settings\muhutdinova\Local%20Settings\Temporary%20Internet%20Files\OLK3\&#1089;&#1084;&#1077;&#1090;&#1072;%20C&#1072;&#1084;&#1072;&#1088;&#1072;-&#1073;&#1091;&#1075;&#1091;&#1088;&#1091;&#1089;&#1083;&#1072;&#1085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ma\110.&#1059;&#1044;&#1044;\Docs\Zarplata_1\&#1044;&#1077;&#1085;&#1080;&#1089;\&#1089;&#1086;&#1093;&#1088;&#1072;&#1085;&#1080;&#1090;&#1100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w030302\&#1057;&#1084;&#1077;&#1090;&#1099;%20&#1048;&#1048;\Docs\Zarplata_1\&#1044;&#1077;&#1085;&#1080;&#1089;\&#1089;&#1086;&#1093;&#1088;&#1072;&#1085;&#1080;&#1090;&#1100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mp\&#1050;&#1054;&#1052;&#1057;&#1054;&#1052;_&#1059;&#1047;&#1045;&#1051;\&#1055;&#1048;&#1056;&#1076;&#1094;_&#1055;&#1091;&#1085;&#1082;&#1090;&#1059;&#1087;&#1088;&#1072;&#1074;&#1083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1111\&#1090;&#1086;&#1085;&#1085;&#1077;&#1083;&#1100;\0opr\Smety\&#1050;&#1086;&#1085;&#1102;&#1096;&#1077;&#1085;&#1085;&#1072;&#1103;%20&#1091;&#1083;&#1080;&#1094;&#1072;\Smeta-tonnel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01pm\&#1057;&#1084;&#1077;&#1090;&#1099;%20&#1055;&#1048;&#1056;-&#1053;&#1062;&#1057;\1111\&#1090;&#1086;&#1085;&#1085;&#1077;&#1083;&#1100;\0opr\Smety\Smety\&#1050;&#1086;&#1085;&#1102;&#1096;&#1077;&#1085;&#1085;&#1072;&#1103;%20&#1091;&#1083;&#1080;&#1094;&#1072;\Smeta-tonnel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_server\&#1055;&#1088;&#1086;&#1077;&#1082;&#1090;&#1099;\0opr\Smety\Smety\&#1050;&#1086;&#1085;&#1102;&#1096;&#1077;&#1085;&#1085;&#1072;&#1103;%20&#1091;&#1083;&#1080;&#1094;&#1072;\Smeta-tonnel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775603D\MTP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pn3\&#1086;&#1073;&#1098;&#1077;&#1082;&#1090;&#1099;\&#1054;&#1073;&#1098;&#1077;&#1082;&#1090;&#1099;\&#1042;&#1051;%20500%20&#1082;&#1042;%20&#1059;&#1089;&#1090;&#1100;-&#1050;&#1091;&#1090;%20-%20&#1053;&#1080;&#1078;&#1085;&#1077;&#1072;&#1085;&#1075;&#1072;&#1088;&#1089;&#1082;&#1072;&#1103;\&#1057;&#1084;&#1077;&#1090;&#1099;%20&#1055;&#1048;&#1056;\&#1057;&#1084;&#1077;&#1090;&#1099;%20&#1087;&#1086;%20&#1079;&#1072;&#1084;&#1077;&#1095;&#1072;&#1085;&#1080;&#1103;&#1084;%20&#1062;&#1048;&#1059;&#1057;\&#1057;&#1057;&#1056;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043;&#1048;&#1055;\&#1055;&#1086;&#1076;&#1083;&#1080;&#1087;&#1072;&#1077;&#1074;\&#1041;&#1083;&#1072;&#1085;&#1082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2.corp.ntcsib.ru\!&#1048;&#1048;!\Users\FomenkoIA\&#1048;&#1075;&#1086;&#1088;&#1100;\&#1054;&#1073;&#1098;&#1077;&#1082;&#1090;&#1099;\&#1044;&#1102;&#1082;&#1077;&#1088;%20&#1095;&#1077;&#1088;&#1077;&#1079;%20&#1045;&#1085;&#1080;&#1089;&#1077;&#1081;\&#1057;&#1084;&#1077;&#1090;&#1099;%20&#1086;&#1090;%20&#1055;&#1086;&#1087;&#1077;&#1085;&#1082;&#1086;&#1074;&#1072;\&#1057;&#1084;&#1077;&#1090;&#1072;%20&#8470;1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te_salamahin\&#1056;&#1072;&#1073;&#1086;&#1090;&#1072;\KAP\&#1063;&#1048;&#1058;&#1040;\&#1051;&#1045;&#1057;&#1053;&#1040;&#1071;\1131&#1051;&#1045;&#1057;&#1053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User\&#1058;&#1054;\&#1057;&#1072;&#1074;&#1077;&#1083;&#1100;&#1077;&#1074;&#1072;%20&#1058;.&#1042;\&#1059;&#1043;&#1042;&#1069;\&#1057;&#1072;&#1074;&#1077;&#1083;&#1100;&#1077;&#1074;&#1072;%20&#1058;.&#1042;\&#1059;&#1043;&#1042;&#1069;\&#1055;%20(&#1088;&#1077;&#1082;)%20&#1084;&#1086;&#1089;&#1090;%20&#1095;&#1077;&#1088;&#1077;&#1079;%20&#1041;&#1099;&#1095;&#1082;&#1080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turina\temp\307.8-37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!_&#1043;&#1048;&#1055;_!\&#1058;&#1088;&#1072;&#1085;&#1089;&#1090;&#1077;&#1083;&#1077;&#1082;&#1086;&#1084;\230813_&#1062;&#1057;&#1055;_&#1055;&#1077;&#1095;&#1086;&#1088;&#1099;-&#1055;&#1089;&#1082;&#1086;&#1074;&#1089;&#1082;&#1080;&#1077;_&#1042;&#1054;&#1051;&#1057;\&#1044;&#1086;&#1075;&#1086;&#1074;&#1086;&#1088;%20&#1087;&#1088;&#1086;&#1082;&#1083;&#1072;&#1076;&#1082;&#1072;\&#1043;&#1080;&#1087;\=&#1042;&#1086;&#1089;&#1090;&#1086;&#1095;&#1085;&#1086;-&#1057;&#1080;&#1073;&#1080;&#1088;&#1089;&#1082;&#1072;&#1103;_&#1078;.&#1076;\___&#1058;&#1057;&#1057;\&#1085;-&#1079;-34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opr\Smety\&#1050;&#1086;&#1085;&#1102;&#1096;&#1077;&#1085;&#1085;&#1072;&#1103;%20&#1091;&#1083;&#1080;&#1094;&#1072;\Smeta-tonnel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rgodze\exchange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 с этапами"/>
      <sheetName val="Смета 1свод"/>
      <sheetName val="Сц-2ППр"/>
      <sheetName val="Смета 3 СЦБ"/>
      <sheetName val="Зап-3- СЦБ"/>
      <sheetName val="Св-4из"/>
      <sheetName val="Св-5-пр"/>
      <sheetName val="Эл 6 обсл"/>
      <sheetName val="Эл-7-пр"/>
      <sheetName val="стр-8-обсл"/>
      <sheetName val="Стр-9-пр "/>
      <sheetName val="Смета 10 Команд"/>
      <sheetName val="См 11 адапт СПДЛП"/>
      <sheetName val="См 12 адапт МПЦ"/>
      <sheetName val="См 13 расчет ТР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CC"/>
      <sheetName val="КПР (2)"/>
      <sheetName val="CC (2)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КПР-эксп"/>
      <sheetName val="СС-эксп"/>
      <sheetName val="- 1"/>
      <sheetName val="распред"/>
      <sheetName val="распред (эксперт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распред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CC"/>
      <sheetName val="КПР (2)"/>
      <sheetName val="CC (2)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КПР-эксп"/>
      <sheetName val="СС-эксп"/>
      <sheetName val="- 1"/>
      <sheetName val="распред"/>
      <sheetName val="распред (эксперт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ES"/>
      <sheetName val="свод до вн.об."/>
      <sheetName val="расш.для РАО"/>
      <sheetName val="расш.для РАО стр.310"/>
      <sheetName val="Лист1"/>
      <sheetName val="1.1."/>
      <sheetName val="1.2."/>
      <sheetName val="Графики_Гкал,тыс.руб."/>
      <sheetName val="2.1."/>
      <sheetName val="2.2."/>
      <sheetName val="2.3."/>
      <sheetName val="2.4."/>
      <sheetName val="3.1."/>
      <sheetName val="3.2."/>
      <sheetName val="3.3."/>
      <sheetName val="4.1."/>
      <sheetName val="4.2."/>
      <sheetName val="4.3."/>
      <sheetName val="4.4."/>
      <sheetName val="4.5."/>
      <sheetName val="4.6."/>
      <sheetName val="4.7."/>
      <sheetName val="5.1."/>
      <sheetName val="5.1_январь"/>
      <sheetName val="5.1_февраль"/>
      <sheetName val="5.1_март"/>
      <sheetName val="6.1."/>
      <sheetName val="Прил 1"/>
      <sheetName val="Прил. 1.1."/>
      <sheetName val="УЗ-21"/>
      <sheetName val="УЗ-21(1кв)"/>
      <sheetName val="УЗ-21(1кв)факт"/>
      <sheetName val="УЗ-21(2кв)"/>
      <sheetName val="УЗ-21(3кв)"/>
      <sheetName val="УЗ-21(4кв)"/>
      <sheetName val="УЗ-22"/>
      <sheetName val="УЗ-22(1кв)"/>
      <sheetName val="УЗ-22(2кв)"/>
      <sheetName val="УЗ-22(3кв)"/>
      <sheetName val="УЗ-22(4кв)"/>
      <sheetName val="УЗ-23"/>
      <sheetName val="УЗ-24"/>
      <sheetName val="УЗ-25"/>
      <sheetName val="УЗ-26"/>
      <sheetName val="УЗ-26 (1)"/>
      <sheetName val="УЗ-26 (2)"/>
      <sheetName val="УЗ-26 (3)"/>
      <sheetName val="УЗ-26 (4)"/>
      <sheetName val="УЗ-27"/>
      <sheetName val="УЗ-27 (1)"/>
      <sheetName val="УЗ-27 (2)"/>
      <sheetName val="УЗ-27 (3)"/>
      <sheetName val="УЗ-27 (4)"/>
      <sheetName val="УП-28"/>
      <sheetName val="УП-29"/>
      <sheetName val="УП-30"/>
      <sheetName val="Модуль2"/>
      <sheetName val="УП-32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1"/>
      <sheetName val="18.2-"/>
      <sheetName val="20-"/>
      <sheetName val="Э1.14 ОАО"/>
      <sheetName val="Э1.15ОАО"/>
      <sheetName val="Э1.14 ЗЭС"/>
      <sheetName val="Э1.14ЦЭС"/>
      <sheetName val="Э1.14ВЭС"/>
      <sheetName val="Э1.14ЮЭС"/>
      <sheetName val="Э1.15ЗЭС"/>
      <sheetName val="Э1.15ЦЭС"/>
      <sheetName val="Э1.15ВЭС"/>
      <sheetName val="Э1.15ЮЭС"/>
      <sheetName val="Лист2"/>
      <sheetName val="Лист3"/>
      <sheetName val="титул"/>
      <sheetName val="А1"/>
      <sheetName val="А2"/>
      <sheetName val="ПЭП2"/>
      <sheetName val="ПЭП3"/>
      <sheetName val="Б1"/>
      <sheetName val="ДПН1"/>
      <sheetName val="ДПН2"/>
      <sheetName val="ПБ1"/>
      <sheetName val="ПБ2"/>
      <sheetName val="УФ1 "/>
      <sheetName val="М2"/>
      <sheetName val="М3"/>
      <sheetName val="УЗ1 "/>
      <sheetName val="УЗ2"/>
      <sheetName val="УП1"/>
      <sheetName val="УП2"/>
      <sheetName val="УП3"/>
      <sheetName val="УИ1"/>
      <sheetName val="УИ2"/>
      <sheetName val="УР1"/>
      <sheetName val="И1"/>
      <sheetName val="И2"/>
      <sheetName val="УФ2"/>
      <sheetName val="Объемы"/>
      <sheetName val="СКС"/>
      <sheetName val="пл-ф 01.06г."/>
      <sheetName val="Премия (Бизнес-план) "/>
      <sheetName val="Премия (БДР) "/>
      <sheetName val="Объемы "/>
      <sheetName val="СКС "/>
      <sheetName val="Качк_тепло"/>
      <sheetName val="Качк_электро"/>
      <sheetName val="Качк_вода"/>
      <sheetName val="Качк_стоки"/>
      <sheetName val="Качк_свод"/>
      <sheetName val="Н_Тура"/>
      <sheetName val="Первоур"/>
      <sheetName val="пл-ф 02.06г."/>
      <sheetName val="Дотация за февраль"/>
      <sheetName val="Анализ по субконто"/>
      <sheetName val="Объемы март "/>
      <sheetName val="Доходы март"/>
      <sheetName val="свод"/>
      <sheetName val="тэнергия"/>
      <sheetName val="котельные"/>
      <sheetName val="котельные 2"/>
      <sheetName val="ээнергия"/>
      <sheetName val="водоотведение"/>
      <sheetName val="водоснабжение"/>
      <sheetName val="прочие"/>
      <sheetName val="расшифровка по прочим"/>
      <sheetName val="анализ покупки ТЭР"/>
      <sheetName val="обьем продаж"/>
      <sheetName val="смета ахр"/>
      <sheetName val="приложение 2 "/>
      <sheetName val="Приложение6"/>
      <sheetName val="П-15"/>
      <sheetName val="П-16 "/>
      <sheetName val="П-16-с"/>
      <sheetName val="П-16-м"/>
      <sheetName val="П-17 "/>
      <sheetName val="П-18 "/>
      <sheetName val="П-19 "/>
      <sheetName val="П-20"/>
      <sheetName val="УЗ-21 "/>
      <sheetName val="УП-28 "/>
      <sheetName val="УП-29 "/>
      <sheetName val="УП-30 "/>
      <sheetName val="УП-31"/>
      <sheetName val="УП-32 "/>
      <sheetName val="УП-33"/>
      <sheetName val="УИ-34"/>
      <sheetName val="УИ-34-м"/>
      <sheetName val="УИ-35"/>
      <sheetName val="УИ-36"/>
      <sheetName val="УИ-37"/>
      <sheetName val="УИ-39"/>
      <sheetName val="Лист1 (2)"/>
      <sheetName val="УЗ-21 (1полуг 2002)"/>
      <sheetName val="УЗ-21 (1полуг 2003 план)"/>
      <sheetName val="УЗ-21(1полуг2003факт)1"/>
      <sheetName val="УЗ-21 (1полуг 2003 факт)"/>
      <sheetName val="УЗ-22 (1полуг 2002)факт"/>
      <sheetName val="УЗ-22 (1полуг 2003)пл"/>
      <sheetName val="УЗ-22 (1полуг 2003)факт"/>
      <sheetName val="УЗ-23(1 полуг 2002)"/>
      <sheetName val="УЗ-23(1 полуг 2003)пл"/>
      <sheetName val="УЗ-23(1полуг 2003) факт"/>
      <sheetName val="УЗ-26 (1полуг 2002  факт)"/>
      <sheetName val="УЗ-26 (1полуг 2003 план)"/>
      <sheetName val="УЗ-26 (1полуг 2003 факт)"/>
      <sheetName val="выручка"/>
      <sheetName val="ТМЦ ремонт"/>
      <sheetName val="ремонт"/>
      <sheetName val="пуско-нал"/>
      <sheetName val="ОФ вне смет строек"/>
      <sheetName val="ОФ"/>
      <sheetName val="ОС до 10 тр"/>
      <sheetName val="НИОКР"/>
      <sheetName val="аренда"/>
      <sheetName val="диагностика"/>
      <sheetName val="гостехнадзор"/>
      <sheetName val="лицензии"/>
      <sheetName val="вода"/>
      <sheetName val="охрана окр ср"/>
      <sheetName val="типографские бланки"/>
      <sheetName val="ТМЦ канц"/>
      <sheetName val="командиров"/>
      <sheetName val="спецлитература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Концерн"/>
      <sheetName val="Концерн (2)"/>
      <sheetName val="Кедровский"/>
      <sheetName val="Моховский"/>
      <sheetName val="Сартаки"/>
      <sheetName val="Караканский"/>
      <sheetName val="Бачатский"/>
      <sheetName val="Красный Брод"/>
      <sheetName val="Киселевский"/>
      <sheetName val="Вахрушевразрезуголь"/>
      <sheetName val="Талдинский"/>
      <sheetName val="Ерунаковский"/>
      <sheetName val="Листвянский"/>
      <sheetName val="Калтанский"/>
      <sheetName val="Осинниковский"/>
      <sheetName val="внепр.расходы"/>
      <sheetName val="структура (месяц)"/>
      <sheetName val="структура (снг)"/>
      <sheetName val="ф.5-тп"/>
      <sheetName val="себест. (для бухг.)"/>
      <sheetName val="себест.-расш.(месяц)"/>
      <sheetName val="себест.-расш.(снг)"/>
      <sheetName val="сравн.с пр.годом"/>
      <sheetName val="сравн.с пр.годом (2)"/>
      <sheetName val="Структ.(расш.пр.ден)"/>
      <sheetName val="услуги"/>
      <sheetName val="прочие денежные"/>
      <sheetName val="Справочник"/>
      <sheetName val="F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"/>
      <sheetName val="СС"/>
      <sheetName val="Топографо-геодезические работы"/>
      <sheetName val=" Инженерно-геологические работы"/>
      <sheetName val=" Инженерно-гидрологически работ"/>
      <sheetName val="Смета №4"/>
      <sheetName val="Смета №5"/>
      <sheetName val="Обследование"/>
      <sheetName val="Экспертизы"/>
      <sheetName val="Сводная сммета_ИСП"/>
      <sheetName val="топография"/>
      <sheetName val="См-2 проектн"/>
      <sheetName val="Приложение ПСД1922"/>
      <sheetName val="топо"/>
      <sheetName val="Зап-3- СЦБ"/>
      <sheetName val="Данные для расчёта сметы"/>
      <sheetName val="RSOILBAL"/>
      <sheetName val="3.1 Проект на стр.скв."/>
      <sheetName val="Смета"/>
      <sheetName val="К.рын"/>
      <sheetName val="Суточная"/>
      <sheetName val="Коэфф1."/>
      <sheetName val="Шкаф"/>
      <sheetName val="Прайс лист"/>
      <sheetName val="ПДР"/>
      <sheetName val="Обновление"/>
      <sheetName val="Цена"/>
      <sheetName val="Product"/>
      <sheetName val="Лист1"/>
      <sheetName val="Кварт"/>
      <sheetName val=""/>
      <sheetName val="Справочная"/>
      <sheetName val="Ссылки"/>
      <sheetName val="Смета 1"/>
      <sheetName val="Сокращения"/>
      <sheetName val="Индексы"/>
      <sheetName val="2.3"/>
      <sheetName val="Приложение 1. Смета РД"/>
      <sheetName val="Расчет став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Отчет ССТ и БР"/>
      <sheetName val="Справочный счет"/>
      <sheetName val="Прогноз РС"/>
      <sheetName val="ТГ ППБР"/>
      <sheetName val="Эк.эффект"/>
      <sheetName val="Аналитика"/>
      <sheetName val="Прогноз потребления"/>
      <sheetName val="ТГ Сибири"/>
      <sheetName val="Отч ТС"/>
      <sheetName val="Отклонения от ДГ"/>
      <sheetName val="Спрос и предложение Сибирь"/>
      <sheetName val="Справочный счет за 2006"/>
      <sheetName val="Кедровский"/>
      <sheetName val="Добыча-факт"/>
      <sheetName val="Таблицы отчетные апрель"/>
      <sheetName val="на 1 тут"/>
      <sheetName val="СПРАВОЧНИК"/>
      <sheetName val="F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Прибыль 3кв"/>
      <sheetName val="Бюджет доходов 3кв"/>
      <sheetName val="БПр (3 кв)"/>
      <sheetName val="Прибыль (6мес)"/>
      <sheetName val="Исп БПр (6мес)"/>
      <sheetName val="прибыль, сс 6 мес"/>
      <sheetName val="6 мес по сферам"/>
      <sheetName val="1.1."/>
      <sheetName val="1.2."/>
      <sheetName val="2.1."/>
      <sheetName val="2.2."/>
      <sheetName val="2.3."/>
      <sheetName val="2.4."/>
      <sheetName val="3.1."/>
      <sheetName val="3.2."/>
      <sheetName val="3.3."/>
      <sheetName val="4.1."/>
      <sheetName val="4.1.1."/>
      <sheetName val="4.2."/>
      <sheetName val="4.2.1."/>
      <sheetName val="4.3."/>
      <sheetName val="4.4."/>
      <sheetName val="4.5."/>
      <sheetName val="4.6."/>
      <sheetName val="4.7."/>
      <sheetName val="4.8."/>
      <sheetName val="4.9."/>
      <sheetName val="4.9. 1."/>
      <sheetName val="4.9. 2."/>
      <sheetName val="5.1. Э"/>
      <sheetName val="5.1. (1)"/>
      <sheetName val="5.1. (2)"/>
      <sheetName val="5.1. (3)"/>
      <sheetName val="5.1. (4)"/>
      <sheetName val="5.2. Т"/>
      <sheetName val="5.2. (т1)"/>
      <sheetName val="5.2. (т2)"/>
      <sheetName val="5.2. (т3)"/>
      <sheetName val="5.2. (т4)"/>
      <sheetName val="5.3. итог"/>
      <sheetName val="6.1."/>
      <sheetName val="УЗ-27"/>
      <sheetName val="1кв"/>
      <sheetName val="2кв"/>
      <sheetName val="3кв"/>
      <sheetName val="4кв"/>
      <sheetName val="Лист1"/>
      <sheetName val="Лист2"/>
      <sheetName val="Лист3"/>
      <sheetName val="Графики_Гкал,тыс.руб."/>
      <sheetName val="5.1."/>
      <sheetName val="5.1_январь"/>
      <sheetName val="5.1_февраль"/>
      <sheetName val="5.1_март"/>
      <sheetName val="2.1.1кв"/>
      <sheetName val="2.1.2кв"/>
      <sheetName val="2.1.3кв"/>
      <sheetName val="2.1.4кв"/>
      <sheetName val="2.2.1кв"/>
      <sheetName val="2.2.2кв"/>
      <sheetName val="2.2.3кв"/>
      <sheetName val="2.2.4кв"/>
      <sheetName val="2.3.1кв"/>
      <sheetName val="2.3.2кв"/>
      <sheetName val="2.3.3кв"/>
      <sheetName val="2.3.4кв"/>
      <sheetName val="2.4.1кв"/>
      <sheetName val="2.4.2кв"/>
      <sheetName val="2.4.3кв"/>
      <sheetName val="2.4.4кв"/>
      <sheetName val="4.1. 1."/>
      <sheetName val="4.2. 1."/>
      <sheetName val="4.9.эл"/>
      <sheetName val="4.9.тепл"/>
      <sheetName val="5.1.1"/>
      <sheetName val="5.1.2"/>
      <sheetName val="5.1.3"/>
      <sheetName val="5.1.4"/>
      <sheetName val="5.2"/>
      <sheetName val="5.2.1"/>
      <sheetName val="5.2.2"/>
      <sheetName val="5.2.3"/>
      <sheetName val="5.2.4"/>
      <sheetName val="5.3"/>
      <sheetName val="5.3.1"/>
      <sheetName val="5.3.2"/>
      <sheetName val="5.3.3"/>
      <sheetName val="5.3.4"/>
      <sheetName val="Сведения об Обществе"/>
      <sheetName val="А-1"/>
      <sheetName val="А-2"/>
      <sheetName val="А-3"/>
      <sheetName val="М-4"/>
      <sheetName val="М-5"/>
      <sheetName val="М-6"/>
      <sheetName val="М-7"/>
      <sheetName val="М-8"/>
      <sheetName val="М-9"/>
      <sheetName val="М-10"/>
      <sheetName val="М-11"/>
      <sheetName val="М-12"/>
      <sheetName val="M-13"/>
      <sheetName val="М-14"/>
      <sheetName val="П-15"/>
      <sheetName val="П-16"/>
      <sheetName val="П-17"/>
      <sheetName val="П-18"/>
      <sheetName val="П-19"/>
      <sheetName val="П-20"/>
      <sheetName val="УЗ-21"/>
      <sheetName val="УЗ-22"/>
      <sheetName val="УЗ-23"/>
      <sheetName val="УЗ-24"/>
      <sheetName val="УЗ-25"/>
      <sheetName val="УЗ-26"/>
      <sheetName val="УП-28"/>
      <sheetName val="УП-29"/>
      <sheetName val="УП-30"/>
      <sheetName val="УП-31"/>
      <sheetName val="УП-32"/>
      <sheetName val="УП-33"/>
      <sheetName val="УИ-34"/>
      <sheetName val="УИ-35"/>
      <sheetName val="УИ-36"/>
      <sheetName val="УИ-37"/>
      <sheetName val="УИ-38"/>
      <sheetName val="УИ-39"/>
      <sheetName val="И-40"/>
      <sheetName val="И-41"/>
      <sheetName val="И-42"/>
      <sheetName val="И-43"/>
      <sheetName val="УС-44"/>
      <sheetName val="УС-45"/>
      <sheetName val="УС-46"/>
      <sheetName val="УС-47"/>
      <sheetName val="УС-48"/>
      <sheetName val="УФ-49"/>
      <sheetName val="УФ-50"/>
      <sheetName val="УФ-51"/>
      <sheetName val="УФ-52"/>
      <sheetName val="УФ-53"/>
      <sheetName val="УФ-54"/>
      <sheetName val="УФ-55"/>
      <sheetName val="УФ-56"/>
      <sheetName val="УФ-57"/>
      <sheetName val="УФ-58"/>
      <sheetName val="УФ-59"/>
      <sheetName val="УФ-60"/>
      <sheetName val="УФ-61"/>
      <sheetName val="УФ-62"/>
      <sheetName val="Модуль2"/>
      <sheetName val="УЗ-21(1кв)"/>
      <sheetName val="УЗ-21(1кв)факт"/>
      <sheetName val="УЗ-21(2кв)"/>
      <sheetName val="УЗ-21(3кв)"/>
      <sheetName val="УЗ-21(4кв)"/>
      <sheetName val="УЗ-22(1кв)"/>
      <sheetName val="УЗ-22(2кв)"/>
      <sheetName val="УЗ-22(3кв)"/>
      <sheetName val="УЗ-22(4кв)"/>
      <sheetName val="УЗ-26 (1)"/>
      <sheetName val="УЗ-26 (2)"/>
      <sheetName val="УЗ-26 (3)"/>
      <sheetName val="УЗ-26 (4)"/>
      <sheetName val="УЗ-27 (1)"/>
      <sheetName val="УЗ-27 (2)"/>
      <sheetName val="УЗ-27 (3)"/>
      <sheetName val="УЗ-27 (4)"/>
      <sheetName val="Диаграмма2"/>
      <sheetName val="#ССЫЛКА"/>
      <sheetName val="3"/>
      <sheetName val="4"/>
      <sheetName val="№ П1.17"/>
      <sheetName val="ДЭ  июль35 кВ. "/>
      <sheetName val="ДЭ  июль10 кВ."/>
      <sheetName val="ДЭ  июль всего"/>
      <sheetName val="ОПП июль "/>
      <sheetName val="Итого июль"/>
      <sheetName val="и 40 9 мес."/>
      <sheetName val="энбл 4"/>
      <sheetName val="расп по корр 1 кв"/>
      <sheetName val="И-40-м"/>
      <sheetName val="И 41  1 кв 2003"/>
      <sheetName val="2003 И-42"/>
      <sheetName val="2003 и-43 9мес.( план)"/>
      <sheetName val="2003и-43 9мес.(факт 2 вар)"/>
      <sheetName val="2003и-43 (9 мес. факт)"/>
      <sheetName val=" 2003 и-43 4 кв"/>
      <sheetName val="2003 И-43 год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1"/>
      <sheetName val="Книга1"/>
      <sheetName val="FES"/>
      <sheetName val="konoplin - Личное представление"/>
      <sheetName val="Справочный счет за 2006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Таблица 4 АСУТП"/>
      <sheetName val="Таблица 5 АСУТП"/>
      <sheetName val="Таблица 6 АСУТП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1 (2)"/>
      <sheetName val="2-П"/>
      <sheetName val="2-Р"/>
      <sheetName val="3-П"/>
      <sheetName val="3-Р"/>
      <sheetName val="4-П"/>
      <sheetName val="4-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Кал пл (2 этапа)"/>
      <sheetName val="Кал пл 27_02_04"/>
      <sheetName val="Сводная"/>
      <sheetName val="1"/>
      <sheetName val="2"/>
      <sheetName val="3"/>
      <sheetName val="4"/>
      <sheetName val="5"/>
      <sheetName val="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Ист продажа"/>
      <sheetName val="Продажа"/>
      <sheetName val="Справочник"/>
      <sheetName val="ТС от ТГ"/>
      <sheetName val="ТС"/>
      <sheetName val="Отч ТС"/>
      <sheetName val="Месяц ТГ"/>
      <sheetName val="ТГ"/>
      <sheetName val="Ист.ТГ"/>
      <sheetName val="Заявка"/>
      <sheetName val="Месяц ДДКП"/>
      <sheetName val="История ДДКП"/>
      <sheetName val="ДДКП"/>
      <sheetName val="Месяц продажа"/>
      <sheetName val="Месяц покупка"/>
      <sheetName val="новости"/>
      <sheetName val="Ист покупка"/>
      <sheetName val="Покупка"/>
      <sheetName val="Месяц св. отчет"/>
      <sheetName val="Ист Св.о."/>
      <sheetName val="св. о."/>
      <sheetName val="Гиберт"/>
      <sheetName val="13355 МВт"/>
      <sheetName val="Месяц 13355"/>
      <sheetName val="Ист 13355"/>
      <sheetName val="13355"/>
      <sheetName val="конв 13355"/>
      <sheetName val="Месяц 14355"/>
      <sheetName val="Ист 14355"/>
      <sheetName val="14355"/>
      <sheetName val="конв 14355"/>
      <sheetName val="Узл. цены"/>
      <sheetName val="Узл. цены месяц"/>
      <sheetName val="св_ о_"/>
      <sheetName val="Узл_ цены"/>
      <sheetName val="Справочный счет за 2006"/>
      <sheetName val="F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к.84-к.83"/>
      <sheetName val="Смета"/>
      <sheetName val="Шкаф"/>
      <sheetName val="Коэфф1."/>
      <sheetName val="Прайс лист"/>
      <sheetName val="СМЕТА проект"/>
      <sheetName val="HP и оргтехника"/>
      <sheetName val="Лист опроса"/>
      <sheetName val="Summary"/>
      <sheetName val="5ОборРабМест(HP)"/>
      <sheetName val="сохранить"/>
      <sheetName val="13.1"/>
      <sheetName val="Лист2"/>
      <sheetName val="свод 2"/>
      <sheetName val="93-110"/>
      <sheetName val="Данные для расчёта сметы"/>
      <sheetName val="ПДР"/>
      <sheetName val="эл_химз_"/>
      <sheetName val="геология_"/>
      <sheetName val="к_84-к_83"/>
      <sheetName val="HP_и_оргтехника"/>
      <sheetName val="Коэфф1_"/>
      <sheetName val="Прайс_лист"/>
      <sheetName val="СМЕТА_проект"/>
      <sheetName val="Лист_опроса"/>
      <sheetName val="13_1"/>
      <sheetName val="свод_2"/>
      <sheetName val="выборка на22 июня"/>
      <sheetName val="Таблица 5"/>
      <sheetName val="Таблица 3"/>
      <sheetName val="Зап-3- СЦБ"/>
      <sheetName val="Destination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ЭХЗ"/>
      <sheetName val="1"/>
      <sheetName val="см8"/>
      <sheetName val="Calc"/>
      <sheetName val="Лист1"/>
      <sheetName val="Обновление"/>
      <sheetName val="Цена"/>
      <sheetName val="Product"/>
      <sheetName val="РасчетКомандир1"/>
      <sheetName val="РасчетКомандир2"/>
      <sheetName val="Коэфф"/>
      <sheetName val="Смета2 проект. раб."/>
      <sheetName val="График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Прилож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1.3"/>
      <sheetName val="ИГ1"/>
      <sheetName val="К.рын"/>
      <sheetName val="Сводная смета"/>
      <sheetName val="Землеотвод"/>
      <sheetName val="РП"/>
      <sheetName val="2002(v2)"/>
      <sheetName val="справ."/>
      <sheetName val="Пояснение 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3.1"/>
      <sheetName val="Коммерческие расходы"/>
      <sheetName val="исходные данные"/>
      <sheetName val="расчетные таблицы"/>
      <sheetName val="СметаСводная Колпино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Д"/>
      <sheetName val="отчет эл_эн  2000"/>
      <sheetName val="См3 СЦБ-зап"/>
      <sheetName val="Смета 1"/>
      <sheetName val="справка"/>
      <sheetName val="суб.подряд"/>
      <sheetName val="ПСБ - ОЭ"/>
      <sheetName val="Переменные и константы"/>
      <sheetName val="Смета 1свод"/>
      <sheetName val="Вспомогательный"/>
      <sheetName val="ID"/>
      <sheetName val="История"/>
      <sheetName val="Р1"/>
      <sheetName val="Параметры_i"/>
      <sheetName val="Таблица 2"/>
      <sheetName val="информация"/>
      <sheetName val="Текущие цены"/>
      <sheetName val="рабочий"/>
      <sheetName val="окраска"/>
      <sheetName val="Ачинский НПЗ"/>
      <sheetName val="D"/>
      <sheetName val="СметаСводная 1 оч"/>
      <sheetName val="Итог"/>
      <sheetName val="3.1 ТХ"/>
      <sheetName val="ЗП_ЮНГ"/>
      <sheetName val="РН-ПНГ"/>
      <sheetName val="Общая часть"/>
      <sheetName val="№5 СУБ Инж защ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Спецификация"/>
      <sheetName val="Константы и результаты"/>
      <sheetName val="Лизинг"/>
      <sheetName val="Удельные(проф.)"/>
      <sheetName val="расчет №3"/>
      <sheetName val="3.2"/>
      <sheetName val="3.3"/>
      <sheetName val="Р2.1"/>
      <sheetName val="Р2.2"/>
      <sheetName val="Р3"/>
      <sheetName val="Р4"/>
      <sheetName val="Р5"/>
      <sheetName val="Р7"/>
      <sheetName val="Табл.5"/>
      <sheetName val="Табл.2"/>
      <sheetName val="Исх.данные"/>
      <sheetName val="Input"/>
      <sheetName val="Calculation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АУП"/>
      <sheetName val="CENTR"/>
      <sheetName val="Смета 2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кп ГК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Курсы"/>
      <sheetName val="в работу"/>
      <sheetName val="1ПС"/>
      <sheetName val="20_Кредиты краткосрочные"/>
      <sheetName val="Амур ДОН"/>
      <sheetName val="3.5"/>
      <sheetName val="Январь"/>
      <sheetName val="ИДвалка"/>
      <sheetName val="Лист3"/>
      <sheetName val="часы"/>
      <sheetName val="АЧ"/>
      <sheetName val="кп"/>
      <sheetName val="2.2 "/>
      <sheetName val="Расчет курса"/>
      <sheetName val="XLR_NoRangeSheet"/>
      <sheetName val="НЕДЕЛИ"/>
      <sheetName val="GD"/>
      <sheetName val="ПОДПИСИ"/>
      <sheetName val="РАСЧЕТ"/>
      <sheetName val="КП (2)"/>
      <sheetName val="Бюджет"/>
      <sheetName val="Перечень Заказчиков"/>
      <sheetName val="Б.Сатка"/>
      <sheetName val="КП к ГК"/>
      <sheetName val="изыскания 2"/>
      <sheetName val="свод (2)"/>
      <sheetName val="Калплан ОИ2 Макм крестики"/>
      <sheetName val="Смета терзем"/>
      <sheetName val="ресурсная вед."/>
      <sheetName val="смета СИД"/>
      <sheetName val="р.Волхов"/>
      <sheetName val="СП"/>
      <sheetName val="мсн"/>
      <sheetName val="влад-таблица"/>
      <sheetName val="2002(v1)"/>
      <sheetName val="Баланс (Ф1)"/>
      <sheetName val="Смета2_проект__раб_"/>
      <sheetName val="Зап-3-_СЦБ"/>
      <sheetName val="Данные_для_расчёта_сметы"/>
      <sheetName val="Смета_1"/>
      <sheetName val="геолог"/>
      <sheetName val="SakhNIPI5"/>
      <sheetName val="ПИР"/>
      <sheetName val="Капитальные затраты"/>
      <sheetName val="Opex personnel (Term facs)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6.3"/>
      <sheetName val="6.7"/>
      <sheetName val="6.3.1.3"/>
      <sheetName val="См_1_наруж_водопровод"/>
      <sheetName val="Разработка_проекта"/>
      <sheetName val="КП_НовоКов"/>
      <sheetName val="СметаСводная_1_оч"/>
      <sheetName val="пятилетка"/>
      <sheetName val="мониторинг"/>
      <sheetName val="Св. смета"/>
      <sheetName val="РБС ИЗМ1"/>
      <sheetName val="Справочные данные"/>
      <sheetName val="Подрядчики"/>
      <sheetName val="мат"/>
      <sheetName val="суб_подряд"/>
      <sheetName val="ПСБ_-_ОЭ"/>
      <sheetName val="4"/>
      <sheetName val="Калплан Кра"/>
      <sheetName val="Материалы"/>
      <sheetName val="6.11 новый"/>
      <sheetName val="трансформация1"/>
      <sheetName val="breakdown"/>
      <sheetName val="EKDEB90"/>
      <sheetName val="Коэф КВ"/>
      <sheetName val="К"/>
      <sheetName val="Кал.план Жукова даты - не надо"/>
      <sheetName val="матер."/>
      <sheetName val="КП Прим (3)"/>
      <sheetName val="кп (3)"/>
      <sheetName val="фонтан разбитый2"/>
      <sheetName val="накладная"/>
      <sheetName val="Акт"/>
      <sheetName val="Смета-Т"/>
      <sheetName val=""/>
      <sheetName val="Смета 3 Гидролог"/>
      <sheetName val="Записка СЦБ"/>
      <sheetName val="РС 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ОПС"/>
      <sheetName val="СметаСводная_снег"/>
      <sheetName val="Хаттон_90_90_Femco"/>
      <sheetName val="3_гидромет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Объемы работ по ПВ"/>
      <sheetName val="1.401.2"/>
      <sheetName val="3труба (П)"/>
      <sheetName val="Source lists"/>
      <sheetName val="Rub"/>
      <sheetName val="15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Сводная_смета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свод_3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Акт выбора"/>
      <sheetName val="АСУ-линия-1"/>
      <sheetName val="ТЗ АСУ-1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Восстановл_Лист37"/>
      <sheetName val="16"/>
      <sheetName val="СМИС"/>
      <sheetName val="basa"/>
      <sheetName val="6"/>
      <sheetName val="РЕАГ_КАТАЛ"/>
      <sheetName val="пофакторный"/>
      <sheetName val="РАСШИФ_ЦЕХ_РАСХ"/>
      <sheetName val="РАСПРЕД ПО ПРОЦЕСС"/>
      <sheetName val="Распределение_затрат"/>
      <sheetName val="топ"/>
      <sheetName val="аванс по ОС"/>
      <sheetName val="Авансы выданные"/>
      <sheetName val="Кред"/>
      <sheetName val="ДЗ"/>
      <sheetName val="Кред. задолж."/>
      <sheetName val="Прочие"/>
      <sheetName val="Lucent"/>
      <sheetName val="BACT"/>
      <sheetName val="Сводный"/>
      <sheetName val="ПС 110 кВ (доп)"/>
      <sheetName val="БАЗА"/>
      <sheetName val="Должности"/>
      <sheetName val="Коэф"/>
      <sheetName val="PO Data"/>
      <sheetName val="свод_ИИР"/>
      <sheetName val="Сводная "/>
      <sheetName val="7.ТХ Сети (кор)"/>
      <sheetName val="Tier 311208"/>
      <sheetName val="М_1"/>
      <sheetName val="ПД"/>
      <sheetName val="№1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2-stage"/>
      <sheetName val="См.3_АСУ"/>
      <sheetName val="Полигон - ИЭИ "/>
      <sheetName val="Ком"/>
      <sheetName val="лч и кам"/>
      <sheetName val="Бл.электр."/>
      <sheetName val="Объем работ"/>
      <sheetName val="MararashAA"/>
      <sheetName val="ПРОЦЕНТЫ"/>
      <sheetName val="Виды работ АСО"/>
      <sheetName val="таблица_руко_x0019__x0015_ _x0003__x000c__x0011__x0011_"/>
      <sheetName val="ИД СМР"/>
      <sheetName val="Норм"/>
      <sheetName val="2 Геология"/>
      <sheetName val="ФОТ для смет"/>
      <sheetName val="ЛС_РЕС"/>
      <sheetName val="таблица_руко_x0019__x0015_ _x0003__x000c__x0011__x0011_"/>
      <sheetName val="Настр"/>
      <sheetName val="ПД-2.2"/>
      <sheetName val="Общ"/>
      <sheetName val="1.14"/>
      <sheetName val="1.7"/>
      <sheetName val="СМ"/>
      <sheetName val="#ССЫЛКА"/>
      <sheetName val="8"/>
      <sheetName val="ЗАТ_ПОДР"/>
      <sheetName val="ПРОЧИЕ_ЗАТР"/>
      <sheetName val="ПОКУП_ВОДА"/>
      <sheetName val="СЫРЬЕ"/>
      <sheetName val="СМЕТА_ТЕКРЕМ"/>
      <sheetName val="УСЛУГИ_ПРОМХАР"/>
      <sheetName val="Исх."/>
      <sheetName val="исх-данные"/>
      <sheetName val="Вспом."/>
      <sheetName val="УКП"/>
      <sheetName val="БД"/>
      <sheetName val="Лист4"/>
      <sheetName val="Общий"/>
      <sheetName val="ТабР"/>
      <sheetName val="ИД ПНР"/>
      <sheetName val="41"/>
      <sheetName val="Обор"/>
      <sheetName val="СВ 2"/>
      <sheetName val="Приложение 2"/>
      <sheetName val=" Свод"/>
      <sheetName val="Договорная цена"/>
      <sheetName val="кап.ремонт"/>
      <sheetName val="1.2_"/>
      <sheetName val="Base"/>
      <sheetName val="Дог_рас"/>
      <sheetName val="Ограничения шаблон"/>
      <sheetName val="Лист"/>
      <sheetName val="Исх"/>
      <sheetName val="Технический лист"/>
      <sheetName val="Причины отклонений"/>
      <sheetName val="Статус работы"/>
      <sheetName val="Уровень графика"/>
      <sheetName val="Main list"/>
      <sheetName val="анализ 2003_2004исполнение МТО"/>
      <sheetName val="Тестовый"/>
      <sheetName val="Прил.5 СС"/>
      <sheetName val="Исходная"/>
      <sheetName val="3 Сл.-структура затрат"/>
      <sheetName val="const"/>
      <sheetName val="Panduit"/>
      <sheetName val="Имя"/>
      <sheetName val="ГАЗ_камаз"/>
      <sheetName val="Прас_лист"/>
      <sheetName val="исключ ЭХЗ"/>
      <sheetName val="БДР"/>
      <sheetName val="КБК ДПК"/>
      <sheetName val="геол"/>
      <sheetName val="1-1"/>
      <sheetName val="1-2"/>
      <sheetName val="1-4"/>
      <sheetName val="изм2-1"/>
      <sheetName val="2-2"/>
      <sheetName val="2-3"/>
      <sheetName val="изм7-1"/>
      <sheetName val="изм9-1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"/>
      <sheetName val="Форма 2.1"/>
      <sheetName val="расчет вязкости"/>
      <sheetName val="Сравнение с Finder - ДНС-5"/>
      <sheetName val="№2Гидромет."/>
      <sheetName val="№2Геолог"/>
      <sheetName val="№2Геолог с.п."/>
      <sheetName val="№3Экологи (2этап)"/>
      <sheetName val="расчеты"/>
      <sheetName val="ДЦ"/>
      <sheetName val=" Оборудование  end"/>
      <sheetName val="автоматизация РД"/>
      <sheetName val="Акт-Смета_30"/>
      <sheetName val="Прочее"/>
      <sheetName val="ПД-2.1"/>
      <sheetName val="Пра"/>
      <sheetName val="1_401_2"/>
      <sheetName val="ИНСТРУКЦИЯ"/>
      <sheetName val="сводная (2)"/>
      <sheetName val="GLOBAL"/>
      <sheetName val="ЛЧ 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СД Прил 1"/>
      <sheetName val="Корректировка с коммент"/>
      <sheetName val="Перечень корректировок"/>
      <sheetName val="Кэш покварт было-стало"/>
      <sheetName val="было-стало (v 4"/>
    </sheetNames>
    <definedNames>
      <definedName name="copies"/>
    </defined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Лист1"/>
      <sheetName val="Обновление"/>
      <sheetName val="Цена"/>
      <sheetName val="Product"/>
      <sheetName val="Смета"/>
      <sheetName val="ЭХЗ"/>
      <sheetName val="РасчетКомандир1"/>
      <sheetName val="РасчетКомандир2"/>
      <sheetName val="Коэфф"/>
      <sheetName val="Смета2 проект. раб."/>
      <sheetName val="График"/>
      <sheetName val="Summary"/>
      <sheetName val="Зап-3- СЦБ"/>
      <sheetName val="Кредиты"/>
      <sheetName val="свод 2"/>
      <sheetName val="Счет-Фактура"/>
      <sheetName val="Суточная"/>
      <sheetName val="ПДР"/>
      <sheetName val="вариант"/>
      <sheetName val="Табл38-7"/>
      <sheetName val="СС"/>
      <sheetName val="Данные для расчёта сметы"/>
      <sheetName val="Смета 1"/>
      <sheetName val="РП"/>
      <sheetName val="данные"/>
      <sheetName val="Баланс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топо"/>
      <sheetName val="Прилож"/>
      <sheetName val="см8"/>
      <sheetName val="DATA"/>
      <sheetName val="справка"/>
      <sheetName val="суб.подряд"/>
      <sheetName val="ПСБ - ОЭ"/>
      <sheetName val="СМЕТА проект"/>
      <sheetName val="Production and Spend"/>
      <sheetName val="Пример расчета"/>
      <sheetName val="СметаСводная Рыб"/>
      <sheetName val="все"/>
      <sheetName val="Нормы"/>
      <sheetName val="sapactivexlhiddensheet"/>
      <sheetName val="OCK1"/>
      <sheetName val="Шкаф"/>
      <sheetName val="Коэфф1."/>
      <sheetName val="Прайс лист"/>
      <sheetName val="1.3"/>
      <sheetName val="ИГ1"/>
      <sheetName val="К.рын"/>
      <sheetName val="Сводная смета"/>
      <sheetName val="Землеотвод"/>
      <sheetName val="Смета2_проект__раб_"/>
      <sheetName val="Зап-3-_СЦБ"/>
      <sheetName val="свод_2"/>
      <sheetName val="Данные_для_расчёта_сметы"/>
      <sheetName val="Смета_1"/>
      <sheetName val="информация"/>
      <sheetName val="шаблон"/>
      <sheetName val="свод 3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13.1"/>
      <sheetName val="Текущие цены"/>
      <sheetName val="рабочий"/>
      <sheetName val="окраска"/>
      <sheetName val="отчет эл_эн  2000"/>
      <sheetName val="к.84-к.83"/>
      <sheetName val="2002(v2)"/>
      <sheetName val="справ.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13_1"/>
      <sheetName val="Пример_расчета"/>
      <sheetName val="СметаСводная_Рыб"/>
      <sheetName val="РС "/>
      <sheetName val="геолог"/>
      <sheetName val="SakhNIPI5"/>
      <sheetName val="ПИР"/>
      <sheetName val="1"/>
      <sheetName val="Пояснение "/>
      <sheetName val="93-110"/>
      <sheetName val="list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исходные данные"/>
      <sheetName val="расчетные таблицы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Таблица 4 АСУТП"/>
      <sheetName val="Смета 5.2. Кусты25,29,31,65"/>
      <sheetName val="свод общ"/>
      <sheetName val="смета 2 проект. работы"/>
      <sheetName val="Хар_"/>
      <sheetName val="С1_"/>
      <sheetName val="СтрЗапасов (2)"/>
      <sheetName val="Norm"/>
      <sheetName val="НМ расчеты"/>
      <sheetName val="изыскания 2"/>
      <sheetName val="мсн"/>
      <sheetName val="КП к ГК"/>
      <sheetName val="Calc"/>
      <sheetName val="ID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4сд"/>
      <sheetName val="2сд"/>
      <sheetName val="7сд"/>
      <sheetName val="MAIN_PARAMETERS"/>
      <sheetName val="Амур ДОН"/>
      <sheetName val="total"/>
      <sheetName val="Комплектация"/>
      <sheetName val="трубы"/>
      <sheetName val="СМР"/>
      <sheetName val="дороги"/>
      <sheetName val="Ачинский НПЗ"/>
      <sheetName val="ИД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м3 СЦБ-зап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Текущие_цены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кп ГК"/>
      <sheetName val="Справочные данные"/>
      <sheetName val="Б.Сатка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№1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8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МЕТА_проект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Восстановл_Лист17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выборка на22 июня"/>
      <sheetName val="HP_и_оргтехника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37"/>
      <sheetName val="Объемы работ по ПВ"/>
      <sheetName val="16"/>
      <sheetName val="Коэф"/>
      <sheetName val="Таблица 5"/>
      <sheetName val="Таблица 3"/>
      <sheetName val="1.401.2"/>
      <sheetName val="Source lists"/>
      <sheetName val="PO Data"/>
      <sheetName val="Rub"/>
      <sheetName val="свод_ИИР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ПД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Бл.электр."/>
      <sheetName val="2-stage"/>
      <sheetName val="лч и кам"/>
      <sheetName val="Объем работ"/>
      <sheetName val="MararashAA"/>
      <sheetName val="ПРОЦЕНТЫ"/>
      <sheetName val="АСУ-линия-1"/>
      <sheetName val="ТЗ АСУ-1"/>
      <sheetName val="Виды работ АСО"/>
      <sheetName val="таблица_руко_x0019__x0015_ _x0003__x000c__x0011__x0011_"/>
      <sheetName val="таблица_руко_x0019__x0015_ _x0003__x000c__x0011__x0011_"/>
      <sheetName val="2 Геология"/>
      <sheetName val="ИД СМР"/>
      <sheetName val="ФОТ для смет"/>
      <sheetName val="ЛС_РЕС"/>
      <sheetName val="Норм"/>
      <sheetName val="Настр"/>
      <sheetName val="ПД-2.2"/>
      <sheetName val="Lucent"/>
      <sheetName val="BACT"/>
      <sheetName val="Общ"/>
      <sheetName val="6"/>
      <sheetName val="1.14"/>
      <sheetName val="1.7"/>
      <sheetName val="СМ"/>
      <sheetName val="#ССЫЛКА"/>
      <sheetName val="8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База"/>
      <sheetName val="Вспом."/>
      <sheetName val="УКП"/>
      <sheetName val="БД"/>
      <sheetName val="Лист4"/>
      <sheetName val="Общий"/>
      <sheetName val="ТабР"/>
      <sheetName val="ИД ПНР"/>
      <sheetName val="basa"/>
      <sheetName val="СВ 2"/>
      <sheetName val="1.2_"/>
      <sheetName val="Base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Приложение 2"/>
      <sheetName val="анализ 2003_2004исполнение МТО"/>
      <sheetName val="Main list"/>
      <sheetName val="Имя"/>
      <sheetName val="3_гидроме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Тестовый"/>
      <sheetName val="41"/>
      <sheetName val=" Свод"/>
      <sheetName val="Договорная цена"/>
      <sheetName val="ГАЗ_камаз"/>
      <sheetName val="№2Гидромет."/>
      <sheetName val="№2Геолог"/>
      <sheetName val="№2Геолог с.п."/>
      <sheetName val="№3Экологи (2этап)"/>
      <sheetName val="КБК ДПК"/>
      <sheetName val="расчеты"/>
      <sheetName val="Прас_лист"/>
      <sheetName val="исключ ЭХЗ"/>
      <sheetName val="БДР"/>
      <sheetName val="геол"/>
      <sheetName val="Должности"/>
      <sheetName val="3 Сл.-структура затрат"/>
      <sheetName val="Исходная"/>
      <sheetName val="Пра"/>
      <sheetName val="Форма 2.1"/>
      <sheetName val="Прил.5 СС"/>
      <sheetName val="const"/>
      <sheetName val="Panduit"/>
      <sheetName val="ПС"/>
      <sheetName val="эл_химз_2"/>
      <sheetName val="расчет вязкости"/>
      <sheetName val="Сравнение с Finder - ДНС-5"/>
      <sheetName val="ДЦ"/>
      <sheetName val=" Оборудование  end"/>
      <sheetName val="ПС 110 кВ (доп)"/>
      <sheetName val="автоматизация РД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Акт-Смета_30"/>
      <sheetName val="ПД-2.1"/>
      <sheetName val="Смета 2 эл.монтаж"/>
      <sheetName val="Смета 1 общестроит"/>
      <sheetName val="СВ"/>
      <sheetName val="СМЕТА_проект1"/>
      <sheetName val="1_31"/>
      <sheetName val="К_рын1"/>
      <sheetName val="Сводная_смета1"/>
      <sheetName val="РС_"/>
      <sheetName val="СметаСводная_Колпино1"/>
      <sheetName val="справ_2"/>
      <sheetName val="СметаСводная_снег1"/>
      <sheetName val="свод_31"/>
      <sheetName val="Переменные_и_константы1"/>
      <sheetName val="13_11"/>
      <sheetName val="КП_(2)1"/>
      <sheetName val="СметаСводная_павильон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Перечень_ИУ1"/>
      <sheetName val="3_1_ТХ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Смета_терзем"/>
      <sheetName val="Opex_personnel_(Term_facs)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Коэф_КВ"/>
      <sheetName val="3_11"/>
      <sheetName val="Коммерческие_расходы1"/>
      <sheetName val="СС_замеч_с_ответами1"/>
      <sheetName val="УП__20041"/>
      <sheetName val="Кал_план_Жукова_даты_-_не_надо"/>
      <sheetName val="Пояснение_"/>
      <sheetName val="Капитальные_затраты1"/>
      <sheetName val="ДДС_(Форма_№3)"/>
      <sheetName val="смета_2_проект__работы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матер_"/>
      <sheetName val="КП_Прим_(3)"/>
      <sheetName val="кп_(3)"/>
      <sheetName val="фонтан_разбитый2"/>
      <sheetName val="Баланс_(Ф1)"/>
      <sheetName val="Смета_3_Гидролог"/>
      <sheetName val="Записка_СЦБ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СВОДНАЯ_"/>
      <sheetName val="выборка_на22_июня"/>
      <sheetName val="3труба_(П)"/>
      <sheetName val="Объемы_работ_по_ПВ"/>
      <sheetName val="Бл_электр_"/>
      <sheetName val="Таблица_5"/>
      <sheetName val="Таблица_3"/>
      <sheetName val="1_401_2"/>
      <sheetName val="Source_lists"/>
      <sheetName val="PO_Data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Раб_АУ"/>
      <sheetName val="Сметы_за_сопровождение"/>
      <sheetName val="Настройки"/>
      <sheetName val="см 5 ОДД "/>
      <sheetName val="Коэффициенты"/>
      <sheetName val="W28"/>
      <sheetName val="сводная (2)"/>
      <sheetName val="СмРучБур"/>
      <sheetName val="Список_объектов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распре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КПР-2"/>
      <sheetName val="СС-2"/>
      <sheetName val="4"/>
      <sheetName val="распред"/>
      <sheetName val="исх_данные"/>
      <sheetName val="См7"/>
      <sheetName val="См24"/>
      <sheetName val="См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КПР - доп.1"/>
      <sheetName val="1-CC"/>
      <sheetName val="1-01"/>
      <sheetName val="1-10"/>
      <sheetName val="исх_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Меню"/>
      <sheetName val="Контроль"/>
      <sheetName val="Предприятие"/>
      <sheetName val="Ф1"/>
      <sheetName val="Ф2(отг)"/>
      <sheetName val="Ф2(опл)"/>
      <sheetName val="Ф3"/>
      <sheetName val="Ф4"/>
      <sheetName val="Ф5"/>
      <sheetName val="Ф6"/>
      <sheetName val="Ф11"/>
      <sheetName val="Ф11(1)"/>
      <sheetName val="Ф11(2)"/>
      <sheetName val="Ф11(3)"/>
      <sheetName val="Ф11(4)"/>
      <sheetName val="Ф11(5)"/>
      <sheetName val="с_в"/>
      <sheetName val="спр_в"/>
      <sheetName val="2-2"/>
      <sheetName val="с_и"/>
      <sheetName val="241"/>
      <sheetName val="р_241"/>
      <sheetName val="246"/>
      <sheetName val="с_д"/>
      <sheetName val="р_дз"/>
      <sheetName val="п_дк"/>
      <sheetName val="628"/>
      <sheetName val="р_433"/>
      <sheetName val="р_476"/>
      <sheetName val="100_отг"/>
      <sheetName val="100_опл"/>
      <sheetName val="120_отг"/>
      <sheetName val="120_опл"/>
      <sheetName val="130_отг"/>
      <sheetName val="130_опл"/>
      <sheetName val="150_отг"/>
      <sheetName val="150_опл"/>
      <sheetName val="090_отг"/>
      <sheetName val="090_опл"/>
      <sheetName val="030"/>
      <sheetName val="250"/>
      <sheetName val="Перечень корректировок"/>
      <sheetName val="Perso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Форма 9"/>
      <sheetName val="Форма 9 (К)"/>
      <sheetName val="Форма 10"/>
      <sheetName val="Форма 10 (К)"/>
    </sheetNames>
    <sheetDataSet>
      <sheetData sheetId="0"/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Итог"/>
      <sheetName val="Изыск (Чита-1)"/>
      <sheetName val="Изыск (Чита-2)"/>
      <sheetName val="Обследование постов ЭЦ"/>
      <sheetName val="Согласования"/>
      <sheetName val="Командировки"/>
      <sheetName val="СЦБ (Чита-1)"/>
      <sheetName val="СЦБ (Чита-2) (1)"/>
      <sheetName val="СЦБ (Чита-2) (2)"/>
      <sheetName val="СЦБ (Чита-2) (3)"/>
      <sheetName val="1пс"/>
      <sheetName val="2п"/>
      <sheetName val="3п"/>
      <sheetName val="Табл38-7"/>
      <sheetName val="Табл38-8"/>
      <sheetName val="koeff1"/>
      <sheetName val="koeff2"/>
      <sheetName val="koeff3"/>
      <sheetName val="koe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ПДР"/>
      <sheetName val="Бюджет"/>
      <sheetName val="топография"/>
      <sheetName val="Коэфф1."/>
      <sheetName val="Табл38-7"/>
      <sheetName val="График"/>
      <sheetName val="вариант"/>
      <sheetName val="Лист1"/>
      <sheetName val="Обновление"/>
      <sheetName val="1.1"/>
      <sheetName val="Сводная"/>
      <sheetName val="СС"/>
      <sheetName val="все"/>
      <sheetName val="Суточная"/>
      <sheetName val="ЭХЗ"/>
      <sheetName val="COA- Nov  02"/>
      <sheetName val="мсн"/>
      <sheetName val="Разработка проекта"/>
      <sheetName val="Opex personnel (Term facs)"/>
      <sheetName val="Цена"/>
      <sheetName val="Product"/>
      <sheetName val="Смета"/>
      <sheetName val="Пример расчета"/>
      <sheetName val="ПДР+Бюджет ЮНГ НТЦ Уфа (2005-20"/>
      <sheetName val="13.1"/>
      <sheetName val="Данные для расчёта сметы"/>
      <sheetName val="Additives"/>
      <sheetName val="Ryazan"/>
      <sheetName val="Assumpt"/>
      <sheetName val="Лист опроса"/>
      <sheetName val="КП (2)"/>
      <sheetName val="Капитальные затраты"/>
      <sheetName val="ВКЕ"/>
      <sheetName val="Счет-Фактура"/>
      <sheetName val="Ачинский НПЗ"/>
      <sheetName val="Summary"/>
      <sheetName val="2.2 "/>
      <sheetName val="СметаСводная Колпино"/>
      <sheetName val="СПЕЦИФИКАЦИЯ"/>
      <sheetName val="Зап-3- СЦБ"/>
      <sheetName val="1"/>
      <sheetName val="Journals"/>
      <sheetName val="НЕДЕЛИ"/>
      <sheetName val="к.84-к.83"/>
      <sheetName val="Norm"/>
      <sheetName val="Смета 1"/>
      <sheetName val="№5 СУБ Инж защ"/>
      <sheetName val="93-110"/>
      <sheetName val="Шкаф"/>
      <sheetName val="Прайс лист"/>
      <sheetName val="OCK1"/>
      <sheetName val="начало"/>
      <sheetName val="5ОборРабМест(HP)"/>
      <sheetName val="Амур ДОН"/>
      <sheetName val="свод 2"/>
      <sheetName val="Курсы"/>
      <sheetName val="исходные данные"/>
      <sheetName val="расчетные таблицы"/>
      <sheetName val="свод"/>
      <sheetName val="Сводная смета"/>
      <sheetName val="СМЕТА проект"/>
      <sheetName val="list"/>
      <sheetName val="Сметы за сопровождение"/>
      <sheetName val="ц_1991"/>
      <sheetName val="total"/>
      <sheetName val="Комплектация"/>
      <sheetName val="трубы"/>
      <sheetName val="СМР"/>
      <sheetName val="дороги"/>
      <sheetName val="топо"/>
      <sheetName val="HP и оргтехника"/>
      <sheetName val="см8"/>
      <sheetName val="свод 3"/>
      <sheetName val="СметаСводная Рыб"/>
      <sheetName val="СметаСводная снег"/>
      <sheetName val="См.№7 Эл."/>
      <sheetName val="См.№8 Пож."/>
      <sheetName val="См.№3 ВиК"/>
      <sheetName val="ИД"/>
      <sheetName val="Control"/>
      <sheetName val="Lim"/>
      <sheetName val="Дополнительные параметры"/>
      <sheetName val="Destination"/>
      <sheetName val="RSOILBAL"/>
      <sheetName val="sapactivexlhiddensheet"/>
      <sheetName val="См 1 наруж.водопровод"/>
      <sheetName val="ID"/>
      <sheetName val="ПД"/>
      <sheetName val="информация"/>
      <sheetName val="16"/>
      <sheetName val=""/>
      <sheetName val="MAIN_PARAMETERS"/>
      <sheetName val="свод1"/>
      <sheetName val="ИД СМР"/>
      <sheetName val="ИД ПНР"/>
      <sheetName val="трансформация1"/>
      <sheetName val="Прибыль опл"/>
      <sheetName val="Акт выбора"/>
      <sheetName val="1.5.1"/>
      <sheetName val="1.5.2"/>
      <sheetName val="1.5.3"/>
      <sheetName val="1.5.4"/>
      <sheetName val="1.5.5"/>
      <sheetName val="1.5.6"/>
      <sheetName val="1.5.7"/>
      <sheetName val="1.5.8"/>
      <sheetName val="1.5.9"/>
      <sheetName val="1.5.10"/>
      <sheetName val="1.5.11"/>
      <sheetName val="1.5.12"/>
      <sheetName val="1.5.13"/>
      <sheetName val="1.5.14"/>
      <sheetName val="УП _2004"/>
      <sheetName val="Б.Сатка"/>
      <sheetName val="Исполнение по оборуд_"/>
      <sheetName val="АУП"/>
      <sheetName val="Main"/>
      <sheetName val="Хар_"/>
      <sheetName val="С1_"/>
      <sheetName val="Сводная смета + КП 4_ПИР АСТУЭ "/>
      <sheetName val="Lucent"/>
      <sheetName val="Справочные данные"/>
      <sheetName val="РП"/>
      <sheetName val="Ханты"/>
      <sheetName val="Тобольск"/>
      <sheetName val="Лист2"/>
      <sheetName val="база"/>
      <sheetName val="РасчетКомандир1"/>
      <sheetName val="РасчетКомандир2"/>
      <sheetName val="техн"/>
      <sheetName val="К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П полн"/>
      <sheetName val="Справочно"/>
      <sheetName val="Издержки обращения"/>
      <sheetName val="2.1"/>
      <sheetName val="2.4"/>
      <sheetName val="2.7 доп ГТНГ"/>
      <sheetName val="Исходные данные для расче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-1"/>
      <sheetName val="СС"/>
      <sheetName val="1"/>
      <sheetName val="2"/>
      <sheetName val="КПР-2"/>
      <sheetName val="КПР-3"/>
      <sheetName val="СС-3"/>
      <sheetName val="3"/>
      <sheetName val="4"/>
      <sheetName val="5"/>
      <sheetName val="6"/>
      <sheetName val="распред."/>
      <sheetName val="распред. -доп.3"/>
      <sheetName val="КПР-4"/>
      <sheetName val="СС-4"/>
      <sheetName val="7"/>
      <sheetName val="8"/>
      <sheetName val="распред. -доп.4"/>
      <sheetName val="исх_данные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КПР-2"/>
      <sheetName val="СС-2"/>
      <sheetName val="4"/>
      <sheetName val="5"/>
      <sheetName val="распре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распред"/>
      <sheetName val="КПР-1"/>
      <sheetName val="СС-1"/>
      <sheetName val="4"/>
      <sheetName val="распред (2)"/>
      <sheetName val="2- КПР"/>
      <sheetName val="2-CC"/>
      <sheetName val="2- 3"/>
      <sheetName val="2- 4"/>
      <sheetName val="распред (3)"/>
      <sheetName val="дог- КПР"/>
      <sheetName val="дог-C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распре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распре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июнь"/>
      <sheetName val="май"/>
      <sheetName val="апр."/>
      <sheetName val="2001"/>
      <sheetName val="2кв.02урт."/>
      <sheetName val="2 кв.2002"/>
      <sheetName val="2002"/>
      <sheetName val="2кв.02урт. (6.03.)"/>
      <sheetName val="2кв.02урт. (7.03.) (2)"/>
      <sheetName val="3 кв.отк."/>
      <sheetName val="3 кв.реал."/>
      <sheetName val="Контроль"/>
      <sheetName val="6 Списк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CC"/>
      <sheetName val="КПР (2)"/>
      <sheetName val="CC (2)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КПР-эксп"/>
      <sheetName val="СС-эксп"/>
      <sheetName val="- 1"/>
      <sheetName val="распред"/>
      <sheetName val="распред (эксперт)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исх_данные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распред"/>
      <sheetName val="-"/>
      <sheetName val="КПР (2)"/>
      <sheetName val="СС (2)"/>
      <sheetName val="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Требования"/>
      <sheetName val="Параметры"/>
      <sheetName val="Титул"/>
      <sheetName val="1 БДР"/>
      <sheetName val="1.1 БДР (МВЗ)"/>
      <sheetName val="1.2 НП"/>
      <sheetName val="2 БДДС"/>
      <sheetName val="3 Сводный бюджет"/>
      <sheetName val="4 Прогноз баланса"/>
      <sheetName val="5 Бюджет продаж"/>
      <sheetName val="5.1"/>
      <sheetName val="5.2"/>
      <sheetName val="5.3"/>
      <sheetName val="5.4"/>
      <sheetName val="6 Бюджет производства"/>
      <sheetName val="6.1.0"/>
      <sheetName val="6.1.1"/>
      <sheetName val="6.1.2"/>
      <sheetName val="6.2"/>
      <sheetName val="6.3"/>
      <sheetName val="7 Бюджет запасов и закупок"/>
      <sheetName val="8 Бюджет расходов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МВЗ"/>
      <sheetName val="9 Бюджет ремонтов"/>
      <sheetName val="9.1"/>
      <sheetName val="9.2"/>
      <sheetName val="9.3"/>
      <sheetName val="9.4"/>
      <sheetName val="10 Бюджет кап. вложений"/>
      <sheetName val="10.1"/>
      <sheetName val="10.2"/>
      <sheetName val="10.3"/>
      <sheetName val="11 Дебиторы"/>
      <sheetName val="12 Кредиторы"/>
      <sheetName val="13 Бюджет кредитов и фин.деятел"/>
      <sheetName val="14 Бюджет налогов"/>
      <sheetName val="15 Бюджет прочих д.и р."/>
      <sheetName val="15.1"/>
      <sheetName val="15.2"/>
      <sheetName val="15.3"/>
      <sheetName val="Service"/>
      <sheetName val="16 Инвестиц.деят-ть"/>
      <sheetName val="Statistics"/>
      <sheetName val="Списки"/>
      <sheetName val="Приложение_Сводный альбом бюдже"/>
      <sheetName val="2001"/>
      <sheetName val="Производство электроэнергии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З П"/>
      <sheetName val="Свод"/>
      <sheetName val="СМЕТА проект"/>
      <sheetName val="СВОД ПИР"/>
      <sheetName val="топография"/>
      <sheetName val="Смета"/>
      <sheetName val="93-110"/>
      <sheetName val="13.1"/>
      <sheetName val="Пример расчета"/>
      <sheetName val="sapactivexlhiddensheet"/>
      <sheetName val="Calc"/>
      <sheetName val="Шкаф"/>
      <sheetName val="Коэфф1."/>
      <sheetName val="Прайс лист"/>
      <sheetName val="ПДР"/>
      <sheetName val="1ПС"/>
      <sheetName val="Сводная смета"/>
      <sheetName val="list"/>
      <sheetName val="топо"/>
      <sheetName val="Сводная газопровод"/>
      <sheetName val="5ОборРабМест(HP)"/>
      <sheetName val="к.84-к.83"/>
      <sheetName val="Упр"/>
      <sheetName val="См 1 наруж.водопровод"/>
      <sheetName val="РП"/>
      <sheetName val="Обновление"/>
      <sheetName val="Цена"/>
      <sheetName val="Product"/>
      <sheetName val="Лист1"/>
      <sheetName val="Данные для расчёта сметы"/>
      <sheetName val="График"/>
      <sheetName val="OCK1"/>
      <sheetName val="КП (2)"/>
      <sheetName val="в работу"/>
      <sheetName val="З_П"/>
      <sheetName val="СМЕТА_проект"/>
      <sheetName val="СВОД_ПИР"/>
      <sheetName val="13_1"/>
      <sheetName val="Пример_расчета"/>
      <sheetName val="Коэфф1_"/>
      <sheetName val="Прайс_лист"/>
      <sheetName val="Сводная_смета"/>
      <sheetName val="Сводная_газопровод"/>
      <sheetName val="к_84-к_83"/>
      <sheetName val="Коэф"/>
      <sheetName val="Сводная"/>
      <sheetName val="Journals"/>
      <sheetName val="Геология"/>
      <sheetName val="Геофизика"/>
      <sheetName val="ЭХЗ"/>
      <sheetName val="Табл38-7"/>
      <sheetName val="Параметры"/>
      <sheetName val="СтрЗапасов (2)"/>
      <sheetName val="ПД"/>
      <sheetName val="DATA"/>
      <sheetName val="Прибыль опл"/>
      <sheetName val="все"/>
      <sheetName val="Хар_"/>
      <sheetName val="С1_"/>
      <sheetName val="УКП"/>
      <sheetName val="Lim"/>
      <sheetName val="ИД СМР"/>
      <sheetName val="ИД ПНР"/>
      <sheetName val="Восстановл_Лист7"/>
      <sheetName val="Восстановл_Лист13"/>
      <sheetName val="Восстановл_Лист15"/>
      <sheetName val="Восстановл_Лист19"/>
      <sheetName val="СПЕЦИФИКАЦИЯ"/>
      <sheetName val="Norm"/>
      <sheetName val=""/>
      <sheetName val="8"/>
      <sheetName val="№5 СУБ Инж защ"/>
      <sheetName val="Panduit"/>
      <sheetName val="БД"/>
      <sheetName val="Выборка Заказчик"/>
      <sheetName val="Проект"/>
      <sheetName val="Хаттон 90.90 Femco"/>
      <sheetName val="Общ"/>
      <sheetName val="Текущие показатели"/>
      <sheetName val="З_П1"/>
      <sheetName val="СМЕТА_проект1"/>
      <sheetName val="СВОД_ПИР1"/>
      <sheetName val="13_11"/>
      <sheetName val="Пример_расчета1"/>
      <sheetName val="Коэфф1_1"/>
      <sheetName val="Прайс_лист1"/>
      <sheetName val="Сводная_смета1"/>
      <sheetName val="Сводная_газопровод1"/>
      <sheetName val="к_84-к_831"/>
      <sheetName val="См_1_наруж_водопровод"/>
      <sheetName val="КП_(2)"/>
      <sheetName val="в_работу"/>
      <sheetName val="Данные_для_расчёта_сметы"/>
      <sheetName val="СтрЗапасов_(2)"/>
      <sheetName val="Прибыль_опл"/>
      <sheetName val="ИД_СМР"/>
      <sheetName val="ИД_ПНР"/>
      <sheetName val="к.рын"/>
      <sheetName val="№5_СУБ_Инж_защ"/>
      <sheetName val="Коэффициенты"/>
      <sheetName val="база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Дороги"/>
      <sheetName val="Сети, площ. строит"/>
      <sheetName val="Площадки эксп"/>
      <sheetName val="база"/>
      <sheetName val="Коэффициенты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Кал пл (2 этапа)"/>
      <sheetName val="Кал пл 27_02_04"/>
      <sheetName val="Сводная"/>
      <sheetName val="1"/>
      <sheetName val="2"/>
      <sheetName val="3"/>
      <sheetName val="4"/>
      <sheetName val="5"/>
      <sheetName val="6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распред"/>
      <sheetName val="данные для смет"/>
      <sheetName val="КПР-1"/>
      <sheetName val="СС-1"/>
      <sheetName val="12"/>
      <sheetName val="13"/>
      <sheetName val="14"/>
      <sheetName val="15"/>
      <sheetName val="16"/>
      <sheetName val="распред (2)"/>
      <sheetName val="КПР-2"/>
      <sheetName val="СС-2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распред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распред"/>
      <sheetName val="данные для смет"/>
      <sheetName val="КПР-1"/>
      <sheetName val="СС-1"/>
      <sheetName val="12"/>
      <sheetName val="13"/>
      <sheetName val="14"/>
      <sheetName val="15"/>
      <sheetName val="16"/>
      <sheetName val="распред (2)"/>
      <sheetName val="КПР-2"/>
      <sheetName val="СС-2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распред (3)"/>
      <sheetName val="КПР-3"/>
      <sheetName val="СС-3"/>
      <sheetName val="распред-3"/>
      <sheetName val="КПР-4"/>
      <sheetName val="СС-4"/>
      <sheetName val="41"/>
      <sheetName val="распред-4"/>
      <sheetName val="КПР-эксп"/>
      <sheetName val="СС-эксп"/>
      <sheetName val="- 1"/>
      <sheetName val="распред-экс"/>
      <sheetName val="КПР-5"/>
      <sheetName val="СС-5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распред-5"/>
      <sheetName val="Инстр."/>
      <sheetName val="ДопОВ"/>
      <sheetName val="--"/>
      <sheetName val="-"/>
      <sheetName val="КПР-6"/>
      <sheetName val="КПР-7"/>
      <sheetName val="СС-7"/>
      <sheetName val="42А"/>
      <sheetName val="43А"/>
      <sheetName val="45А"/>
      <sheetName val="49А"/>
      <sheetName val="60"/>
      <sheetName val="КПР-8"/>
      <sheetName val="КПР-эксп-1-2ОС"/>
      <sheetName val="СС-эксп1-2ОС"/>
      <sheetName val="1ОС- 1"/>
      <sheetName val="2ОС- 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Этапы"/>
      <sheetName val="ППО"/>
      <sheetName val="ТЗ"/>
      <sheetName val="ТРП (Метро) (2)"/>
      <sheetName val="ТРП (Метро)"/>
      <sheetName val="ТРП"/>
      <sheetName val="МВИ"/>
      <sheetName val="Ввод в оп эксп"/>
      <sheetName val="Сертифик"/>
      <sheetName val="СМР (Метро)"/>
      <sheetName val="СМР"/>
      <sheetName val="ПНР"/>
      <sheetName val="Ввод в пост эксп"/>
      <sheetName val="Госреестр"/>
      <sheetName val="Лист4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исх-данные"/>
      <sheetName val="КПР"/>
      <sheetName val="С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КПР - доп.1"/>
      <sheetName val="1-CC"/>
      <sheetName val="1-01"/>
      <sheetName val="распред"/>
      <sheetName val="КПР - доп.2"/>
      <sheetName val="CC-2"/>
      <sheetName val="12"/>
      <sheetName val="13"/>
      <sheetName val="КПР-дог"/>
      <sheetName val="CC-дог"/>
      <sheetName val="- 1"/>
      <sheetName val="распред-д"/>
      <sheetName val="КПР-дог1"/>
      <sheetName val="CC-дог1"/>
      <sheetName val="- 2"/>
      <sheetName val="- 3"/>
      <sheetName val="распред-д (2)"/>
      <sheetName val="1-10"/>
      <sheetName val="КПР-дог1 (2)"/>
      <sheetName val="CC-дог1 (2)"/>
      <sheetName val="- 4"/>
      <sheetName val="распред-д (3)"/>
      <sheetName val="КПР-дог3"/>
      <sheetName val="CC-дог3"/>
      <sheetName val="- 5"/>
      <sheetName val="-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Дог_деньги"/>
      <sheetName val="Задание В"/>
      <sheetName val="Лист опроса"/>
      <sheetName val="Исх Тракт"/>
      <sheetName val="См_Тракт"/>
      <sheetName val="См_об Тракт"/>
      <sheetName val="Ст_ком Тракт"/>
      <sheetName val="Шаблон"/>
      <sheetName val="Шаблон_ДЦ_АПК"/>
      <sheetName val="Дог_рас"/>
      <sheetName val="Исх АПК"/>
      <sheetName val="См_АПК"/>
      <sheetName val="Об_АПК"/>
      <sheetName val="Спец_об"/>
      <sheetName val="Шаблон_Спец1"/>
      <sheetName val="Шаблон_Спец2"/>
      <sheetName val="Об_Сет"/>
      <sheetName val="См_Сет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План"/>
      <sheetName val="План1"/>
      <sheetName val="Выполнение"/>
      <sheetName val="Расчет"/>
      <sheetName val="Сводная смета"/>
      <sheetName val="Смета 1"/>
      <sheetName val="Смета 2"/>
      <sheetName val="Смета 3"/>
      <sheetName val="Вспомогательный"/>
      <sheetName val="Выполнение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Шкаф"/>
      <sheetName val="Коэфф1."/>
      <sheetName val="Прайс лист"/>
      <sheetName val="к.84-к.83"/>
      <sheetName val="Смета"/>
      <sheetName val="СМЕТА проект"/>
      <sheetName val="Лист опроса"/>
      <sheetName val="Summary"/>
      <sheetName val="сохранить"/>
      <sheetName val="5ОборРабМест(HP)"/>
      <sheetName val="График"/>
      <sheetName val="Зап-3- СЦБ"/>
      <sheetName val="№5 СУБ Инж защ"/>
      <sheetName val="свод 2"/>
      <sheetName val="ЭХЗ"/>
      <sheetName val="РП"/>
      <sheetName val="13.1"/>
      <sheetName val="Суточная"/>
      <sheetName val="Данные для расчёта сметы"/>
      <sheetName val="Лист1"/>
      <sheetName val="Обновление"/>
      <sheetName val="Цена"/>
      <sheetName val="Product"/>
      <sheetName val="К.рын"/>
      <sheetName val="вариант"/>
      <sheetName val="Табл38-7"/>
      <sheetName val="Лист2"/>
      <sheetName val="ПДР"/>
      <sheetName val="1155"/>
      <sheetName val="СметаСводная Колпино"/>
      <sheetName val="эл_химз_"/>
      <sheetName val="геология_"/>
      <sheetName val="Коэфф1_"/>
      <sheetName val="Прайс_лист"/>
      <sheetName val="к_84-к_83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Материал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БЦ ТЗ"/>
      <sheetName val="БЦ Пр"/>
    </sheetNames>
    <sheetDataSet>
      <sheetData sheetId="0"/>
      <sheetData sheetId="1" refreshError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свод 2"/>
      <sheetName val="сид2"/>
      <sheetName val="изыскания 2"/>
      <sheetName val="экол из "/>
      <sheetName val="экол из"/>
      <sheetName val="экон из2"/>
      <sheetName val="дор2"/>
      <sheetName val="иск соор4"/>
      <sheetName val="трот2"/>
      <sheetName val="маф"/>
      <sheetName val="нар осв2"/>
      <sheetName val="канал2"/>
      <sheetName val="электроснаб"/>
      <sheetName val="орг_движ2"/>
      <sheetName val="внт1"/>
      <sheetName val="ГОЧС2"/>
      <sheetName val="оос2"/>
      <sheetName val="бл-во2"/>
      <sheetName val="тэч2"/>
      <sheetName val="конкурсн2"/>
      <sheetName val="экран2"/>
      <sheetName val="пер ком1"/>
      <sheetName val="арх из"/>
      <sheetName val="экон об"/>
      <sheetName val="изъят зем уч"/>
      <sheetName val="сод дор"/>
      <sheetName val="детализация"/>
      <sheetName val="авт надз"/>
      <sheetName val="свод_2"/>
      <sheetName val="изыскания_2"/>
      <sheetName val="экол_из_"/>
      <sheetName val="экол_из"/>
      <sheetName val="экон_из2"/>
      <sheetName val="иск_соор4"/>
      <sheetName val="нар_осв2"/>
      <sheetName val="пер_ком1"/>
      <sheetName val="арх_из"/>
      <sheetName val="экон_об"/>
      <sheetName val="изъят_зем_уч"/>
      <sheetName val="сод_дор"/>
      <sheetName val="авт_надз"/>
      <sheetName val="СметаСводная Рыб"/>
      <sheetName val="Смета-Т"/>
      <sheetName val="См3 СЦБ-зап"/>
      <sheetName val="Смета"/>
      <sheetName val="Зап-3- СЦБ"/>
      <sheetName val="Переменные и константы"/>
      <sheetName val="топография"/>
      <sheetName val="КП к снег Рыбинская"/>
      <sheetName val="1.3"/>
      <sheetName val="мсн"/>
      <sheetName val="D"/>
      <sheetName val="СметаСводная Колпино"/>
      <sheetName val="СметаСводная"/>
      <sheetName val="Данные для расчёта сметы"/>
      <sheetName val="оператор"/>
      <sheetName val="исх_данные"/>
      <sheetName val="К"/>
      <sheetName val="OCK1"/>
      <sheetName val="Землеотвод"/>
      <sheetName val="р.Волхов"/>
      <sheetName val="свод"/>
      <sheetName val="ПДР"/>
      <sheetName val="исходные данные"/>
      <sheetName val="расчетные таблицы"/>
      <sheetName val="total"/>
      <sheetName val="Комплектация"/>
      <sheetName val="трубы"/>
      <sheetName val="СМР"/>
      <sheetName val="дороги"/>
      <sheetName val="топо"/>
      <sheetName val="Шкаф"/>
      <sheetName val="Коэфф1."/>
      <sheetName val="Прайс лист"/>
      <sheetName val="свод 3"/>
      <sheetName val="сводная"/>
      <sheetName val="Лист2"/>
      <sheetName val="шаблон"/>
      <sheetName val="Пример расчета"/>
      <sheetName val="Калплан Кра"/>
      <sheetName val="Геодез"/>
      <sheetName val="ИД"/>
      <sheetName val="Амур ДОН"/>
      <sheetName val="1.1."/>
      <sheetName val="Коэфф"/>
      <sheetName val="УП _2004"/>
      <sheetName val="sapactivexlhiddensheet"/>
      <sheetName val="ИДвалка"/>
      <sheetName val="ИГ1"/>
      <sheetName val="ст ГТМ"/>
      <sheetName val="Общая часть"/>
      <sheetName val="См 1 наруж.водопровод"/>
      <sheetName val="Справочные данные"/>
      <sheetName val="информация"/>
      <sheetName val="Смета 1свод"/>
      <sheetName val="Лист1"/>
      <sheetName val="Ачинский НПЗ"/>
      <sheetName val="Смета 5 ред.3"/>
      <sheetName val="КР РП Мост 50-летия"/>
      <sheetName val="3труба (П)"/>
      <sheetName val="Сводная смета"/>
      <sheetName val="Справка"/>
      <sheetName val="Командировочные"/>
      <sheetName val="Справочники"/>
      <sheetName val="Лист4"/>
      <sheetName val="Общий"/>
      <sheetName val="Дог цен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Data Г"/>
      <sheetName val="Data П"/>
      <sheetName val="БР Стат"/>
      <sheetName val="БР Стат мес"/>
      <sheetName val="БР расчет ГТП 1-4"/>
      <sheetName val="БР расчет ГТП 5-8"/>
      <sheetName val="БР расчет ГТП МЕС"/>
      <sheetName val="Отклонения от ДГ"/>
      <sheetName val="СПРАВОЧНИК"/>
      <sheetName val="УФ-28"/>
      <sheetName val="УФ_28"/>
      <sheetName val="Списки"/>
      <sheetName val="расшифро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ЛЧ Р"/>
      <sheetName val="ЛЧ"/>
      <sheetName val="Общ"/>
      <sheetName val="ЛЧ_Р"/>
      <sheetName val="Appendix 1"/>
      <sheetName val="Расчет_ССР"/>
      <sheetName val="Параметры"/>
      <sheetName val="sps6020"/>
      <sheetName val="Пром1"/>
      <sheetName val="ПС 110 кВ (доп)"/>
      <sheetName val="свод 2"/>
      <sheetName val="топография"/>
      <sheetName val="Замечания+ответы 18.04.18"/>
      <sheetName val="ЛЧ_Р1"/>
      <sheetName val="Appendix_1"/>
      <sheetName val="ПС_110_кВ_(доп)"/>
      <sheetName val="мобдемоб"/>
      <sheetName val="С_Справ"/>
      <sheetName val="выборка "/>
      <sheetName val="ЛЧ_Р2"/>
      <sheetName val="Appendix_11"/>
      <sheetName val="ПС_110_кВ_(доп)1"/>
      <sheetName val="свод_2"/>
      <sheetName val="Замечания+ответы_18_04_18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79-28"/>
      <sheetName val="79-30"/>
      <sheetName val="79-33"/>
      <sheetName val="4"/>
      <sheetName val="5"/>
      <sheetName val="7"/>
      <sheetName val="9"/>
      <sheetName val="14"/>
      <sheetName val="15"/>
      <sheetName val="17"/>
      <sheetName val="20"/>
      <sheetName val="21"/>
      <sheetName val="26"/>
      <sheetName val="28"/>
      <sheetName val="30"/>
      <sheetName val="32"/>
      <sheetName val="35"/>
      <sheetName val="36"/>
      <sheetName val="37"/>
      <sheetName val="39"/>
      <sheetName val="41"/>
      <sheetName val="42"/>
      <sheetName val="43"/>
      <sheetName val="44"/>
      <sheetName val="45"/>
      <sheetName val="46"/>
      <sheetName val="81-5"/>
      <sheetName val="ИР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Расчёт1"/>
      <sheetName val="Сводная смета"/>
      <sheetName val="Смета 3"/>
      <sheetName val="Смета 4"/>
      <sheetName val="Смета 5"/>
      <sheetName val="Смета 6"/>
      <sheetName val="Смета 7"/>
      <sheetName val="Смета 8"/>
      <sheetName val="Смета9"/>
      <sheetName val="Смета 10"/>
      <sheetName val="Смета 11"/>
      <sheetName val="Смета 12"/>
      <sheetName val="Смета 13"/>
      <sheetName val="Смета 14"/>
      <sheetName val="Смета 15 "/>
      <sheetName val="Смета 16"/>
      <sheetName val="Смета 17"/>
      <sheetName val="Смета 18"/>
      <sheetName val="Смета 19"/>
      <sheetName val="Смета 20"/>
      <sheetName val="Смета 21"/>
      <sheetName val="Смета 22"/>
      <sheetName val="Kplan"/>
      <sheetName val="свод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геолог"/>
      <sheetName val="Лист2"/>
      <sheetName val="Лист3"/>
      <sheetName val="геолог м"/>
      <sheetName val="геодез"/>
      <sheetName val="геоф"/>
      <sheetName val="свод 3"/>
      <sheetName val="свод 2"/>
      <sheetName val="топографи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Ик"/>
    </sheetNames>
    <sheetDataSet>
      <sheetData sheetId="0"/>
      <sheetData sheetId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Ик 2006"/>
      <sheetName val="Амур ДОН"/>
      <sheetName val="ВСТО РП  км 570 - км 1088"/>
      <sheetName val="ВСТО ВЛ вдол  км 570 - км 1088 "/>
      <sheetName val="Сопутствующие сооружения"/>
      <sheetName val="Причалы"/>
      <sheetName val="ВСТО ОИ км 570 - км 1088 "/>
      <sheetName val="ВСТО 500км - 160 рек"/>
      <sheetName val="14 рек ОИ"/>
      <sheetName val="14 рек ТЭО"/>
      <sheetName val="14рек РД"/>
      <sheetName val="Амур ОИ (2 вар.)"/>
      <sheetName val="Амур ТЭО"/>
      <sheetName val="Амур РП"/>
      <sheetName val="Д2-246 (2)"/>
      <sheetName val="Д1-252  (2)"/>
      <sheetName val="Д 1 -253 (2)"/>
      <sheetName val="Д 2 -253 (2)"/>
      <sheetName val="Д 2-285 (2)"/>
      <sheetName val="Д 2-497 (2)"/>
      <sheetName val="Д 2-499 (2)"/>
      <sheetName val="Д 1-565 (3)"/>
      <sheetName val="Д 1-565 (4)"/>
      <sheetName val="Дон Др.1"/>
      <sheetName val="Перевозная исп"/>
      <sheetName val="Перевозная2"/>
      <sheetName val="ВЛ Филино"/>
      <sheetName val="ВСТО 2700-2850"/>
      <sheetName val="Иркутская"/>
      <sheetName val="Бурятия"/>
      <sheetName val="Чита"/>
      <sheetName val="Хабаровский"/>
      <sheetName val="Приморский"/>
      <sheetName val="Перевозная"/>
      <sheetName val="Эстакада"/>
      <sheetName val="Овраг"/>
      <sheetName val="ВСТОисп"/>
      <sheetName val="От п.ст. 119"/>
      <sheetName val="Пл.рег.давл."/>
      <sheetName val="от НПС Коломна"/>
      <sheetName val="От фидера Индустрия"/>
      <sheetName val="НПС1 с Печ"/>
      <sheetName val="Кожва-НПС1"/>
      <sheetName val="ПС 220-100"/>
      <sheetName val="ВЛ Ухта-НПС2"/>
      <sheetName val="ВЛ Стэц-НПС2 (2)"/>
      <sheetName val="ВЛ 110 -ПС Ухта"/>
      <sheetName val="ПС 100 при НПС 2"/>
      <sheetName val="Климат"/>
      <sheetName val="Климат-Волга"/>
      <sheetName val="Кудьма"/>
      <sheetName val="Волга"/>
      <sheetName val="ВЛ 155-157ис.г"/>
      <sheetName val="ОтНПС Коломна Сев.Кол.Исп.гид"/>
      <sheetName val="Дружба овраги"/>
      <sheetName val="Д2 -134"/>
      <sheetName val="Д2-246"/>
      <sheetName val="Д1-252 "/>
      <sheetName val="Д 1 -253"/>
      <sheetName val="Д 2 -253"/>
      <sheetName val="Д 2-285"/>
      <sheetName val="Д 2-497"/>
      <sheetName val="Д 2-499"/>
      <sheetName val="Д 1-565"/>
      <sheetName val="Сестрорецкая"/>
      <sheetName val="ДОН Печора"/>
      <sheetName val="ТЭО Печора"/>
      <sheetName val="ОИ Печора "/>
      <sheetName val="ОИ Хар-Инд"/>
      <sheetName val="ТЭО Хар-Инд "/>
      <sheetName val="ОИ Печора  (2)"/>
      <sheetName val="ОИ Хар-Инд (2)"/>
      <sheetName val="ТЭО Хар-Инд  (2)"/>
      <sheetName val="ТОН-2"/>
      <sheetName val="Курган-кольца"/>
      <sheetName val="Реки Брянск(пртр)"/>
      <sheetName val="Сур-Ал(РД)"/>
      <sheetName val="Сур-Ал(ТЭО)"/>
      <sheetName val="Сур-Ал(ОИ)"/>
      <sheetName val="Сур-Ал(ДОН)"/>
      <sheetName val="Мал. водоток-Урал"/>
      <sheetName val="Урал"/>
      <sheetName val="Теребутинец-2"/>
      <sheetName val="Теребутинец-1"/>
      <sheetName val="Левочка-2"/>
      <sheetName val="Левочка-1"/>
      <sheetName val="Китай РД "/>
      <sheetName val="Амур РД"/>
      <sheetName val="ВСТО-Казьмино"/>
      <sheetName val="ВОЛС-Лен"/>
      <sheetName val="ВОЛС-Тв"/>
      <sheetName val="Дичня"/>
      <sheetName val="Бор-Подб"/>
      <sheetName val="Пест-Бык"/>
      <sheetName val="Юб-Пест"/>
      <sheetName val="Кириши-ГРЭС-19"/>
      <sheetName val="2436"/>
      <sheetName val="Самара"/>
      <sheetName val="Волга241"/>
      <sheetName val="Волга2093"/>
      <sheetName val="Вала"/>
      <sheetName val="Сок"/>
      <sheetName val="Вятка"/>
      <sheetName val="Св.Нос"/>
      <sheetName val="Мурманск(М)"/>
      <sheetName val="Southvar"/>
      <sheetName val="Pechёra"/>
      <sheetName val="Obь"/>
      <sheetName val="SevDv"/>
      <sheetName val="KemOz"/>
      <sheetName val="Ozero"/>
      <sheetName val="Меша"/>
      <sheetName val="Пахра"/>
      <sheetName val="Kanzal"/>
      <sheetName val="Vыmь"/>
      <sheetName val="Pinega"/>
      <sheetName val="Onega"/>
      <sheetName val="Belkanal"/>
      <sheetName val="Vesliana"/>
      <sheetName val="Kemь"/>
      <sheetName val="Est-Niva"/>
      <sheetName val="Ichma"/>
      <sheetName val="Uhta"/>
      <sheetName val="ВОЛС-Яр"/>
      <sheetName val="Смета (3)"/>
      <sheetName val="ВОЛС-Нов"/>
      <sheetName val="791-797 БТ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ПДР"/>
      <sheetName val="свод 2"/>
      <sheetName val="свод 3"/>
      <sheetName val="РасчетКомандир1"/>
      <sheetName val="РасчетКомандир2"/>
      <sheetName val="топо"/>
      <sheetName val="Зап-3- СЦБ"/>
      <sheetName val="Данные для расчёта сметы"/>
      <sheetName val="Шкаф"/>
      <sheetName val="Коэфф1."/>
      <sheetName val="Прайс лист"/>
      <sheetName val="Амур ДОН"/>
      <sheetName val="кп ГК"/>
      <sheetName val="Б.Сатка"/>
      <sheetName val="Исполнение по оборуд_"/>
      <sheetName val="Справочные данные"/>
      <sheetName val="Calc"/>
      <sheetName val="total"/>
      <sheetName val="Комплектация"/>
      <sheetName val="трубы"/>
      <sheetName val="СМР"/>
      <sheetName val="дороги"/>
      <sheetName val="ИД"/>
      <sheetName val="исходные данные"/>
      <sheetName val="расчетные таблицы"/>
      <sheetName val="эл_химз_"/>
      <sheetName val="геология_"/>
      <sheetName val="свод_2"/>
      <sheetName val="свод_3"/>
      <sheetName val="Зап-3-_СЦБ"/>
      <sheetName val="Данные_для_расчёта_сметы"/>
      <sheetName val="Лист1"/>
      <sheetName val="Обновление"/>
      <sheetName val="Цена"/>
      <sheetName val="Product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УП _2004"/>
      <sheetName val="См3 СЦБ-зап"/>
      <sheetName val="СметаСводная Рыб"/>
      <sheetName val="геолог"/>
      <sheetName val="Справка"/>
      <sheetName val="Summary"/>
      <sheetName val="ЭХЗ"/>
      <sheetName val="Коэфф"/>
      <sheetName val="Смета2 проект. раб."/>
      <sheetName val="График"/>
      <sheetName val="Счет-Фактура"/>
      <sheetName val="Кредиты"/>
      <sheetName val="Суточная"/>
      <sheetName val="вариант"/>
      <sheetName val="Табл38-7"/>
      <sheetName val="данные"/>
      <sheetName val="СС"/>
      <sheetName val="Баланс"/>
      <sheetName val="Production and Spend"/>
      <sheetName val="DATA"/>
      <sheetName val="Списки"/>
      <sheetName val="6.14_КР"/>
      <sheetName val="см8"/>
      <sheetName val="Прилож"/>
      <sheetName val="Пример расчета"/>
      <sheetName val="все"/>
      <sheetName val="Нормы"/>
      <sheetName val="sapactivexlhiddensheet"/>
      <sheetName val="OCK1"/>
      <sheetName val="1.3"/>
      <sheetName val="ИГ1"/>
      <sheetName val="К.рын"/>
      <sheetName val="Сводная смета"/>
      <sheetName val="Землеотвод"/>
      <sheetName val="1"/>
      <sheetName val="РП"/>
      <sheetName val="к.84-к.83"/>
      <sheetName val="СМЕТА проект"/>
      <sheetName val="2002(v2)"/>
      <sheetName val="справ."/>
      <sheetName val="Пояснение "/>
      <sheetName val="93-110"/>
      <sheetName val="list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ПДР ООО &quot;Юкос ФБЦ&quot;"/>
      <sheetName val="Прибыль опл"/>
      <sheetName val="сохранить"/>
      <sheetName val="3.1"/>
      <sheetName val="Коммерческие расходы"/>
      <sheetName val="13.1"/>
      <sheetName val="Лист опроса"/>
      <sheetName val="5ОборРабМест(HP)"/>
      <sheetName val="СметаСводная Колпино"/>
      <sheetName val="HP и оргтехника"/>
      <sheetName val="Лист2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изыскания 2"/>
      <sheetName val="мсн"/>
      <sheetName val="КП к ГК"/>
      <sheetName val="ID"/>
      <sheetName val="Смета 1"/>
      <sheetName val="История"/>
      <sheetName val="Р1"/>
      <sheetName val="Параметры_i"/>
      <sheetName val="Таблица 2"/>
      <sheetName val="Input"/>
      <sheetName val="Calculation"/>
      <sheetName val="RSOILBAL"/>
      <sheetName val="Смета2_проект__раб_"/>
      <sheetName val="Смета_1"/>
      <sheetName val="информация"/>
      <sheetName val="смета 2 проект. работы"/>
      <sheetName val="4сд"/>
      <sheetName val="2сд"/>
      <sheetName val="7сд"/>
      <sheetName val="MAIN_PARAMETERS"/>
      <sheetName val="Ачинский НПЗ"/>
      <sheetName val="СС замеч с ответами"/>
      <sheetName val="начало"/>
      <sheetName val="Main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Текущие цены"/>
      <sheetName val="рабочий"/>
      <sheetName val="окраска"/>
      <sheetName val="отчет эл_эн  2000"/>
      <sheetName val="№5 СУБ Инж защ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3.1 ТХ"/>
      <sheetName val="ЗП_ЮНГ"/>
      <sheetName val="3.5"/>
      <sheetName val="суб.подряд"/>
      <sheetName val="ПСБ - ОЭ"/>
      <sheetName val="Смета 2"/>
      <sheetName val="Январь"/>
      <sheetName val="ИДвалка"/>
      <sheetName val="СметаСводная 1 оч"/>
      <sheetName val="Итог"/>
      <sheetName val="Вспомогательный"/>
      <sheetName val="Перечень Заказчиков"/>
      <sheetName val="Капитальные затраты"/>
      <sheetName val="Opex personnel (Term facs)"/>
      <sheetName val="КП (2)"/>
      <sheetName val="2.2 "/>
      <sheetName val="ПОДПИСИ"/>
      <sheetName val="РАСЧЕТ"/>
      <sheetName val="Бюджет"/>
      <sheetName val="Norm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РН-ПНГ"/>
      <sheetName val="влад-таблица"/>
      <sheetName val="2002(v1)"/>
      <sheetName val="Подрядчики"/>
      <sheetName val="мат"/>
      <sheetName val="суб_подряд"/>
      <sheetName val="ПСБ_-_ОЭ"/>
      <sheetName val="D"/>
      <sheetName val="4"/>
      <sheetName val="смета СИД"/>
      <sheetName val="часы"/>
      <sheetName val="ресурсная вед."/>
      <sheetName val="р.Волхов"/>
      <sheetName val="Калплан Кра"/>
      <sheetName val="Материалы"/>
      <sheetName val="6.11 новый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накладная"/>
      <sheetName val="Акт"/>
      <sheetName val="Баланс (Ф1)"/>
      <sheetName val="Смета-Т"/>
      <sheetName val=""/>
      <sheetName val="Смета 3 Гидролог"/>
      <sheetName val="Записка СЦБ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13_1"/>
      <sheetName val="РС 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1155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6"/>
      <sheetName val="Коэф"/>
      <sheetName val="Таблица 5"/>
      <sheetName val="Таблица 3"/>
      <sheetName val="1.401.2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Source lists"/>
      <sheetName val="Rub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PO Data"/>
      <sheetName val="свод_ИИР"/>
      <sheetName val="ПД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РСС_АУ"/>
      <sheetName val="Раб.АУ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лч и кам"/>
      <sheetName val="Объем работ"/>
      <sheetName val="MararashAA"/>
      <sheetName val="ПРОЦЕНТЫ"/>
      <sheetName val="Бл.электр."/>
      <sheetName val="2-stage"/>
      <sheetName val="АСУ-линия-1"/>
      <sheetName val="ТЗ АСУ-1"/>
      <sheetName val="Виды работ АСО"/>
      <sheetName val="таблица_руко_x0019__x0015_ _x0003__x000c__x0011__x0011_"/>
      <sheetName val="таблица_руко_x0019__x0015_ _x0003__x000c__x0011__x0011_"/>
      <sheetName val="см 5 ОДД "/>
      <sheetName val="ГАЗ_камаз"/>
      <sheetName val="эл_химз_2"/>
      <sheetName val="геология_2"/>
      <sheetName val="Коэфф1_1"/>
      <sheetName val="Прайс_лист1"/>
      <sheetName val="свод_21"/>
      <sheetName val="свод_31"/>
      <sheetName val="Зап-3-_СЦБ1"/>
      <sheetName val="Данные_для_расчёта_сметы1"/>
      <sheetName val="Справочные_данные"/>
      <sheetName val="кп_ГК"/>
      <sheetName val="СметаСводная_Рыб1"/>
      <sheetName val="Смета2_проект__раб_1"/>
      <sheetName val="Production_and_Spend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Пример_расчета1"/>
      <sheetName val="к_84-к_831"/>
      <sheetName val="Пояснение_"/>
      <sheetName val="См_1_наруж_водопровод1"/>
      <sheetName val="Разработка_проекта1"/>
      <sheetName val="КП_НовоКов1"/>
      <sheetName val="ст_ГТМ"/>
      <sheetName val="изыскания_2"/>
      <sheetName val="КП_к_ГК"/>
      <sheetName val="Смета_11"/>
      <sheetName val="Таблица_2"/>
      <sheetName val="смета_2_проект__работы"/>
      <sheetName val="Текущие_цены1"/>
      <sheetName val="отчет_эл_эн__20001"/>
      <sheetName val="суб_подряд1"/>
      <sheetName val="ПСБ_-_ОЭ1"/>
      <sheetName val="СметаСводная_1_оч1"/>
      <sheetName val="6_3"/>
      <sheetName val="6_7"/>
      <sheetName val="6_3_1_3"/>
      <sheetName val="свод_(2)"/>
      <sheetName val="Калплан_ОИ2_Макм_крестики"/>
      <sheetName val="Св__смета"/>
      <sheetName val="РБС_ИЗМ1"/>
      <sheetName val="смета_СИД"/>
      <sheetName val="ресурсная_вед_"/>
      <sheetName val="Калплан_Кра"/>
      <sheetName val="6_11_новый"/>
      <sheetName val="СтрЗапасов_(2)"/>
      <sheetName val="PwC_Copies_from_old_models_--&gt;&gt;"/>
      <sheetName val="Сравнение_ДПН_факт_06-07"/>
      <sheetName val="НМ_расчеты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Баланс_(Ф1)"/>
      <sheetName val="Смета_3_Гидролог"/>
      <sheetName val="Записка_СЦБ"/>
      <sheetName val="#ССЫЛКА"/>
      <sheetName val="проектные рол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топо"/>
      <sheetName val="Данные для расчёта сметы"/>
      <sheetName val="Прилож"/>
      <sheetName val="ПДР"/>
      <sheetName val="см8"/>
      <sheetName val="DATA"/>
      <sheetName val="вариант"/>
      <sheetName val="Обновление"/>
      <sheetName val="Цена"/>
      <sheetName val="Product"/>
      <sheetName val="Нормы"/>
      <sheetName val="Текущие цены"/>
      <sheetName val="рабочий"/>
      <sheetName val="окраска"/>
      <sheetName val="отчет эл_эн  2000"/>
      <sheetName val="к.84-к.83"/>
      <sheetName val="Summary"/>
      <sheetName val="все"/>
      <sheetName val="свод 2"/>
      <sheetName val="Зап-3- СЦБ"/>
      <sheetName val="Кредиты"/>
      <sheetName val="Табл38-7"/>
      <sheetName val="Пример расчета"/>
      <sheetName val="СметаСводная Рыб"/>
      <sheetName val="информация"/>
      <sheetName val="ПОДПИСИ"/>
      <sheetName val="13.1"/>
      <sheetName val="Счет-Фактура"/>
      <sheetName val="Коэфф1."/>
      <sheetName val="График"/>
      <sheetName val="РАСЧЕТ"/>
      <sheetName val="КП (2)"/>
      <sheetName val="Бюджет"/>
      <sheetName val="Norm"/>
      <sheetName val="sapactivexlhiddensheet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13_1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эл_химз_2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Lucent"/>
      <sheetName val="КБК ДПК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лч и кам"/>
      <sheetName val="2-stage"/>
      <sheetName val="ИД СМР"/>
      <sheetName val="Вспом."/>
      <sheetName val="УКП"/>
      <sheetName val="БД"/>
      <sheetName val="Норм"/>
      <sheetName val="Лист4"/>
      <sheetName val="Общий"/>
      <sheetName val="ТабР"/>
      <sheetName val="BACT"/>
      <sheetName val="Общ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 _x0003__x000c__x0011__x0011_"/>
      <sheetName val="ФОТ для смет"/>
      <sheetName val="ЛС_РЕС"/>
      <sheetName val="таблица_руко_x0019__x0015_ _x0003__x000c__x0011__x0011_"/>
      <sheetName val="исх-данные"/>
      <sheetName val="Main list"/>
      <sheetName val="ПД-2.2"/>
      <sheetName val="6"/>
      <sheetName val="1.14"/>
      <sheetName val="1.7"/>
      <sheetName val="#ССЫЛКА"/>
      <sheetName val="Исх1"/>
      <sheetName val="СМ"/>
      <sheetName val="СМИС"/>
      <sheetName val="3_гидромет"/>
      <sheetName val="ЕТС (ф)"/>
      <sheetName val="база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Приложение 2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. данные"/>
      <sheetName val="Промер глуб"/>
      <sheetName val="Прас_лист"/>
      <sheetName val="Сводный"/>
      <sheetName val="Имя"/>
      <sheetName val="Должности"/>
      <sheetName val="Тестовый"/>
      <sheetName val="Panduit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ГАЗ_камаз"/>
      <sheetName val="41"/>
      <sheetName val="Договорная цена"/>
      <sheetName val="№2Гидромет."/>
      <sheetName val="№2Геолог"/>
      <sheetName val="№2Геолог с.п."/>
      <sheetName val="№3Экологи (2этап)"/>
      <sheetName val="Исходная"/>
      <sheetName val="3 Сл.-структура затрат"/>
      <sheetName val="const"/>
      <sheetName val="расчеты"/>
      <sheetName val="ПС 110 кВ (доп)"/>
      <sheetName val="ПД-2.1"/>
      <sheetName val="Смета 7"/>
      <sheetName val="Бл_электр_"/>
      <sheetName val="Прил.5 СС"/>
      <sheetName val="расчет вязкости"/>
      <sheetName val="Сравнение с Finder - ДНС-5"/>
      <sheetName val="Расчет №1.1"/>
      <sheetName val="Расчет №2.1"/>
      <sheetName val="эл_химз_4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13_12"/>
      <sheetName val="Коэфф1_3"/>
      <sheetName val="6_32"/>
      <sheetName val="6_72"/>
      <sheetName val="6_3_1_32"/>
      <sheetName val="КП_(2)2"/>
      <sheetName val="свод_32"/>
      <sheetName val="Смета2_проект__раб_3"/>
      <sheetName val="Смета_13"/>
      <sheetName val="СМЕТА_проект2"/>
      <sheetName val="Production_and_Spend2"/>
      <sheetName val="Прайс_лист3"/>
      <sheetName val="1_32"/>
      <sheetName val="К_рын2"/>
      <sheetName val="Сводная_смета2"/>
      <sheetName val="См_1_наруж_водопровод3"/>
      <sheetName val="Разработка_проекта3"/>
      <sheetName val="КП_НовоКов3"/>
      <sheetName val="СметаСводная_1_оч3"/>
      <sheetName val="Переменные_и_константы2"/>
      <sheetName val="свод_(2)2"/>
      <sheetName val="Калплан_ОИ2_Макм_крестики2"/>
      <sheetName val="СметаСводная_павильон2"/>
      <sheetName val="Св__смета2"/>
      <sheetName val="РБС_ИЗМ1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22"/>
      <sheetName val="Таблица_4_АСУТП2"/>
      <sheetName val="ст_ГТМ2"/>
      <sheetName val="ПДР_ООО_&quot;Юкос_ФБЦ&quot;2"/>
      <sheetName val="исходные_данные2"/>
      <sheetName val="расчетные_таблицы2"/>
      <sheetName val="Амур_ДОН2"/>
      <sheetName val="кп_ГК2"/>
      <sheetName val="Справочные_данные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уб_подряд3"/>
      <sheetName val="ПСБ_-_ОЭ3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смета_СИД2"/>
      <sheetName val="ресурсная_вед_2"/>
      <sheetName val="р_Волхов2"/>
      <sheetName val="КП_к_ГК2"/>
      <sheetName val="изыскания_22"/>
      <sheetName val="Калплан_Кра2"/>
      <sheetName val="6_11_новый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аб_АУ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ДДС_(Форма_№3)1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ЕТС_(ф)"/>
      <sheetName val="Исх__данные"/>
      <sheetName val="Main_list"/>
      <sheetName val="ПД-2_2"/>
      <sheetName val="1_14"/>
      <sheetName val="1_7"/>
      <sheetName val="Промер_глуб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Упр"/>
      <sheetName val="СМ"/>
      <sheetName val="Раб"/>
      <sheetName val="Ap"/>
      <sheetName val="Раб1"/>
      <sheetName val="Штамп"/>
      <sheetName val="Титул"/>
      <sheetName val="Ан"/>
      <sheetName val="СмДок"/>
      <sheetName val="СостРабПр"/>
      <sheetName val="Огл"/>
      <sheetName val="ПЗ"/>
      <sheetName val="_СМ_Шаблон_СМ"/>
      <sheetName val="Макрос1"/>
      <sheetName val="ИсхДан"/>
      <sheetName val="топография"/>
      <sheetName val="Смета"/>
      <sheetName val="информация"/>
      <sheetName val="Лист2"/>
      <sheetName val="Титул1"/>
      <sheetName val="Титул2"/>
      <sheetName val="Титул3"/>
      <sheetName val="ИД"/>
      <sheetName val="Лист1"/>
      <sheetName val="2002(v2)"/>
      <sheetName val="2002_v2_"/>
      <sheetName val="СметаСводная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Добыча-план"/>
      <sheetName val="Добыча-план кв."/>
      <sheetName val="Добыча-факт"/>
      <sheetName val="Добыча-факт кв."/>
      <sheetName val="Добыча-факт (пр.год)"/>
      <sheetName val="Вскрыша-план"/>
      <sheetName val="Вскрыша-план кв."/>
      <sheetName val="Вскрыша-факт"/>
      <sheetName val="Вскрыша-факт кв."/>
      <sheetName val="Вскрыша-факт (пр.год)"/>
      <sheetName val="Числ.рабочих"/>
      <sheetName val="Числ.рабочих (пр.год)"/>
      <sheetName val="Ср.сп.числ-ть"/>
      <sheetName val="Ср.сп.числ-ть (пр.год)"/>
      <sheetName val="Пр-ть экс."/>
      <sheetName val="Пр-ть экс. за сентябрь"/>
      <sheetName val="Пр-ть экс. за 3 кв."/>
      <sheetName val="Пр-ть экс. (пр.год)"/>
      <sheetName val="Пр-ть экс.по маркам"/>
      <sheetName val="Пр-ть экс.по маркам за сентябрь"/>
      <sheetName val="Пр-ть экс.по маркам (пр.год)"/>
      <sheetName val="Вскрыша с кап.работ"/>
      <sheetName val="Вскрыша с кап.работ пр.год"/>
      <sheetName val="Остатки угля"/>
      <sheetName val="Запасы угля"/>
      <sheetName val="Запасы угля-пр.год"/>
      <sheetName val="УФ-28"/>
      <sheetName val="титул БДР"/>
      <sheetName val="Списки"/>
      <sheetName val="Титул"/>
      <sheetName val="даты"/>
      <sheetName val="ВО1"/>
      <sheetName val="ИФ1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Договор"/>
      <sheetName val="Протокол"/>
      <sheetName val="КП"/>
      <sheetName val="Сводка"/>
      <sheetName val="СЦБ (95)"/>
      <sheetName val="ТЗ"/>
      <sheetName val="Данные"/>
      <sheetName val="Этикетка ЭЦ"/>
      <sheetName val="Акт"/>
      <sheetName val="Накл"/>
      <sheetName val="Доп.согл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топография"/>
      <sheetName val="Упр"/>
      <sheetName val="топо"/>
      <sheetName val="Шкаф"/>
      <sheetName val="Коэфф1."/>
      <sheetName val="Прайс лист"/>
      <sheetName val="Обновление"/>
      <sheetName val="Цена"/>
      <sheetName val="Product"/>
      <sheetName val="Пример расчета"/>
      <sheetName val="13.1"/>
      <sheetName val="СМЕТА проект"/>
      <sheetName val="информация"/>
      <sheetName val="Данные для расчёта сметы"/>
      <sheetName val="К.рын"/>
      <sheetName val="Сводная смета"/>
      <sheetName val="СметаСводная"/>
      <sheetName val="свод1"/>
      <sheetName val="ИГ1"/>
      <sheetName val="свод 2"/>
      <sheetName val="СметаСводная Рыб"/>
      <sheetName val="См 1 наруж.водопровод"/>
      <sheetName val="#ССЫЛКА"/>
      <sheetName val="СметаСводная Колпино"/>
      <sheetName val="Лист опроса"/>
      <sheetName val="к.84-к.83"/>
      <sheetName val="Summary"/>
      <sheetName val="HP и оргтехника"/>
      <sheetName val="5ОборРабМест(HP)"/>
      <sheetName val="Зап-3- СЦБ"/>
      <sheetName val="Лист1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спомогательный"/>
      <sheetName val="свод 3"/>
      <sheetName val="Кл-р SysTel"/>
      <sheetName val="СПРПФ"/>
      <sheetName val="sapactivexlhiddensheet"/>
      <sheetName val="КП Прим (3)"/>
      <sheetName val="ПДР"/>
      <sheetName val="1.3"/>
      <sheetName val="Калькуляция_2012"/>
      <sheetName val="Journals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Norm"/>
      <sheetName val="все"/>
      <sheetName val="ц_1991"/>
      <sheetName val="ГПК"/>
      <sheetName val="ДКС"/>
      <sheetName val="Етыпур"/>
      <sheetName val="Западн"/>
      <sheetName val="НГКХ"/>
      <sheetName val="ПСП "/>
      <sheetName val="Тобольск"/>
      <sheetName val="УПН"/>
      <sheetName val="Спр_общий"/>
      <sheetName val="Курсы"/>
      <sheetName val="list"/>
      <sheetName val="ВКЕ"/>
      <sheetName val="РП"/>
      <sheetName val="Разработка проекта"/>
      <sheetName val="см8"/>
      <sheetName val="Смета 1свод"/>
      <sheetName val="свод"/>
      <sheetName val="СметаСводная снег"/>
      <sheetName val="шаблон"/>
      <sheetName val="Материалы"/>
      <sheetName val="х"/>
      <sheetName val="Стр1По"/>
      <sheetName val="Ачинский НПЗ"/>
      <sheetName val="РС"/>
      <sheetName val="ИД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Данные_для_расчёта_сметы"/>
      <sheetName val="свод_3"/>
      <sheetName val="ПСП_"/>
      <sheetName val="Пример_расчета"/>
      <sheetName val="свод_2"/>
      <sheetName val="СМЕТА_проект"/>
      <sheetName val="Сводная_смета"/>
      <sheetName val="Разработка_проекта"/>
      <sheetName val="Main"/>
      <sheetName val="1.2.1-Проект"/>
      <sheetName val="Итог"/>
      <sheetName val="4"/>
      <sheetName val="Землеотвод"/>
      <sheetName val="КП к снег Рыбинская"/>
      <sheetName val="СметаСводная павильон"/>
      <sheetName val="сводная"/>
      <sheetName val="OCK1"/>
      <sheetName val="СМ"/>
      <sheetName val="Раб"/>
      <sheetName val="Ap"/>
      <sheetName val="Раб1"/>
      <sheetName val="Штамп"/>
      <sheetName val="Ан"/>
      <sheetName val="Титул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НЕДЕЛИ"/>
      <sheetName val="влад-таблица"/>
      <sheetName val="Подрядчики"/>
      <sheetName val="См_1_наруж_водопровод"/>
      <sheetName val="Кл-р_SysTel"/>
      <sheetName val="КП_Прим_(3)"/>
      <sheetName val="1_3"/>
      <sheetName val="СметаСводная_Рыб"/>
      <sheetName val="Таас-Юрях"/>
      <sheetName val="Етыпур-"/>
      <sheetName val="ЗапТарк"/>
      <sheetName val="Приобка"/>
      <sheetName val="ВЖК"/>
      <sheetName val="КП Мак"/>
      <sheetName val="Бюджет"/>
      <sheetName val="гидрология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Коэф КВ"/>
      <sheetName val="EKDEB90"/>
      <sheetName val="Стр1"/>
      <sheetName val="январь"/>
      <sheetName val="База"/>
      <sheetName val="6.52-свод"/>
      <sheetName val="ОБЩЕСТВА"/>
      <sheetName val="План"/>
      <sheetName val="Лист2"/>
      <sheetName val="Гр5(о)"/>
      <sheetName val="Справочник"/>
      <sheetName val="Данные1кв_"/>
      <sheetName val="Коэф_КВ"/>
      <sheetName val="6_52-свод"/>
      <sheetName val="КП НовоКов"/>
      <sheetName val="Калплан Кра"/>
      <sheetName val="изыскания 2"/>
      <sheetName val="КП к ГК"/>
      <sheetName val="Об-15"/>
      <sheetName val="Прибыль опл"/>
      <sheetName val="Амур ДОН"/>
      <sheetName val="Архив2"/>
      <sheetName val="Opex personnel (Term facs)"/>
      <sheetName val="КП (2)"/>
      <sheetName val="Calc"/>
      <sheetName val="пятилетка"/>
      <sheetName val="мониторинг"/>
      <sheetName val="Параметры"/>
      <sheetName val="кп"/>
      <sheetName val="Кал.план Жукова даты - не надо"/>
      <sheetName val="смета СИД"/>
      <sheetName val="ПДР ООО &quot;Юкос ФБЦ&quot;"/>
      <sheetName val="Объемы работ по ПВ"/>
      <sheetName val="мсн"/>
      <sheetName val="Lim"/>
      <sheetName val="Хар_"/>
      <sheetName val="С1_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См3 СЦБ-зап"/>
      <sheetName val="в работу"/>
      <sheetName val="трансформация1"/>
      <sheetName val="breakdown"/>
      <sheetName val="Destination"/>
      <sheetName val="СС"/>
      <sheetName val="Капитальные затраты"/>
      <sheetName val="ЭХЗ"/>
      <sheetName val="Свод объем"/>
      <sheetName val="Дополнительные параметры"/>
      <sheetName val="1ПС"/>
      <sheetName val="ИД1"/>
      <sheetName val="Приложение 2"/>
      <sheetName val="Переменные и константы"/>
      <sheetName val="вариант"/>
      <sheetName val="ID"/>
      <sheetName val="СП"/>
      <sheetName val="A54НДС"/>
      <sheetName val="Должности"/>
      <sheetName val="Хаттон 90.90 Femco"/>
      <sheetName val="СметаСводная 1 оч"/>
      <sheetName val="Смета-Т"/>
      <sheetName val="Общая часть"/>
      <sheetName val="ОПС"/>
      <sheetName val="УП _2004"/>
      <sheetName val="АЧ"/>
      <sheetName val="Табл38-7"/>
      <sheetName val="БП НОВЫЙ"/>
      <sheetName val="BACT"/>
      <sheetName val="База Геодезия"/>
      <sheetName val="База Геология"/>
      <sheetName val="6"/>
      <sheetName val="5.1"/>
      <sheetName val="3.1 ТХ"/>
      <sheetName val="ЛЧ"/>
      <sheetName val="Дополнительные пара_x0005__xde00_"/>
      <sheetName val="Курс доллара"/>
      <sheetName val="ПД"/>
      <sheetName val="Leistungsakt"/>
      <sheetName val="геолог"/>
      <sheetName val="К"/>
      <sheetName val="база на 21-04-08"/>
      <sheetName val="СПЕЦИФИКАЦИЯ"/>
      <sheetName val=""/>
      <sheetName val="Исходные"/>
      <sheetName val="мобдемоб"/>
      <sheetName val="темп"/>
      <sheetName val="Тестовый"/>
      <sheetName val="Настройки"/>
      <sheetName val="Настройка"/>
      <sheetName val="Расчет 2"/>
      <sheetName val="Смета №1"/>
      <sheetName val="3.1"/>
      <sheetName val="Смета 2"/>
      <sheetName val="№5 СУБ Инж защ"/>
      <sheetName val="кап.ремонт"/>
      <sheetName val="Командировочные"/>
      <sheetName val="Дополнительные пара"/>
      <sheetName val="БДР"/>
      <sheetName val="Справочные данные"/>
      <sheetName val="2003г."/>
      <sheetName val="СНГ"/>
      <sheetName val="Курс $"/>
      <sheetName val="СметаЗатрат"/>
      <sheetName val="Данные_для_расчёта_сметы1"/>
      <sheetName val="Ф3П"/>
      <sheetName val="Ф2П"/>
      <sheetName val="Дог_рас"/>
      <sheetName val="КП_СС"/>
      <sheetName val="расчет вязкости"/>
      <sheetName val="Лист3"/>
      <sheetName val="ИДвалка"/>
      <sheetName val="мат"/>
      <sheetName val="отчет эл_эн 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Расклад "/>
      <sheetName val="laroux"/>
      <sheetName val="Расшифровка"/>
      <sheetName val="АСП-П2"/>
      <sheetName val="Расценки"/>
      <sheetName val="Трудозатраты-0"/>
      <sheetName val="Трудозатраты-1"/>
      <sheetName val="Трудозатраты-2"/>
      <sheetName val="Дискор-1"/>
      <sheetName val="Расклад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Шаблон"/>
      <sheetName val="Шаблон_блоки"/>
      <sheetName val="Дог_деньги"/>
      <sheetName val="Лист опроса"/>
      <sheetName val="КП_СС"/>
      <sheetName val="Ф3П"/>
      <sheetName val="Ф2П"/>
      <sheetName val="СМ 4"/>
      <sheetName val="Лист3"/>
      <sheetName val="Лист5"/>
      <sheetName val="Лист6"/>
      <sheetName val="Лист8"/>
      <sheetName val="Лист9"/>
      <sheetName val="Лист10"/>
      <sheetName val="Лист11"/>
      <sheetName val="Лист12"/>
      <sheetName val="Лист4"/>
      <sheetName val="Дог_рас"/>
      <sheetName val="Стоим_Тракт"/>
      <sheetName val="Шаблон_Спец1"/>
      <sheetName val="Шаблон_Спец2"/>
      <sheetName val="Шаблон_Спец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К.план"/>
      <sheetName val="Сводная смета"/>
      <sheetName val="Обсл"/>
      <sheetName val="исх"/>
      <sheetName val="сооруж"/>
      <sheetName val="Аварии"/>
      <sheetName val="критерии"/>
      <sheetName val="Декларация"/>
      <sheetName val="Согласования "/>
      <sheetName val="График-04"/>
      <sheetName val="К.рын"/>
      <sheetName val="Добыча-фа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РостФ ВНИИАС"/>
      <sheetName val="КжДП"/>
      <sheetName val="ДКСС"/>
      <sheetName val="ДКСС от МПС"/>
      <sheetName val="ИНТЕХ"/>
      <sheetName val="ССМП-668"/>
      <sheetName val="ЮГПА"/>
      <sheetName val="РГУПС"/>
      <sheetName val="СКжд"/>
      <sheetName val="ГТСС"/>
      <sheetName val="НОД МВоды"/>
      <sheetName val="СМП-1"/>
      <sheetName val="Стройвыбор"/>
      <sheetName val="КавГипроТранс"/>
      <sheetName val="Сармат"/>
      <sheetName val="НПЦ ПроАвт"/>
      <sheetName val="РемПут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Исх"/>
      <sheetName val="причал"/>
      <sheetName val="Вспомог"/>
      <sheetName val="ОВОС"/>
      <sheetName val="Сводная смета"/>
      <sheetName val="К.план"/>
      <sheetName val="График-04"/>
      <sheetName val="К.рын"/>
      <sheetName val="Согласования "/>
      <sheetName val="Топ (1)"/>
      <sheetName val="Гео (3)"/>
      <sheetName val="РасчБа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КП к снег Рыбинская"/>
      <sheetName val="Калплан "/>
      <sheetName val="СметаСводная Рыб"/>
      <sheetName val="См1 ТопоГео  (планшеты)"/>
      <sheetName val="Смета2 Инвентариз"/>
      <sheetName val="Смета3 геология"/>
      <sheetName val="смета4  Дор.работы "/>
      <sheetName val="Смета5 - Сети"/>
      <sheetName val="См6 Расчет Трансп.схемы"/>
      <sheetName val="Смета6а технология"/>
      <sheetName val="См7 ГО и ЧС"/>
      <sheetName val="см8 экспресс-оценка"/>
      <sheetName val="КП_к_снег_Рыбинская"/>
      <sheetName val="Калплан_"/>
      <sheetName val="СметаСводная_Рыб"/>
      <sheetName val="См1_ТопоГео__(планшеты)"/>
      <sheetName val="Смета2_Инвентариз"/>
      <sheetName val="Смета3_геология"/>
      <sheetName val="смета4__Дор_работы_"/>
      <sheetName val="Смета5_-_Сети"/>
      <sheetName val="См6_Расчет_Трансп_схемы"/>
      <sheetName val="Смета6а_технология"/>
      <sheetName val="См7_ГО_и_ЧС"/>
      <sheetName val="см8_экспресс-оценка"/>
      <sheetName val="Смета"/>
      <sheetName val="свод 3"/>
      <sheetName val="топография"/>
      <sheetName val="информация"/>
      <sheetName val="топо"/>
      <sheetName val="1.3"/>
      <sheetName val="ц_1991"/>
      <sheetName val="свод 2"/>
      <sheetName val="Данные для расчёта сметы"/>
      <sheetName val="Землеотвод"/>
      <sheetName val="См 1 наруж.водопровод"/>
      <sheetName val="Упр"/>
      <sheetName val="СметаСводная павильон"/>
      <sheetName val="свод"/>
      <sheetName val="НМА"/>
      <sheetName val="сводная"/>
      <sheetName val="шаблон"/>
      <sheetName val="OCK1"/>
      <sheetName val="пятилетка"/>
      <sheetName val="мониторинг"/>
      <sheetName val="Дополнительные параметры"/>
      <sheetName val="total"/>
      <sheetName val="Комплектация"/>
      <sheetName val="трубы"/>
      <sheetName val="СМР"/>
      <sheetName val="дороги"/>
      <sheetName val="р.Волхов"/>
      <sheetName val="ПДР"/>
      <sheetName val="изыскания 2"/>
      <sheetName val="ИД"/>
      <sheetName val="sapactivexlhiddensheet"/>
      <sheetName val="Калплан Кра"/>
      <sheetName val="свод1"/>
      <sheetName val="Пример расчета"/>
      <sheetName val="Б.Сатка"/>
      <sheetName val="Исполнение по оборуд_"/>
      <sheetName val="исходные данные"/>
      <sheetName val="расчетные таблицы"/>
      <sheetName val="Лист1"/>
      <sheetName val="мсн"/>
      <sheetName val="Ачинский НПЗ"/>
      <sheetName val="Шкаф"/>
      <sheetName val="Коэфф1."/>
      <sheetName val="Прайс лист"/>
      <sheetName val="Summary"/>
      <sheetName val="СметаСводная Колпино"/>
      <sheetName val="СметаСводная"/>
      <sheetName val="К.рын"/>
      <sheetName val="Сводная смета"/>
      <sheetName val="Геология"/>
      <sheetName val="Геофизика"/>
      <sheetName val="Зап-3- СЦБ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СЦПР-90-38"/>
      <sheetName val="СБЦПР-95"/>
      <sheetName val="Лист1"/>
      <sheetName val="Смета"/>
      <sheetName val="РД"/>
      <sheetName val="Данные"/>
      <sheetName val="96041"/>
      <sheetName val="Изыскания"/>
      <sheetName val="Проектирование"/>
      <sheetName val="Богословская"/>
      <sheetName val="Новороссийск"/>
      <sheetName val="Новороссийск (2)"/>
      <sheetName val="Новороссийск (3)"/>
      <sheetName val="Чилипси"/>
      <sheetName val="Ростов-Зап"/>
      <sheetName val="Чертково"/>
      <sheetName val="Касиновка-Потаенный"/>
      <sheetName val="Прохладная-Ищерская"/>
      <sheetName val="Кочубей"/>
      <sheetName val="Каменоломни"/>
      <sheetName val="Краснодар 1"/>
      <sheetName val="Краснодар 1 (2)"/>
      <sheetName val="Оповестит"/>
      <sheetName val="Бланк"/>
      <sheetName val="Кап ремонт"/>
      <sheetName val="Краснодар"/>
      <sheetName val="СЦПР-95"/>
      <sheetName val="1 этап"/>
      <sheetName val="брос."/>
      <sheetName val="2 этап"/>
      <sheetName val="3 этап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ПС"/>
      <sheetName val="Справочник"/>
      <sheetName val="Прайс"/>
      <sheetName val="ПС Барсово"/>
      <sheetName val="ПС Варьеган"/>
      <sheetName val="Васильев"/>
      <sheetName val="Зима"/>
      <sheetName val="Кварц"/>
      <sheetName val="Кирьяновская"/>
      <sheetName val="ПС Комета"/>
      <sheetName val="Компрессорная"/>
      <sheetName val="Космос"/>
      <sheetName val="ПС КС-3"/>
      <sheetName val="Лас-еган"/>
      <sheetName val="Мачтовая"/>
      <sheetName val="Мегион"/>
      <sheetName val="Мираж"/>
      <sheetName val="Мирная"/>
      <sheetName val="Надежда"/>
      <sheetName val="Орбита"/>
      <sheetName val="Прогресс"/>
      <sheetName val="Северный Варьеган"/>
      <sheetName val="Топаз"/>
      <sheetName val="Урьевская"/>
      <sheetName val="Эмтор"/>
      <sheetName val="В работу 3"/>
      <sheetName val="В работу2"/>
      <sheetName val="В работу1"/>
      <sheetName val="В работу"/>
      <sheetName val="ПС Сотник"/>
      <sheetName val="ЦКУ"/>
      <sheetName val="ТКУ"/>
      <sheetName val="Шкаф учета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К.план"/>
      <sheetName val="Сводная смета"/>
      <sheetName val="Обсл"/>
      <sheetName val="исх"/>
      <sheetName val="сооруж"/>
      <sheetName val="Аварии"/>
      <sheetName val="критерии"/>
      <sheetName val="Декларация"/>
      <sheetName val="Согласования "/>
      <sheetName val="График-04"/>
      <sheetName val="К.рын"/>
      <sheetName val="Добыча-фа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К.рын"/>
      <sheetName val="К.план"/>
      <sheetName val="Сводная смета"/>
      <sheetName val="исходн"/>
      <sheetName val="причал"/>
      <sheetName val="ОВОС"/>
      <sheetName val="Валюты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Инициативы"/>
      <sheetName val="Данные"/>
      <sheetName val="Справочник"/>
      <sheetName val="Лист2"/>
      <sheetName val="Отопление"/>
      <sheetName val="Balance"/>
      <sheetName val="Валюты"/>
      <sheetName val="Отклонения долгопол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КП"/>
      <sheetName val="СС"/>
      <sheetName val="ЛС1 стадия П"/>
      <sheetName val="1-ГС"/>
      <sheetName val="2-ГС"/>
      <sheetName val="3-ГС"/>
      <sheetName val="4-ГС "/>
      <sheetName val="5-ГС"/>
      <sheetName val="(1-ГС  -Проверка)"/>
      <sheetName val="1-С"/>
      <sheetName val="2-С стадия П"/>
      <sheetName val="2-С стадия Р)"/>
      <sheetName val="ЭКО"/>
      <sheetName val="1-ГОЧС"/>
      <sheetName val="1-  ПМООС"/>
      <sheetName val="Смета 1-Эксп"/>
      <sheetName val="#ССЫЛКА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 с этапами"/>
      <sheetName val="Смета 1свод"/>
      <sheetName val="Сц-2ППр)"/>
      <sheetName val="Смета 3 СЦБ"/>
      <sheetName val="Зап-3- СЦБ"/>
      <sheetName val="Св-4из"/>
      <sheetName val="Зап 4 из(нет)"/>
      <sheetName val="Св-5-пр"/>
      <sheetName val="Св-5-зап(нет)"/>
      <sheetName val="Эл 6 обсл"/>
      <sheetName val="Эл-7-пр"/>
      <sheetName val="Стр-9-пр "/>
      <sheetName val="Смета 10 Команд"/>
      <sheetName val="Зап_3_ СЦБ"/>
      <sheetName val="топография"/>
      <sheetName val="свод 2"/>
      <sheetName val="Лист опроса"/>
      <sheetName val="к.84-к.83"/>
      <sheetName val="HP и оргтехника"/>
      <sheetName val="Смета"/>
      <sheetName val="ПД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 с этапами"/>
      <sheetName val="Смета 1свод"/>
      <sheetName val="Сц-2ППр"/>
      <sheetName val="Смета 3 СЦБ"/>
      <sheetName val="Зап-3- СЦБ"/>
      <sheetName val="Св-4из"/>
      <sheetName val="Зап 4 из"/>
      <sheetName val="ПОС-5"/>
      <sheetName val="зап. ПОС"/>
      <sheetName val="АПТ-6"/>
      <sheetName val="зап. АПТ"/>
      <sheetName val="Перенос СВ-7"/>
      <sheetName val="Эл 8 обсл"/>
      <sheetName val="Эл-9-пр"/>
      <sheetName val="стр-10-обсл"/>
      <sheetName val="Стр-11-пр "/>
      <sheetName val="стр12-прТМФ"/>
      <sheetName val="Смета 15 Команд"/>
      <sheetName val="См 16 адапт СПДЛП"/>
      <sheetName val="Зап см 16"/>
      <sheetName val="См 17 адапт МПЦ"/>
      <sheetName val="См 19 расчет ТРЦ"/>
      <sheetName val="Лист2"/>
      <sheetName val="Зап_3_ СЦБ"/>
      <sheetName val="Смета"/>
      <sheetName val="свод 2"/>
      <sheetName val="топография"/>
      <sheetName val="СметаСводная Ры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 с этапами"/>
      <sheetName val="См 1свод"/>
      <sheetName val="См-2ПП"/>
      <sheetName val="Разб. ЭЦ с Ки"/>
      <sheetName val="Разб. по от-лам"/>
      <sheetName val="Разб. См 3 СЦБ"/>
      <sheetName val="См 3 СЦБ"/>
      <sheetName val="См3 СЦБ-зап"/>
      <sheetName val="Св-4из"/>
      <sheetName val="Св-5 пос"/>
      <sheetName val="св- 6 обсл "/>
      <sheetName val="Эл 7 обсл"/>
      <sheetName val="Эл-8-пр "/>
      <sheetName val="стр-9-прФ"/>
      <sheetName val="стр-10-обс"/>
      <sheetName val="Стр-11-пр "/>
      <sheetName val="Стр-12Пом АБ"/>
      <sheetName val="См 13 рас ТРЦ"/>
      <sheetName val="См 14 гео"/>
      <sheetName val="Зап 14 Гео"/>
      <sheetName val="См 15 Топо"/>
      <sheetName val="Ком-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Шаблон"/>
      <sheetName val="Шаблон_блоки"/>
      <sheetName val="Дог_деньги"/>
      <sheetName val="Лист опроса"/>
      <sheetName val="КП_СС"/>
      <sheetName val="Ф3П"/>
      <sheetName val="Ф2П"/>
      <sheetName val="См1"/>
      <sheetName val="См3"/>
      <sheetName val="См4"/>
      <sheetName val="См5"/>
      <sheetName val="См7"/>
      <sheetName val="См9"/>
      <sheetName val="См10"/>
      <sheetName val="См11"/>
      <sheetName val="См12"/>
      <sheetName val="См17"/>
      <sheetName val="См18"/>
      <sheetName val="См19"/>
      <sheetName val="Лист15"/>
      <sheetName val="Лист16"/>
      <sheetName val="Лист8"/>
      <sheetName val="Дог_рас"/>
      <sheetName val="Стоим_Тракт"/>
      <sheetName val="Шаблон_Спец1"/>
      <sheetName val="Шаблон_Спец2"/>
      <sheetName val="Шаблон_СпецЭ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-Т"/>
      <sheetName val="ЛЧ"/>
      <sheetName val="Смета"/>
      <sheetName val="Переменные и константы"/>
      <sheetName val="Дог цена"/>
      <sheetName val="топография"/>
      <sheetName val="свод 2"/>
      <sheetName val="Переменные_и_константы"/>
      <sheetName val="См3 СЦБ-зап"/>
      <sheetName val="БД"/>
      <sheetName val="Общ"/>
      <sheetName val="СметаСводная Колпино"/>
      <sheetName val="const"/>
      <sheetName val="Зап-3- СЦБ"/>
      <sheetName val="Новый справочник БДР"/>
      <sheetName val="РС "/>
      <sheetName val="автоматизация Р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 22"/>
      <sheetName val="БАЗА"/>
    </sheetNames>
    <sheetDataSet>
      <sheetData sheetId="0" refreshError="1"/>
      <sheetData sheetId="1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 РД_ПД АСУТП"/>
      <sheetName val="Смета РД_ПД АИИСКУЭ"/>
      <sheetName val="Смета ТЗ АИИСКУЭ"/>
      <sheetName val="Смета РД РЗ"/>
      <sheetName val="Показатели"/>
      <sheetName val="Индексы"/>
      <sheetName val="РЗ ВЛ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Лист опроса"/>
      <sheetName val="Ст_ком Тракт"/>
      <sheetName val="Шаблон"/>
      <sheetName val="Дог_рас"/>
      <sheetName val="Шаблон_ДЦ_АПК (2)"/>
      <sheetName val="Тех.решения"/>
      <sheetName val="Нормали РЦ для 1 ПК"/>
      <sheetName val="Нормали РЦ для 1 ПК (2)"/>
      <sheetName val="Нормали РЦ для 1 ПК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КП к ГК"/>
      <sheetName val="Калплан Вер"/>
      <sheetName val="СметаСводная Колпино"/>
      <sheetName val="СмТопоГео  (планшеты)"/>
      <sheetName val="Смета2 "/>
      <sheetName val="См эколог изыск.Вит"/>
      <sheetName val="Смета геология Вит"/>
      <sheetName val="Смета 5 ОВОС"/>
      <sheetName val="смета6  Дор.работыКолпино"/>
      <sheetName val="Смета7 - СетиКолпино"/>
      <sheetName val="См8 Расчет Трансп.схемы"/>
      <sheetName val="Смета8а технология"/>
      <sheetName val="См9 ГО и ЧС"/>
      <sheetName val="см10 экспресс-оценка"/>
      <sheetName val="КП_к_ГК"/>
      <sheetName val="Калплан_Вер"/>
      <sheetName val="СметаСводная_Колпино"/>
      <sheetName val="СмТопоГео__(планшеты)"/>
      <sheetName val="Смета2_"/>
      <sheetName val="См_эколог_изыск_Вит"/>
      <sheetName val="Смета_геология_Вит"/>
      <sheetName val="Смета_5_ОВОС"/>
      <sheetName val="смета6__Дор_работыКолпино"/>
      <sheetName val="Смета7_-_СетиКолпино"/>
      <sheetName val="См8_Расчет_Трансп_схемы"/>
      <sheetName val="Смета8а_технология"/>
      <sheetName val="См9_ГО_и_ЧС"/>
      <sheetName val="см10_экспресс-оценка"/>
      <sheetName val="СметаСводная"/>
      <sheetName val="свод 2"/>
      <sheetName val="Ачинский НПЗ"/>
      <sheetName val="См3 СЦБ-зап"/>
      <sheetName val="топография"/>
      <sheetName val="Данные для расчёта сметы"/>
      <sheetName val="Зап-3- СЦБ"/>
      <sheetName val="См 1 наруж.водопровод"/>
      <sheetName val="Переменные и константы"/>
      <sheetName val="СметаСводная Рыб"/>
      <sheetName val="изыскания 2"/>
      <sheetName val="мсн"/>
      <sheetName val="Смета"/>
      <sheetName val="ИГ1"/>
      <sheetName val="информация"/>
      <sheetName val="Смета 1свод"/>
      <sheetName val="К"/>
      <sheetName val="исх.данные"/>
      <sheetName val="CENTR"/>
      <sheetName val="оператор"/>
      <sheetName val="Землеотвод"/>
      <sheetName val="Смета-Т"/>
      <sheetName val="КП к снег Рыбинская"/>
      <sheetName val="р.Волхов"/>
      <sheetName val="Калплан Кра"/>
      <sheetName val="1.3"/>
      <sheetName val="гидрология"/>
      <sheetName val="OCK1"/>
      <sheetName val="Цена"/>
      <sheetName val="Лист1"/>
      <sheetName val="Обновление"/>
      <sheetName val="График"/>
      <sheetName val="КП Прим (3)"/>
      <sheetName val="ЛС_РЕС"/>
      <sheetName val="Записка СЦБ"/>
      <sheetName val="3труба (П)"/>
      <sheetName val="Summary"/>
      <sheetName val="sapactivexlhiddensheet"/>
      <sheetName val="Параметры"/>
      <sheetName val="Справка"/>
      <sheetName val="Дог цена"/>
      <sheetName val="пятилетка"/>
      <sheetName val="мониторинг"/>
      <sheetName val=""/>
      <sheetName val="Геодезия-1.1"/>
      <sheetName val="Сводная смета"/>
      <sheetName val="Сводна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Колпино"/>
      <sheetName val="свод 2"/>
      <sheetName val="См3 СЦБ-зап"/>
      <sheetName val="СметаСводная"/>
      <sheetName val="Данные для расчёта сметы"/>
      <sheetName val="Зап-3- СЦБ"/>
      <sheetName val="Смета"/>
      <sheetName val="информ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4п АСУ ТП1 У-Кут"/>
      <sheetName val="5п АСУ ТП1 УИГЭС"/>
      <sheetName val="6п КУЭ1 У-Кут"/>
      <sheetName val="Показатели"/>
      <sheetName val="Индексы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Калплан Кра"/>
      <sheetName val="КП кра"/>
      <sheetName val="СметаСводная"/>
      <sheetName val="Смета1 топо Кра"/>
      <sheetName val="Смета2 Инвентариз Кра"/>
      <sheetName val="Смета3геология Кра"/>
      <sheetName val="см4 Оценка Кра"/>
      <sheetName val="См5 дороги"/>
      <sheetName val="6Кр.линии"/>
      <sheetName val="7Сети ТВК, кабели"/>
      <sheetName val="См8 эколог изыск"/>
      <sheetName val="Смета9регламент с 0,293"/>
      <sheetName val="См10  ГО и ЧС"/>
      <sheetName val="смета11конк докум"/>
      <sheetName val="Смета12транс потоки "/>
      <sheetName val="Смета13 Новые технологии"/>
      <sheetName val="Калплан_Кра"/>
      <sheetName val="КП_кра"/>
      <sheetName val="Смета1_топо_Кра"/>
      <sheetName val="Смета2_Инвентариз_Кра"/>
      <sheetName val="Смета3геология_Кра"/>
      <sheetName val="см4_Оценка_Кра"/>
      <sheetName val="См5_дороги"/>
      <sheetName val="6Кр_линии"/>
      <sheetName val="7Сети_ТВК,_кабели"/>
      <sheetName val="См8_эколог_изыск"/>
      <sheetName val="Смета9регламент_с_0,293"/>
      <sheetName val="См10__ГО_и_ЧС"/>
      <sheetName val="смета11конк_докум"/>
      <sheetName val="Смета12транс_потоки_"/>
      <sheetName val="Смета13_Новые_технологии"/>
      <sheetName val="топография"/>
      <sheetName val="СметаСводная 1 оч"/>
      <sheetName val="справка"/>
      <sheetName val="Лист1"/>
      <sheetName val="СметаСводная Колпино"/>
      <sheetName val="свод 2"/>
      <sheetName val="Общая часть"/>
      <sheetName val="Сводная"/>
      <sheetName val="Смета"/>
      <sheetName val="См3 СЦБ-зап"/>
      <sheetName val="Данные для расчёта сметы"/>
      <sheetName val="Ачинский НПЗ"/>
      <sheetName val="СметаСводная павильон"/>
      <sheetName val="СметаСводная снег"/>
      <sheetName val="ст ГТМ"/>
      <sheetName val="гидрология"/>
      <sheetName val="К"/>
      <sheetName val="КП к ГК"/>
      <sheetName val="мсн"/>
      <sheetName val="изыскания 2"/>
      <sheetName val="СметаСводная Рыб"/>
      <sheetName val="График"/>
      <sheetName val="1.3"/>
      <sheetName val="1.1."/>
      <sheetName val="sapactivexlhiddensheet"/>
      <sheetName val="Зап-3- СЦБ"/>
      <sheetName val="Землеотвод"/>
      <sheetName val="Справочные данные"/>
      <sheetName val="См 1 наруж.водопровод"/>
      <sheetName val="КП Прим (3)"/>
      <sheetName val="смета СИД"/>
      <sheetName val="кп"/>
      <sheetName val="ДЦ"/>
      <sheetName val="Summary"/>
      <sheetName val="пятилетка"/>
      <sheetName val="мониторинг"/>
      <sheetName val="4"/>
      <sheetName val="Дог цена"/>
      <sheetName val="Лист опроса"/>
      <sheetName val="Сводная смета"/>
      <sheetName val="Смета 5 ред.3"/>
      <sheetName val="ИГ1"/>
      <sheetName val="Курс доллара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 опроса"/>
      <sheetName val="Лист1"/>
      <sheetName val="Ф 3П Ушкалова"/>
      <sheetName val="Лист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Доп."/>
      <sheetName val="Прил."/>
      <sheetName val="Лист1"/>
      <sheetName val="Янв."/>
      <sheetName val="Доп.план."/>
      <sheetName val="пл+д.пл"/>
      <sheetName val="Дисп"/>
      <sheetName val="Остатки"/>
      <sheetName val="ктк"/>
      <sheetName val="Кокс"/>
      <sheetName val="Талд"/>
      <sheetName val="Справочник"/>
      <sheetName val="Валюты"/>
      <sheetName val="Отопление"/>
      <sheetName val="Вода для ГВС"/>
      <sheetName val="УФ-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Курс доллара"/>
      <sheetName val="Лист3"/>
      <sheetName val="Данные для расчёта сметы"/>
      <sheetName val="топография"/>
      <sheetName val="СметаСводная"/>
      <sheetName val="ПО 1-7"/>
      <sheetName val="Курс_доллара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Справка"/>
      <sheetName val="ps198"/>
      <sheetName val="ОПС"/>
      <sheetName val="Дог цена"/>
      <sheetName val="Курс $"/>
      <sheetName val="Сводный СР"/>
      <sheetName val="ИМЯ"/>
      <sheetName val="Имя2"/>
      <sheetName val="консолидация"/>
      <sheetName val="к-ты"/>
      <sheetName val="СметаСводная Рыб"/>
      <sheetName val="хар_"/>
      <sheetName val="с1_"/>
      <sheetName val="счет-фактура"/>
      <sheetName val="Сводная смета"/>
      <sheetName val="выборка на22 июня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ид смр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шаблон"/>
      <sheetName val="12"/>
      <sheetName val="выборка заказчик"/>
      <sheetName val="спр1"/>
      <sheetName val="Ресурсы"/>
      <sheetName val="Объекты"/>
      <sheetName val="Общ"/>
      <sheetName val="смета проект"/>
      <sheetName val="терм.обез"/>
      <sheetName val="химреаг."/>
      <sheetName val="СметаСводная_Рыб"/>
      <sheetName val="ИД"/>
      <sheetName val="спецификация"/>
      <sheetName val="оборуд_1"/>
      <sheetName val="Расчет_ССР"/>
      <sheetName val="(свод)"/>
      <sheetName val="Списки"/>
      <sheetName val="исх-данные"/>
      <sheetName val="D"/>
      <sheetName val="ЛС_РЕС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Дороги"/>
      <sheetName val="Сети, площ. строит"/>
      <sheetName val="Площадки эксп"/>
      <sheetName val="база"/>
      <sheetName val="Коэффициенты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КП Мак"/>
      <sheetName val="сводная"/>
      <sheetName val="См1ои ТопоГео  (планшеты)"/>
      <sheetName val="Смета2ои.ИГИ ОИ"/>
      <sheetName val="Смета3ои Гидрограф мак"/>
      <sheetName val="См4 оигеол мак"/>
      <sheetName val="См5ои эколог мак"/>
      <sheetName val="смета6 ои дор.работы мак"/>
      <sheetName val="См7ои мосты"/>
      <sheetName val="см 8ОИ сети"/>
      <sheetName val="Смета9 ОВОС Мак"/>
      <sheetName val="см10 ои Водопонижение и дренаж"/>
      <sheetName val="См11ои транс потоки мак"/>
      <sheetName val="см12ои Оценка мак"/>
      <sheetName val="См 13ои ГО и ЧС"/>
      <sheetName val="См1п топо"/>
      <sheetName val="См2пИГИпроект"/>
      <sheetName val="Смета 3п Инвент"/>
      <sheetName val="Смета4п геол мак"/>
      <sheetName val="См5п Обслед и мероприятия по за"/>
      <sheetName val="смета6п дор.работы мак"/>
      <sheetName val="См7П мосты"/>
      <sheetName val="см 8П сети"/>
      <sheetName val="см9 п Водопонижение и дре"/>
      <sheetName val="См10п транс потоки мак "/>
      <sheetName val="см11п Оценка мак"/>
      <sheetName val="См 12п ГО и ЧС"/>
      <sheetName val="смета13 конк докум"/>
      <sheetName val="КП_Мак"/>
      <sheetName val="См1ои_ТопоГео__(планшеты)"/>
      <sheetName val="Смета2ои_ИГИ_ОИ"/>
      <sheetName val="Смета3ои_Гидрограф_мак"/>
      <sheetName val="См4_оигеол_мак"/>
      <sheetName val="См5ои_эколог_мак"/>
      <sheetName val="смета6_ои_дор_работы_мак"/>
      <sheetName val="См7ои_мосты"/>
      <sheetName val="см_8ОИ_сети"/>
      <sheetName val="Смета9_ОВОС_Мак"/>
      <sheetName val="см10_ои_Водопонижение_и_дренаж"/>
      <sheetName val="См11ои_транс_потоки_мак"/>
      <sheetName val="см12ои_Оценка_мак"/>
      <sheetName val="См_13ои_ГО_и_ЧС"/>
      <sheetName val="См1п_топо"/>
      <sheetName val="Смета_3п_Инвент"/>
      <sheetName val="Смета4п_геол_мак"/>
      <sheetName val="См5п_Обслед_и_мероприятия_по_за"/>
      <sheetName val="смета6п_дор_работы_мак"/>
      <sheetName val="См7П_мосты"/>
      <sheetName val="см_8П_сети"/>
      <sheetName val="см9_п_Водопонижение_и_дре"/>
      <sheetName val="См10п_транс_потоки_мак_"/>
      <sheetName val="см11п_Оценка_мак"/>
      <sheetName val="См_12п_ГО_и_ЧС"/>
      <sheetName val="смета13_конк_докум"/>
      <sheetName val="свод 2"/>
      <sheetName val="Дополнительные параметры"/>
      <sheetName val="х"/>
      <sheetName val="sapactivexlhiddensheet"/>
      <sheetName val="Данные для расчёта сметы"/>
      <sheetName val="топография"/>
      <sheetName val="пятилетка"/>
      <sheetName val="мониторинг"/>
      <sheetName val="См 1 наруж.водопровод"/>
      <sheetName val="ИГ1"/>
      <sheetName val="СметаСводная"/>
      <sheetName val="Параметры"/>
      <sheetName val="Смета"/>
      <sheetName val="СметаСводная 1 оч"/>
      <sheetName val="Землеотвод"/>
      <sheetName val="СметаСводная Колпино"/>
      <sheetName val="ст ГТМ"/>
      <sheetName val="Калплан Кра"/>
      <sheetName val="Лист1"/>
      <sheetName val="смета СИД"/>
      <sheetName val="Ачинский НПЗ"/>
      <sheetName val="гидрология"/>
      <sheetName val="Summary"/>
      <sheetName val="КП Прим (3)"/>
      <sheetName val="Курс доллара"/>
      <sheetName val="Общая часть"/>
      <sheetName val="ПРОГНОЗ_1"/>
      <sheetName val="Курс $"/>
      <sheetName val="см8"/>
      <sheetName val="КП к ГК"/>
      <sheetName val="Кал.план Жукова даты - не надо"/>
      <sheetName val="мсн"/>
      <sheetName val="свод"/>
      <sheetName val="Калплан ОИ2 Макм крестики"/>
      <sheetName val="Смета терзем"/>
      <sheetName val="Дог_рас"/>
      <sheetName val="эл.химз."/>
      <sheetName val="Дог цен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Кал.план Жукова мес"/>
      <sheetName val="Кал.план Жукова даты - не надо"/>
      <sheetName val="СметаСводная 1 оч"/>
      <sheetName val="Смета1 Чеснович"/>
      <sheetName val="Смета2 геология"/>
      <sheetName val="См3 кадастр"/>
      <sheetName val="Смета4 Зем"/>
      <sheetName val="См5 дороги"/>
      <sheetName val="6 Кр.линии"/>
      <sheetName val="См7 мост"/>
      <sheetName val="Сети8 1 оч"/>
      <sheetName val="Смета9 регламент с 0,335"/>
      <sheetName val="Смета10 ООС"/>
      <sheetName val="смета11 конк докум"/>
      <sheetName val="См12  ГО и ЧС"/>
      <sheetName val="Кал_план_Жукова_мес"/>
      <sheetName val="Кал_план_Жукова_даты_-_не_надо"/>
      <sheetName val="СметаСводная_1_оч"/>
      <sheetName val="Смета1_Чеснович"/>
      <sheetName val="Смета2_геология"/>
      <sheetName val="См3_кадастр"/>
      <sheetName val="Смета4_Зем"/>
      <sheetName val="См5_дороги"/>
      <sheetName val="6_Кр_линии"/>
      <sheetName val="См7_мост"/>
      <sheetName val="Сети8_1_оч"/>
      <sheetName val="Смета9_регламент_с_0,335"/>
      <sheetName val="Смета10_ООС"/>
      <sheetName val="смета11_конк_докум"/>
      <sheetName val="См12__ГО_и_ЧС"/>
      <sheetName val="СметаСводная снег"/>
      <sheetName val="сводная"/>
      <sheetName val="свод 2"/>
      <sheetName val="Данные для расчёта сметы"/>
      <sheetName val="ИГ1"/>
      <sheetName val="СметаСводная"/>
      <sheetName val="Смета"/>
      <sheetName val="пятилетка"/>
      <sheetName val="мониторинг"/>
      <sheetName val="sapactivexlhiddensheet"/>
      <sheetName val="топография"/>
      <sheetName val="См 1 наруж.водопровод"/>
      <sheetName val="СметаСводная Колпино"/>
      <sheetName val="свод"/>
      <sheetName val="КП Мак"/>
      <sheetName val="Параметры"/>
      <sheetName val="93-110"/>
      <sheetName val="Калплан Кра"/>
      <sheetName val="р.Волхов"/>
      <sheetName val="Землеотвод"/>
      <sheetName val="смета СИД"/>
      <sheetName val="кп"/>
      <sheetName val="Лист1"/>
      <sheetName val="КП Прим (3)"/>
      <sheetName val="гидрология"/>
      <sheetName val="1"/>
      <sheetName val="КП к ГК"/>
      <sheetName val="Смета терзем"/>
      <sheetName val="Summary"/>
      <sheetName val="эл.химз."/>
      <sheetName val="Ачинский НПЗ"/>
      <sheetName val="График"/>
      <sheetName val="мсн"/>
      <sheetName val="1.3"/>
      <sheetName val="см8"/>
      <sheetName val="Курс доллара"/>
      <sheetName val="Дополнительные параметры"/>
      <sheetName val="А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кп ГК"/>
      <sheetName val="кп"/>
      <sheetName val="свод общ ГК"/>
      <sheetName val="свод общ"/>
      <sheetName val="свод1"/>
      <sheetName val="свод 2"/>
      <sheetName val="свод 3"/>
      <sheetName val="свод 4"/>
      <sheetName val="свод 5"/>
      <sheetName val="сид1"/>
      <sheetName val="сид2"/>
      <sheetName val="сид3"/>
      <sheetName val="сид4"/>
      <sheetName val="сид5"/>
      <sheetName val="изыскания 1"/>
      <sheetName val="изыскания 2"/>
      <sheetName val="изыскания 3"/>
      <sheetName val="изыскания 4"/>
      <sheetName val="изыскания5"/>
      <sheetName val="ЭИ1"/>
      <sheetName val="ЭИ2"/>
      <sheetName val="ЭИ3"/>
      <sheetName val="ЭИ4"/>
      <sheetName val="ЭИ5"/>
      <sheetName val="экон из1"/>
      <sheetName val="экол из1"/>
      <sheetName val="экол из2"/>
      <sheetName val="экол из3"/>
      <sheetName val="экол из4"/>
      <sheetName val="экол из5"/>
      <sheetName val="дор1"/>
      <sheetName val="дор2"/>
      <sheetName val="дор3"/>
      <sheetName val="дор4"/>
      <sheetName val="дор5"/>
      <sheetName val="иск соор4"/>
      <sheetName val="площадка1"/>
      <sheetName val="площадка5"/>
      <sheetName val="светоф2"/>
      <sheetName val="светоф5"/>
      <sheetName val="ост2"/>
      <sheetName val="ост3"/>
      <sheetName val="трот2"/>
      <sheetName val="трот3"/>
      <sheetName val="нар осв1"/>
      <sheetName val="нар осв2"/>
      <sheetName val="нар осв3"/>
      <sheetName val="электроснаб1"/>
      <sheetName val="электроснаб2"/>
      <sheetName val="электроснаб3"/>
      <sheetName val="пер ком1 "/>
      <sheetName val="пер ком2"/>
      <sheetName val="пер ком3"/>
      <sheetName val="пер ком4"/>
      <sheetName val="пер ком5"/>
      <sheetName val="канал1"/>
      <sheetName val="канал2"/>
      <sheetName val="канал3"/>
      <sheetName val="экран2"/>
      <sheetName val="экран3"/>
      <sheetName val="орг_движ1"/>
      <sheetName val="орг_движ2"/>
      <sheetName val="орг_движ3"/>
      <sheetName val="орг_движ4"/>
      <sheetName val="орг_движ5"/>
      <sheetName val="акт1"/>
      <sheetName val="акт2"/>
      <sheetName val="акт3"/>
      <sheetName val="акт4"/>
      <sheetName val="акт5"/>
      <sheetName val="ГОЧС1"/>
      <sheetName val="ГОЧС2"/>
      <sheetName val="ГОЧС3"/>
      <sheetName val="ГОЧС4"/>
      <sheetName val="ГОЧС5"/>
      <sheetName val="оос1"/>
      <sheetName val="оос2"/>
      <sheetName val="оос3"/>
      <sheetName val="оос4"/>
      <sheetName val="оос5"/>
      <sheetName val="бл-во2"/>
      <sheetName val="бл-во3"/>
      <sheetName val="тэч1"/>
      <sheetName val="тэч2"/>
      <sheetName val="тэч3"/>
      <sheetName val="тэч4"/>
      <sheetName val="тэч5"/>
      <sheetName val="сод дор1"/>
      <sheetName val="сод дор2"/>
      <sheetName val="сод дор3"/>
      <sheetName val="сод дор4"/>
      <sheetName val="сод дор5"/>
      <sheetName val="изъят зем уч1"/>
      <sheetName val="изъят зем уч2"/>
      <sheetName val="изъят зем уч3"/>
      <sheetName val="изъят зем уч4"/>
      <sheetName val="изъят зем уч5"/>
      <sheetName val="памятн1"/>
      <sheetName val="памятн2"/>
      <sheetName val="памятн3"/>
      <sheetName val="памятн4"/>
      <sheetName val="памятн5"/>
      <sheetName val="конкурсн1"/>
      <sheetName val="конкурсн2"/>
      <sheetName val="конкурсн3"/>
      <sheetName val="конкурсн4"/>
      <sheetName val="конкурсн5"/>
      <sheetName val="Смета"/>
      <sheetName val="СметаСводная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Калплан ОИ2 Макм крестики"/>
      <sheetName val="КП Мак-2"/>
      <sheetName val="сводная"/>
      <sheetName val="См1ТопоГео  (планшеты) Мичм"/>
      <sheetName val="Смета2 инв Мичм"/>
      <sheetName val="см 3геол арх Мичманская"/>
      <sheetName val="Смета.4ИГИ Мичм"/>
      <sheetName val="См 5эколог изыск.Мичм"/>
      <sheetName val="См6 дороги Мичм"/>
      <sheetName val="смета7 мост Мичм"/>
      <sheetName val="см 8 ОИ сети Мим"/>
      <sheetName val="Смета9 ОВОС Мичм"/>
      <sheetName val="Смета 10 трансппот Мичм"/>
      <sheetName val="смета11 оценка Мичм"/>
      <sheetName val="См 12 ГОЧС Мичм"/>
      <sheetName val="См5ои эколог мак"/>
      <sheetName val="Калплан_ОИ2_Макм_крестики"/>
      <sheetName val="КП_Мак-2"/>
      <sheetName val="См1ТопоГео__(планшеты)_Мичм"/>
      <sheetName val="Смета2_инв_Мичм"/>
      <sheetName val="см_3геол_арх_Мичманская"/>
      <sheetName val="Смета_4ИГИ_Мичм"/>
      <sheetName val="См_5эколог_изыск_Мичм"/>
      <sheetName val="См6_дороги_Мичм"/>
      <sheetName val="смета7_мост_Мичм"/>
      <sheetName val="см_8_ОИ_сети_Мим"/>
      <sheetName val="Смета9_ОВОС_Мичм"/>
      <sheetName val="Смета_10_трансппот_Мичм"/>
      <sheetName val="смета11_оценка_Мичм"/>
      <sheetName val="См_12_ГОЧС_Мичм"/>
      <sheetName val="См5ои_эколог_мак"/>
      <sheetName val="Данные для расчёта сметы"/>
      <sheetName val="СметаСводная 1 оч"/>
      <sheetName val="sapactivexlhiddensheet"/>
      <sheetName val="свод"/>
      <sheetName val="См 1 наруж.водопровод"/>
      <sheetName val="свод 2"/>
      <sheetName val="Смета"/>
      <sheetName val="ИГ1"/>
      <sheetName val="Смета терзем"/>
      <sheetName val="топография"/>
      <sheetName val="СметаСводная"/>
      <sheetName val="Кал.план Жукова даты - не надо"/>
      <sheetName val="свод1"/>
      <sheetName val="КП Мак"/>
      <sheetName val="кп"/>
      <sheetName val="смета СИД"/>
      <sheetName val="свод (2)"/>
      <sheetName val="эл.химз."/>
      <sheetName val="КП НовоКов"/>
      <sheetName val="пятилетка"/>
      <sheetName val="мониторинг"/>
      <sheetName val="Землеотвод"/>
      <sheetName val="р.Волхов"/>
      <sheetName val="Параметры"/>
      <sheetName val="КП Прим (3)"/>
      <sheetName val="1"/>
      <sheetName val="Калплан Кра"/>
      <sheetName val="Дополнительные параметры"/>
      <sheetName val="гидрология"/>
      <sheetName val="см8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кп (3)"/>
      <sheetName val="кп"/>
      <sheetName val="свод (2)"/>
      <sheetName val="свод"/>
      <sheetName val="сид"/>
      <sheetName val="изыскания"/>
      <sheetName val="экон из"/>
      <sheetName val="экол из"/>
      <sheetName val="дор1"/>
      <sheetName val="иск соор"/>
      <sheetName val="светоф"/>
      <sheetName val="ост"/>
      <sheetName val="нар осв1"/>
      <sheetName val="электроснаб"/>
      <sheetName val="пер ком1"/>
      <sheetName val="канал1"/>
      <sheetName val="маф"/>
      <sheetName val="орг_движ1"/>
      <sheetName val="акт (2)"/>
      <sheetName val="ГОЧС"/>
      <sheetName val="оос"/>
      <sheetName val="бл-во1"/>
      <sheetName val="автостоянка"/>
      <sheetName val="тэч"/>
      <sheetName val="внт1"/>
      <sheetName val="сод дор"/>
      <sheetName val="изъят зем уч"/>
      <sheetName val="землеустр. _раб"/>
      <sheetName val="конкурсн"/>
      <sheetName val="графич"/>
      <sheetName val="кп_(3)"/>
      <sheetName val="свод_(2)"/>
      <sheetName val="экон_из"/>
      <sheetName val="экол_из"/>
      <sheetName val="иск_соор"/>
      <sheetName val="нар_осв1"/>
      <sheetName val="пер_ком1"/>
      <sheetName val="акт_(2)"/>
      <sheetName val="сод_дор"/>
      <sheetName val="изъят_зем_уч"/>
      <sheetName val="землеустр___раб"/>
      <sheetName val="93-110"/>
      <sheetName val="свод 2"/>
      <sheetName val="топография"/>
      <sheetName val="Смета"/>
      <sheetName val="Смета 1свод"/>
      <sheetName val="Коэфф1."/>
      <sheetName val="sapactivexlhiddensheet"/>
      <sheetName val="Лист3"/>
      <sheetName val="информация"/>
      <sheetName val="list"/>
      <sheetName val="СметаСводная павильон"/>
      <sheetName val="Лист1"/>
      <sheetName val="свод1"/>
      <sheetName val="СметаСводная Рыб"/>
      <sheetName val="сводная"/>
      <sheetName val="часы"/>
      <sheetName val="см8"/>
      <sheetName val="СметаСводная снег"/>
      <sheetName val="Смета 5.2. Кусты25,29,31,65"/>
      <sheetName val="СП"/>
      <sheetName val="Данные для расчёта сметы"/>
      <sheetName val="СметаСводная 1 оч"/>
      <sheetName val="ИГ1"/>
      <sheetName val="Калплан ОИ2 Макм крестики"/>
      <sheetName val="Смета терзем"/>
      <sheetName val="СметаСводная"/>
      <sheetName val="Кал.план Жукова даты - не надо"/>
      <sheetName val="См 1 наруж.водопровод"/>
      <sheetName val="Геология"/>
      <sheetName val="Лист2"/>
      <sheetName val="Итог"/>
      <sheetName val="1"/>
      <sheetName val="ПДР"/>
      <sheetName val="р.Волхов"/>
      <sheetName val="смета СИД"/>
      <sheetName val="пятилетка"/>
      <sheetName val="мониторинг"/>
      <sheetName val="эл.химз."/>
      <sheetName val="ПД-2.2"/>
      <sheetName val="Гр5(о)"/>
      <sheetName val="Дополнительные параметры"/>
      <sheetName val="КП НовоКов"/>
      <sheetName val="Параметры"/>
      <sheetName val="гидрология"/>
      <sheetName val="КП Прим (3)"/>
      <sheetName val="КП Мак"/>
      <sheetName val="АЧ"/>
      <sheetName val="ОПС"/>
      <sheetName val="ИДвалка"/>
      <sheetName val="Экология-3.1"/>
      <sheetName val="таблица руководству"/>
      <sheetName val="Суточная добыча за неделю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Общая новая"/>
      <sheetName val="Расшифровка новая"/>
      <sheetName val="Схема"/>
      <sheetName val="КП"/>
      <sheetName val="блоки"/>
      <sheetName val="Дельта М"/>
      <sheetName val="АВП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9 глава"/>
      <sheetName val="Ф-10(с оборуд)"/>
      <sheetName val="ЛЧ Р"/>
      <sheetName val="1,3 новая"/>
      <sheetName val="прил № 3 (2)"/>
      <sheetName val="9_глава"/>
      <sheetName val="Ф-10(с_оборуд)"/>
      <sheetName val="ЛЧ_Р"/>
      <sheetName val="Данные для расчёта сметы"/>
      <sheetName val="ЛС_РЕС"/>
      <sheetName val="3 Сл.-структура затрат"/>
      <sheetName val="8 слайд-Структура ЭМиМ"/>
      <sheetName val="6.2"/>
      <sheetName val="Медслужба"/>
      <sheetName val="РМУ"/>
      <sheetName val="УКиСР"/>
      <sheetName val="Дог цена"/>
      <sheetName val="Const"/>
      <sheetName val="Новый справочник БДР"/>
      <sheetName val="РС"/>
      <sheetName val="ks3"/>
      <sheetName val="ЛЧ"/>
      <sheetName val="топография"/>
      <sheetName val="9_глава1"/>
      <sheetName val="Ф-10(с_оборуд)1"/>
      <sheetName val="ЛЧ_Р1"/>
      <sheetName val="1,3_новая"/>
      <sheetName val="прил_№_3_(2)"/>
      <sheetName val="Данные_для_расчёта_сметы"/>
      <sheetName val="3_Сл_-структура_затрат"/>
      <sheetName val="8_слайд-Структура_ЭМиМ"/>
      <sheetName val="6_2"/>
      <sheetName val="Дог_цена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  <sheetName val="Расчет (ССР)"/>
      <sheetName val="табл.1,4;17-НО"/>
      <sheetName val="СметаСводная п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КП НовоКов"/>
      <sheetName val="Сводная НовоКов"/>
      <sheetName val="См 1 наруж.водопровод"/>
      <sheetName val="См 2 наруж.канализация"/>
      <sheetName val="См 3 внутр.сети"/>
      <sheetName val="Смета4 геология (архив)"/>
      <sheetName val="См5 ТопоГео  (планшеты)"/>
      <sheetName val="См6 эколог изыск."/>
      <sheetName val="Смета7 регламент с 0,293"/>
      <sheetName val="Смета5 Чеснович"/>
      <sheetName val="Смета4 НовоКов геология"/>
      <sheetName val="КП_НовоКов"/>
      <sheetName val="Сводная_НовоКов"/>
      <sheetName val="См_1_наруж_водопровод"/>
      <sheetName val="См_2_наруж_канализация"/>
      <sheetName val="См_3_внутр_сети"/>
      <sheetName val="Смета4_геология_(архив)"/>
      <sheetName val="См5_ТопоГео__(планшеты)"/>
      <sheetName val="См6_эколог_изыск_"/>
      <sheetName val="Смета7_регламент_с_0,293"/>
      <sheetName val="Смета5_Чеснович"/>
      <sheetName val="Смета4_НовоКов_геология"/>
      <sheetName val="свод"/>
      <sheetName val="Данные для расчёта сметы"/>
      <sheetName val="сводная"/>
      <sheetName val="топография"/>
      <sheetName val="СметаСводная 1 оч"/>
      <sheetName val="СС"/>
      <sheetName val="КП "/>
      <sheetName val="свод 2"/>
      <sheetName val="Смета"/>
      <sheetName val="эл.химз."/>
      <sheetName val="ИГ1"/>
      <sheetName val="sapactivexlhiddensheet"/>
      <sheetName val="свод (2)"/>
      <sheetName val="Калплан ОИ2 Макм крестики"/>
      <sheetName val="пятилетка"/>
      <sheetName val="мониторинг"/>
      <sheetName val="Параметры"/>
      <sheetName val="Смета терзем"/>
      <sheetName val="р.Волхов"/>
      <sheetName val="кп"/>
      <sheetName val="ИД"/>
      <sheetName val="3труба (П)"/>
      <sheetName val="КП Мак"/>
      <sheetName val="Кал.план Жукова даты - не надо"/>
      <sheetName val="Дополнительные параметры"/>
      <sheetName val="КП Прим (3)"/>
      <sheetName val="СметаСводная Рыб"/>
      <sheetName val="смета СИД"/>
      <sheetName val="гидрология"/>
      <sheetName val="СП"/>
      <sheetName val="СметаСводная"/>
      <sheetName val="свод общ"/>
      <sheetName val="Хаттон 90.90 Femco"/>
      <sheetName val="Summary"/>
      <sheetName val="1.2_"/>
      <sheetName val="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План"/>
      <sheetName val="План1"/>
      <sheetName val="Выполнение"/>
      <sheetName val="Расчет"/>
      <sheetName val="Сводная смета"/>
      <sheetName val="Смета 1"/>
      <sheetName val="Смета 2"/>
      <sheetName val="Смета 3"/>
      <sheetName val="Вспомогательный"/>
      <sheetName val="Выполнение1"/>
      <sheetName val="См 1 наруж.водопро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Service"/>
      <sheetName val="Обновление"/>
      <sheetName val="Шаблон"/>
      <sheetName val="Отчет"/>
      <sheetName val="Лист4"/>
      <sheetName val="Справочник"/>
      <sheetName val="Валюты"/>
      <sheetName val="Отопление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Общ"/>
      <sheetName val="Проверка"/>
      <sheetName val="БДР (для заполн)"/>
      <sheetName val="БДДС (для заполн)"/>
      <sheetName val="Кредиты займы собств.цб"/>
      <sheetName val="ОС НМА РБП ДБП"/>
      <sheetName val="Баланс"/>
      <sheetName val="Див"/>
      <sheetName val="ПД и выплаты"/>
      <sheetName val="Упр.кор. БДР"/>
      <sheetName val="КП"/>
      <sheetName val="Инв (бизн)"/>
      <sheetName val="Доли инв (бизн)"/>
      <sheetName val="Инв (холд)"/>
      <sheetName val="Доли инв (холд)"/>
      <sheetName val="БДР (ю.л.)"/>
      <sheetName val="БДР (вн.б.)"/>
      <sheetName val="БДР (вн.х.)"/>
      <sheetName val="БДДС (для конс)"/>
      <sheetName val="БДДС (ю.л.)"/>
      <sheetName val="БДДС (вн.х.)"/>
      <sheetName val="REN 4.1.1"/>
      <sheetName val="REN 4.1.2"/>
      <sheetName val="REN 4.1.3"/>
      <sheetName val="Параметры"/>
      <sheetName val="Справочник"/>
      <sheetName val="Обновление"/>
      <sheetName val="График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"/>
      <sheetName val="1"/>
      <sheetName val="259-290"/>
      <sheetName val="р.Волхов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93-110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Б.Сатка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топография"/>
      <sheetName val="Данные для расчёта сметы"/>
      <sheetName val="СметаСводная"/>
      <sheetName val="свод 2"/>
      <sheetName val="Материалы"/>
      <sheetName val="Упр"/>
      <sheetName val="свод1"/>
      <sheetName val="ИГ1"/>
      <sheetName val="х"/>
      <sheetName val="Стр1По"/>
      <sheetName val="См 1 наруж.водопровод"/>
      <sheetName val="СметаСводная Рыб"/>
      <sheetName val="#ССЫЛКА"/>
      <sheetName val="СметаСводная Колпино"/>
      <sheetName val="Ачинский НПЗ"/>
      <sheetName val="свод"/>
      <sheetName val="см8"/>
      <sheetName val="Summary"/>
      <sheetName val="Лист1"/>
      <sheetName val="ПД"/>
      <sheetName val="ЛЧ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Данные_для_расчёта_сметы"/>
      <sheetName val="Коэф КВ"/>
      <sheetName val="Подрядчики"/>
      <sheetName val="шаблон"/>
      <sheetName val="топо"/>
      <sheetName val="Journals"/>
      <sheetName val="свод 3"/>
      <sheetName val="Восстановл_Лист13"/>
      <sheetName val="Восстановл_Лист15"/>
      <sheetName val="Восстановл_Лист19"/>
      <sheetName val="Восстановл_Лист7"/>
      <sheetName val="Восстановл_Лист5"/>
      <sheetName val="Восстановл_Лист44"/>
      <sheetName val="Восстановл_Лист29"/>
      <sheetName val="Восстановл_Лист6"/>
      <sheetName val="Восстановл_Лист2"/>
      <sheetName val="Восстановл_Лист4"/>
      <sheetName val="Восстановл_Лист8"/>
      <sheetName val="Восстановл_Лист45"/>
      <sheetName val="Восстановл_Лист27"/>
      <sheetName val="Восстановл_Лист9"/>
      <sheetName val="Восстановл_Лист10"/>
      <sheetName val="Восстановл_Лист46"/>
      <sheetName val="Восстановл_Лист28"/>
      <sheetName val="Восстановл_Лист11"/>
      <sheetName val="Восстановл_Лист12"/>
      <sheetName val="Восстановл_Лист47"/>
      <sheetName val="Восстановл_Лист14"/>
      <sheetName val="Восстановл_Лист1"/>
      <sheetName val="Восстановл_Лист18"/>
      <sheetName val="Восстановл_Лист21"/>
      <sheetName val="Восстановл_Лист20"/>
      <sheetName val="Восстановл_Лист49"/>
      <sheetName val="Восстановл_Лист25"/>
      <sheetName val="ПДР"/>
      <sheetName val="Norm"/>
      <sheetName val="все"/>
      <sheetName val="ц_1991"/>
      <sheetName val="ГПК"/>
      <sheetName val="ДКС"/>
      <sheetName val="Етыпур"/>
      <sheetName val="Западн"/>
      <sheetName val="НГКХ"/>
      <sheetName val="ПСП "/>
      <sheetName val="Тобольск"/>
      <sheetName val="УПН"/>
      <sheetName val="Спр_общий"/>
      <sheetName val="Пример расчета"/>
      <sheetName val="Курсы"/>
      <sheetName val="ВКЕ"/>
      <sheetName val="СМЕТА проект"/>
      <sheetName val="РП"/>
      <sheetName val="Сводная смета"/>
      <sheetName val="list"/>
      <sheetName val="Разработка проекта"/>
      <sheetName val="свод_3"/>
      <sheetName val="ПСП_"/>
      <sheetName val="Пример_расчета"/>
      <sheetName val="свод_2"/>
      <sheetName val="СМЕТА_проект"/>
      <sheetName val="Сводная_смета"/>
      <sheetName val="Разработка_проекта"/>
      <sheetName val="Main"/>
      <sheetName val="Кл-р SysTel"/>
      <sheetName val="СПРПФ"/>
      <sheetName val="sapactivexlhiddensheet"/>
      <sheetName val="КП Прим (3)"/>
      <sheetName val="1.3"/>
      <sheetName val="Калькуляция_2012"/>
      <sheetName val="1.2.1-Проект"/>
      <sheetName val="Итог"/>
      <sheetName val="4"/>
      <sheetName val="Землеотвод"/>
      <sheetName val="КП к снег Рыбинская"/>
      <sheetName val="Лист опроса"/>
      <sheetName val="к.84-к.83"/>
      <sheetName val="Шкаф"/>
      <sheetName val="Коэфф1."/>
      <sheetName val="Прайс лист"/>
      <sheetName val="HP и оргтехника"/>
      <sheetName val="5ОборРабМест(HP)"/>
      <sheetName val="Зап-3- СЦБ"/>
      <sheetName val="СметаСводная павильон"/>
      <sheetName val="сводная"/>
      <sheetName val="OCK1"/>
      <sheetName val="СМ"/>
      <sheetName val="Раб"/>
      <sheetName val="Ap"/>
      <sheetName val="Раб1"/>
      <sheetName val="Штамп"/>
      <sheetName val="Ан"/>
      <sheetName val="Титул"/>
      <sheetName val="СмДок"/>
      <sheetName val="СостРабПр"/>
      <sheetName val="Огл"/>
      <sheetName val="ПЗ"/>
      <sheetName val="ИсхДан"/>
      <sheetName val="С0"/>
      <sheetName val="Л09-02"/>
      <sheetName val="Л09-03"/>
      <sheetName val="16"/>
      <sheetName val="17"/>
      <sheetName val="18"/>
      <sheetName val="SS(4)"/>
      <sheetName val="SS(5)"/>
      <sheetName val="SS(6)"/>
      <sheetName val="SSS"/>
      <sheetName val="SS(7)"/>
      <sheetName val="SS(8)"/>
      <sheetName val="SS(9)"/>
      <sheetName val="SS(10)"/>
      <sheetName val="SS(11)"/>
      <sheetName val="SS(12)"/>
      <sheetName val="SS(13)"/>
      <sheetName val="SS(14)"/>
      <sheetName val="SS(15)"/>
      <sheetName val="SS(16)"/>
      <sheetName val="SS(17)"/>
      <sheetName val="SS(18)"/>
      <sheetName val="SS(19)"/>
      <sheetName val="SS(20)"/>
      <sheetName val="SS(21)"/>
      <sheetName val="SS(22)"/>
      <sheetName val="SS(23)"/>
      <sheetName val="SS(24)"/>
      <sheetName val="SS(25)"/>
      <sheetName val="SS(26)"/>
      <sheetName val="SS(27)"/>
      <sheetName val="SS(28)"/>
      <sheetName val="SS(29)"/>
      <sheetName val="SS(30)"/>
      <sheetName val="SS(31)"/>
      <sheetName val="SS(32)"/>
      <sheetName val="SS(33)"/>
      <sheetName val="SS(34)"/>
      <sheetName val="SS(35)"/>
      <sheetName val="SS(36)"/>
      <sheetName val="SS(37)"/>
      <sheetName val="SS(38)"/>
      <sheetName val="SS(39)"/>
      <sheetName val="SS(40)"/>
      <sheetName val="SS(41)"/>
      <sheetName val="SS(42)"/>
      <sheetName val="SS(43)"/>
      <sheetName val="SS(44)"/>
      <sheetName val="SS(45)"/>
      <sheetName val="SS(46)"/>
      <sheetName val="SS(47)"/>
      <sheetName val="SS(48)"/>
      <sheetName val="SS(49)"/>
      <sheetName val="SS(50)"/>
      <sheetName val="SS(51)"/>
      <sheetName val="SS(52)"/>
      <sheetName val="SS(53)"/>
      <sheetName val="SS(54)"/>
      <sheetName val="SS(55)"/>
      <sheetName val="SS(56)"/>
      <sheetName val="SS(57)"/>
      <sheetName val="SS(58)"/>
      <sheetName val="SS(59)"/>
      <sheetName val="SS(60)"/>
      <sheetName val="SS(61)"/>
      <sheetName val="SS(62)"/>
      <sheetName val="SS(63)"/>
      <sheetName val="SS(64)"/>
      <sheetName val="SS(65)"/>
      <sheetName val="SS(66)"/>
      <sheetName val="SS(67)"/>
      <sheetName val="SS(68)"/>
      <sheetName val="SS(69)"/>
      <sheetName val="SS(70)"/>
      <sheetName val="SS(71)"/>
      <sheetName val="SS(72)"/>
      <sheetName val="SS(73)"/>
      <sheetName val="SS(74)"/>
      <sheetName val="SS(75)"/>
      <sheetName val="SS(76)"/>
      <sheetName val="SS(77)"/>
      <sheetName val="SS(78)"/>
      <sheetName val="SS(79)"/>
      <sheetName val="SS(80)"/>
      <sheetName val="SS(81)"/>
      <sheetName val="SS(82)"/>
      <sheetName val="SS(83)"/>
      <sheetName val="SS(84)"/>
      <sheetName val="SS(85)"/>
      <sheetName val="SS(86)"/>
      <sheetName val="SS(87)"/>
      <sheetName val="SS(88)"/>
      <sheetName val="SS(89)"/>
      <sheetName val="SS(90)"/>
      <sheetName val="SS(91)"/>
      <sheetName val="SS(92)"/>
      <sheetName val="SS(93)"/>
      <sheetName val="SS(94)"/>
      <sheetName val="SS(95)"/>
      <sheetName val="SS(96)"/>
      <sheetName val="SS(97)"/>
      <sheetName val="SS(98)"/>
      <sheetName val="SS(99)"/>
      <sheetName val="SS(100)"/>
      <sheetName val="SS(101)"/>
      <sheetName val="SS(102)"/>
      <sheetName val="SS(103)"/>
      <sheetName val="SS(104)"/>
      <sheetName val="SS(105)"/>
      <sheetName val="SS(106)"/>
      <sheetName val="SS(107)"/>
      <sheetName val="SS(108)"/>
      <sheetName val="SS(109)"/>
      <sheetName val="SS(110)"/>
      <sheetName val="SS(111)"/>
      <sheetName val="SS(112)"/>
      <sheetName val="SS(113)"/>
      <sheetName val="SS(114)"/>
      <sheetName val="SS(115)"/>
      <sheetName val="SS(116)"/>
      <sheetName val="SS(117)"/>
      <sheetName val="SS(118)"/>
      <sheetName val="SS(119)"/>
      <sheetName val="SS(120)"/>
      <sheetName val="SS(121)"/>
      <sheetName val="SS(122)"/>
      <sheetName val="SS(123)"/>
      <sheetName val="SS(124)"/>
      <sheetName val="SS(125)"/>
      <sheetName val="SS(126)"/>
      <sheetName val="SS(127)"/>
      <sheetName val="SS(128)"/>
      <sheetName val="SS(129)"/>
      <sheetName val="SS(130)"/>
      <sheetName val="SS(131)"/>
      <sheetName val="SS(132)"/>
      <sheetName val="SS(133)"/>
      <sheetName val="SS(134)"/>
      <sheetName val="SS(135)"/>
      <sheetName val="SS(136)"/>
      <sheetName val="SS(137)"/>
      <sheetName val="SS(138)"/>
      <sheetName val="SS(139)"/>
      <sheetName val="SS(140)"/>
      <sheetName val="SS(141)"/>
      <sheetName val="SS(142)"/>
      <sheetName val="SS(143)"/>
      <sheetName val="SS(144)"/>
      <sheetName val="SS(145)"/>
      <sheetName val="SS(146)"/>
      <sheetName val="SS(147)"/>
      <sheetName val="SS(148)"/>
      <sheetName val="SS(149)"/>
      <sheetName val="SS(150)"/>
      <sheetName val="SS(151)"/>
      <sheetName val="SS(152)"/>
      <sheetName val="SS(153)"/>
      <sheetName val="SS(154)"/>
      <sheetName val="SS(155)"/>
      <sheetName val="SS(156)"/>
      <sheetName val="SS(157)"/>
      <sheetName val="SS(158)"/>
      <sheetName val="SS(159)"/>
      <sheetName val="SS(160)"/>
      <sheetName val="SS(161)"/>
      <sheetName val="SS(162)"/>
      <sheetName val="SS(163)"/>
      <sheetName val="SS(164)"/>
      <sheetName val="SS(166)"/>
      <sheetName val="Титул1"/>
      <sheetName val="Титул2"/>
      <sheetName val="Титул3"/>
      <sheetName val="НЕДЕЛИ"/>
      <sheetName val="влад-таблица"/>
      <sheetName val="См_1_наруж_водопровод"/>
      <sheetName val="Кл-р_SysTel"/>
      <sheetName val="КП_Прим_(3)"/>
      <sheetName val="1_3"/>
      <sheetName val="СметаСводная_Рыб"/>
      <sheetName val="Таас-Юрях"/>
      <sheetName val="Етыпур-"/>
      <sheetName val="ЗапТарк"/>
      <sheetName val="Приобка"/>
      <sheetName val="ВЖК"/>
      <sheetName val="КП Мак"/>
      <sheetName val="Бюджет"/>
      <sheetName val="гидрология"/>
      <sheetName val="пр_5_1"/>
      <sheetName val="Стр5"/>
      <sheetName val="Стр6"/>
      <sheetName val="Стр7"/>
      <sheetName val="Стр8а"/>
      <sheetName val="Стр9а"/>
      <sheetName val="Стр8б"/>
      <sheetName val="Стр9б"/>
      <sheetName val="Стр8г"/>
      <sheetName val="Стр9г"/>
      <sheetName val="Стр8и"/>
      <sheetName val="Стр9и"/>
      <sheetName val="Стр14"/>
      <sheetName val="Список"/>
      <sheetName val="Иммакр"/>
      <sheetName val="Данные1кв."/>
      <sheetName val="Данные"/>
      <sheetName val="Стр2По"/>
      <sheetName val="Стр3По"/>
      <sheetName val="Стр4По"/>
      <sheetName val="Стр5По"/>
      <sheetName val="Стр6По(а)"/>
      <sheetName val="Стр6По(б)"/>
      <sheetName val="Стр6По(г)"/>
      <sheetName val="Стр6По(и)"/>
      <sheetName val="Стр7По"/>
      <sheetName val="НДС"/>
      <sheetName val="EKDEB90"/>
      <sheetName val="Стр1"/>
      <sheetName val="ИД"/>
      <sheetName val="январь"/>
      <sheetName val="База"/>
      <sheetName val="6.52-свод"/>
      <sheetName val="ОБЩЕСТВА"/>
      <sheetName val="План"/>
      <sheetName val="Лист2"/>
      <sheetName val="Гр5(о)"/>
      <sheetName val="Справочник"/>
      <sheetName val="Данные1кв_"/>
      <sheetName val="Коэф_КВ"/>
      <sheetName val="6_52-свод"/>
      <sheetName val="КП НовоКов"/>
      <sheetName val="Калплан Кра"/>
      <sheetName val="изыскания 2"/>
      <sheetName val="КП к ГК"/>
      <sheetName val="Об-15"/>
      <sheetName val="Прибыль опл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информация"/>
      <sheetName val="Амур ДОН"/>
      <sheetName val="13.1"/>
      <sheetName val="Архив2"/>
      <sheetName val="Opex personnel (Term facs)"/>
      <sheetName val="КП (2)"/>
      <sheetName val="Calc"/>
      <sheetName val="Обновление"/>
      <sheetName val="Цена"/>
      <sheetName val="Product"/>
      <sheetName val="К.рын"/>
      <sheetName val="Вспомогательный"/>
      <sheetName val="Смета 1свод"/>
      <sheetName val="СметаСводная снег"/>
      <sheetName val="пятилетка"/>
      <sheetName val="мониторинг"/>
      <sheetName val="Параметры"/>
      <sheetName val="кп"/>
      <sheetName val="Кал.план Жукова даты - не надо"/>
      <sheetName val="См3 СЦБ-зап"/>
      <sheetName val="Хаттон 90.90 Femco"/>
      <sheetName val="Leistungsakt"/>
      <sheetName val="Объемы работ по ПВ"/>
      <sheetName val="СметаСводная 1 оч"/>
      <sheetName val="Смета-Т"/>
      <sheetName val="Общая часть"/>
      <sheetName val="К"/>
      <sheetName val="Курс доллара"/>
      <sheetName val="в работу"/>
      <sheetName val="ПДР ООО &quot;Юкос ФБЦ&quot;"/>
      <sheetName val="Lim"/>
      <sheetName val="Хар_"/>
      <sheetName val="С1_"/>
      <sheetName val="трансформация1"/>
      <sheetName val="breakdown"/>
      <sheetName val="смета СИД"/>
      <sheetName val="total"/>
      <sheetName val="исходные данные"/>
      <sheetName val="Комплектация"/>
      <sheetName val="трубы"/>
      <sheetName val="расчетные таблицы"/>
      <sheetName val="СМР"/>
      <sheetName val="дороги"/>
      <sheetName val="Destination"/>
      <sheetName val="СС"/>
      <sheetName val="мсн"/>
      <sheetName val="Капитальные затраты"/>
      <sheetName val="ЭХЗ"/>
      <sheetName val="Свод объем"/>
      <sheetName val="Дополнительные параметры"/>
      <sheetName val="1ПС"/>
      <sheetName val="Приложение 2"/>
      <sheetName val="Переменные и константы"/>
      <sheetName val="вариант"/>
      <sheetName val="ИД1"/>
      <sheetName val="ID"/>
      <sheetName val="СП"/>
      <sheetName val="A54НДС"/>
      <sheetName val="Должности"/>
      <sheetName val="РС"/>
      <sheetName val="ОПС"/>
      <sheetName val="УП _2004"/>
      <sheetName val="АЧ"/>
      <sheetName val="Табл38-7"/>
      <sheetName val="БП НОВЫЙ"/>
      <sheetName val="BACT"/>
      <sheetName val="База Геодезия"/>
      <sheetName val="База Геология"/>
      <sheetName val="6"/>
      <sheetName val="5.1"/>
      <sheetName val="3.1 ТХ"/>
      <sheetName val="база на 21-04-08"/>
      <sheetName val="См_2 Шатурс сети  проект работы"/>
      <sheetName val="Тестовый"/>
      <sheetName val="Настройки"/>
      <sheetName val="Настройка"/>
      <sheetName val=""/>
      <sheetName val="Исходные"/>
      <sheetName val="Расчет 2"/>
      <sheetName val="Смета №1"/>
      <sheetName val="3.1"/>
      <sheetName val="5 Эксп "/>
      <sheetName val="Кал.план Жукова даты - не на/"/>
      <sheetName val="Смета 2"/>
      <sheetName val="№5 СУБ Инж защ"/>
      <sheetName val="кап.ремонт"/>
      <sheetName val="темп"/>
      <sheetName val="Дополнительные пара_x0005__xde00_"/>
      <sheetName val="Эл-доп"/>
      <sheetName val="Электрика"/>
      <sheetName val="геолог"/>
      <sheetName val="Данные_для_расчёта_сметы1"/>
      <sheetName val="Справочные данные"/>
      <sheetName val="2003г."/>
      <sheetName val="СНГ"/>
      <sheetName val="Курс $"/>
      <sheetName val="СметаЗатрат"/>
      <sheetName val="Ф3П"/>
      <sheetName val="Ф2П"/>
      <sheetName val="Дог_рас"/>
      <sheetName val="КП_СС"/>
      <sheetName val="СПЕЦИФИКАЦИЯ"/>
      <sheetName val="расчет вязкости"/>
      <sheetName val="Лист3"/>
      <sheetName val="ИДвалка"/>
      <sheetName val="мат"/>
      <sheetName val="отчет эл_эн  2000"/>
      <sheetName val="мобдемоб"/>
      <sheetName val="ССР"/>
      <sheetName val="ССР (разбивка по ЛС)"/>
      <sheetName val="КС"/>
      <sheetName val="ПА"/>
      <sheetName val="ВЧ"/>
      <sheetName val="01-06"/>
      <sheetName val="01-07"/>
      <sheetName val="02-04"/>
      <sheetName val="02-31"/>
      <sheetName val="05-15"/>
      <sheetName val="05-09."/>
      <sheetName val="05-10."/>
      <sheetName val="05-11."/>
      <sheetName val="07-03"/>
      <sheetName val="ССР "/>
      <sheetName val="командировочные"/>
      <sheetName val="Дополнительные пара"/>
      <sheetName val="БД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СборИРД"/>
      <sheetName val="геодезия"/>
      <sheetName val="Геология"/>
      <sheetName val="Геофизика"/>
      <sheetName val="Сейсмика"/>
      <sheetName val="ГИДРОЛОГИЯ"/>
      <sheetName val="экологогия"/>
      <sheetName val="ПДВ"/>
      <sheetName val="ГОиЧС"/>
      <sheetName val="ПБ ПЗв"/>
      <sheetName val="ППв"/>
      <sheetName val="Согласование"/>
      <sheetName val="11.1"/>
      <sheetName val="11.2"/>
      <sheetName val="11.3"/>
      <sheetName val="КД"/>
      <sheetName val="СЭ"/>
      <sheetName val="РД"/>
      <sheetName val="Обобщенна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труба (руб.)"/>
      <sheetName val="труба($)"/>
      <sheetName val="труба($) (2)"/>
      <sheetName val="ССР"/>
      <sheetName val="ССР-01.01"/>
      <sheetName val="ССР-01.01 (2)"/>
      <sheetName val="1гл"/>
      <sheetName val="ЛЧ"/>
      <sheetName val="ЭХЗ"/>
      <sheetName val="переезд"/>
      <sheetName val="дефек"/>
      <sheetName val="сброс"/>
      <sheetName val="снег"/>
      <sheetName val="S73766 (4)"/>
      <sheetName val="W73766"/>
      <sheetName val="ind"/>
      <sheetName val="выб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Service"/>
      <sheetName val="Титул"/>
      <sheetName val="Требования"/>
      <sheetName val="Содержание"/>
      <sheetName val="Параметры"/>
      <sheetName val="Распределение затрат"/>
      <sheetName val="5 Бюджет продаж"/>
      <sheetName val="5.1"/>
      <sheetName val="5.2"/>
      <sheetName val="5.3"/>
      <sheetName val="6 Бюджет производства"/>
      <sheetName val="6.1.0"/>
      <sheetName val="6.1.1"/>
      <sheetName val="6.1.2"/>
      <sheetName val="6.2"/>
      <sheetName val="6.3"/>
      <sheetName val="6.4"/>
      <sheetName val="6.5"/>
      <sheetName val="7 Бюджет запасов и закупок"/>
      <sheetName val="8 Бюджет расходов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9 Бюджет ремонтов"/>
      <sheetName val="9.1"/>
      <sheetName val="9.2"/>
      <sheetName val="9.3"/>
      <sheetName val="9.4"/>
      <sheetName val="10 Бюджет кап. вложений"/>
      <sheetName val="10.0"/>
      <sheetName val="10.1"/>
      <sheetName val="10.2"/>
      <sheetName val="10.3"/>
      <sheetName val="10.4"/>
      <sheetName val="10.5"/>
      <sheetName val="10.6"/>
      <sheetName val="10.7"/>
      <sheetName val="11 Дебиторы"/>
      <sheetName val="12 Кредиторы"/>
      <sheetName val="13 Бюджет кредитов и фин.деятел"/>
      <sheetName val="13.1"/>
      <sheetName val="14 Бюджет налогов"/>
      <sheetName val="14.2"/>
      <sheetName val="14.3"/>
      <sheetName val="14.4"/>
      <sheetName val="15 Б-т опер и внереал. д.и.р."/>
      <sheetName val="15.1"/>
      <sheetName val="15.2"/>
      <sheetName val="15.3"/>
      <sheetName val="15.5"/>
      <sheetName val="15.6"/>
      <sheetName val="15.7"/>
      <sheetName val="15.8"/>
      <sheetName val="15.9"/>
      <sheetName val="15.10"/>
      <sheetName val="15.11"/>
      <sheetName val="15.12"/>
      <sheetName val="15.13"/>
      <sheetName val="15.14"/>
      <sheetName val="1 БДР"/>
      <sheetName val="1.1"/>
      <sheetName val="1.1.1"/>
      <sheetName val="1.1.2"/>
      <sheetName val="1.1.3"/>
      <sheetName val="1.1.4"/>
      <sheetName val="1.2"/>
      <sheetName val="1.3"/>
      <sheetName val="1.4"/>
      <sheetName val="1.5"/>
      <sheetName val="1.6"/>
      <sheetName val="1.7"/>
      <sheetName val="1.8"/>
      <sheetName val="2 БДДС"/>
      <sheetName val="3 Сводный бюджет"/>
      <sheetName val="4 Прогноз баланса"/>
      <sheetName val="4.1"/>
      <sheetName val="4.2"/>
      <sheetName val="4.3"/>
      <sheetName val="4.4"/>
      <sheetName val="т1"/>
      <sheetName val="т2"/>
      <sheetName val="т3"/>
      <sheetName val="т4"/>
      <sheetName val="т5"/>
      <sheetName val="т6"/>
      <sheetName val="т7"/>
      <sheetName val="т8"/>
      <sheetName val="т9"/>
      <sheetName val="т10"/>
      <sheetName val="Списки"/>
      <sheetName val="Общ"/>
      <sheetName val="Январь"/>
      <sheetName val="постоянные затраты"/>
      <sheetName val="Справочник"/>
      <sheetName val="Обновление"/>
      <sheetName val="Валю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Расчёт1"/>
      <sheetName val="Сводная смета"/>
      <sheetName val="Смета 3"/>
      <sheetName val="Смета 4"/>
      <sheetName val="Смета 5"/>
      <sheetName val="Смета 6"/>
      <sheetName val="Смета 7"/>
      <sheetName val="Смета 8"/>
      <sheetName val="Смета9"/>
      <sheetName val="Смета 10"/>
      <sheetName val="Смета 11"/>
      <sheetName val="Смета 12"/>
      <sheetName val="Смета 13"/>
      <sheetName val="Смета 14"/>
      <sheetName val="Смета 15 "/>
      <sheetName val="Смета 16"/>
      <sheetName val="Смета 17"/>
      <sheetName val="Смета 18"/>
      <sheetName val="Смета 19"/>
      <sheetName val="Смета 20"/>
      <sheetName val="Смета 21"/>
      <sheetName val="Смета 22"/>
      <sheetName val="K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Общий"/>
      <sheetName val="Лист1"/>
      <sheetName val="Руководство"/>
      <sheetName val="Договор"/>
      <sheetName val="КП"/>
      <sheetName val="Св. см."/>
      <sheetName val="СЦБ"/>
      <sheetName val="ТОПО (3)"/>
      <sheetName val="3 П"/>
      <sheetName val="ПО - АДК"/>
      <sheetName val="АДК-СЦБ 2"/>
      <sheetName val="Пож-туш"/>
      <sheetName val="ТРЦ"/>
      <sheetName val="Сирена"/>
      <sheetName val="ЛЭ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ВПР"/>
      <sheetName val="ВПР с подавлением #НД"/>
    </sheetNames>
    <sheetDataSet>
      <sheetData sheetId="0"/>
      <sheetData sheetId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Калплан "/>
      <sheetName val="КП сельская"/>
      <sheetName val="сводная"/>
      <sheetName val="Смета1 топог Ира"/>
      <sheetName val="Смета2 инв"/>
      <sheetName val="Смета 3 Гидролог"/>
      <sheetName val="Смета4 снег геология"/>
      <sheetName val="Смета5 эколог изыск"/>
      <sheetName val="Смета6экономич.из-я"/>
      <sheetName val="смета 7оценка "/>
      <sheetName val="Смета8 дороги"/>
      <sheetName val="См9мосты"/>
      <sheetName val="Смета10 НО"/>
      <sheetName val="Смета11 регламент"/>
      <sheetName val="смета12 конк докум "/>
      <sheetName val="См 13 ГОЧС Ира"/>
      <sheetName val="Калплан_"/>
      <sheetName val="КП_сельская"/>
      <sheetName val="Смета1_топог_Ира"/>
      <sheetName val="Смета2_инв"/>
      <sheetName val="Смета_3_Гидролог"/>
      <sheetName val="Смета4_снег_геология"/>
      <sheetName val="Смета5_эколог_изыск"/>
      <sheetName val="Смета6экономич_из-я"/>
      <sheetName val="смета_7оценка_"/>
      <sheetName val="Смета8_дороги"/>
      <sheetName val="Смета10_НО"/>
      <sheetName val="Смета11_регламент"/>
      <sheetName val="смета12_конк_докум_"/>
      <sheetName val="См_13_ГОЧС_Ира"/>
      <sheetName val="топография"/>
      <sheetName val="свод 2"/>
      <sheetName val="свод1"/>
      <sheetName val="Смета"/>
      <sheetName val="Данные для расчёта сметы"/>
      <sheetName val="93-110"/>
      <sheetName val="свод"/>
      <sheetName val="Коэфф1."/>
      <sheetName val="ИДвалка"/>
      <sheetName val="СметаСводная павильон"/>
      <sheetName val="СметаСводная"/>
      <sheetName val="ИГ1"/>
      <sheetName val="матер."/>
      <sheetName val="См 1 наруж.водопровод"/>
      <sheetName val="Хаттон 90.90 Femco"/>
      <sheetName val="геология "/>
      <sheetName val="ИД1"/>
      <sheetName val="свод общ"/>
      <sheetName val="смета СИД"/>
      <sheetName val="часы"/>
      <sheetName val="см8"/>
      <sheetName val="р.Волхов"/>
      <sheetName val="ресурсная вед."/>
      <sheetName val="Съемка500+ПВО1"/>
      <sheetName val="гидрология"/>
      <sheetName val="Объемы работ по ПВ"/>
      <sheetName val="OCK1"/>
      <sheetName val="НМА"/>
      <sheetName val="кп"/>
      <sheetName val="фонтан разбитый2"/>
      <sheetName val="Январь"/>
      <sheetName val="ЗП_ЮНГ"/>
      <sheetName val="sapactivexlhiddensheet"/>
      <sheetName val="Лист1"/>
      <sheetName val="АЧ"/>
      <sheetName val="Итог"/>
      <sheetName val="ОПС"/>
      <sheetName val="КП НовоКов"/>
      <sheetName val="Лист3"/>
      <sheetName val="шаблон"/>
      <sheetName val="свод (2)"/>
      <sheetName val="КП Прим (3)"/>
      <sheetName val="Параметры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КП Прим (3)"/>
      <sheetName val="Калплан Прим"/>
      <sheetName val="КП Прим"/>
      <sheetName val="СметаСводная"/>
      <sheetName val="см1 топо Прим (2)"/>
      <sheetName val="см2 меж Прим"/>
      <sheetName val="см3 натинв. Прим"/>
      <sheetName val="Смета4 геологияПрим"/>
      <sheetName val="см5 трансп.пот. Прим"/>
      <sheetName val="смета 6 база  Прим"/>
      <sheetName val="Смета 7 инж.комм, НО Прим"/>
      <sheetName val="См 8 эколог изыск.Прим"/>
      <sheetName val="Смета 9 регламент Прим"/>
      <sheetName val="смета10 конк докум Прим"/>
      <sheetName val="смета 11регл2 Прим"/>
      <sheetName val="смета12 оценка Прим"/>
      <sheetName val="См 13 ГОЧС Прим"/>
      <sheetName val="КП Прим (2)"/>
      <sheetName val="см1 топо Прим"/>
      <sheetName val="см2 меж Прим (2)"/>
      <sheetName val="КП_Прим_(3)"/>
      <sheetName val="Калплан_Прим"/>
      <sheetName val="КП_Прим"/>
      <sheetName val="см1_топо_Прим_(2)"/>
      <sheetName val="см2_меж_Прим"/>
      <sheetName val="см3_натинв__Прим"/>
      <sheetName val="Смета4_геологияПрим"/>
      <sheetName val="см5_трансп_пот__Прим"/>
      <sheetName val="смета_6_база__Прим"/>
      <sheetName val="Смета_7_инж_комм,_НО_Прим"/>
      <sheetName val="См_8_эколог_изыск_Прим"/>
      <sheetName val="Смета_9_регламент_Прим"/>
      <sheetName val="смета10_конк_докум_Прим"/>
      <sheetName val="смета_11регл2_Прим"/>
      <sheetName val="смета12_оценка_Прим"/>
      <sheetName val="См_13_ГОЧС_Прим"/>
      <sheetName val="КП_Прим_(2)"/>
      <sheetName val="см1_топо_Прим"/>
      <sheetName val="см2_меж_Прим_(2)"/>
      <sheetName val="свод 2"/>
      <sheetName val="сводная"/>
      <sheetName val="СметаСводная Рыб"/>
      <sheetName val="ИГ1"/>
      <sheetName val="топография"/>
      <sheetName val="см8"/>
      <sheetName val="свод"/>
      <sheetName val="Данные для расчёта сметы"/>
      <sheetName val="См 1 наруж.водопровод"/>
      <sheetName val="Объемы работ по ПВ"/>
      <sheetName val="Смета 1свод"/>
      <sheetName val="гидрология"/>
      <sheetName val="свод1"/>
      <sheetName val="Смета"/>
      <sheetName val="КП НовоКов"/>
      <sheetName val="НМА"/>
      <sheetName val="эл.химз."/>
      <sheetName val="свод (2)"/>
      <sheetName val="кп"/>
      <sheetName val="Калплан ОИ2 Макм крестики"/>
      <sheetName val="смета12 оценка Мичм"/>
      <sheetName val="См 13 ГОЧС Мичм"/>
      <sheetName val="ПД"/>
      <sheetName val="Смета терзем"/>
      <sheetName val="sapactivexlhiddensheet"/>
      <sheetName val="Смета 2"/>
      <sheetName val="3труба (П)"/>
      <sheetName val="ИД"/>
      <sheetName val="Кал.план Жукова даты - не надо"/>
      <sheetName val="шаблон"/>
      <sheetName val="Калькуляция_2012"/>
      <sheetName val="Лист2"/>
      <sheetName val="Календарь новый"/>
      <sheetName val="Смета № 1 ИИ линия"/>
      <sheetName val="Параметры"/>
      <sheetName val="3.труба (П)"/>
      <sheetName val="19 МОЗ "/>
      <sheetName val="Сводная "/>
      <sheetName val="Смета 3 Гидролог"/>
      <sheetName val="СметаСводная 1 оч"/>
      <sheetName val="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Service"/>
      <sheetName val="Титул"/>
      <sheetName val="Требования"/>
      <sheetName val="Содержание"/>
      <sheetName val="Параметры"/>
      <sheetName val="Распределение затрат"/>
      <sheetName val="5 Бюджет продаж"/>
      <sheetName val="5.1"/>
      <sheetName val="5.2"/>
      <sheetName val="5.3"/>
      <sheetName val="6 Бюджет производства"/>
      <sheetName val="6.1.0"/>
      <sheetName val="6.1.1"/>
      <sheetName val="6.1.2"/>
      <sheetName val="6.2"/>
      <sheetName val="6.3"/>
      <sheetName val="6.4"/>
      <sheetName val="6.5"/>
      <sheetName val="7 Бюджет запасов и закупок"/>
      <sheetName val="8 Бюджет расходов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9 Бюджет ремонтов"/>
      <sheetName val="9.1"/>
      <sheetName val="9.2"/>
      <sheetName val="9.3"/>
      <sheetName val="9.4"/>
      <sheetName val="10 Бюджет кап. вложений"/>
      <sheetName val="10.0"/>
      <sheetName val="10.1"/>
      <sheetName val="10.2"/>
      <sheetName val="10.3"/>
      <sheetName val="10.4"/>
      <sheetName val="10.5"/>
      <sheetName val="10.6"/>
      <sheetName val="10.7"/>
      <sheetName val="11 Дебиторы"/>
      <sheetName val="12 Кредиторы"/>
      <sheetName val="13 Бюджет кредитов и фин.деятел"/>
      <sheetName val="13.1"/>
      <sheetName val="14 Бюджет налогов"/>
      <sheetName val="14.2"/>
      <sheetName val="14.3"/>
      <sheetName val="14.4"/>
      <sheetName val="15 Б-т опер и внереал. д.и.р."/>
      <sheetName val="15.1"/>
      <sheetName val="15.2"/>
      <sheetName val="15.3"/>
      <sheetName val="15.5"/>
      <sheetName val="15.6"/>
      <sheetName val="15.7"/>
      <sheetName val="15.8"/>
      <sheetName val="15.9"/>
      <sheetName val="15.10"/>
      <sheetName val="15.11"/>
      <sheetName val="15.12"/>
      <sheetName val="15.13"/>
      <sheetName val="15.14"/>
      <sheetName val="1 БДР"/>
      <sheetName val="1.1"/>
      <sheetName val="1.1.1"/>
      <sheetName val="1.1.2"/>
      <sheetName val="1.1.3"/>
      <sheetName val="1.1.4"/>
      <sheetName val="1.2"/>
      <sheetName val="1.3"/>
      <sheetName val="1.4"/>
      <sheetName val="1.5"/>
      <sheetName val="1.6"/>
      <sheetName val="1.7"/>
      <sheetName val="1.8"/>
      <sheetName val="2 БДДС"/>
      <sheetName val="3 Сводный бюджет"/>
      <sheetName val="4 Прогноз баланса"/>
      <sheetName val="4.1"/>
      <sheetName val="4.2"/>
      <sheetName val="4.3"/>
      <sheetName val="4.4"/>
      <sheetName val="т1"/>
      <sheetName val="т2"/>
      <sheetName val="т3"/>
      <sheetName val="т4"/>
      <sheetName val="т5"/>
      <sheetName val="т6"/>
      <sheetName val="т7"/>
      <sheetName val="т8"/>
      <sheetName val="т9"/>
      <sheetName val="т10"/>
      <sheetName val="Списки"/>
      <sheetName val="Альбом_аналитических_форм_2007"/>
      <sheetName val="1.2.1"/>
      <sheetName val="2.2.4"/>
      <sheetName val="Гр-СУ-КУ-ТД"/>
      <sheetName val="FES"/>
      <sheetName val="Общ"/>
      <sheetName val="Январ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DATA"/>
      <sheetName val="РП"/>
      <sheetName val="График"/>
      <sheetName val="ПДР"/>
      <sheetName val="СметаСводная павильон"/>
      <sheetName val="Summary"/>
      <sheetName val="93-110"/>
      <sheetName val="Смета"/>
      <sheetName val="Коэфф1."/>
      <sheetName val="сводная"/>
      <sheetName val="Данные для расчёта сметы"/>
      <sheetName val="см8"/>
      <sheetName val="Зап-3- СЦБ"/>
      <sheetName val="свод"/>
      <sheetName val="ЭХЗ"/>
      <sheetName val="Обновление"/>
      <sheetName val="Цена"/>
      <sheetName val="Product"/>
      <sheetName val="Смета 1свод"/>
      <sheetName val="Лист1"/>
      <sheetName val="Шкаф"/>
      <sheetName val="Прайс лист"/>
      <sheetName val="Счет-Фактура"/>
      <sheetName val="Св. смета"/>
      <sheetName val="РБС ИЗМ1"/>
      <sheetName val="СметаСводная снег"/>
      <sheetName val="СметаСводная"/>
      <sheetName val="СметаСводная Рыб"/>
      <sheetName val="1"/>
      <sheetName val="1ПС"/>
      <sheetName val="Таблица 2"/>
      <sheetName val="Январь"/>
      <sheetName val="АЧ"/>
      <sheetName val="Хаттон 90.90 Femco"/>
      <sheetName val="ИДвалка"/>
      <sheetName val="сохранить"/>
      <sheetName val="СМ"/>
      <sheetName val="К"/>
      <sheetName val="Кредиты"/>
      <sheetName val="Исх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м 1 наруж.водопровод"/>
      <sheetName val="свод 2"/>
      <sheetName val="Табл38-7"/>
      <sheetName val="вариант"/>
      <sheetName val="Разработка проекта"/>
      <sheetName val="КП НовоКов"/>
      <sheetName val="sapactivexlhiddensheet"/>
      <sheetName val="Переменные и константы"/>
      <sheetName val="СМЕТА проект"/>
      <sheetName val="РасчетКомандир1"/>
      <sheetName val="РасчетКомандир2"/>
      <sheetName val="Коэфф"/>
      <sheetName val="Смета2 проект. раб."/>
      <sheetName val="Суточная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Списки"/>
      <sheetName val="6.14_КР"/>
      <sheetName val="Прилож"/>
      <sheetName val="Пример расчета"/>
      <sheetName val="все"/>
      <sheetName val="Нормы"/>
      <sheetName val="OCK1"/>
      <sheetName val="1.3"/>
      <sheetName val="ИГ1"/>
      <sheetName val="К.рын"/>
      <sheetName val="Сводная смета"/>
      <sheetName val="Землеотвод"/>
      <sheetName val="Пояснение "/>
      <sheetName val="list"/>
      <sheetName val="ПДР ООО &quot;Юкос ФБЦ&quot;"/>
      <sheetName val="Прибыль опл"/>
      <sheetName val="3.1"/>
      <sheetName val="Коммерческие расходы"/>
      <sheetName val="13.1"/>
      <sheetName val="исходные данные"/>
      <sheetName val="расчетные таблицы"/>
      <sheetName val="к.84-к.83"/>
      <sheetName val="Лист опроса"/>
      <sheetName val="5ОборРабМест(HP)"/>
      <sheetName val="СметаСводная Колпино"/>
      <sheetName val="HP и оргтехника"/>
      <sheetName val="Лист2"/>
      <sheetName val="2002(v2)"/>
      <sheetName val="справ."/>
      <sheetName val="справ_"/>
      <sheetName val="оборудова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ИД1"/>
      <sheetName val="шаблон"/>
      <sheetName val="Таблица 4 АСУТП"/>
      <sheetName val="Смета 5.2. Кусты25,29,31,65"/>
      <sheetName val="свод общ"/>
      <sheetName val="№5 СУБ Инж защ"/>
      <sheetName val="Смета 2"/>
      <sheetName val="информация"/>
      <sheetName val="Текущие цены"/>
      <sheetName val="рабочий"/>
      <sheetName val="окраска"/>
      <sheetName val="отчет эл_эн  2000"/>
      <sheetName val="3.1 ТХ"/>
      <sheetName val="ЗП_ЮНГ"/>
      <sheetName val="СметаСводная 1 оч"/>
      <sheetName val="Данные_для_расчёта_сметы"/>
      <sheetName val="Коэфф1_"/>
      <sheetName val="Прайс_лист"/>
      <sheetName val="См_1_наруж_водопровод"/>
      <sheetName val="свод_2"/>
      <sheetName val="Разработка_проекта"/>
      <sheetName val="КП_НовоКов"/>
      <sheetName val="СметаСводная_1_оч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спомогательный"/>
      <sheetName val="Calc"/>
      <sheetName val="ID"/>
      <sheetName val="Смета 1"/>
      <sheetName val="История"/>
      <sheetName val="Р1"/>
      <sheetName val="Параметры_i"/>
      <sheetName val="справка"/>
      <sheetName val="суб.подряд"/>
      <sheetName val="ПСБ - ОЭ"/>
      <sheetName val="См3 СЦБ-зап"/>
      <sheetName val="Ачинский НПЗ"/>
      <sheetName val="D"/>
      <sheetName val="ИД"/>
      <sheetName val="Итог"/>
      <sheetName val="РН-ПНГ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20_Кредиты краткосрочные"/>
      <sheetName val="Амур ДОН"/>
      <sheetName val="3.5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кп"/>
      <sheetName val="свод (2)"/>
      <sheetName val="пятилетка"/>
      <sheetName val="мониторинг"/>
      <sheetName val="Калплан ОИ2 Макм крестики"/>
      <sheetName val="Смета терзем"/>
      <sheetName val="Кал.план Жукова даты - не надо"/>
      <sheetName val="ПОДПИСИ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П (2)"/>
      <sheetName val="Бюджет"/>
      <sheetName val="Смета2_проект__раб_"/>
      <sheetName val="Смета_1"/>
      <sheetName val="Input"/>
      <sheetName val="Calculation"/>
      <sheetName val="кп ГК"/>
      <sheetName val="Справочные данные"/>
      <sheetName val="Б.Сатка"/>
      <sheetName val="влад-таблица"/>
      <sheetName val="2002(v1)"/>
      <sheetName val="Подрядчики"/>
      <sheetName val="мсн"/>
      <sheetName val="мат"/>
      <sheetName val="суб_подряд"/>
      <sheetName val="ПСБ_-_ОЭ"/>
      <sheetName val="4"/>
      <sheetName val="смета СИД"/>
      <sheetName val="ресурсная вед."/>
      <sheetName val="р.Волхов"/>
      <sheetName val="КП к ГК"/>
      <sheetName val="изыскания 2"/>
      <sheetName val="Калплан Кра"/>
      <sheetName val="Материалы"/>
      <sheetName val="Баланс (Ф1)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Перечень Заказчиков"/>
      <sheetName val="СП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6.11 новый"/>
      <sheetName val="1155"/>
      <sheetName val=""/>
      <sheetName val="матер."/>
      <sheetName val="КП Прим (3)"/>
      <sheetName val="фонтан разбитый2"/>
      <sheetName val="13_1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ОПС"/>
      <sheetName val="выборка на22 июня"/>
      <sheetName val="HP_и_оргтехника"/>
      <sheetName val="СМЕТА_проект"/>
      <sheetName val="Лист_опроса"/>
      <sheetName val="СметаСводная_снег"/>
      <sheetName val="Хаттон_90_90_Femco"/>
      <sheetName val="Таблица 5"/>
      <sheetName val="Таблица 3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свод_общ"/>
      <sheetName val="таблица_руководству"/>
      <sheetName val="Суточная_добыча_за_неделю"/>
      <sheetName val="СметаСводная_павильон"/>
      <sheetName val="Объемы работ по ПВ"/>
      <sheetName val="1.401.2"/>
      <sheetName val="3труба (П)"/>
      <sheetName val="15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Восстановл_Лист37"/>
      <sheetName val="16"/>
      <sheetName val="Коэф"/>
      <sheetName val="Source lists"/>
      <sheetName val="PO Data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Rub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М_1"/>
      <sheetName val="ПД"/>
      <sheetName val="См.3_АСУ"/>
      <sheetName val="Полигон - ИЭИ "/>
      <sheetName val="Ком"/>
      <sheetName val="Акт выбора"/>
      <sheetName val="АСУ-линия-1"/>
      <sheetName val="ТЗ АСУ-1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РСС_АУ"/>
      <sheetName val="Раб.АУ"/>
      <sheetName val="Сводная "/>
      <sheetName val="7.ТХ Сети (кор)"/>
      <sheetName val="Tier 311208"/>
      <sheetName val="свод_ИИР"/>
      <sheetName val="См.№7 Эл."/>
      <sheetName val="См.№8 Пож."/>
      <sheetName val="См.№3 ВиК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лч и кам"/>
      <sheetName val="Смета 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2П"/>
      <sheetName val="Лист1 Справочные данные"/>
      <sheetName val="РАС"/>
      <sheetName val="ОМП"/>
      <sheetName val="СМПР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Шаблон"/>
      <sheetName val="Лист опроса"/>
      <sheetName val="Шаблон_ДЦ_АПК"/>
      <sheetName val="Дог_рас"/>
    </sheetNames>
    <sheetDataSet>
      <sheetData sheetId="0"/>
      <sheetData sheetId="1"/>
      <sheetData sheetId="2"/>
      <sheetData sheetId="3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свод ГК"/>
      <sheetName val="кп ГК"/>
      <sheetName val="кп"/>
      <sheetName val="свод"/>
      <sheetName val="сид"/>
      <sheetName val="изыскания 2"/>
      <sheetName val="экол из2"/>
      <sheetName val="Экол."/>
      <sheetName val="иск соор"/>
      <sheetName val="нар осв2"/>
      <sheetName val="канал2"/>
      <sheetName val="обсл моста"/>
      <sheetName val="маф"/>
      <sheetName val="трот2"/>
      <sheetName val="схема"/>
      <sheetName val="внт"/>
      <sheetName val="тэч"/>
      <sheetName val="ООС"/>
      <sheetName val="ГОЧС2"/>
      <sheetName val="бл-во2"/>
      <sheetName val="конкурсн1"/>
      <sheetName val="эксп"/>
      <sheetName val="рабчерт"/>
      <sheetName val="свод_ГК"/>
      <sheetName val="кп_ГК"/>
      <sheetName val="изыскания_2"/>
      <sheetName val="экол_из2"/>
      <sheetName val="Экол_"/>
      <sheetName val="иск_соор"/>
      <sheetName val="нар_осв2"/>
      <sheetName val="обсл_моста"/>
      <sheetName val="свод1"/>
      <sheetName val="СметаСводная павильон"/>
      <sheetName val="свод 2"/>
      <sheetName val="АЧ"/>
      <sheetName val="сводная"/>
      <sheetName val="топография"/>
      <sheetName val="93-110"/>
      <sheetName val="Смета"/>
      <sheetName val="Коэфф1."/>
      <sheetName val="ЗП_ЮНГ"/>
      <sheetName val="Данные для расчёта сметы"/>
      <sheetName val="СметаСводная снег"/>
      <sheetName val="см8"/>
      <sheetName val="См 1 наруж.водопровод"/>
      <sheetName val="СметаСводная"/>
      <sheetName val="Хаттон 90.90 Femco"/>
      <sheetName val="Январь"/>
      <sheetName val="НМА"/>
      <sheetName val="фонтан разбитый2"/>
      <sheetName val="Смета 3 Гидролог"/>
      <sheetName val="ИДвалка"/>
      <sheetName val="матер."/>
      <sheetName val="Смета 1свод"/>
      <sheetName val="sapactivexlhiddensheet"/>
      <sheetName val="геология "/>
      <sheetName val="свод общ"/>
      <sheetName val="ресурсная вед."/>
      <sheetName val="ОПС"/>
      <sheetName val="ИД1"/>
      <sheetName val="Объемы работ по П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Кал пл (2 этапа)"/>
      <sheetName val="Кал пл 27_02_04"/>
      <sheetName val="Сводная"/>
      <sheetName val="1"/>
      <sheetName val="2"/>
      <sheetName val="3"/>
      <sheetName val="4"/>
      <sheetName val="5"/>
      <sheetName val="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  <sheetName val="Расчет (СС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 ПС35"/>
      <sheetName val="Справка"/>
    </sheetNames>
    <sheetDataSet>
      <sheetData sheetId="0" refreshError="1"/>
      <sheetData sheetId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СметаСводная снег"/>
      <sheetName val="Смета1 Чеснович снег"/>
      <sheetName val="Смета2 снег геология"/>
      <sheetName val="См3 эколог изыск. снег"/>
      <sheetName val="смета4  Дор.работы"/>
      <sheetName val="Смета 6 Снег - Сети"/>
      <sheetName val="См 7Расчет ОДД Прокоп"/>
      <sheetName val="Смета8 ООС снег"/>
      <sheetName val="Смета9 регламент с 0,335"/>
      <sheetName val="КП снег"/>
      <sheetName val="См10  ГО и ЧС"/>
      <sheetName val="Смета11 Новые технологии"/>
      <sheetName val="Смета11 Ресурсоемкость"/>
      <sheetName val="Смета10 кадастр съемка п54"/>
      <sheetName val="Смета11 Землеустр.п54"/>
      <sheetName val="Смета12 межевание п54"/>
      <sheetName val="Смета13 Юрид оформл п54"/>
      <sheetName val="см14 конк докум Обв24"/>
      <sheetName val="См15Кр.линии"/>
      <sheetName val="См16 Сбор исх данных"/>
      <sheetName val="См17 Допэкз"/>
      <sheetName val="СметаСводная_снег"/>
      <sheetName val="Смета1_Чеснович_снег"/>
      <sheetName val="Смета2_снег_геология"/>
      <sheetName val="См3_эколог_изыск__снег"/>
      <sheetName val="смета4__Дор_работы"/>
      <sheetName val="Смета_6_Снег_-_Сети"/>
      <sheetName val="См_7Расчет_ОДД_Прокоп"/>
      <sheetName val="Смета8_ООС_снег"/>
      <sheetName val="Смета9_регламент_с_0,335"/>
      <sheetName val="КП_снег"/>
      <sheetName val="См10__ГО_и_ЧС"/>
      <sheetName val="Смета11_Новые_технологии"/>
      <sheetName val="Смета11_Ресурсоемкость"/>
      <sheetName val="Смета10_кадастр_съемка_п54"/>
      <sheetName val="Смета11_Землеустр_п54"/>
      <sheetName val="Смета12_межевание_п54"/>
      <sheetName val="Смета13_Юрид_оформл_п54"/>
      <sheetName val="см14_конк_докум_Обв24"/>
      <sheetName val="См15Кр_линии"/>
      <sheetName val="См16_Сбор_исх_данных"/>
      <sheetName val="См17_Допэкз"/>
      <sheetName val="93-110"/>
      <sheetName val="СметаСводная"/>
      <sheetName val="топография"/>
      <sheetName val="свод"/>
      <sheetName val="Данные для расчёта сметы"/>
      <sheetName val="см8"/>
      <sheetName val="Смета"/>
      <sheetName val="Смета 1свод"/>
      <sheetName val="СметаСводная павильон"/>
      <sheetName val="Коэфф1."/>
      <sheetName val="сводная"/>
      <sheetName val="sapactivexlhiddensheet"/>
      <sheetName val="свод 2"/>
      <sheetName val="АЧ"/>
      <sheetName val="часы"/>
      <sheetName val="смета СИД"/>
      <sheetName val="кп"/>
      <sheetName val="См 1 наруж.водопровод"/>
      <sheetName val="Смета 5.2. Кусты25,29,31,65"/>
      <sheetName val="Лист3"/>
      <sheetName val="Январь"/>
      <sheetName val="Итог"/>
      <sheetName val="ЗП_ЮНГ"/>
      <sheetName val="фонтан разбитый2"/>
      <sheetName val="Прайс лист"/>
      <sheetName val="Смета 3 Гидролог"/>
      <sheetName val="ИД"/>
      <sheetName val="матер."/>
      <sheetName val="СП"/>
      <sheetName val="пятилетка"/>
      <sheetName val="мониторинг"/>
      <sheetName val="ИД1"/>
      <sheetName val="Параметры"/>
      <sheetName val="Калплан ОИ2 Макм крестики"/>
      <sheetName val="геология "/>
      <sheetName val="ИДвалка"/>
      <sheetName val="свод1"/>
      <sheetName val="БД"/>
      <sheetName val="Хаттон 90.90 Femco"/>
      <sheetName val=""/>
      <sheetName val="Смета 7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топо"/>
      <sheetName val="Данные для расчёта сметы"/>
      <sheetName val="Прилож"/>
      <sheetName val="ПДР"/>
      <sheetName val="см8"/>
      <sheetName val="DATA"/>
      <sheetName val="справка"/>
      <sheetName val="суб.подряд"/>
      <sheetName val="ПСБ - ОЭ"/>
      <sheetName val="вариант"/>
      <sheetName val="Обновление"/>
      <sheetName val="Цена"/>
      <sheetName val="Product"/>
      <sheetName val="свод1"/>
      <sheetName val="СметаСводная 1 оч"/>
      <sheetName val="СметаСводная"/>
      <sheetName val="свод"/>
      <sheetName val="свод 2"/>
      <sheetName val="СметаСводная снег"/>
      <sheetName val="93-110"/>
      <sheetName val="Хаттон 90.90 Femco"/>
      <sheetName val="ИД1"/>
      <sheetName val="шаблон"/>
      <sheetName val="ИГ1"/>
      <sheetName val="сводная"/>
      <sheetName val="Коэфф1."/>
      <sheetName val="свод общ"/>
      <sheetName val="таблица руководству"/>
      <sheetName val="Суточная добыча за неделю"/>
      <sheetName val="СметаСводная павильон"/>
      <sheetName val="Таблица 4 АСУТП"/>
      <sheetName val="Смета 5.2. Кусты25,29,31,65"/>
      <sheetName val="НМА"/>
      <sheetName val="list"/>
      <sheetName val="См 1 наруж.водопровод"/>
      <sheetName val="Подрядчики"/>
      <sheetName val="Итог"/>
      <sheetName val="смета СИД"/>
      <sheetName val="часы"/>
      <sheetName val="ресурсная вед."/>
      <sheetName val="ИДвалка"/>
      <sheetName val="ОПС"/>
      <sheetName val="Данные_для_расчёта_сметы"/>
      <sheetName val="СметаСводная_снег"/>
      <sheetName val="свод_2"/>
      <sheetName val="Хаттон_90_90_Femco"/>
      <sheetName val="Коэфф1_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2002(v2)"/>
      <sheetName val="2002_v2_"/>
      <sheetName val="информация"/>
      <sheetName val="сохранить"/>
      <sheetName val="р.Волхов"/>
      <sheetName val="Материалы"/>
      <sheetName val="кп"/>
      <sheetName val="Январь"/>
      <sheetName val="матер."/>
      <sheetName val="КП Прим (3)"/>
      <sheetName val="КП НовоКов"/>
      <sheetName val="к.84-к.83"/>
      <sheetName val="Нормы"/>
      <sheetName val="Текущие цены"/>
      <sheetName val="рабочий"/>
      <sheetName val="окраска"/>
      <sheetName val="Summary"/>
      <sheetName val="все"/>
      <sheetName val="Зап-3- СЦБ"/>
      <sheetName val="Кредиты"/>
      <sheetName val="Табл38-7"/>
      <sheetName val="Пример расчета"/>
      <sheetName val="СметаСводная Рыб"/>
      <sheetName val="отчет эл_эн  2000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Счет-Фактура"/>
      <sheetName val="6.3"/>
      <sheetName val="6.7"/>
      <sheetName val="6.3.1.3"/>
      <sheetName val="График"/>
      <sheetName val="Лист2"/>
      <sheetName val="КП (2)"/>
      <sheetName val="Бюджет"/>
      <sheetName val="Norm"/>
      <sheetName val="sapactivexlhiddensheet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К.рын"/>
      <sheetName val="Сводная смета"/>
      <sheetName val="Землеот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Разработка проекта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Прибыль опл"/>
      <sheetName val="Вспомогательный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прав."/>
      <sheetName val="справ_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оператор"/>
      <sheetName val="исх_данные"/>
      <sheetName val="СметаСводная Колпино"/>
      <sheetName val="мсн"/>
      <sheetName val="мат"/>
      <sheetName val="3.5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КП к ГК"/>
      <sheetName val="изыскания 2"/>
      <sheetName val="Калплан Кра"/>
      <sheetName val=""/>
      <sheetName val="13_1"/>
      <sheetName val="Leistungsakt"/>
      <sheetName val="3.1"/>
      <sheetName val="Коммерческие расходы"/>
      <sheetName val="СС замеч с ответами"/>
      <sheetName val="1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Перечень Заказчиков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Пояснение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1155"/>
      <sheetName val="RSOILBAL"/>
      <sheetName val="смета 2 проект. работы"/>
      <sheetName val="4сд"/>
      <sheetName val="2сд"/>
      <sheetName val="7сд"/>
      <sheetName val="MAIN_PARAMETERS"/>
      <sheetName val="Капитальные затраты"/>
      <sheetName val="Opex personnel (Term facs)"/>
      <sheetName val="2.2 "/>
      <sheetName val="6.11 новый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EKDEB90"/>
      <sheetName val="Коэф КВ"/>
      <sheetName val="К"/>
      <sheetName val="Смета терзем"/>
      <sheetName val="Кал.план Жукова даты - не надо"/>
      <sheetName val="Лист3"/>
      <sheetName val="АЧ"/>
      <sheetName val="кп (3)"/>
      <sheetName val="СП"/>
      <sheetName val="фонтан разбитый2"/>
      <sheetName val="Объемы работ по ПВ"/>
      <sheetName val="накладная"/>
      <sheetName val="Акт"/>
      <sheetName val="Баланс (Ф1)"/>
      <sheetName val="Смета-Т"/>
      <sheetName val="Смета 3 Гидролог"/>
      <sheetName val="Записка СЦБ"/>
      <sheetName val="Дополнительные параметры"/>
      <sheetName val="РС "/>
      <sheetName val="Свод объем"/>
      <sheetName val="Табл.5"/>
      <sheetName val="Табл.2"/>
      <sheetName val="Исх.данные"/>
      <sheetName val="Дог цена"/>
      <sheetName val="Курс доллара"/>
      <sheetName val="Календарь новый"/>
      <sheetName val="Смета № 1 ИИ линия"/>
      <sheetName val="Общая часть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DMTR_BP_03"/>
      <sheetName val="см №1.1 Геодезические работы "/>
      <sheetName val="см №1.4 Экология "/>
      <sheetName val="Input Assumptions"/>
      <sheetName val="Расчет курса"/>
      <sheetName val="XLR_NoRangeSheet"/>
      <sheetName val="НЕДЕЛИ"/>
      <sheetName val="GD"/>
      <sheetName val="АСУ ТП 1 этап ПД"/>
      <sheetName val="геолог"/>
      <sheetName val="SakhNIPI5"/>
      <sheetName val="ПИР"/>
      <sheetName val="PO Data"/>
      <sheetName val="Source Lists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3труба (П)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Таблица 5"/>
      <sheetName val="Таблица 3"/>
      <sheetName val="Rub"/>
      <sheetName val="HP_и_оргтехника"/>
      <sheetName val="СМЕТА_проект"/>
      <sheetName val="Лист_опроса"/>
      <sheetName val="выборка на22 июня"/>
      <sheetName val="15"/>
      <sheetName val="Акт выбора"/>
      <sheetName val="Коэф"/>
      <sheetName val="См.3_АСУ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Сводная_смета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свод_3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Восстановл_Лист37"/>
      <sheetName val="16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М_1"/>
      <sheetName val="Сводная "/>
      <sheetName val="7.ТХ Сети (кор)"/>
      <sheetName val="лч и кам"/>
      <sheetName val="Tier 311208"/>
      <sheetName val="свод_ИИР"/>
      <sheetName val="ПД"/>
      <sheetName val="См.№7 Эл."/>
      <sheetName val="См.№8 Пож."/>
      <sheetName val="См.№3 ВиК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Общ"/>
      <sheetName val="BACT"/>
      <sheetName val="Полигон - ИЭИ "/>
      <sheetName val="Ко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СМ_x000b__x0011__x0012__x000c__x0011__x0011__x0011__x0011__x0011__x0011_"/>
      <sheetName val="ᄀᄀᄀᄀᄀᄀᄀᄀᄀᄀᄀᄀᄀᄀᄀᄀᄀ"/>
      <sheetName val="№1"/>
      <sheetName val="РСС_АУ"/>
      <sheetName val="Раб.АУ"/>
      <sheetName val="Сметы за сопровождение"/>
      <sheetName val="Объем работ"/>
      <sheetName val="2-stage"/>
      <sheetName val="АСУ-линия-1"/>
      <sheetName val="ТЗ АСУ-1"/>
      <sheetName val="ИД СМР"/>
      <sheetName val="Виды работ АСО"/>
      <sheetName val="6"/>
      <sheetName val="1.14"/>
      <sheetName val="1.7"/>
      <sheetName val="ЛС_РЕС"/>
      <sheetName val="таблица_руко_x0019__x0015_ _x0003__x000c__x0011__x0011_"/>
      <sheetName val="MararashAA"/>
      <sheetName val="ПРОЦЕНТЫ"/>
      <sheetName val="Бл.электр."/>
      <sheetName val="8"/>
      <sheetName val="ПД-2.2"/>
      <sheetName val="ФОТ для смет"/>
      <sheetName val="2 Геология"/>
      <sheetName val="Lucent"/>
      <sheetName val="таблица_руко_x0019__x0015_ _x0003__x000c__x0011__x0011_"/>
      <sheetName val="Лист"/>
      <sheetName val="Исх"/>
      <sheetName val="СМ"/>
      <sheetName val="Норм"/>
      <sheetName val="СМИС"/>
      <sheetName val="База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Исх."/>
      <sheetName val="#ССЫЛКА"/>
      <sheetName val="исх-данные"/>
      <sheetName val="пофакторный"/>
      <sheetName val="РАСШИФ_ЦЕХ_РАСХ"/>
      <sheetName val="топ"/>
      <sheetName val="Дог_рас"/>
      <sheetName val="Ограничения шаблон"/>
      <sheetName val="Причины отклонений"/>
      <sheetName val="Статус работы"/>
      <sheetName val="Уровень графика"/>
      <sheetName val="Должности"/>
      <sheetName val="const"/>
      <sheetName val="Исходная"/>
      <sheetName val="3_гидромет"/>
      <sheetName val="3 Сл.-структура затрат"/>
      <sheetName val="ИД ПНР"/>
      <sheetName val="анализ 2003_2004исполнение МТО"/>
      <sheetName val="Main list"/>
      <sheetName val="Технический лист"/>
      <sheetName val="Тестовый"/>
      <sheetName val="Panduit"/>
      <sheetName val="ПД-2.1"/>
      <sheetName val="Смета 7"/>
      <sheetName val="Приложение 2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"/>
      <sheetName val="Акт выполненных работ 46"/>
      <sheetName val="SMW_Служебная"/>
      <sheetName val=" Свод"/>
      <sheetName val="аванс по ОС"/>
      <sheetName val="Авансы выданные"/>
      <sheetName val="Кред"/>
      <sheetName val="ДЗ"/>
      <sheetName val="Кред. задолж."/>
      <sheetName val="Прочие"/>
      <sheetName val="КБК ДПК"/>
      <sheetName val="Имя"/>
      <sheetName val="Прас_лист"/>
      <sheetName val="исключ ЭХЗ"/>
      <sheetName val="БДР"/>
      <sheetName val="геол"/>
      <sheetName val="Сводный"/>
      <sheetName val="41"/>
      <sheetName val="Прил.5 СС"/>
      <sheetName val="ГАЗ_камаз"/>
      <sheetName val="Форма 2.1"/>
      <sheetName val="расчет вязкости"/>
      <sheetName val="Сравнение с Finder - ДНС-5"/>
      <sheetName val="ПС 110 кВ (доп)"/>
      <sheetName val="Договорная цена"/>
      <sheetName val="№2Гидромет."/>
      <sheetName val="№2Геолог"/>
      <sheetName val="№2Геолог с.п."/>
      <sheetName val="№3Экологи (2этап)"/>
      <sheetName val="расчеты"/>
      <sheetName val="Акт-Смета_30"/>
      <sheetName val="автоматизация РД"/>
      <sheetName val="ДЦ"/>
      <sheetName val="Прочее"/>
      <sheetName val=" Оборудование  end"/>
      <sheetName val="ДКСС от МПС"/>
      <sheetName val="СметаСводная_снег1"/>
      <sheetName val="Хаттон_90_90_Femco1"/>
      <sheetName val="свод_общ1"/>
      <sheetName val="таблица_руководству1"/>
      <sheetName val="Суточная_добыча_за_неделю1"/>
      <sheetName val="СметаСводная_павильон1"/>
      <sheetName val="13_11"/>
      <sheetName val="матер_"/>
      <sheetName val="КП_Прим_(3)"/>
      <sheetName val="Пояснение_"/>
      <sheetName val="смета_2_проект__работы"/>
      <sheetName val="СтрЗапасов_(2)"/>
      <sheetName val="PwC_Copies_from_old_models_--&gt;&gt;"/>
      <sheetName val="Сравнение_ДПН_факт_06-07"/>
      <sheetName val="НМ_расчеты"/>
      <sheetName val="Коэф_КВ"/>
      <sheetName val="Смета_терзем"/>
      <sheetName val="Кал_план_Жукова_даты_-_не_надо"/>
      <sheetName val="кп_(3)"/>
      <sheetName val="фонтан_разбитый2"/>
      <sheetName val="Объемы_работ_по_ПВ"/>
      <sheetName val="Баланс_(Ф1)"/>
      <sheetName val="Смета_3_Гидролог"/>
      <sheetName val="Записка_СЦБ"/>
      <sheetName val="Дополнительные_параметры"/>
      <sheetName val="РС_"/>
      <sheetName val="Свод_объем"/>
      <sheetName val="Дог_цена"/>
      <sheetName val="Курс_доллара"/>
      <sheetName val="Календарь_новый"/>
      <sheetName val="Смета_№_1_ИИ_линия"/>
      <sheetName val="Общая_часть"/>
      <sheetName val="См_№3_ОПР"/>
      <sheetName val="см_№6_АВЗУ_и_ГПЗУ"/>
      <sheetName val="см_№1_1_Геодезические_работы_"/>
      <sheetName val="см_№1_4_Экология_"/>
      <sheetName val="Input_Assumptions"/>
      <sheetName val="Расчет_курса"/>
      <sheetName val="АСУ_ТП_1_этап_ПД"/>
      <sheetName val="PO_Data"/>
      <sheetName val="Source_Lists"/>
      <sheetName val="РС"/>
      <sheetName val="Пра"/>
      <sheetName val="сводная (2)"/>
      <sheetName val="GLOBAL"/>
      <sheetName val="1_401_2"/>
      <sheetName val="ИНСТРУКЦИЯ"/>
      <sheetName val="темп"/>
      <sheetName val="ЛЧ Р"/>
      <sheetName val="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  <sheetName val="Расчет (ССР)"/>
      <sheetName val="СметаСводная п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кп ГК"/>
      <sheetName val="кп"/>
      <sheetName val="свод общ ГК"/>
      <sheetName val="свод общ"/>
      <sheetName val="свод1"/>
      <sheetName val="свод 2"/>
      <sheetName val="свод 3"/>
      <sheetName val="свод 4"/>
      <sheetName val="свод 5"/>
      <sheetName val="сид1"/>
      <sheetName val="сид2"/>
      <sheetName val="сид3"/>
      <sheetName val="сид4"/>
      <sheetName val="сид5"/>
      <sheetName val="изыскания 1"/>
      <sheetName val="изыскания 2"/>
      <sheetName val="изыскания 3"/>
      <sheetName val="изыскания 4"/>
      <sheetName val="изыскания5"/>
      <sheetName val="ЭИ1"/>
      <sheetName val="ЭИ2"/>
      <sheetName val="ЭИ3"/>
      <sheetName val="ЭИ4"/>
      <sheetName val="ЭИ5"/>
      <sheetName val="экол из1"/>
      <sheetName val="экол из2"/>
      <sheetName val="экол из3"/>
      <sheetName val="экол из4"/>
      <sheetName val="экол из5"/>
      <sheetName val="дор1"/>
      <sheetName val="дор2"/>
      <sheetName val="дор3"/>
      <sheetName val="дор4"/>
      <sheetName val="дор5"/>
      <sheetName val="иск соор4"/>
      <sheetName val="площадка1"/>
      <sheetName val="площадка5"/>
      <sheetName val="светоф2"/>
      <sheetName val="светоф5"/>
      <sheetName val="ост2"/>
      <sheetName val="ост3"/>
      <sheetName val="трот2"/>
      <sheetName val="трот3"/>
      <sheetName val="нар осв1"/>
      <sheetName val="нар осв2"/>
      <sheetName val="нар осв3"/>
      <sheetName val="электроснаб1"/>
      <sheetName val="электроснаб2"/>
      <sheetName val="электроснаб3"/>
      <sheetName val="пер ком1 "/>
      <sheetName val="пер ком2"/>
      <sheetName val="пер ком3"/>
      <sheetName val="пер ком4"/>
      <sheetName val="пер ком5"/>
      <sheetName val="канал1"/>
      <sheetName val="канал2"/>
      <sheetName val="канал3"/>
      <sheetName val="экран2"/>
      <sheetName val="экран3"/>
      <sheetName val="орг_движ1"/>
      <sheetName val="орг_движ2"/>
      <sheetName val="орг_движ3"/>
      <sheetName val="орг_движ4"/>
      <sheetName val="орг_движ5"/>
      <sheetName val="акт1"/>
      <sheetName val="акт2"/>
      <sheetName val="акт3"/>
      <sheetName val="акт4"/>
      <sheetName val="акт5"/>
      <sheetName val="ГОЧС1"/>
      <sheetName val="ГОЧС2"/>
      <sheetName val="ГОЧС3"/>
      <sheetName val="ГОЧС4"/>
      <sheetName val="ГОЧС5"/>
      <sheetName val="оос1"/>
      <sheetName val="оос2"/>
      <sheetName val="оос3"/>
      <sheetName val="оос4"/>
      <sheetName val="оос5"/>
      <sheetName val="бл-во2"/>
      <sheetName val="бл-во3"/>
      <sheetName val="тэч1"/>
      <sheetName val="тэч2"/>
      <sheetName val="тэч3"/>
      <sheetName val="тэч4"/>
      <sheetName val="тэч5"/>
      <sheetName val="сод дор1"/>
      <sheetName val="сод дор2"/>
      <sheetName val="сод дор3"/>
      <sheetName val="сод дор4"/>
      <sheetName val="сод дор5"/>
      <sheetName val="изъят зем уч1"/>
      <sheetName val="изъят зем уч2"/>
      <sheetName val="изъят зем уч3"/>
      <sheetName val="изъят зем уч4"/>
      <sheetName val="изъят зем уч5"/>
      <sheetName val="памятн1"/>
      <sheetName val="памятн2"/>
      <sheetName val="памятн3"/>
      <sheetName val="памятн4"/>
      <sheetName val="памятн5"/>
      <sheetName val="конкурсн1"/>
      <sheetName val="конкурсн2"/>
      <sheetName val="конкурсн3"/>
      <sheetName val="конкурсн4"/>
      <sheetName val="конкурсн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93-110"/>
      <sheetName val="СметаСводная снег"/>
      <sheetName val="Смета 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Лист1"/>
      <sheetName val="2002(v2)"/>
      <sheetName val="ПРОГНОЗ_1"/>
      <sheetName val="справ."/>
      <sheetName val="Лист2"/>
      <sheetName val="эл_химз_"/>
      <sheetName val="геология_"/>
      <sheetName val="справ_"/>
      <sheetName val="Данные для расчёта сметы"/>
      <sheetName val="СметаСводная снег"/>
      <sheetName val="2002_v2_"/>
      <sheetName val="лч и кам"/>
      <sheetName val="93-110"/>
      <sheetName val="СметаСводная"/>
      <sheetName val="ИГ1"/>
      <sheetName val="СметаСводная павильон"/>
      <sheetName val="Смета"/>
      <sheetName val="топо"/>
      <sheetName val="оборудован"/>
      <sheetName val="Упр"/>
      <sheetName val="см8"/>
      <sheetName val="РН-ПНГ"/>
      <sheetName val="Перечень ИУ"/>
      <sheetName val="Коэфф1."/>
      <sheetName val="свод 2"/>
      <sheetName val="влад-таблица"/>
      <sheetName val="2002(v1)"/>
      <sheetName val="Подрядчики"/>
      <sheetName val="Январь"/>
      <sheetName val="3.1 ТХ"/>
      <sheetName val="ЗП_ЮНГ"/>
      <sheetName val="sapactivexlhiddensheet"/>
      <sheetName val="НМА"/>
      <sheetName val="оператор"/>
      <sheetName val="исх_данные"/>
      <sheetName val="ст ГТМ"/>
      <sheetName val="СметаСводная Колпино"/>
      <sheetName val="Итог"/>
      <sheetName val="мсн"/>
      <sheetName val="мат"/>
      <sheetName val="к.84-к.83"/>
      <sheetName val="ТИТУЛ"/>
      <sheetName val="6.14"/>
      <sheetName val="ОБЩЕСТВА"/>
      <sheetName val="6.3.1"/>
      <sheetName val="6.20"/>
      <sheetName val="6.4.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ДР"/>
      <sheetName val="Прилож"/>
      <sheetName val="DATA"/>
      <sheetName val="Нормы"/>
      <sheetName val="вариант"/>
      <sheetName val="Обновление"/>
      <sheetName val="Цена"/>
      <sheetName val="Product"/>
      <sheetName val="Текущие цены"/>
      <sheetName val="рабочий"/>
      <sheetName val="окраска"/>
      <sheetName val="Summary"/>
      <sheetName val="все"/>
      <sheetName val="Зап-3- СЦБ"/>
      <sheetName val="Кредиты"/>
      <sheetName val="Табл38-7"/>
      <sheetName val="Пример расчета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Данные_для_расчёта_сметы"/>
      <sheetName val="Текущие_цены"/>
      <sheetName val="свод_2"/>
      <sheetName val="Зап-3-_СЦБ"/>
      <sheetName val="Пример_расчета"/>
      <sheetName val="СметаСводная_Рыб"/>
      <sheetName val="отчет_эл_эн__2000"/>
      <sheetName val="к_84-к_83"/>
      <sheetName val="Счет-Фактура"/>
      <sheetName val="6.3"/>
      <sheetName val="6.7"/>
      <sheetName val="6.3.1.3"/>
      <sheetName val="График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1.401.2"/>
      <sheetName val="Rub"/>
      <sheetName val="1"/>
      <sheetName val="Пояснение "/>
      <sheetName val="3.1"/>
      <sheetName val="Коммерческие расходы"/>
      <sheetName val="ц_1991"/>
      <sheetName val="смета 2 проект. работы"/>
      <sheetName val="Хар_"/>
      <sheetName val="С1_"/>
      <sheetName val="СтрЗапасов (2)"/>
      <sheetName val="НМ расчеты"/>
      <sheetName val="Общая часть"/>
      <sheetName val="СС замеч с ответами"/>
      <sheetName val="начало"/>
      <sheetName val="Main"/>
      <sheetName val="УП _2004"/>
      <sheetName val="Спецификация"/>
      <sheetName val="Константы и результаты"/>
      <sheetName val="Лизинг"/>
      <sheetName val="Удельные(проф.)"/>
      <sheetName val="расчет №3"/>
      <sheetName val="3.2"/>
      <sheetName val="3.3"/>
      <sheetName val="Р2.1"/>
      <sheetName val="Р2.2"/>
      <sheetName val="Р3"/>
      <sheetName val="Р4"/>
      <sheetName val="Р5"/>
      <sheetName val="Р7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Курсы"/>
      <sheetName val="в работу"/>
      <sheetName val="1ПС"/>
      <sheetName val="20_Кредиты краткосрочные"/>
      <sheetName val="Лист3"/>
      <sheetName val="АЧ"/>
      <sheetName val="кп"/>
      <sheetName val="Баланс (Ф1)"/>
      <sheetName val="Перечень Заказчиков"/>
      <sheetName val="Смета терзем"/>
      <sheetName val="СП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13_1"/>
      <sheetName val=""/>
      <sheetName val="К"/>
      <sheetName val="Кал.план Жукова даты - не надо"/>
      <sheetName val="матер."/>
      <sheetName val="КП Прим (3)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1155"/>
      <sheetName val="Коэф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Объемы работ по ПВ"/>
      <sheetName val="16"/>
      <sheetName val="Таблица 5"/>
      <sheetName val="Таблица 3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Source lists"/>
      <sheetName val="PO Data"/>
      <sheetName val="ПД"/>
      <sheetName val="СВ 2"/>
      <sheetName val="Акт выбора"/>
      <sheetName val="Смета _4ПР ЭХЗ"/>
      <sheetName val="свод_ИИР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СМ_x000b__x0011__x0012__x000c__x0011__x0011__x0011__x0011__x0011__x0011_"/>
      <sheetName val="ᄀᄀᄀᄀᄀᄀᄀᄀᄀᄀᄀᄀᄀᄀᄀᄀᄀ"/>
      <sheetName val="Tier 311208"/>
      <sheetName val="См.№7 Эл."/>
      <sheetName val="См.№8 Пож."/>
      <sheetName val="См.№3 ВиК"/>
      <sheetName val="№1"/>
      <sheetName val="РСС_АУ"/>
      <sheetName val="Раб.АУ"/>
      <sheetName val="Сметы за сопровождение"/>
      <sheetName val="Объем работ"/>
      <sheetName val="См.3_АСУ"/>
      <sheetName val="Полигон - ИЭИ "/>
      <sheetName val="Ком"/>
      <sheetName val="2-stage"/>
      <sheetName val="База Геодезия"/>
      <sheetName val="База Геология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ИД СМР"/>
      <sheetName val="Виды работ АСО"/>
      <sheetName val="6"/>
      <sheetName val="1.14"/>
      <sheetName val="1.7"/>
      <sheetName val="ЛС_РЕС"/>
      <sheetName val="таблица_руко_x0019__x0015_ _x0003__x000c__x0011__x0011_"/>
      <sheetName val="MararashAA"/>
      <sheetName val="ПРОЦЕНТЫ"/>
      <sheetName val="Бл.электр."/>
      <sheetName val="8"/>
      <sheetName val="ПД-2.2"/>
      <sheetName val="ФОТ для смет"/>
      <sheetName val="2 Геология"/>
      <sheetName val="Общ"/>
      <sheetName val="BACT"/>
      <sheetName val="Lucent"/>
      <sheetName val="СМ"/>
      <sheetName val="таблица_руко_x0019__x0015_ _x0003__x000c__x0011__x0011_"/>
      <sheetName val="Норм"/>
      <sheetName val="ГАЗ_камаз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База"/>
      <sheetName val="basa"/>
      <sheetName val="1.2_"/>
      <sheetName val="Base"/>
      <sheetName val="кап.ремонт"/>
      <sheetName val="Обор"/>
      <sheetName val="Вспом."/>
      <sheetName val="УКП"/>
      <sheetName val="БД"/>
      <sheetName val="Лист4"/>
      <sheetName val="Общий"/>
      <sheetName val="ТабР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ИД ПНР"/>
      <sheetName val="Технический лист"/>
      <sheetName val="Приложение 2"/>
      <sheetName val="анализ 2003_2004исполнение МТО"/>
      <sheetName val="3_гидромет"/>
      <sheetName val="аванс по ОС"/>
      <sheetName val="Авансы выданные"/>
      <sheetName val="Кред"/>
      <sheetName val="ДЗ"/>
      <sheetName val="Кред. задолж."/>
      <sheetName val="Прочие"/>
      <sheetName val="Прас_лист"/>
      <sheetName val="исключ ЭХЗ"/>
      <sheetName val="БДР"/>
      <sheetName val="КБК ДПК"/>
      <sheetName val="геол"/>
      <sheetName val="ЖД 3.1"/>
      <sheetName val="УСР"/>
      <sheetName val="Объемы"/>
      <sheetName val="Main list"/>
      <sheetName val="Имя"/>
      <sheetName val="Сводный"/>
      <sheetName val="Тестовый"/>
      <sheetName val="41"/>
      <sheetName val="СметаСводная п54"/>
      <sheetName val="Смета 7"/>
      <sheetName val=" Свод"/>
      <sheetName val="Договорная цена"/>
      <sheetName val="Panduit"/>
      <sheetName val="ПС"/>
      <sheetName val="эл_химз_2"/>
      <sheetName val="Прил.5 СС"/>
      <sheetName val="Форма 2.1"/>
      <sheetName val="расчет вязкости"/>
      <sheetName val="Сравнение с Finder - ДНС-5"/>
      <sheetName val="Должности"/>
      <sheetName val="Исходная"/>
      <sheetName val="3 Сл.-структура затрат"/>
      <sheetName val="const"/>
      <sheetName val="ПС 110 кВ (доп)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№2Гидромет."/>
      <sheetName val="№2Геолог"/>
      <sheetName val="№2Геолог с.п."/>
      <sheetName val="№3Экологи (2этап)"/>
      <sheetName val="расчеты"/>
      <sheetName val="Акт-Смета_30"/>
      <sheetName val="автоматизация РД"/>
      <sheetName val="ДЦ"/>
      <sheetName val="Прочее"/>
      <sheetName val=" Оборудование  end"/>
      <sheetName val="ПД-2.1"/>
      <sheetName val="Пра"/>
      <sheetName val="1_401_2"/>
      <sheetName val="ИНСТРУКЦИЯ"/>
      <sheetName val="сводная (2)"/>
      <sheetName val="GLOBAL"/>
      <sheetName val="ЛЧ Р"/>
      <sheetName val="1-1"/>
      <sheetName val="1-2"/>
      <sheetName val="1-4"/>
      <sheetName val="изм2-1"/>
      <sheetName val="2-2"/>
      <sheetName val="2-3"/>
      <sheetName val="изм7-1"/>
      <sheetName val="изм9-1"/>
      <sheetName val="см 5 ОДД "/>
      <sheetName val="Смета 2 эл.монтаж"/>
      <sheetName val="Смета 1 общестроит"/>
      <sheetName val="СВ"/>
      <sheetName val="СМЕТА_проект1"/>
      <sheetName val="1_31"/>
      <sheetName val="К_рын1"/>
      <sheetName val="Сводная_смета1"/>
      <sheetName val="РС_"/>
      <sheetName val="СметаСводная_Колпино1"/>
      <sheetName val="справ_2"/>
      <sheetName val="СметаСводная_снег1"/>
      <sheetName val="свод_31"/>
      <sheetName val="Переменные_и_константы1"/>
      <sheetName val="13_11"/>
      <sheetName val="КП_(2)1"/>
      <sheetName val="СметаСводная_павильон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Перечень_ИУ1"/>
      <sheetName val="3_1_ТХ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Смета_терзем"/>
      <sheetName val="Opex_personnel_(Term_facs)1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Коэф_КВ"/>
      <sheetName val="3_11"/>
      <sheetName val="Коммерческие_расходы1"/>
      <sheetName val="СС_замеч_с_ответами1"/>
      <sheetName val="УП__20041"/>
      <sheetName val="Кал_план_Жукова_даты_-_не_надо"/>
      <sheetName val="Пояснение_"/>
      <sheetName val="Капитальные_затраты1"/>
      <sheetName val="ДДС_(Форма_№3)"/>
      <sheetName val="смета_2_проект__работы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матер_"/>
      <sheetName val="КП_Прим_(3)"/>
      <sheetName val="кп_(3)"/>
      <sheetName val="фонтан_разбитый2"/>
      <sheetName val="Баланс_(Ф1)"/>
      <sheetName val="Смета_3_Гидролог"/>
      <sheetName val="Записка_СЦБ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СВОДНАЯ_"/>
      <sheetName val="выборка_на22_июня"/>
      <sheetName val="3труба_(П)"/>
      <sheetName val="Объемы_работ_по_ПВ"/>
      <sheetName val="Бл_электр_"/>
      <sheetName val="Таблица_5"/>
      <sheetName val="Таблица_3"/>
      <sheetName val="Source_lists"/>
      <sheetName val="PO_Data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Раб_АУ"/>
      <sheetName val="Сметы_за_сопровождение"/>
      <sheetName val="Настройки"/>
      <sheetName val="Коэффициенты"/>
      <sheetName val="W28"/>
      <sheetName val="СмРучБур"/>
      <sheetName val="Список_объектов"/>
      <sheetName val="проектные роли"/>
      <sheetName val="ЕТС (ф)"/>
      <sheetName val="Исх1"/>
      <sheetName val="эл_химз_3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. данные"/>
      <sheetName val="Промер глуб"/>
      <sheetName val="Расчет №1.1"/>
      <sheetName val="Расчет №2.1"/>
      <sheetName val="эл_химз_4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13_12"/>
      <sheetName val="Коэфф1_3"/>
      <sheetName val="6_32"/>
      <sheetName val="6_72"/>
      <sheetName val="6_3_1_32"/>
      <sheetName val="КП_(2)2"/>
      <sheetName val="свод_32"/>
      <sheetName val="Смета2_проект__раб_3"/>
      <sheetName val="Смета_13"/>
      <sheetName val="СМЕТА_проект2"/>
      <sheetName val="Production_and_Spend2"/>
      <sheetName val="Прайс_лист3"/>
      <sheetName val="1_32"/>
      <sheetName val="К_рын2"/>
      <sheetName val="Сводная_смета2"/>
      <sheetName val="См_1_наруж_водопровод3"/>
      <sheetName val="Разработка_проекта3"/>
      <sheetName val="КП_НовоКов3"/>
      <sheetName val="СметаСводная_1_оч3"/>
      <sheetName val="Переменные_и_константы2"/>
      <sheetName val="свод_(2)2"/>
      <sheetName val="Калплан_ОИ2_Макм_крестики2"/>
      <sheetName val="СметаСводная_павильон2"/>
      <sheetName val="Св__смета2"/>
      <sheetName val="РБС_ИЗМ1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22"/>
      <sheetName val="Таблица_4_АСУТП2"/>
      <sheetName val="ст_ГТМ2"/>
      <sheetName val="ПДР_ООО_&quot;Юкос_ФБЦ&quot;2"/>
      <sheetName val="исходные_данные2"/>
      <sheetName val="расчетные_таблицы2"/>
      <sheetName val="Амур_ДОН2"/>
      <sheetName val="кп_ГК2"/>
      <sheetName val="Справочные_данные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уб_подряд3"/>
      <sheetName val="ПСБ_-_ОЭ3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смета_СИД2"/>
      <sheetName val="ресурсная_вед_2"/>
      <sheetName val="р_Волхов2"/>
      <sheetName val="КП_к_ГК2"/>
      <sheetName val="изыскания_22"/>
      <sheetName val="Калплан_Кра2"/>
      <sheetName val="6_11_новый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аб_АУ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ДДС_(Форма_№3)1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ЕТС_(ф)"/>
      <sheetName val="Исх__данные"/>
      <sheetName val="Main_list"/>
      <sheetName val="ПД-2_2"/>
      <sheetName val="1_14"/>
      <sheetName val="1_7"/>
      <sheetName val="Промер_глуб"/>
      <sheetName val="Акт выполненных работ 46"/>
      <sheetName val="SMW_Служебная"/>
      <sheetName val="ДКСС от МПС"/>
      <sheetName val="РС"/>
      <sheetName val="темп"/>
      <sheetName val="2.1"/>
      <sheetName val="См_2 Шатурс сети  проект работы"/>
      <sheetName val="выборка "/>
      <sheetName val="выборка раб"/>
      <sheetName val="Ref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 refreshError="1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Пр_Наш"/>
      <sheetName val="Договор"/>
    </sheetNames>
    <sheetDataSet>
      <sheetData sheetId="0"/>
      <sheetData sheetId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  <sheetName val="Расчет (ССР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эталон"/>
      <sheetName val="эталон_new"/>
      <sheetName val="старый эталон"/>
      <sheetName val="шаблон"/>
      <sheetName val="информация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Справка"/>
      <sheetName val="Лист1 (2)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СЦПР-90-38"/>
      <sheetName val="СБЦПР-95"/>
      <sheetName val="Лист1"/>
      <sheetName val="Смета"/>
      <sheetName val="РД"/>
      <sheetName val="СЦИР"/>
      <sheetName val="Бланк"/>
      <sheetName val="Данные"/>
      <sheetName val="СЦПР-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  <sheetName val="Списки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График с этапами"/>
      <sheetName val="Смета 1свод"/>
      <sheetName val="Смета 2 СЦБ"/>
      <sheetName val="Записка СЦБ"/>
      <sheetName val="См 3 связь"/>
      <sheetName val="Зап 3связ"/>
      <sheetName val="См 4АПТ"/>
      <sheetName val="Зап 4 АПТ"/>
      <sheetName val="Эл 5 обсл"/>
      <sheetName val="См 6 топо"/>
      <sheetName val="Зап 6топо"/>
      <sheetName val="См 7 Команд Сц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кал пл  (2)"/>
      <sheetName val="кал пл "/>
      <sheetName val="свод 2 (2)"/>
      <sheetName val="свод 2"/>
      <sheetName val="сид2"/>
      <sheetName val="изыскания 2"/>
      <sheetName val="экон из2"/>
      <sheetName val="экол из2"/>
      <sheetName val="дор2"/>
      <sheetName val="иск соор4"/>
      <sheetName val="трот2"/>
      <sheetName val="маф"/>
      <sheetName val="нар осв2"/>
      <sheetName val="канал2"/>
      <sheetName val="пер ком1"/>
      <sheetName val="арх из"/>
      <sheetName val="экон об"/>
      <sheetName val="орг_движ2"/>
      <sheetName val="изъят зем уч"/>
      <sheetName val="внт1"/>
      <sheetName val="ГОЧС2"/>
      <sheetName val="оос2"/>
      <sheetName val="бл-во2"/>
      <sheetName val="сод дор"/>
      <sheetName val="тэч2"/>
      <sheetName val="конкурсн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320-330"/>
      <sheetName val="руб (307,8-370) "/>
      <sheetName val="дол (307,8-370)"/>
      <sheetName val="инд сопост"/>
      <sheetName val="ind "/>
      <sheetName val="ind  (2)"/>
      <sheetName val="инд л-ч"/>
      <sheetName val="ССР307,8-370(ССР) "/>
      <sheetName val="ССР307,8-370(ССР) -00"/>
      <sheetName val="пост.дор."/>
      <sheetName val="врем.дор. "/>
      <sheetName val="1 глава"/>
      <sheetName val="термнефть"/>
      <sheetName val="пниис"/>
      <sheetName val="Киев"/>
      <sheetName val="ССР307,8-340"/>
      <sheetName val="Григрьев(3)"/>
      <sheetName val="Григрьев(4)"/>
      <sheetName val="тек.цены"/>
      <sheetName val="307.8-320 "/>
      <sheetName val="320_330"/>
      <sheetName val="руб_(307,8-370)_"/>
      <sheetName val="дол_(307,8-370)"/>
      <sheetName val="инд_сопост"/>
      <sheetName val="ind_"/>
      <sheetName val="ind__(2)"/>
      <sheetName val="инд_л-ч"/>
      <sheetName val="ССР307,8-370(ССР)_"/>
      <sheetName val="ССР307,8-370(ССР)_-00"/>
      <sheetName val="пост_дор_"/>
      <sheetName val="врем_дор__"/>
      <sheetName val="1_глава"/>
      <sheetName val="тек_цены"/>
      <sheetName val="307_8-320_"/>
      <sheetName val="W61208"/>
      <sheetName val="руб_(307,8-370)_1"/>
      <sheetName val="дол_(307,8-370)1"/>
      <sheetName val="инд_сопост1"/>
      <sheetName val="ind_1"/>
      <sheetName val="ind__(2)1"/>
      <sheetName val="инд_л-ч1"/>
      <sheetName val="ССР307,8-370(ССР)_1"/>
      <sheetName val="ССР307,8-370(ССР)_-001"/>
      <sheetName val="пост_дор_1"/>
      <sheetName val="врем_дор__1"/>
      <sheetName val="1_глава1"/>
      <sheetName val="тек_цены1"/>
      <sheetName val="307_8-320_1"/>
      <sheetName val="руб_(307,8-370)_2"/>
      <sheetName val="дол_(307,8-370)2"/>
      <sheetName val="инд_сопост2"/>
      <sheetName val="ind_2"/>
      <sheetName val="ind__(2)2"/>
      <sheetName val="инд_л-ч2"/>
      <sheetName val="ССР307,8-370(ССР)_2"/>
      <sheetName val="ССР307,8-370(ССР)_-002"/>
      <sheetName val="пост_дор_2"/>
      <sheetName val="врем_дор__2"/>
      <sheetName val="1_глава2"/>
      <sheetName val="тек_цены2"/>
      <sheetName val="307_8-320_2"/>
      <sheetName val="руб_(307,8-370)_3"/>
      <sheetName val="дол_(307,8-370)3"/>
      <sheetName val="инд_сопост3"/>
      <sheetName val="ind_3"/>
      <sheetName val="ind__(2)3"/>
      <sheetName val="инд_л-ч3"/>
      <sheetName val="ССР307,8-370(ССР)_3"/>
      <sheetName val="ССР307,8-370(ССР)_-003"/>
      <sheetName val="пост_дор_3"/>
      <sheetName val="врем_дор__3"/>
      <sheetName val="1_глава3"/>
      <sheetName val="тек_цены3"/>
      <sheetName val="307_8-320_3"/>
      <sheetName val="руб_(307,8-370)_4"/>
      <sheetName val="дол_(307,8-370)4"/>
      <sheetName val="инд_сопост4"/>
      <sheetName val="ind_4"/>
      <sheetName val="ind__(2)4"/>
      <sheetName val="инд_л-ч4"/>
      <sheetName val="ССР307,8-370(ССР)_4"/>
      <sheetName val="ССР307,8-370(ССР)_-004"/>
      <sheetName val="пост_дор_4"/>
      <sheetName val="врем_дор__4"/>
      <sheetName val="1_глава4"/>
      <sheetName val="тек_цены4"/>
      <sheetName val="307_8-320_4"/>
      <sheetName val="руб_(307,8-370)_5"/>
      <sheetName val="дол_(307,8-370)5"/>
      <sheetName val="инд_сопост5"/>
      <sheetName val="ind_5"/>
      <sheetName val="ind__(2)5"/>
      <sheetName val="инд_л-ч5"/>
      <sheetName val="ССР307,8-370(ССР)_5"/>
      <sheetName val="ССР307,8-370(ССР)_-005"/>
      <sheetName val="пост_дор_5"/>
      <sheetName val="врем_дор__5"/>
      <sheetName val="1_глава5"/>
      <sheetName val="тек_цены5"/>
      <sheetName val="307_8-320_5"/>
      <sheetName val="Расчет_ССР"/>
      <sheetName val="ЛЧ"/>
      <sheetName val="ОПС"/>
      <sheetName val="УСО"/>
      <sheetName val="Раздел I"/>
      <sheetName val="Общ"/>
      <sheetName val="Дог цена"/>
      <sheetName val="9 глава"/>
      <sheetName val="руб_(307,8-370)_6"/>
      <sheetName val="дол_(307,8-370)6"/>
      <sheetName val="инд_сопост6"/>
      <sheetName val="ind_6"/>
      <sheetName val="ind__(2)6"/>
      <sheetName val="инд_л-ч6"/>
      <sheetName val="ССР307,8-370(ССР)_6"/>
      <sheetName val="ССР307,8-370(ССР)_-006"/>
      <sheetName val="пост_дор_6"/>
      <sheetName val="врем_дор__6"/>
      <sheetName val="1_глава6"/>
      <sheetName val="тек_цены6"/>
      <sheetName val="307_8-320_6"/>
      <sheetName val="Раздел_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исх_данные"/>
    </sheetNames>
    <sheetDataSet>
      <sheetData sheetId="0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договорной цены"/>
      <sheetName val="Сводная смета"/>
      <sheetName val="Смета 1"/>
      <sheetName val="Смета 2"/>
      <sheetName val="Смета 3"/>
      <sheetName val="Смета 4"/>
      <sheetName val="Смета 5"/>
      <sheetName val="Смета 6"/>
      <sheetName val="Смета 7"/>
      <sheetName val="Смета 8"/>
      <sheetName val="Смета 9"/>
      <sheetName val="Смета 10"/>
      <sheetName val="Смета 11"/>
      <sheetName val="Смета 12"/>
      <sheetName val="Смета 13"/>
      <sheetName val="Смета 14"/>
      <sheetName val="Смета 15"/>
      <sheetName val="Смета 16"/>
      <sheetName val="Вспомогательные подсче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мета"/>
      <sheetName val="сводная"/>
      <sheetName val="РП"/>
      <sheetName val="Шкаф"/>
      <sheetName val="Коэфф1."/>
      <sheetName val="Прайс лист"/>
      <sheetName val="Обновление"/>
      <sheetName val="Цена"/>
      <sheetName val="Product"/>
      <sheetName val="График"/>
      <sheetName val="Данные для расчёта сметы"/>
      <sheetName val="свод 2"/>
      <sheetName val="Табл38-7"/>
      <sheetName val="Лист1"/>
      <sheetName val="вариант"/>
      <sheetName val="Разработка проекта"/>
      <sheetName val="ПДР"/>
      <sheetName val="КП НовоКов"/>
      <sheetName val="СметаСводная 1 оч"/>
      <sheetName val="эл_химз_"/>
      <sheetName val="геология_"/>
      <sheetName val="Данные_для_расчёта_сметы"/>
      <sheetName val="Коэфф1_"/>
      <sheetName val="Прайс_лист"/>
      <sheetName val="См_1_наруж_водопровод"/>
      <sheetName val="свод_2"/>
      <sheetName val="Разработка_проекта"/>
      <sheetName val="КП_НовоКов"/>
      <sheetName val="СметаСводная_1_оч"/>
      <sheetName val="Summary"/>
      <sheetName val="sapactivexlhiddensheet"/>
      <sheetName val="Счет-Фактура"/>
      <sheetName val="Lucent"/>
      <sheetName val="Переменные и константы"/>
      <sheetName val="ЭХЗ"/>
      <sheetName val="РасчетКомандир1"/>
      <sheetName val="РасчетКомандир2"/>
      <sheetName val="Коэфф"/>
      <sheetName val="Смета2 проект. раб."/>
      <sheetName val="Зап-3- СЦБ"/>
      <sheetName val="Кредиты"/>
      <sheetName val="Суточная"/>
      <sheetName val="данные"/>
      <sheetName val="СС"/>
      <sheetName val="Баланс"/>
      <sheetName val="Production and Spend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топо"/>
      <sheetName val="DATA"/>
      <sheetName val="Списки"/>
      <sheetName val="6.14_КР"/>
      <sheetName val="см8"/>
      <sheetName val="Прилож"/>
      <sheetName val="Пример расчета"/>
      <sheetName val="СметаСводная Рыб"/>
      <sheetName val="все"/>
      <sheetName val="Нормы"/>
      <sheetName val="OCK1"/>
      <sheetName val="1.3"/>
      <sheetName val="ИГ1"/>
      <sheetName val="К.рын"/>
      <sheetName val="Сводная смета"/>
      <sheetName val="Землеотвод"/>
      <sheetName val="Пояснение "/>
      <sheetName val="93-110"/>
      <sheetName val="list"/>
      <sheetName val="ПДР ООО &quot;Юкос ФБЦ&quot;"/>
      <sheetName val="Прибыль опл"/>
      <sheetName val="СМЕТА проект"/>
      <sheetName val="сохранить"/>
      <sheetName val="3.1"/>
      <sheetName val="Коммерческие расходы"/>
      <sheetName val="13.1"/>
      <sheetName val="исходные данные"/>
      <sheetName val="расчетные таблицы"/>
      <sheetName val="к.84-к.83"/>
      <sheetName val="Лист опроса"/>
      <sheetName val="5ОборРабМест(HP)"/>
      <sheetName val="СметаСводная Колпино"/>
      <sheetName val="HP и оргтехника"/>
      <sheetName val="Лист2"/>
      <sheetName val="2002(v2)"/>
      <sheetName val="справ."/>
      <sheetName val="справ_"/>
      <sheetName val="оборудован"/>
      <sheetName val="СметаСводная снег"/>
      <sheetName val="СметаСводная"/>
      <sheetName val="СметаСводная павильон"/>
      <sheetName val="Перечень ИУ"/>
      <sheetName val="Упр"/>
      <sheetName val="НМА"/>
      <sheetName val="оператор"/>
      <sheetName val="исх_данные"/>
      <sheetName val="ст ГТМ"/>
      <sheetName val="2002_v2_"/>
      <sheetName val="свод1"/>
      <sheetName val="таблица руководству"/>
      <sheetName val="Суточная добыча за неделю"/>
      <sheetName val="Хаттон 90.90 Femco"/>
      <sheetName val="ИД1"/>
      <sheetName val="шаблон"/>
      <sheetName val="Таблица 4 АСУТП"/>
      <sheetName val="Смета 5.2. Кусты25,29,31,65"/>
      <sheetName val="свод общ"/>
      <sheetName val="1"/>
      <sheetName val="Смета 1свод"/>
      <sheetName val="№5 СУБ Инж защ"/>
      <sheetName val="Смета 2"/>
      <sheetName val="информация"/>
      <sheetName val="Текущие цены"/>
      <sheetName val="рабочий"/>
      <sheetName val="окраска"/>
      <sheetName val="отчет эл_эн  2000"/>
      <sheetName val="3.1 ТХ"/>
      <sheetName val="ЗП_ЮНГ"/>
      <sheetName val="смета 2 проект. работы"/>
      <sheetName val="Хар_"/>
      <sheetName val="С1_"/>
      <sheetName val="СтрЗапасов (2)"/>
      <sheetName val="Norm"/>
      <sheetName val="НМ расчеты"/>
      <sheetName val="свод 3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Вспомогательный"/>
      <sheetName val="Calc"/>
      <sheetName val="ID"/>
      <sheetName val="Смета 1"/>
      <sheetName val="История"/>
      <sheetName val="Р1"/>
      <sheetName val="Параметры_i"/>
      <sheetName val="Таблица 2"/>
      <sheetName val="справка"/>
      <sheetName val="суб.подряд"/>
      <sheetName val="ПСБ - ОЭ"/>
      <sheetName val="См3 СЦБ-зап"/>
      <sheetName val="Ачинский НПЗ"/>
      <sheetName val="D"/>
      <sheetName val="ИД"/>
      <sheetName val="Итог"/>
      <sheetName val="РН-ПНГ"/>
      <sheetName val="СС замеч с ответами"/>
      <sheetName val="total"/>
      <sheetName val="Комплектация"/>
      <sheetName val="трубы"/>
      <sheetName val="СМР"/>
      <sheetName val="дорог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Амур ДОН"/>
      <sheetName val="3.5"/>
      <sheetName val="Январь"/>
      <sheetName val="ИДвалка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часы"/>
      <sheetName val="АЧ"/>
      <sheetName val="кп"/>
      <sheetName val="свод (2)"/>
      <sheetName val="пятилетка"/>
      <sheetName val="мониторинг"/>
      <sheetName val="Калплан ОИ2 Макм крестики"/>
      <sheetName val="Смета терзем"/>
      <sheetName val="Кал.план Жукова даты - не надо"/>
      <sheetName val="ПОДПИСИ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КП (2)"/>
      <sheetName val="Бюджет"/>
      <sheetName val="Смета2_проект__раб_"/>
      <sheetName val="Смета_1"/>
      <sheetName val="Св. смета"/>
      <sheetName val="РБС ИЗМ1"/>
      <sheetName val="Input"/>
      <sheetName val="Calculation"/>
      <sheetName val="кп ГК"/>
      <sheetName val="Справочные данные"/>
      <sheetName val="Б.Сатка"/>
      <sheetName val="влад-таблица"/>
      <sheetName val="2002(v1)"/>
      <sheetName val="Подрядчики"/>
      <sheetName val="мсн"/>
      <sheetName val="мат"/>
      <sheetName val="суб_подряд"/>
      <sheetName val="ПСБ_-_ОЭ"/>
      <sheetName val="4"/>
      <sheetName val="смета СИД"/>
      <sheetName val="ресурсная вед."/>
      <sheetName val="р.Волхов"/>
      <sheetName val="КП к ГК"/>
      <sheetName val="изыскания 2"/>
      <sheetName val="Калплан Кра"/>
      <sheetName val="Материалы"/>
      <sheetName val="Баланс (Ф1)"/>
      <sheetName val="К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DMTR_BP_03"/>
      <sheetName val="см №1.1 Геодезические работы "/>
      <sheetName val="см №1.4 Экология "/>
      <sheetName val="Input Assumptions"/>
      <sheetName val="2.2 "/>
      <sheetName val="Расчет курса"/>
      <sheetName val="XLR_NoRangeSheet"/>
      <sheetName val="НЕДЕЛИ"/>
      <sheetName val="GD"/>
      <sheetName val="АСУ ТП 1 этап ПД"/>
      <sheetName val="Перечень Заказчиков"/>
      <sheetName val="СП"/>
      <sheetName val="Opex personnel (Term facs)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6.11 новый"/>
      <sheetName val="1155"/>
      <sheetName val=""/>
      <sheetName val="матер."/>
      <sheetName val="КП Прим (3)"/>
      <sheetName val="фонтан разбитый2"/>
      <sheetName val="Полигон - ИЭИ "/>
      <sheetName val="Ком"/>
      <sheetName val="ПД"/>
      <sheetName val="13_1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Таблица 5"/>
      <sheetName val="Коэф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Восстановл_Лист37"/>
      <sheetName val="16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Таблица 3"/>
      <sheetName val="1.401.2"/>
      <sheetName val="Source lists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Rub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М_1"/>
      <sheetName val="PO Data"/>
      <sheetName val="ПРОЦЕНТЫ"/>
      <sheetName val="См.3_АСУ"/>
      <sheetName val="MararashAA"/>
      <sheetName val="лч и кам"/>
      <sheetName val="№1"/>
      <sheetName val="Общ"/>
      <sheetName val="Прас_лист"/>
      <sheetName val="BACT"/>
      <sheetName val="Сводная "/>
      <sheetName val="7.ТХ Сети (кор)"/>
      <sheetName val="Tier 311208"/>
      <sheetName val="свод_ИИР"/>
      <sheetName val="Акт выбора"/>
      <sheetName val="исключ ЭХЗ"/>
      <sheetName val="БДР"/>
      <sheetName val="РСС_АУ"/>
      <sheetName val="Раб.АУ"/>
      <sheetName val="См.№7 Эл."/>
      <sheetName val="См.№8 Пож."/>
      <sheetName val="См.№3 ВиК"/>
      <sheetName val="Сметы за сопровождение"/>
      <sheetName val="КБК ДПК"/>
      <sheetName val="геол"/>
      <sheetName val="ПС 110 кВ (доп)"/>
      <sheetName val="3_гидромет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3 Сл.-структура затрат"/>
      <sheetName val="W28"/>
      <sheetName val="Пра"/>
      <sheetName val="выборка "/>
      <sheetName val="выборка раб"/>
      <sheetName val="СМ_x000b__x0011__x0012__x000c__x0011__x0011__x0011__x0011__x0011__x0011_"/>
      <sheetName val="ᄀᄀᄀᄀᄀᄀᄀᄀᄀᄀᄀᄀᄀᄀᄀᄀᄀ"/>
      <sheetName val="Бл.электр."/>
      <sheetName val="2-stage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ПС"/>
      <sheetName val="Объем работ"/>
      <sheetName val="Виды работ АСО"/>
      <sheetName val="таблица_руко_x0019__x0015_ _x0003__x000c__x0011__x0011_"/>
      <sheetName val="ИД СМР"/>
      <sheetName val="таблица_руко_x0019__x0015_ _x0003__x000c__x0011__x0011_"/>
      <sheetName val="См_2 Шатурс сети  проект работы"/>
      <sheetName val="Переменные_и_константы1"/>
      <sheetName val="1_31"/>
      <sheetName val="К_рын1"/>
      <sheetName val="Сводная_смета1"/>
      <sheetName val="Пояснение_"/>
      <sheetName val="ПДР_ООО_&quot;Юкос_ФБЦ&quot;1"/>
      <sheetName val="Прибыль_опл1"/>
      <sheetName val="СМЕТА_проект1"/>
      <sheetName val="3_11"/>
      <sheetName val="Коммерческие_расходы1"/>
      <sheetName val="13_11"/>
      <sheetName val="исходные_данные1"/>
      <sheetName val="расчетные_таблицы1"/>
      <sheetName val="Лист_опроса1"/>
      <sheetName val="СметаСводная_Колпино1"/>
      <sheetName val="HP_и_оргтехника1"/>
      <sheetName val="справ_2"/>
      <sheetName val="СметаСводная_снег1"/>
      <sheetName val="СметаСводная_павильон1"/>
      <sheetName val="Перечень_ИУ1"/>
      <sheetName val="таблица_руководству1"/>
      <sheetName val="Суточная_добыча_за_неделю1"/>
      <sheetName val="Хаттон_90_90_Femco1"/>
      <sheetName val="Таблица_4_АСУТП1"/>
      <sheetName val="Смета_5_2__Кусты25,29,31,651"/>
      <sheetName val="свод_общ1"/>
      <sheetName val="Смета_1свод1"/>
      <sheetName val="№5_СУБ_Инж_защ1"/>
      <sheetName val="Смета_21"/>
      <sheetName val="3_1_ТХ1"/>
      <sheetName val="смета_2_проект__работы"/>
      <sheetName val="СтрЗапасов_(2)"/>
      <sheetName val="НМ_расчеты"/>
      <sheetName val="свод_3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3_СЦБ-зап1"/>
      <sheetName val="Ачинский_НПЗ1"/>
      <sheetName val="СС_замеч_с_ответами1"/>
      <sheetName val="УП__2004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в_работу1"/>
      <sheetName val="20_Кредиты_краткосрочные1"/>
      <sheetName val="Амур_ДОН1"/>
      <sheetName val="3_51"/>
      <sheetName val="Смета_терзем"/>
      <sheetName val="Кал_план_Жукова_даты_-_не_надо"/>
      <sheetName val="КП_(2)1"/>
      <sheetName val="Б_Сатка1"/>
      <sheetName val="р_Волхов1"/>
      <sheetName val="Баланс_(Ф1)"/>
      <sheetName val="Полигон_-_ИЭИ_"/>
      <sheetName val="Общая_часть"/>
      <sheetName val="Табл_51"/>
      <sheetName val="Табл_21"/>
      <sheetName val="См_№3_ОПР"/>
      <sheetName val="см_№6_АВЗУ_и_ГПЗУ"/>
      <sheetName val="КП_к_снег_Рыбинская1"/>
      <sheetName val="PwC_Copies_from_old_models_--&gt;&gt;"/>
      <sheetName val="Сравнение_ДПН_факт_06-07"/>
      <sheetName val="см_№1_1_Геодезические_работы_"/>
      <sheetName val="см_№1_4_Экология_"/>
      <sheetName val="Input_Assumptions"/>
      <sheetName val="2_2_1"/>
      <sheetName val="Расчет_курса"/>
      <sheetName val="АСУ_ТП_1_этап_ПД"/>
      <sheetName val="Перечень_Заказчиков1"/>
      <sheetName val="Opex_personnel_(Term_facs)1"/>
      <sheetName val="Капитальные_затраты1"/>
      <sheetName val="Коэф_КВ"/>
      <sheetName val="кп_(3)"/>
      <sheetName val="матер_"/>
      <sheetName val="КП_Прим_(3)"/>
      <sheetName val="фонтан_разбитый2"/>
      <sheetName val="Смета_3_Гидролог"/>
      <sheetName val="Записка_СЦБ"/>
      <sheetName val="РС_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ДДС_(Форма_№3)"/>
      <sheetName val="Таблица_5"/>
      <sheetName val="Таблица_3"/>
      <sheetName val="1_401_2"/>
      <sheetName val="Source_lists"/>
      <sheetName val="PO_Data"/>
      <sheetName val="См_3_АСУ"/>
      <sheetName val="лч_и_кам"/>
      <sheetName val="Вспом."/>
      <sheetName val="УКП"/>
      <sheetName val="БД"/>
      <sheetName val="Норм"/>
      <sheetName val="Лист4"/>
      <sheetName val="Общий"/>
      <sheetName val="ТабР"/>
      <sheetName val="СМ"/>
      <sheetName val="8"/>
      <sheetName val="исх-данные"/>
      <sheetName val="2 Геология"/>
      <sheetName val="ФОТ для смет"/>
      <sheetName val="ЛС_РЕС"/>
      <sheetName val="Сводный"/>
      <sheetName val="6"/>
      <sheetName val="СМИС"/>
      <sheetName val="basa"/>
      <sheetName val="ПД-2.2"/>
      <sheetName val="1.14"/>
      <sheetName val="1.7"/>
      <sheetName val="Имя"/>
      <sheetName val="кап.ремонт"/>
      <sheetName val="База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Обор"/>
      <sheetName val="Приложение 2"/>
      <sheetName val="Должности"/>
      <sheetName val="Лист"/>
      <sheetName val="Исх"/>
      <sheetName val="Исх."/>
      <sheetName val="#ССЫЛКА"/>
      <sheetName val="пофакторный"/>
      <sheetName val="РАСШИФ_ЦЕХ_РАСХ"/>
      <sheetName val="топ"/>
      <sheetName val="Дог_рас"/>
      <sheetName val="Ограничения шаблон"/>
      <sheetName val="Причины отклонений"/>
      <sheetName val="Статус работы"/>
      <sheetName val="Уровень графика"/>
      <sheetName val="Ref"/>
      <sheetName val="ИД ПНР"/>
      <sheetName val="41"/>
      <sheetName val=" Свод"/>
      <sheetName val="Договорная цена"/>
      <sheetName val="Технический лист"/>
      <sheetName val="Main list"/>
      <sheetName val="анализ 2003_2004исполнение МТО"/>
      <sheetName val="ГАЗ_камаз"/>
      <sheetName val="аванс по ОС"/>
      <sheetName val="Авансы выданные"/>
      <sheetName val="Кред"/>
      <sheetName val="ДЗ"/>
      <sheetName val="Кред. задолж."/>
      <sheetName val="Прочие"/>
      <sheetName val="Тестовый"/>
      <sheetName val="№2Гидромет."/>
      <sheetName val="№2Геолог"/>
      <sheetName val="№2Геолог с.п."/>
      <sheetName val="№3Экологи (2этап)"/>
      <sheetName val="расчеты"/>
      <sheetName val="Исходная"/>
      <sheetName val="Прил.5 СС"/>
      <sheetName val="const"/>
      <sheetName val="Panduit"/>
      <sheetName val="расчет вязкости"/>
      <sheetName val="Сравнение с Finder - ДНС-5"/>
      <sheetName val="ДЦ"/>
      <sheetName val=" Оборудование  end"/>
      <sheetName val="автоматизация РД"/>
      <sheetName val="Прочее"/>
      <sheetName val="ПД-2.1"/>
      <sheetName val="Акт-Смета_30"/>
      <sheetName val="ЛЧ Р"/>
      <sheetName val="сводная (2)"/>
      <sheetName val="GLOBAL"/>
      <sheetName val="темп"/>
      <sheetName val="Форма 2.1"/>
      <sheetName val="СВ"/>
      <sheetName val="2.1"/>
      <sheetName val="ИНСТРУКЦИЯ"/>
      <sheetName val="ЕТС (ф)"/>
      <sheetName val="эл_химз_3"/>
      <sheetName val="Раб_АУ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 refreshError="1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package" Target="../embeddings/Document1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package" Target="../embeddings/Document2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sultant.ru/document/cons_doc_LAW_93256/ff7c924d59eb608ca9b6f0a34739935e5eb0f0f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12" zoomScaleNormal="112" workbookViewId="0">
      <selection activeCell="U29" sqref="U29"/>
    </sheetView>
  </sheetViews>
  <sheetFormatPr defaultColWidth="9" defaultRowHeight="12.75"/>
  <sheetData/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2529" progId="Word.Document.12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12</xdr:col>
                <xdr:colOff>257175</xdr:colOff>
                <xdr:row>66</xdr:row>
                <xdr:rowOff>142875</xdr:rowOff>
              </to>
            </anchor>
          </objectPr>
        </oleObject>
      </mc:Choice>
      <mc:Fallback>
        <oleObject shapeId="22529" progId="Word.Document.12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95" zoomScaleNormal="95" workbookViewId="0">
      <selection activeCell="O43" sqref="O43"/>
    </sheetView>
  </sheetViews>
  <sheetFormatPr defaultColWidth="9" defaultRowHeight="12.75"/>
  <sheetData/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1505" progId="Word.Document.12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12</xdr:col>
                <xdr:colOff>219075</xdr:colOff>
                <xdr:row>63</xdr:row>
                <xdr:rowOff>104775</xdr:rowOff>
              </to>
            </anchor>
          </objectPr>
        </oleObject>
      </mc:Choice>
      <mc:Fallback>
        <oleObject shapeId="21505" progId="Word.Document.12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90" zoomScaleNormal="90" topLeftCell="A7" workbookViewId="0">
      <selection activeCell="A1" sqref="A1"/>
    </sheetView>
  </sheetViews>
  <sheetFormatPr defaultColWidth="9" defaultRowHeight="12.75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6"/>
  <sheetViews>
    <sheetView zoomScale="85" zoomScaleNormal="85" workbookViewId="0">
      <selection activeCell="E13" sqref="E13"/>
    </sheetView>
  </sheetViews>
  <sheetFormatPr defaultColWidth="9.14159292035398" defaultRowHeight="13.1" outlineLevelCol="3"/>
  <cols>
    <col min="1" max="1" width="6.28318584070797" style="1628" customWidth="1"/>
    <col min="2" max="2" width="29" style="1628" customWidth="1"/>
    <col min="3" max="3" width="53.141592920354" style="1628" customWidth="1"/>
    <col min="4" max="4" width="9.56637168141593" style="1628" customWidth="1"/>
    <col min="5" max="16384" width="9.14159292035398" style="1628"/>
  </cols>
  <sheetData>
    <row r="2" ht="19.15" customHeight="1" spans="1:4">
      <c r="A2" s="1629" t="s">
        <v>0</v>
      </c>
      <c r="B2" s="1629"/>
      <c r="C2" s="1629"/>
      <c r="D2" s="1629"/>
    </row>
    <row r="4" ht="15" spans="1:4">
      <c r="A4" s="1630" t="s">
        <v>1</v>
      </c>
      <c r="B4" s="1630" t="s">
        <v>2</v>
      </c>
      <c r="C4" s="1631" t="s">
        <v>3</v>
      </c>
      <c r="D4" s="1631" t="s">
        <v>4</v>
      </c>
    </row>
    <row r="5" ht="15" spans="1:4">
      <c r="A5" s="1630">
        <v>1</v>
      </c>
      <c r="B5" s="1630">
        <v>2</v>
      </c>
      <c r="C5" s="1631">
        <v>3</v>
      </c>
      <c r="D5" s="1631">
        <f>C5+1</f>
        <v>4</v>
      </c>
    </row>
    <row r="6" ht="15" spans="1:4">
      <c r="A6" s="1630"/>
      <c r="B6" s="1630"/>
      <c r="C6" s="1632" t="s">
        <v>5</v>
      </c>
      <c r="D6" s="1631"/>
    </row>
    <row r="7" ht="30.75" spans="1:4">
      <c r="A7" s="1633">
        <v>1</v>
      </c>
      <c r="B7" s="1643" t="s">
        <v>6</v>
      </c>
      <c r="C7" s="1635" t="s">
        <v>7</v>
      </c>
      <c r="D7" s="1636"/>
    </row>
    <row r="8" ht="30.75" spans="1:4">
      <c r="A8" s="1633">
        <f t="shared" ref="A8:A26" si="0">A7+1</f>
        <v>2</v>
      </c>
      <c r="B8" s="1643" t="s">
        <v>8</v>
      </c>
      <c r="C8" s="1635" t="s">
        <v>9</v>
      </c>
      <c r="D8" s="1636"/>
    </row>
    <row r="9" ht="30.75" spans="1:4">
      <c r="A9" s="1633">
        <f t="shared" si="0"/>
        <v>3</v>
      </c>
      <c r="B9" s="1637" t="s">
        <v>10</v>
      </c>
      <c r="C9" s="1635" t="s">
        <v>11</v>
      </c>
      <c r="D9" s="1638"/>
    </row>
    <row r="10" ht="30.75" spans="1:4">
      <c r="A10" s="1633">
        <f t="shared" si="0"/>
        <v>4</v>
      </c>
      <c r="B10" s="1639" t="s">
        <v>12</v>
      </c>
      <c r="C10" s="1640" t="s">
        <v>13</v>
      </c>
      <c r="D10" s="1638"/>
    </row>
    <row r="11" ht="30.75" spans="1:4">
      <c r="A11" s="1633">
        <f t="shared" si="0"/>
        <v>5</v>
      </c>
      <c r="B11" s="1639" t="s">
        <v>14</v>
      </c>
      <c r="C11" s="1640" t="s">
        <v>15</v>
      </c>
      <c r="D11" s="1641"/>
    </row>
    <row r="12" ht="31.15" customHeight="1" spans="1:4">
      <c r="A12" s="1633">
        <f t="shared" si="0"/>
        <v>6</v>
      </c>
      <c r="B12" s="1639" t="s">
        <v>16</v>
      </c>
      <c r="C12" s="1640" t="s">
        <v>17</v>
      </c>
      <c r="D12" s="1641"/>
    </row>
    <row r="13" ht="20.45" customHeight="1" spans="1:4">
      <c r="A13" s="1633">
        <f t="shared" si="0"/>
        <v>7</v>
      </c>
      <c r="B13" s="1639" t="s">
        <v>18</v>
      </c>
      <c r="C13" s="1640" t="s">
        <v>19</v>
      </c>
      <c r="D13" s="1641"/>
    </row>
    <row r="14" ht="31.15" customHeight="1" spans="1:4">
      <c r="A14" s="1633">
        <f t="shared" si="0"/>
        <v>8</v>
      </c>
      <c r="B14" s="1639" t="s">
        <v>20</v>
      </c>
      <c r="C14" s="1640" t="s">
        <v>21</v>
      </c>
      <c r="D14" s="1641"/>
    </row>
    <row r="15" ht="15.4" spans="1:4">
      <c r="A15" s="1633">
        <f t="shared" si="0"/>
        <v>9</v>
      </c>
      <c r="B15" s="1639" t="s">
        <v>22</v>
      </c>
      <c r="C15" s="1640" t="s">
        <v>23</v>
      </c>
      <c r="D15" s="1641"/>
    </row>
    <row r="16" ht="30.75" spans="1:4">
      <c r="A16" s="1633">
        <f t="shared" si="0"/>
        <v>10</v>
      </c>
      <c r="B16" s="1639" t="s">
        <v>24</v>
      </c>
      <c r="C16" s="1640" t="s">
        <v>25</v>
      </c>
      <c r="D16" s="1641"/>
    </row>
    <row r="17" ht="30.75" spans="1:4">
      <c r="A17" s="1633">
        <f t="shared" si="0"/>
        <v>11</v>
      </c>
      <c r="B17" s="1639" t="s">
        <v>26</v>
      </c>
      <c r="C17" s="1640" t="s">
        <v>27</v>
      </c>
      <c r="D17" s="1641"/>
    </row>
    <row r="18" ht="30.75" spans="1:4">
      <c r="A18" s="1633">
        <f t="shared" si="0"/>
        <v>12</v>
      </c>
      <c r="B18" s="1639" t="s">
        <v>28</v>
      </c>
      <c r="C18" s="1640" t="s">
        <v>29</v>
      </c>
      <c r="D18" s="1641"/>
    </row>
    <row r="19" ht="30.75" spans="1:4">
      <c r="A19" s="1633">
        <f t="shared" si="0"/>
        <v>13</v>
      </c>
      <c r="B19" s="1639" t="s">
        <v>30</v>
      </c>
      <c r="C19" s="1640" t="s">
        <v>31</v>
      </c>
      <c r="D19" s="1641"/>
    </row>
    <row r="20" ht="30.75" spans="1:4">
      <c r="A20" s="1633">
        <f t="shared" si="0"/>
        <v>14</v>
      </c>
      <c r="B20" s="1639" t="s">
        <v>32</v>
      </c>
      <c r="C20" s="1640" t="s">
        <v>33</v>
      </c>
      <c r="D20" s="1641"/>
    </row>
    <row r="21" ht="30.75" spans="1:4">
      <c r="A21" s="1633">
        <f t="shared" si="0"/>
        <v>15</v>
      </c>
      <c r="B21" s="1639" t="s">
        <v>34</v>
      </c>
      <c r="C21" s="1640" t="s">
        <v>35</v>
      </c>
      <c r="D21" s="1641"/>
    </row>
    <row r="22" ht="30.75" spans="1:4">
      <c r="A22" s="1633">
        <f t="shared" si="0"/>
        <v>16</v>
      </c>
      <c r="B22" s="1639" t="s">
        <v>36</v>
      </c>
      <c r="C22" s="1635" t="s">
        <v>37</v>
      </c>
      <c r="D22" s="1641"/>
    </row>
    <row r="23" ht="30.75" spans="1:4">
      <c r="A23" s="1633">
        <f t="shared" si="0"/>
        <v>17</v>
      </c>
      <c r="B23" s="1639" t="s">
        <v>38</v>
      </c>
      <c r="C23" s="1640" t="s">
        <v>39</v>
      </c>
      <c r="D23" s="1642"/>
    </row>
    <row r="24" ht="30.75" spans="1:4">
      <c r="A24" s="1633">
        <f t="shared" si="0"/>
        <v>18</v>
      </c>
      <c r="B24" s="1639" t="s">
        <v>40</v>
      </c>
      <c r="C24" s="1640" t="s">
        <v>41</v>
      </c>
      <c r="D24" s="1642"/>
    </row>
    <row r="25" ht="30.75" spans="1:4">
      <c r="A25" s="1633">
        <f t="shared" si="0"/>
        <v>19</v>
      </c>
      <c r="B25" s="1639" t="s">
        <v>42</v>
      </c>
      <c r="C25" s="1640" t="s">
        <v>43</v>
      </c>
      <c r="D25" s="1642"/>
    </row>
    <row r="26" ht="30.75" spans="1:4">
      <c r="A26" s="1633">
        <f t="shared" si="0"/>
        <v>20</v>
      </c>
      <c r="B26" s="1639" t="s">
        <v>44</v>
      </c>
      <c r="C26" s="1640" t="s">
        <v>45</v>
      </c>
      <c r="D26" s="1642"/>
    </row>
  </sheetData>
  <mergeCells count="1">
    <mergeCell ref="A2:D2"/>
  </mergeCells>
  <hyperlinks>
    <hyperlink ref="B7" location="БЦ!A1" display="Сводная смета БЦ"/>
    <hyperlink ref="B8" location="'1кв 2024'!A1" display="Сводная смета ТЦ"/>
    <hyperlink ref="B9" location="'№1.1 ИГДИ'!A1" display="Исполнительная смета №1.1"/>
    <hyperlink ref="B10" location="'№1.2 ИГДИ Разбивка ж.д.'!A1" display="Смета №1.2"/>
    <hyperlink ref="B11" location="'№1.3 ИГДИ Разбивка а.д.'!A1" display="Смета №1.3"/>
    <hyperlink ref="B12" location="'№2 ИГМИ'!A1" display="Исполнительная смета №2"/>
    <hyperlink ref="B13" location="'№3 ИЭИ'!A1" display="Смета №3"/>
    <hyperlink ref="B14" location="'№4 ИГИ'!A1" display="Исполнительная смета №4"/>
    <hyperlink ref="B15" location="'№5 ИГФИ'!A1" display="Смета №5"/>
    <hyperlink ref="B16" location="'№6 ПД ПЖ'!A1" display="Смета №6"/>
    <hyperlink ref="B17" location="'№7 ПД ИССО'!A1" display="Смета №7"/>
    <hyperlink ref="B18" location="'№8 ПД Здания'!A1" display="Смета №8"/>
    <hyperlink ref="B19" location="'№9 ПД Водоснабжение'!A1" display="Смета №9"/>
    <hyperlink ref="B20" location="'№10 ПД ЭС'!A1" display="Смета №10"/>
    <hyperlink ref="B21" location="'№11 УГТ ПД ЭС Тяговые'!A1" display="Смета №11"/>
    <hyperlink ref="B22" location="'№12 УГТ ПД КС'!A1" display="Смета №12"/>
    <hyperlink ref="B23" location="'№13 УГТ ПД СЦБ'!A1" display="Смета №13"/>
    <hyperlink ref="B24" location="'№14 ПД АД Подъездные'!A1" display="Смета №14"/>
    <hyperlink ref="B25" location="'№15 ПД АД Ж,Д, переезд'!A1" display="Смета №15"/>
    <hyperlink ref="B26" location="'№16 Обследования ОР2'!A1" display="Смета №16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F67"/>
  <sheetViews>
    <sheetView zoomScale="110" zoomScaleNormal="110" workbookViewId="0">
      <selection activeCell="E76" sqref="E76"/>
    </sheetView>
  </sheetViews>
  <sheetFormatPr defaultColWidth="8.85840707964602" defaultRowHeight="13.1" outlineLevelCol="5"/>
  <cols>
    <col min="1" max="1" width="7.56637168141593" style="1174" customWidth="1"/>
    <col min="2" max="2" width="38.283185840708" style="1174" customWidth="1"/>
    <col min="3" max="3" width="13.4247787610619" style="1174" customWidth="1"/>
    <col min="4" max="4" width="14.141592920354" style="1174" customWidth="1"/>
    <col min="5" max="5" width="10.141592920354" style="1174" customWidth="1"/>
    <col min="6" max="6" width="4.85840707964602" style="1174" customWidth="1"/>
    <col min="7" max="9" width="8.85840707964602" style="1174"/>
    <col min="10" max="10" width="12" style="1174" customWidth="1"/>
    <col min="11" max="16384" width="8.85840707964602" style="1174"/>
  </cols>
  <sheetData>
    <row r="1" ht="13.85" spans="1:6">
      <c r="A1" s="1565"/>
      <c r="B1" s="1565"/>
      <c r="C1" s="1565"/>
      <c r="D1" s="1565"/>
      <c r="E1" s="1565"/>
      <c r="F1" s="1566" t="s">
        <v>46</v>
      </c>
    </row>
    <row r="2" ht="13.85" spans="1:6">
      <c r="A2" s="1565"/>
      <c r="B2" s="1565"/>
      <c r="C2" s="1565"/>
      <c r="D2" s="1565"/>
      <c r="E2" s="1565"/>
      <c r="F2" s="1566"/>
    </row>
    <row r="3" ht="13.85" spans="1:6">
      <c r="A3" s="1565"/>
      <c r="B3" s="1565"/>
      <c r="C3" s="1565"/>
      <c r="D3" s="1565"/>
      <c r="E3" s="1565"/>
      <c r="F3" s="1565"/>
    </row>
    <row r="4" ht="15" spans="1:6">
      <c r="A4" s="1567" t="s">
        <v>47</v>
      </c>
      <c r="B4" s="1567"/>
      <c r="C4" s="1567"/>
      <c r="D4" s="1567"/>
      <c r="E4" s="1567"/>
      <c r="F4" s="1567"/>
    </row>
    <row r="5" ht="15.35" spans="1:6">
      <c r="A5" s="1568" t="s">
        <v>48</v>
      </c>
      <c r="B5" s="1568"/>
      <c r="C5" s="1568"/>
      <c r="D5" s="1568"/>
      <c r="E5" s="1568"/>
      <c r="F5" s="1568"/>
    </row>
    <row r="6" ht="15.75" customHeight="1" spans="1:6">
      <c r="A6" s="1569"/>
      <c r="B6" s="1569"/>
      <c r="C6" s="1621" t="s">
        <v>49</v>
      </c>
      <c r="D6" s="1568"/>
      <c r="E6" s="1568"/>
      <c r="F6" s="1568"/>
    </row>
    <row r="7" ht="15.75" customHeight="1" spans="1:6">
      <c r="A7" s="1569"/>
      <c r="B7" s="1569" t="s">
        <v>50</v>
      </c>
      <c r="C7" s="1568"/>
      <c r="D7" s="1568"/>
      <c r="E7" s="1568"/>
      <c r="F7" s="1568"/>
    </row>
    <row r="8" ht="15.35" spans="1:6">
      <c r="A8" s="1569"/>
      <c r="B8" s="1572" t="s">
        <v>51</v>
      </c>
      <c r="C8" s="1568"/>
      <c r="D8" s="1568"/>
      <c r="E8" s="1568"/>
      <c r="F8" s="1568"/>
    </row>
    <row r="9" ht="126.75" customHeight="1" spans="1:6">
      <c r="A9" s="1569"/>
      <c r="B9" s="1573"/>
      <c r="C9" s="1622"/>
      <c r="D9" s="1622"/>
      <c r="E9" s="1622"/>
      <c r="F9" s="1622"/>
    </row>
    <row r="10" ht="15.4" spans="1:6">
      <c r="A10" s="1569"/>
      <c r="B10" s="1573" t="s">
        <v>52</v>
      </c>
      <c r="C10" s="1575" t="s">
        <v>53</v>
      </c>
      <c r="D10" s="1575"/>
      <c r="E10" s="1575"/>
      <c r="F10" s="1575"/>
    </row>
    <row r="11" ht="15.4" spans="1:6">
      <c r="A11" s="1569"/>
      <c r="B11" s="1573" t="s">
        <v>54</v>
      </c>
      <c r="C11" s="1574" t="s">
        <v>55</v>
      </c>
      <c r="D11" s="1574"/>
      <c r="E11" s="1574"/>
      <c r="F11" s="1574"/>
    </row>
    <row r="12" ht="15.35" spans="1:6">
      <c r="A12" s="1569"/>
      <c r="B12" s="1569" t="s">
        <v>56</v>
      </c>
      <c r="C12" s="1574" t="s">
        <v>57</v>
      </c>
      <c r="D12" s="1574"/>
      <c r="E12" s="1574"/>
      <c r="F12" s="1574"/>
    </row>
    <row r="13" ht="15.35" spans="1:6">
      <c r="A13" s="1569"/>
      <c r="B13" s="1569"/>
      <c r="C13" s="1571"/>
      <c r="D13" s="1571"/>
      <c r="E13" s="1571"/>
      <c r="F13" s="1571"/>
    </row>
    <row r="14" ht="15.35" spans="1:6">
      <c r="A14" s="1576" t="s">
        <v>58</v>
      </c>
      <c r="B14" s="1576"/>
      <c r="C14" s="1565"/>
      <c r="D14" s="1565"/>
      <c r="E14" s="1565"/>
      <c r="F14" s="1565"/>
    </row>
    <row r="15" spans="1:6">
      <c r="A15" s="1577" t="s">
        <v>59</v>
      </c>
      <c r="B15" s="1577" t="s">
        <v>60</v>
      </c>
      <c r="C15" s="1577" t="s">
        <v>61</v>
      </c>
      <c r="D15" s="1577" t="s">
        <v>62</v>
      </c>
      <c r="E15" s="1577"/>
      <c r="F15" s="1577"/>
    </row>
    <row r="16" ht="26.25" spans="1:6">
      <c r="A16" s="1577"/>
      <c r="B16" s="1577"/>
      <c r="C16" s="1577"/>
      <c r="D16" s="1577" t="s">
        <v>63</v>
      </c>
      <c r="E16" s="1578" t="s">
        <v>64</v>
      </c>
      <c r="F16" s="1579"/>
    </row>
    <row r="17" ht="13.85" spans="1:6">
      <c r="A17" s="1580">
        <v>1</v>
      </c>
      <c r="B17" s="1581" t="s">
        <v>65</v>
      </c>
      <c r="C17" s="1582"/>
      <c r="D17" s="1583"/>
      <c r="E17" s="1584"/>
      <c r="F17" s="1585"/>
    </row>
    <row r="18" ht="13.9" spans="1:6">
      <c r="A18" s="1644" t="s">
        <v>66</v>
      </c>
      <c r="B18" s="1587" t="s">
        <v>67</v>
      </c>
      <c r="C18" s="1582" t="s">
        <v>68</v>
      </c>
      <c r="D18" s="1588">
        <f>'№1.1 ИГДИ'!K57</f>
        <v>34.28575032</v>
      </c>
      <c r="E18" s="1589"/>
      <c r="F18" s="1590"/>
    </row>
    <row r="19" ht="13.9" spans="1:6">
      <c r="A19" s="1644" t="s">
        <v>69</v>
      </c>
      <c r="B19" s="1587" t="s">
        <v>67</v>
      </c>
      <c r="C19" s="1582" t="s">
        <v>70</v>
      </c>
      <c r="D19" s="1588">
        <f>'№1.2 ИГДИ Разбивка ж.д.'!K62</f>
        <v>123.30821318</v>
      </c>
      <c r="E19" s="1589"/>
      <c r="F19" s="1590"/>
    </row>
    <row r="20" ht="13.9" spans="1:6">
      <c r="A20" s="1644" t="s">
        <v>71</v>
      </c>
      <c r="B20" s="1587" t="s">
        <v>67</v>
      </c>
      <c r="C20" s="1582" t="s">
        <v>72</v>
      </c>
      <c r="D20" s="1588">
        <f>'№1.3 ИГДИ Разбивка а.д.'!K64</f>
        <v>7.758975492</v>
      </c>
      <c r="E20" s="1589"/>
      <c r="F20" s="1590"/>
    </row>
    <row r="21" ht="27.75" spans="1:6">
      <c r="A21" s="1644" t="s">
        <v>73</v>
      </c>
      <c r="B21" s="1587" t="s">
        <v>74</v>
      </c>
      <c r="C21" s="1582" t="s">
        <v>75</v>
      </c>
      <c r="D21" s="1588">
        <f>'№2 ИГМИ'!L263</f>
        <v>331.703833131293</v>
      </c>
      <c r="E21" s="1589"/>
      <c r="F21" s="1590"/>
    </row>
    <row r="22" ht="13.9" spans="1:6">
      <c r="A22" s="1644" t="s">
        <v>76</v>
      </c>
      <c r="B22" s="1587" t="s">
        <v>77</v>
      </c>
      <c r="C22" s="1582" t="s">
        <v>78</v>
      </c>
      <c r="D22" s="1588">
        <f>'№3 ИЭИ'!I45</f>
        <v>105.747291088179</v>
      </c>
      <c r="E22" s="1589"/>
      <c r="F22" s="1590"/>
    </row>
    <row r="23" ht="13.9" spans="1:6">
      <c r="A23" s="1644" t="s">
        <v>79</v>
      </c>
      <c r="B23" s="1587" t="s">
        <v>80</v>
      </c>
      <c r="C23" s="1582" t="s">
        <v>81</v>
      </c>
      <c r="D23" s="1588">
        <f>'№4 ИГИ'!O119</f>
        <v>2377.68002171527</v>
      </c>
      <c r="E23" s="1589"/>
      <c r="F23" s="1590"/>
    </row>
    <row r="24" ht="13.9" spans="1:6">
      <c r="A24" s="1644" t="s">
        <v>82</v>
      </c>
      <c r="B24" s="1587" t="s">
        <v>83</v>
      </c>
      <c r="C24" s="1582" t="s">
        <v>84</v>
      </c>
      <c r="D24" s="1588">
        <f>'№5 ИГФИ'!O64</f>
        <v>393.285295643225</v>
      </c>
      <c r="E24" s="1589"/>
      <c r="F24" s="1590"/>
    </row>
    <row r="25" ht="30" customHeight="1" spans="1:6">
      <c r="A25" s="1644" t="s">
        <v>85</v>
      </c>
      <c r="B25" s="1587" t="s">
        <v>86</v>
      </c>
      <c r="C25" s="1582" t="s">
        <v>87</v>
      </c>
      <c r="D25" s="1588">
        <f>'№16 Обследования ОР2'!D20</f>
        <v>11.9763293310463</v>
      </c>
      <c r="E25" s="1589"/>
      <c r="F25" s="1590"/>
    </row>
    <row r="26" ht="13.85" spans="1:6">
      <c r="A26" s="1586"/>
      <c r="B26" s="1593" t="s">
        <v>88</v>
      </c>
      <c r="C26" s="1594"/>
      <c r="D26" s="1595">
        <f>SUM(D18:D24)</f>
        <v>3373.76938056996</v>
      </c>
      <c r="E26" s="1596"/>
      <c r="F26" s="1597"/>
    </row>
    <row r="27" ht="13.85" spans="1:6">
      <c r="A27" s="1586"/>
      <c r="B27" s="1593" t="s">
        <v>89</v>
      </c>
      <c r="C27" s="1582"/>
      <c r="D27" s="1598"/>
      <c r="E27" s="1596"/>
      <c r="F27" s="1597"/>
    </row>
    <row r="28" ht="13.9" spans="1:6">
      <c r="A28" s="1644" t="s">
        <v>90</v>
      </c>
      <c r="B28" s="1587" t="s">
        <v>91</v>
      </c>
      <c r="C28" s="1582" t="s">
        <v>92</v>
      </c>
      <c r="D28" s="1599"/>
      <c r="E28" s="1600">
        <f>'№6 ПД ПЖ'!E37</f>
        <v>1205.1736</v>
      </c>
      <c r="F28" s="1601"/>
    </row>
    <row r="29" ht="13.9" spans="1:6">
      <c r="A29" s="1644" t="s">
        <v>93</v>
      </c>
      <c r="B29" s="1623" t="s">
        <v>94</v>
      </c>
      <c r="C29" s="1582" t="s">
        <v>95</v>
      </c>
      <c r="D29" s="1599"/>
      <c r="E29" s="1603">
        <f>'№7 ПД ИССО'!E55</f>
        <v>239.1524</v>
      </c>
      <c r="F29" s="1604"/>
    </row>
    <row r="30" ht="13.9" spans="1:6">
      <c r="A30" s="1644" t="s">
        <v>96</v>
      </c>
      <c r="B30" s="1587" t="s">
        <v>97</v>
      </c>
      <c r="C30" s="1582" t="s">
        <v>98</v>
      </c>
      <c r="D30" s="1599"/>
      <c r="E30" s="1603">
        <f>'№8 ПД Здания'!E51</f>
        <v>1966.14</v>
      </c>
      <c r="F30" s="1604"/>
    </row>
    <row r="31" ht="13.9" spans="1:6">
      <c r="A31" s="1644" t="s">
        <v>99</v>
      </c>
      <c r="B31" s="1587" t="s">
        <v>100</v>
      </c>
      <c r="C31" s="1582" t="s">
        <v>101</v>
      </c>
      <c r="D31" s="1599"/>
      <c r="E31" s="1603">
        <f>'№9 ПД Водоснабжение'!E31</f>
        <v>632.3188</v>
      </c>
      <c r="F31" s="1604"/>
    </row>
    <row r="32" ht="13.9" spans="1:6">
      <c r="A32" s="1644" t="s">
        <v>102</v>
      </c>
      <c r="B32" s="1587" t="s">
        <v>103</v>
      </c>
      <c r="C32" s="1582" t="s">
        <v>104</v>
      </c>
      <c r="D32" s="1599"/>
      <c r="E32" s="1603">
        <f>'№10 ПД ЭС'!E725</f>
        <v>1549.41049872</v>
      </c>
      <c r="F32" s="1604"/>
    </row>
    <row r="33" ht="27.75" spans="1:6">
      <c r="A33" s="1644" t="s">
        <v>105</v>
      </c>
      <c r="B33" s="1587" t="s">
        <v>106</v>
      </c>
      <c r="C33" s="1582" t="s">
        <v>107</v>
      </c>
      <c r="D33" s="1599"/>
      <c r="E33" s="1603">
        <f>'№11 УГТ ПД ЭС Тяговые'!I112</f>
        <v>497.5484</v>
      </c>
      <c r="F33" s="1604"/>
    </row>
    <row r="34" ht="13.9" spans="1:6">
      <c r="A34" s="1644" t="s">
        <v>108</v>
      </c>
      <c r="B34" s="1587" t="s">
        <v>109</v>
      </c>
      <c r="C34" s="1582" t="s">
        <v>110</v>
      </c>
      <c r="D34" s="1599"/>
      <c r="E34" s="1603">
        <f>'№12 УГТ ПД КС'!F52</f>
        <v>625.51276</v>
      </c>
      <c r="F34" s="1604"/>
    </row>
    <row r="35" ht="13.9" spans="1:6">
      <c r="A35" s="1644" t="s">
        <v>111</v>
      </c>
      <c r="B35" s="1587" t="s">
        <v>112</v>
      </c>
      <c r="C35" s="1582" t="s">
        <v>113</v>
      </c>
      <c r="D35" s="1599"/>
      <c r="E35" s="1603">
        <f>'№13 УГТ ПД СЦБ'!I88</f>
        <v>2188.948</v>
      </c>
      <c r="F35" s="1604"/>
    </row>
    <row r="36" ht="13.9" spans="1:6">
      <c r="A36" s="1644" t="s">
        <v>114</v>
      </c>
      <c r="B36" s="1587" t="s">
        <v>115</v>
      </c>
      <c r="C36" s="1582" t="s">
        <v>116</v>
      </c>
      <c r="D36" s="1599"/>
      <c r="E36" s="1603">
        <f>'№14 ПД АД Подъездные'!G22</f>
        <v>80.6084</v>
      </c>
      <c r="F36" s="1604"/>
    </row>
    <row r="37" ht="13.9" spans="1:6">
      <c r="A37" s="1644" t="s">
        <v>117</v>
      </c>
      <c r="B37" s="1587" t="s">
        <v>118</v>
      </c>
      <c r="C37" s="1582" t="s">
        <v>119</v>
      </c>
      <c r="D37" s="1599"/>
      <c r="E37" s="1603">
        <f>'№15 ПД АД Ж,Д, переезд'!G23</f>
        <v>147.168</v>
      </c>
      <c r="F37" s="1604"/>
    </row>
    <row r="38" ht="13.85" spans="1:6">
      <c r="A38" s="1605"/>
      <c r="B38" s="1606" t="s">
        <v>120</v>
      </c>
      <c r="C38" s="1605"/>
      <c r="D38" s="1605"/>
      <c r="E38" s="1607">
        <f>SUM(E28:F37)</f>
        <v>9131.98085872</v>
      </c>
      <c r="F38" s="1608"/>
    </row>
    <row r="39" ht="13.85" spans="1:6">
      <c r="A39" s="1605"/>
      <c r="B39" s="1606"/>
      <c r="C39" s="1605"/>
      <c r="D39" s="1605"/>
      <c r="E39" s="1607"/>
      <c r="F39" s="1608"/>
    </row>
    <row r="40" ht="13.85" spans="1:6">
      <c r="A40" s="1605"/>
      <c r="B40" s="1593" t="s">
        <v>121</v>
      </c>
      <c r="C40" s="1605"/>
      <c r="D40" s="1605"/>
      <c r="E40" s="1589"/>
      <c r="F40" s="1590"/>
    </row>
    <row r="41" ht="13.9" spans="1:6">
      <c r="A41" s="1609">
        <v>19</v>
      </c>
      <c r="B41" s="1587" t="s">
        <v>91</v>
      </c>
      <c r="C41" s="1582" t="s">
        <v>92</v>
      </c>
      <c r="D41" s="1605"/>
      <c r="E41" s="1589">
        <f>'№6 ПД ПЖ'!E38</f>
        <v>1807.7604</v>
      </c>
      <c r="F41" s="1590"/>
    </row>
    <row r="42" ht="13.9" spans="1:6">
      <c r="A42" s="1609">
        <v>20</v>
      </c>
      <c r="B42" s="1623" t="s">
        <v>94</v>
      </c>
      <c r="C42" s="1582" t="s">
        <v>95</v>
      </c>
      <c r="D42" s="1605"/>
      <c r="E42" s="1589">
        <f>'№7 ПД ИССО'!E56</f>
        <v>358.7286</v>
      </c>
      <c r="F42" s="1590"/>
    </row>
    <row r="43" ht="13.9" spans="1:6">
      <c r="A43" s="1609">
        <v>21</v>
      </c>
      <c r="B43" s="1587" t="s">
        <v>97</v>
      </c>
      <c r="C43" s="1582" t="s">
        <v>98</v>
      </c>
      <c r="D43" s="1605"/>
      <c r="E43" s="1589">
        <f>'№8 ПД Здания'!E52</f>
        <v>2949.21</v>
      </c>
      <c r="F43" s="1590"/>
    </row>
    <row r="44" ht="13.9" spans="1:6">
      <c r="A44" s="1609">
        <v>22</v>
      </c>
      <c r="B44" s="1587" t="s">
        <v>100</v>
      </c>
      <c r="C44" s="1582" t="s">
        <v>101</v>
      </c>
      <c r="D44" s="1605"/>
      <c r="E44" s="1589">
        <f>'№9 ПД Водоснабжение'!E32</f>
        <v>948.4782</v>
      </c>
      <c r="F44" s="1590"/>
    </row>
    <row r="45" ht="13.9" spans="1:6">
      <c r="A45" s="1609">
        <v>23</v>
      </c>
      <c r="B45" s="1587" t="s">
        <v>103</v>
      </c>
      <c r="C45" s="1582" t="s">
        <v>104</v>
      </c>
      <c r="D45" s="1605"/>
      <c r="E45" s="1589">
        <f>'№10 ПД ЭС'!E726</f>
        <v>2324.11574808</v>
      </c>
      <c r="F45" s="1590"/>
    </row>
    <row r="46" ht="27.75" spans="1:6">
      <c r="A46" s="1609">
        <v>24</v>
      </c>
      <c r="B46" s="1587" t="s">
        <v>106</v>
      </c>
      <c r="C46" s="1582" t="s">
        <v>107</v>
      </c>
      <c r="D46" s="1605"/>
      <c r="E46" s="1589">
        <f>'№11 УГТ ПД ЭС Тяговые'!I113</f>
        <v>746.3226</v>
      </c>
      <c r="F46" s="1590"/>
    </row>
    <row r="47" ht="13.9" spans="1:6">
      <c r="A47" s="1609">
        <v>25</v>
      </c>
      <c r="B47" s="1587" t="s">
        <v>109</v>
      </c>
      <c r="C47" s="1582" t="s">
        <v>110</v>
      </c>
      <c r="D47" s="1605"/>
      <c r="E47" s="1589">
        <f>'№12 УГТ ПД КС'!F53</f>
        <v>938.26914</v>
      </c>
      <c r="F47" s="1590"/>
    </row>
    <row r="48" ht="13.9" spans="1:6">
      <c r="A48" s="1609">
        <v>26</v>
      </c>
      <c r="B48" s="1587" t="s">
        <v>112</v>
      </c>
      <c r="C48" s="1582" t="s">
        <v>113</v>
      </c>
      <c r="D48" s="1605"/>
      <c r="E48" s="1589">
        <f>'№13 УГТ ПД СЦБ'!I89</f>
        <v>3283.422</v>
      </c>
      <c r="F48" s="1590"/>
    </row>
    <row r="49" ht="13.9" spans="1:6">
      <c r="A49" s="1609">
        <v>27</v>
      </c>
      <c r="B49" s="1587" t="s">
        <v>115</v>
      </c>
      <c r="C49" s="1582" t="s">
        <v>116</v>
      </c>
      <c r="D49" s="1605"/>
      <c r="E49" s="1589">
        <f>'№14 ПД АД Подъездные'!G23</f>
        <v>120.9126</v>
      </c>
      <c r="F49" s="1590"/>
    </row>
    <row r="50" ht="13.9" spans="1:6">
      <c r="A50" s="1609">
        <v>28</v>
      </c>
      <c r="B50" s="1587" t="s">
        <v>118</v>
      </c>
      <c r="C50" s="1582" t="s">
        <v>119</v>
      </c>
      <c r="D50" s="1605"/>
      <c r="E50" s="1589">
        <f>'№15 ПД АД Ж,Д, переезд'!G24</f>
        <v>220.752</v>
      </c>
      <c r="F50" s="1590"/>
    </row>
    <row r="51" ht="13.85" spans="1:6">
      <c r="A51" s="1609"/>
      <c r="B51" s="1610" t="s">
        <v>122</v>
      </c>
      <c r="C51" s="1609"/>
      <c r="D51" s="1605"/>
      <c r="E51" s="1607">
        <f>SUM(E41:E50)</f>
        <v>13697.97128808</v>
      </c>
      <c r="F51" s="1608"/>
    </row>
    <row r="52" ht="15" spans="1:6">
      <c r="A52" s="1611"/>
      <c r="B52" s="1612" t="s">
        <v>123</v>
      </c>
      <c r="C52" s="1582"/>
      <c r="D52" s="1613">
        <f>D26</f>
        <v>3373.76938056996</v>
      </c>
      <c r="E52" s="1607">
        <f>E51+E38</f>
        <v>22829.9521468</v>
      </c>
      <c r="F52" s="1608">
        <f>ROUND(E52,0)</f>
        <v>22830</v>
      </c>
    </row>
    <row r="53" ht="27" spans="1:6">
      <c r="A53" s="1611"/>
      <c r="B53" s="1612" t="s">
        <v>124</v>
      </c>
      <c r="C53" s="1582"/>
      <c r="D53" s="1624">
        <f>D52/1.266</f>
        <v>2664.90472398891</v>
      </c>
      <c r="E53" s="1625">
        <f>E52/1.19</f>
        <v>19184.8337368067</v>
      </c>
      <c r="F53" s="1608"/>
    </row>
    <row r="54" ht="15" spans="1:6">
      <c r="A54" s="1611"/>
      <c r="B54" s="1612" t="s">
        <v>125</v>
      </c>
      <c r="C54" s="1582"/>
      <c r="D54" s="1624">
        <f>D53+E53</f>
        <v>21849.7384607956</v>
      </c>
      <c r="E54" s="1626"/>
      <c r="F54" s="1627"/>
    </row>
    <row r="55" ht="13.85" spans="1:6">
      <c r="A55" s="1565"/>
      <c r="B55" s="1565"/>
      <c r="C55" s="1565"/>
      <c r="D55" s="1614"/>
      <c r="E55" s="1565"/>
      <c r="F55" s="1565"/>
    </row>
    <row r="56" ht="15.35" spans="1:6">
      <c r="A56" s="1565"/>
      <c r="B56" s="1573"/>
      <c r="C56" s="1569"/>
      <c r="D56" s="1569"/>
      <c r="E56" s="1569"/>
      <c r="F56" s="1565"/>
    </row>
    <row r="57" ht="13.85" spans="1:6">
      <c r="A57" s="1615" t="s">
        <v>126</v>
      </c>
      <c r="C57" s="1615" t="s">
        <v>127</v>
      </c>
      <c r="F57" s="1565"/>
    </row>
    <row r="58" ht="13.85" spans="1:6">
      <c r="A58" s="1615" t="s">
        <v>128</v>
      </c>
      <c r="B58" s="1615"/>
      <c r="C58" s="1615" t="s">
        <v>129</v>
      </c>
      <c r="F58" s="1565"/>
    </row>
    <row r="59" ht="13.85" spans="1:6">
      <c r="F59" s="1565"/>
    </row>
    <row r="61" spans="1:6">
      <c r="A61" s="1616" t="s">
        <v>130</v>
      </c>
      <c r="B61" s="1616"/>
      <c r="C61" s="1616" t="s">
        <v>131</v>
      </c>
      <c r="D61" s="1616"/>
      <c r="E61" s="1616"/>
    </row>
    <row r="62" spans="1:6">
      <c r="A62" s="1617" t="s">
        <v>132</v>
      </c>
      <c r="C62" s="1617" t="s">
        <v>132</v>
      </c>
    </row>
    <row r="63" ht="15.35" spans="1:6">
      <c r="C63" s="1569"/>
      <c r="D63" s="1569"/>
    </row>
    <row r="64" ht="15.35" spans="1:6">
      <c r="B64" s="1573"/>
      <c r="C64" s="1569"/>
      <c r="D64" s="1569"/>
      <c r="E64" s="1569"/>
    </row>
    <row r="65" ht="15.35" spans="1:5">
      <c r="B65" s="1573"/>
      <c r="C65" s="1569"/>
      <c r="D65" s="1569"/>
      <c r="E65" s="1569"/>
    </row>
    <row r="66" ht="15.35" spans="1:5">
      <c r="B66" s="1569"/>
      <c r="C66" s="1569"/>
      <c r="D66" s="1569"/>
      <c r="E66" s="1569"/>
    </row>
    <row r="67" ht="15.35" spans="1:5">
      <c r="A67" s="1618" t="s">
        <v>133</v>
      </c>
      <c r="B67" s="1618"/>
      <c r="C67" s="1619"/>
      <c r="D67" s="1620" t="s">
        <v>134</v>
      </c>
      <c r="E67" s="1620"/>
    </row>
  </sheetData>
  <mergeCells count="50">
    <mergeCell ref="A4:F4"/>
    <mergeCell ref="A5:F5"/>
    <mergeCell ref="C10:F10"/>
    <mergeCell ref="C11:F11"/>
    <mergeCell ref="C12:F12"/>
    <mergeCell ref="D15:F15"/>
    <mergeCell ref="E16:F16"/>
    <mergeCell ref="E17:F17"/>
    <mergeCell ref="E18:F18"/>
    <mergeCell ref="E21:F21"/>
    <mergeCell ref="E22:F22"/>
    <mergeCell ref="E23:F23"/>
    <mergeCell ref="E24:F24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D54:F54"/>
    <mergeCell ref="A61:B61"/>
    <mergeCell ref="C61:E61"/>
    <mergeCell ref="A67:B67"/>
    <mergeCell ref="D67:E67"/>
    <mergeCell ref="A15:A16"/>
    <mergeCell ref="B15:B16"/>
    <mergeCell ref="C15:C16"/>
    <mergeCell ref="C6:F9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2"/>
  <dimension ref="A1:F70"/>
  <sheetViews>
    <sheetView zoomScale="110" zoomScaleNormal="110" workbookViewId="0">
      <selection activeCell="J61" sqref="J61"/>
    </sheetView>
  </sheetViews>
  <sheetFormatPr defaultColWidth="9" defaultRowHeight="12.75" outlineLevelCol="5"/>
  <cols>
    <col min="1" max="1" width="7.56637168141593" customWidth="1"/>
    <col min="2" max="2" width="38.283185840708" customWidth="1"/>
    <col min="3" max="3" width="11.4247787610619" customWidth="1"/>
    <col min="4" max="4" width="14.4247787610619" customWidth="1"/>
    <col min="5" max="5" width="10.141592920354" customWidth="1"/>
    <col min="6" max="6" width="4.85840707964602" customWidth="1"/>
    <col min="10" max="10" width="12" customWidth="1"/>
  </cols>
  <sheetData>
    <row r="1" ht="13.85" spans="1:6">
      <c r="A1" s="1565"/>
      <c r="B1" s="1565"/>
      <c r="C1" s="1565"/>
      <c r="D1" s="1565"/>
      <c r="E1" s="1565"/>
      <c r="F1" s="1566" t="s">
        <v>46</v>
      </c>
    </row>
    <row r="2" ht="13.85" spans="1:6">
      <c r="A2" s="1565"/>
      <c r="B2" s="1565"/>
      <c r="C2" s="1565"/>
      <c r="D2" s="1565"/>
      <c r="E2" s="1565"/>
      <c r="F2" s="1565"/>
    </row>
    <row r="3" ht="15" spans="1:6">
      <c r="A3" s="1567" t="s">
        <v>47</v>
      </c>
      <c r="B3" s="1567"/>
      <c r="C3" s="1567"/>
      <c r="D3" s="1567"/>
      <c r="E3" s="1567"/>
      <c r="F3" s="1567"/>
    </row>
    <row r="4" ht="15.35" spans="1:6">
      <c r="A4" s="1568" t="s">
        <v>48</v>
      </c>
      <c r="B4" s="1568"/>
      <c r="C4" s="1568"/>
      <c r="D4" s="1568"/>
      <c r="E4" s="1568"/>
      <c r="F4" s="1568"/>
    </row>
    <row r="5" ht="15.75" customHeight="1" spans="1:6">
      <c r="A5" s="1569"/>
      <c r="B5" s="1569"/>
      <c r="C5" s="1570" t="s">
        <v>49</v>
      </c>
      <c r="D5" s="1571"/>
      <c r="E5" s="1571"/>
      <c r="F5" s="1571"/>
    </row>
    <row r="6" ht="15.75" customHeight="1" spans="1:6">
      <c r="A6" s="1569"/>
      <c r="B6" s="1569" t="s">
        <v>50</v>
      </c>
      <c r="C6" s="1571"/>
      <c r="D6" s="1571"/>
      <c r="E6" s="1571"/>
      <c r="F6" s="1571"/>
    </row>
    <row r="7" ht="15.35" spans="1:6">
      <c r="A7" s="1569"/>
      <c r="B7" s="1572" t="s">
        <v>51</v>
      </c>
      <c r="C7" s="1571"/>
      <c r="D7" s="1571"/>
      <c r="E7" s="1571"/>
      <c r="F7" s="1571"/>
    </row>
    <row r="8" ht="123.75" customHeight="1" spans="1:6">
      <c r="A8" s="1569"/>
      <c r="B8" s="1573"/>
      <c r="C8" s="1574"/>
      <c r="D8" s="1574"/>
      <c r="E8" s="1574"/>
      <c r="F8" s="1574"/>
    </row>
    <row r="9" ht="15.4" spans="1:6">
      <c r="A9" s="1569"/>
      <c r="B9" s="1573" t="s">
        <v>52</v>
      </c>
      <c r="C9" s="1575" t="s">
        <v>53</v>
      </c>
      <c r="D9" s="1575"/>
      <c r="E9" s="1575"/>
      <c r="F9" s="1575"/>
    </row>
    <row r="10" ht="15.4" spans="1:6">
      <c r="A10" s="1569"/>
      <c r="B10" s="1573" t="s">
        <v>54</v>
      </c>
      <c r="C10" s="1574" t="s">
        <v>55</v>
      </c>
      <c r="D10" s="1574"/>
      <c r="E10" s="1574"/>
      <c r="F10" s="1574"/>
    </row>
    <row r="11" ht="15.35" spans="1:6">
      <c r="A11" s="1569"/>
      <c r="B11" s="1569" t="s">
        <v>56</v>
      </c>
      <c r="C11" s="1574" t="s">
        <v>57</v>
      </c>
      <c r="D11" s="1574"/>
      <c r="E11" s="1574"/>
      <c r="F11" s="1574"/>
    </row>
    <row r="12" ht="15.35" spans="1:6">
      <c r="A12" s="1569"/>
      <c r="B12" s="1569"/>
      <c r="C12" s="1571"/>
      <c r="D12" s="1571"/>
      <c r="E12" s="1571"/>
      <c r="F12" s="1571"/>
    </row>
    <row r="13" ht="15.35" spans="1:6">
      <c r="A13" s="1576" t="s">
        <v>135</v>
      </c>
      <c r="B13" s="1576"/>
      <c r="C13" s="1565"/>
      <c r="D13" s="1565"/>
      <c r="E13" s="1565"/>
      <c r="F13" s="1565"/>
    </row>
    <row r="14" ht="13.1" spans="1:6">
      <c r="A14" s="1577" t="s">
        <v>59</v>
      </c>
      <c r="B14" s="1577" t="s">
        <v>60</v>
      </c>
      <c r="C14" s="1577" t="s">
        <v>61</v>
      </c>
      <c r="D14" s="1577" t="s">
        <v>62</v>
      </c>
      <c r="E14" s="1577"/>
      <c r="F14" s="1577"/>
    </row>
    <row r="15" ht="26.25" spans="1:6">
      <c r="A15" s="1577"/>
      <c r="B15" s="1577"/>
      <c r="C15" s="1577"/>
      <c r="D15" s="1577" t="s">
        <v>63</v>
      </c>
      <c r="E15" s="1578" t="s">
        <v>64</v>
      </c>
      <c r="F15" s="1579"/>
    </row>
    <row r="16" ht="13.85" spans="1:6">
      <c r="A16" s="1580">
        <v>1</v>
      </c>
      <c r="B16" s="1581" t="s">
        <v>65</v>
      </c>
      <c r="C16" s="1582"/>
      <c r="D16" s="1583"/>
      <c r="E16" s="1584"/>
      <c r="F16" s="1585"/>
    </row>
    <row r="17" ht="13.9" spans="1:6">
      <c r="A17" s="1644" t="s">
        <v>66</v>
      </c>
      <c r="B17" s="1587" t="s">
        <v>67</v>
      </c>
      <c r="C17" s="1582" t="s">
        <v>68</v>
      </c>
      <c r="D17" s="1588">
        <f>'№1.1 ИГДИ'!K60</f>
        <v>199.8859243656</v>
      </c>
      <c r="E17" s="1589"/>
      <c r="F17" s="1590"/>
    </row>
    <row r="18" ht="13.9" spans="1:6">
      <c r="A18" s="1644" t="s">
        <v>69</v>
      </c>
      <c r="B18" s="1587" t="s">
        <v>67</v>
      </c>
      <c r="C18" s="1582" t="s">
        <v>70</v>
      </c>
      <c r="D18" s="1589">
        <f>'№1.2 ИГДИ Разбивка ж.д.'!K65</f>
        <v>718.8868828394</v>
      </c>
      <c r="E18" s="1589"/>
      <c r="F18" s="1590"/>
    </row>
    <row r="19" ht="13.9" spans="1:6">
      <c r="A19" s="1644" t="s">
        <v>71</v>
      </c>
      <c r="B19" s="1587" t="s">
        <v>67</v>
      </c>
      <c r="C19" s="1582" t="s">
        <v>72</v>
      </c>
      <c r="D19" s="1589">
        <f>'№1.3 ИГДИ Разбивка а.д.'!K67</f>
        <v>45.23482711836</v>
      </c>
      <c r="E19" s="1591"/>
      <c r="F19" s="1592"/>
    </row>
    <row r="20" ht="27.75" spans="1:6">
      <c r="A20" s="1644" t="s">
        <v>73</v>
      </c>
      <c r="B20" s="1587" t="s">
        <v>74</v>
      </c>
      <c r="C20" s="1582" t="s">
        <v>75</v>
      </c>
      <c r="D20" s="1588">
        <f>'№2 ИГМИ'!L261</f>
        <v>1933.83334715544</v>
      </c>
      <c r="E20" s="1589"/>
      <c r="F20" s="1590"/>
    </row>
    <row r="21" ht="13.9" spans="1:6">
      <c r="A21" s="1644" t="s">
        <v>76</v>
      </c>
      <c r="B21" s="1587" t="s">
        <v>77</v>
      </c>
      <c r="C21" s="1582" t="s">
        <v>78</v>
      </c>
      <c r="D21" s="1588">
        <f>'№3 ИЭИ'!I44</f>
        <v>616.506707044084</v>
      </c>
      <c r="E21" s="1589"/>
      <c r="F21" s="1590"/>
    </row>
    <row r="22" ht="13.9" spans="1:6">
      <c r="A22" s="1644" t="s">
        <v>79</v>
      </c>
      <c r="B22" s="1587" t="s">
        <v>80</v>
      </c>
      <c r="C22" s="1582" t="s">
        <v>81</v>
      </c>
      <c r="D22" s="1588">
        <f>'№4 ИГИ'!O117</f>
        <v>13861.8745266</v>
      </c>
      <c r="E22" s="1589"/>
      <c r="F22" s="1590"/>
    </row>
    <row r="23" ht="13.9" spans="1:6">
      <c r="A23" s="1644" t="s">
        <v>82</v>
      </c>
      <c r="B23" s="1587" t="s">
        <v>83</v>
      </c>
      <c r="C23" s="1582" t="s">
        <v>84</v>
      </c>
      <c r="D23" s="1588">
        <f>'№5 ИГФИ'!O63</f>
        <v>2292.8532736</v>
      </c>
      <c r="E23" s="1589"/>
      <c r="F23" s="1590"/>
    </row>
    <row r="24" ht="27.75" spans="1:6">
      <c r="A24" s="1644" t="s">
        <v>85</v>
      </c>
      <c r="B24" s="1587" t="s">
        <v>86</v>
      </c>
      <c r="C24" s="1582" t="s">
        <v>87</v>
      </c>
      <c r="D24" s="1588">
        <f>'№16 Обследования ОР2'!D19</f>
        <v>69.822</v>
      </c>
      <c r="E24" s="1588"/>
      <c r="F24" s="1588"/>
    </row>
    <row r="25" ht="13.85" spans="1:6">
      <c r="A25" s="1586"/>
      <c r="B25" s="1593" t="s">
        <v>88</v>
      </c>
      <c r="C25" s="1594"/>
      <c r="D25" s="1595">
        <f>SUM(D17:D23)</f>
        <v>19669.0754887229</v>
      </c>
      <c r="E25" s="1596"/>
      <c r="F25" s="1597"/>
    </row>
    <row r="26" ht="13.85" spans="1:6">
      <c r="A26" s="1586"/>
      <c r="B26" s="1593" t="s">
        <v>89</v>
      </c>
      <c r="C26" s="1582"/>
      <c r="D26" s="1598"/>
      <c r="E26" s="1596"/>
      <c r="F26" s="1597"/>
    </row>
    <row r="27" ht="13.9" spans="1:6">
      <c r="A27" s="1644" t="s">
        <v>90</v>
      </c>
      <c r="B27" s="1587" t="s">
        <v>91</v>
      </c>
      <c r="C27" s="1582" t="s">
        <v>92</v>
      </c>
      <c r="D27" s="1599"/>
      <c r="E27" s="1600">
        <f>'№6 ПД ПЖ'!E41</f>
        <v>7002.058616</v>
      </c>
      <c r="F27" s="1601"/>
    </row>
    <row r="28" ht="13.9" spans="1:6">
      <c r="A28" s="1644" t="s">
        <v>93</v>
      </c>
      <c r="B28" s="1602" t="s">
        <v>94</v>
      </c>
      <c r="C28" s="1582" t="s">
        <v>95</v>
      </c>
      <c r="D28" s="1599"/>
      <c r="E28" s="1603">
        <f>'№7 ПД ИССО'!E59</f>
        <v>1389.475444</v>
      </c>
      <c r="F28" s="1604"/>
    </row>
    <row r="29" ht="13.9" spans="1:6">
      <c r="A29" s="1644" t="s">
        <v>96</v>
      </c>
      <c r="B29" s="1587" t="s">
        <v>97</v>
      </c>
      <c r="C29" s="1582" t="s">
        <v>98</v>
      </c>
      <c r="D29" s="1599"/>
      <c r="E29" s="1603">
        <f>'№8 ПД Здания'!E55</f>
        <v>11423.2734</v>
      </c>
      <c r="F29" s="1604"/>
    </row>
    <row r="30" ht="13.9" spans="1:6">
      <c r="A30" s="1644" t="s">
        <v>99</v>
      </c>
      <c r="B30" s="1587" t="s">
        <v>100</v>
      </c>
      <c r="C30" s="1582" t="s">
        <v>101</v>
      </c>
      <c r="D30" s="1599"/>
      <c r="E30" s="1603">
        <f>'№9 ПД Водоснабжение'!E35</f>
        <v>3673.772228</v>
      </c>
      <c r="F30" s="1604"/>
    </row>
    <row r="31" ht="13.9" spans="1:6">
      <c r="A31" s="1644" t="s">
        <v>102</v>
      </c>
      <c r="B31" s="1587" t="s">
        <v>103</v>
      </c>
      <c r="C31" s="1582" t="s">
        <v>104</v>
      </c>
      <c r="D31" s="1599"/>
      <c r="E31" s="1603">
        <f>'№10 ПД ЭС'!E729</f>
        <v>9002.0749975632</v>
      </c>
      <c r="F31" s="1604"/>
    </row>
    <row r="32" ht="27.75" spans="1:6">
      <c r="A32" s="1644" t="s">
        <v>105</v>
      </c>
      <c r="B32" s="1587" t="s">
        <v>106</v>
      </c>
      <c r="C32" s="1582" t="s">
        <v>107</v>
      </c>
      <c r="D32" s="1599"/>
      <c r="E32" s="1603">
        <f>'№11 УГТ ПД ЭС Тяговые'!I116</f>
        <v>2890.756204</v>
      </c>
      <c r="F32" s="1604"/>
    </row>
    <row r="33" ht="13.9" spans="1:6">
      <c r="A33" s="1644" t="s">
        <v>108</v>
      </c>
      <c r="B33" s="1587" t="s">
        <v>109</v>
      </c>
      <c r="C33" s="1582" t="s">
        <v>110</v>
      </c>
      <c r="D33" s="1599"/>
      <c r="E33" s="1603">
        <f>'№12 УГТ ПД КС'!F56</f>
        <v>3634.2291356</v>
      </c>
      <c r="F33" s="1604"/>
    </row>
    <row r="34" ht="13.9" spans="1:6">
      <c r="A34" s="1644" t="s">
        <v>111</v>
      </c>
      <c r="B34" s="1587" t="s">
        <v>112</v>
      </c>
      <c r="C34" s="1582" t="s">
        <v>113</v>
      </c>
      <c r="D34" s="1599"/>
      <c r="E34" s="1603">
        <f>'№13 УГТ ПД СЦБ'!I92</f>
        <v>12717.78788</v>
      </c>
      <c r="F34" s="1604"/>
    </row>
    <row r="35" ht="13.9" spans="1:6">
      <c r="A35" s="1644" t="s">
        <v>114</v>
      </c>
      <c r="B35" s="1587" t="s">
        <v>115</v>
      </c>
      <c r="C35" s="1582" t="s">
        <v>116</v>
      </c>
      <c r="D35" s="1599"/>
      <c r="E35" s="1603">
        <f>'№14 ПД АД Подъездные'!G25</f>
        <v>468.336</v>
      </c>
      <c r="F35" s="1604"/>
    </row>
    <row r="36" ht="13.9" spans="1:6">
      <c r="A36" s="1644" t="s">
        <v>117</v>
      </c>
      <c r="B36" s="1587" t="s">
        <v>118</v>
      </c>
      <c r="C36" s="1582" t="s">
        <v>119</v>
      </c>
      <c r="D36" s="1599"/>
      <c r="E36" s="1603">
        <f>'№15 ПД АД Ж,Д, переезд'!G26</f>
        <v>855.048</v>
      </c>
      <c r="F36" s="1604"/>
    </row>
    <row r="37" ht="13.85" spans="1:6">
      <c r="A37" s="1605"/>
      <c r="B37" s="1606" t="s">
        <v>120</v>
      </c>
      <c r="C37" s="1605"/>
      <c r="D37" s="1605"/>
      <c r="E37" s="1607">
        <f>SUM(E27:F36)</f>
        <v>53056.8119051632</v>
      </c>
      <c r="F37" s="1608"/>
    </row>
    <row r="38" ht="13.85" spans="1:6">
      <c r="A38" s="1605"/>
      <c r="B38" s="1606"/>
      <c r="C38" s="1605"/>
      <c r="D38" s="1605"/>
      <c r="E38" s="1607"/>
      <c r="F38" s="1608"/>
    </row>
    <row r="39" ht="13.85" spans="1:6">
      <c r="A39" s="1605"/>
      <c r="B39" s="1593" t="s">
        <v>121</v>
      </c>
      <c r="C39" s="1605"/>
      <c r="D39" s="1605"/>
      <c r="E39" s="1589"/>
      <c r="F39" s="1590"/>
    </row>
    <row r="40" ht="13.9" spans="1:6">
      <c r="A40" s="1609">
        <v>19</v>
      </c>
      <c r="B40" s="1587" t="s">
        <v>91</v>
      </c>
      <c r="C40" s="1582" t="s">
        <v>92</v>
      </c>
      <c r="D40" s="1605"/>
      <c r="E40" s="1589">
        <f>'№6 ПД ПЖ'!E42</f>
        <v>10503.087924</v>
      </c>
      <c r="F40" s="1590"/>
    </row>
    <row r="41" ht="13.9" spans="1:6">
      <c r="A41" s="1609">
        <v>20</v>
      </c>
      <c r="B41" s="1602" t="s">
        <v>94</v>
      </c>
      <c r="C41" s="1582" t="s">
        <v>95</v>
      </c>
      <c r="D41" s="1605"/>
      <c r="E41" s="1589">
        <f>'№7 ПД ИССО'!E60</f>
        <v>2084.213166</v>
      </c>
      <c r="F41" s="1590"/>
    </row>
    <row r="42" ht="13.9" spans="1:6">
      <c r="A42" s="1609">
        <v>21</v>
      </c>
      <c r="B42" s="1587" t="s">
        <v>97</v>
      </c>
      <c r="C42" s="1582" t="s">
        <v>98</v>
      </c>
      <c r="D42" s="1605"/>
      <c r="E42" s="1589">
        <f>'№8 ПД Здания'!E56</f>
        <v>17134.9101</v>
      </c>
      <c r="F42" s="1590"/>
    </row>
    <row r="43" ht="13.9" spans="1:6">
      <c r="A43" s="1609">
        <v>22</v>
      </c>
      <c r="B43" s="1587" t="s">
        <v>100</v>
      </c>
      <c r="C43" s="1582" t="s">
        <v>101</v>
      </c>
      <c r="D43" s="1605"/>
      <c r="E43" s="1589">
        <f>'№9 ПД Водоснабжение'!E36</f>
        <v>5510.658342</v>
      </c>
      <c r="F43" s="1590"/>
    </row>
    <row r="44" ht="13.9" spans="1:6">
      <c r="A44" s="1609">
        <v>23</v>
      </c>
      <c r="B44" s="1587" t="s">
        <v>103</v>
      </c>
      <c r="C44" s="1582" t="s">
        <v>104</v>
      </c>
      <c r="D44" s="1605"/>
      <c r="E44" s="1589">
        <f>'№10 ПД ЭС'!E730</f>
        <v>13503.1124963448</v>
      </c>
      <c r="F44" s="1590"/>
    </row>
    <row r="45" ht="27.75" spans="1:6">
      <c r="A45" s="1609">
        <v>24</v>
      </c>
      <c r="B45" s="1587" t="s">
        <v>106</v>
      </c>
      <c r="C45" s="1582" t="s">
        <v>107</v>
      </c>
      <c r="D45" s="1605"/>
      <c r="E45" s="1589">
        <f>'№11 УГТ ПД ЭС Тяговые'!I117</f>
        <v>4336.134306</v>
      </c>
      <c r="F45" s="1590"/>
    </row>
    <row r="46" ht="13.9" spans="1:6">
      <c r="A46" s="1609">
        <v>25</v>
      </c>
      <c r="B46" s="1587" t="s">
        <v>109</v>
      </c>
      <c r="C46" s="1582" t="s">
        <v>110</v>
      </c>
      <c r="D46" s="1605"/>
      <c r="E46" s="1589">
        <f>'№12 УГТ ПД КС'!F57</f>
        <v>5451.3437034</v>
      </c>
      <c r="F46" s="1590"/>
    </row>
    <row r="47" ht="13.9" spans="1:6">
      <c r="A47" s="1609">
        <v>26</v>
      </c>
      <c r="B47" s="1587" t="s">
        <v>112</v>
      </c>
      <c r="C47" s="1582" t="s">
        <v>113</v>
      </c>
      <c r="D47" s="1605"/>
      <c r="E47" s="1589">
        <f>'№13 УГТ ПД СЦБ'!I93</f>
        <v>19076.68182</v>
      </c>
      <c r="F47" s="1590"/>
    </row>
    <row r="48" ht="13.9" spans="1:6">
      <c r="A48" s="1609">
        <v>27</v>
      </c>
      <c r="B48" s="1587" t="s">
        <v>115</v>
      </c>
      <c r="C48" s="1582" t="s">
        <v>116</v>
      </c>
      <c r="D48" s="1605"/>
      <c r="E48" s="1589">
        <f>'№14 ПД АД Подъездные'!G25</f>
        <v>468.336</v>
      </c>
      <c r="F48" s="1590"/>
    </row>
    <row r="49" ht="13.9" spans="1:6">
      <c r="A49" s="1609">
        <v>28</v>
      </c>
      <c r="B49" s="1587" t="s">
        <v>118</v>
      </c>
      <c r="C49" s="1582" t="s">
        <v>119</v>
      </c>
      <c r="D49" s="1605"/>
      <c r="E49" s="1589">
        <f>'№15 ПД АД Ж,Д, переезд'!G27</f>
        <v>1282.572</v>
      </c>
      <c r="F49" s="1590"/>
    </row>
    <row r="50" ht="13.85" spans="1:6">
      <c r="A50" s="1609"/>
      <c r="B50" s="1610" t="s">
        <v>122</v>
      </c>
      <c r="C50" s="1609"/>
      <c r="D50" s="1605"/>
      <c r="E50" s="1607">
        <f>SUM(E40:F49)</f>
        <v>79351.0498577448</v>
      </c>
      <c r="F50" s="1608"/>
    </row>
    <row r="51" ht="27" spans="1:6">
      <c r="A51" s="1611"/>
      <c r="B51" s="1612" t="s">
        <v>136</v>
      </c>
      <c r="C51" s="1582"/>
      <c r="D51" s="1613">
        <f>D25</f>
        <v>19669.0754887229</v>
      </c>
      <c r="E51" s="1607">
        <f>E50+E37</f>
        <v>132407.861762908</v>
      </c>
      <c r="F51" s="1608"/>
    </row>
    <row r="52" ht="15" spans="1:6">
      <c r="A52" s="1611"/>
      <c r="B52" s="1612" t="s">
        <v>137</v>
      </c>
      <c r="C52" s="1582"/>
      <c r="D52" s="1613">
        <f>D51+E51</f>
        <v>152076.937251631</v>
      </c>
      <c r="E52" s="1613"/>
      <c r="F52" s="1613"/>
    </row>
    <row r="53" ht="13.85" spans="1:6">
      <c r="A53" s="1565"/>
      <c r="B53" s="1565"/>
      <c r="C53" s="1565"/>
      <c r="D53" s="1614"/>
      <c r="E53" s="1565"/>
      <c r="F53" s="1565"/>
    </row>
    <row r="54" s="1174" customFormat="1" ht="15.35" spans="1:6">
      <c r="A54" s="1565"/>
      <c r="B54" s="1573"/>
      <c r="C54" s="1569"/>
      <c r="D54" s="1569"/>
      <c r="E54" s="1569"/>
      <c r="F54" s="1565"/>
    </row>
    <row r="55" s="1174" customFormat="1" ht="13.85" spans="1:6">
      <c r="A55" s="1615" t="s">
        <v>126</v>
      </c>
      <c r="C55" s="1615" t="s">
        <v>127</v>
      </c>
      <c r="F55" s="1565"/>
    </row>
    <row r="56" s="1174" customFormat="1" ht="13.85" spans="1:6">
      <c r="A56" s="1615" t="s">
        <v>128</v>
      </c>
      <c r="B56" s="1615"/>
      <c r="C56" s="1615" t="s">
        <v>129</v>
      </c>
      <c r="F56" s="1565"/>
    </row>
    <row r="57" s="1174" customFormat="1" ht="13.85" spans="1:6">
      <c r="F57" s="1565"/>
    </row>
    <row r="58" s="1174" customFormat="1" ht="13.1"/>
    <row r="59" s="1174" customFormat="1" ht="13.1" spans="1:6">
      <c r="A59" s="1616" t="s">
        <v>130</v>
      </c>
      <c r="B59" s="1616"/>
      <c r="C59" s="1616" t="s">
        <v>131</v>
      </c>
      <c r="D59" s="1616"/>
      <c r="E59" s="1616"/>
    </row>
    <row r="60" s="1174" customFormat="1" ht="13.1" spans="1:6">
      <c r="A60" s="1617" t="s">
        <v>132</v>
      </c>
      <c r="C60" s="1617" t="s">
        <v>132</v>
      </c>
    </row>
    <row r="61" s="1174" customFormat="1" ht="15.35" spans="1:6">
      <c r="C61" s="1569"/>
      <c r="D61" s="1569"/>
    </row>
    <row r="62" s="1174" customFormat="1" ht="15.35" spans="1:6">
      <c r="B62" s="1573"/>
      <c r="C62" s="1569"/>
      <c r="D62" s="1569"/>
      <c r="E62" s="1569"/>
    </row>
    <row r="63" s="1174" customFormat="1" ht="15.35" spans="1:6">
      <c r="B63" s="1573"/>
      <c r="C63" s="1569"/>
      <c r="D63" s="1569"/>
      <c r="E63" s="1569"/>
    </row>
    <row r="64" s="1174" customFormat="1" ht="15.35" spans="1:6">
      <c r="B64" s="1569"/>
      <c r="C64" s="1569"/>
      <c r="D64" s="1569"/>
      <c r="E64" s="1569"/>
    </row>
    <row r="65" s="1174" customFormat="1" ht="15.35" spans="1:5">
      <c r="A65" s="1618" t="s">
        <v>133</v>
      </c>
      <c r="B65" s="1618"/>
      <c r="C65" s="1619"/>
      <c r="D65" s="1620" t="s">
        <v>134</v>
      </c>
      <c r="E65" s="1620"/>
    </row>
    <row r="66" s="1174" customFormat="1" ht="13.1"/>
    <row r="67" s="1174" customFormat="1" ht="13.1"/>
    <row r="68" s="1174" customFormat="1" ht="13.1"/>
    <row r="69" s="1174" customFormat="1" ht="13.1"/>
    <row r="70" s="1174" customFormat="1" ht="13.1"/>
  </sheetData>
  <mergeCells count="49">
    <mergeCell ref="A3:F3"/>
    <mergeCell ref="A4:F4"/>
    <mergeCell ref="C9:F9"/>
    <mergeCell ref="C10:F10"/>
    <mergeCell ref="C11:F11"/>
    <mergeCell ref="D14:F14"/>
    <mergeCell ref="E15:F15"/>
    <mergeCell ref="E16:F16"/>
    <mergeCell ref="E17:F17"/>
    <mergeCell ref="E20:F20"/>
    <mergeCell ref="E21:F21"/>
    <mergeCell ref="E22:F22"/>
    <mergeCell ref="E23:F23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D52:F52"/>
    <mergeCell ref="A59:B59"/>
    <mergeCell ref="C59:E59"/>
    <mergeCell ref="A65:B65"/>
    <mergeCell ref="D65:E65"/>
    <mergeCell ref="A14:A15"/>
    <mergeCell ref="B14:B15"/>
    <mergeCell ref="C14:C15"/>
    <mergeCell ref="C5:F8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:U88"/>
  <sheetViews>
    <sheetView zoomScale="115" zoomScaleNormal="115" workbookViewId="0">
      <selection activeCell="F66" sqref="F66"/>
    </sheetView>
  </sheetViews>
  <sheetFormatPr defaultColWidth="9" defaultRowHeight="13.85"/>
  <cols>
    <col min="1" max="1" width="3.85840707964602" style="1490" customWidth="1"/>
    <col min="2" max="2" width="35.4247787610619" style="461" customWidth="1"/>
    <col min="3" max="3" width="17.283185840708" style="1490" customWidth="1"/>
    <col min="4" max="4" width="6.85840707964602" style="1490" customWidth="1"/>
    <col min="5" max="5" width="2.85840707964602" style="1490" customWidth="1"/>
    <col min="6" max="6" width="7" style="1490" customWidth="1"/>
    <col min="7" max="7" width="2.56637168141593" style="1490" customWidth="1"/>
    <col min="8" max="8" width="6.70796460176991" style="1490" customWidth="1"/>
    <col min="9" max="9" width="2.28318584070796" style="1490" customWidth="1"/>
    <col min="10" max="10" width="4.70796460176991" style="1490" customWidth="1"/>
    <col min="11" max="11" width="11.7079646017699" style="1491" customWidth="1"/>
    <col min="12" max="12" width="3.56637168141593" style="461" customWidth="1"/>
    <col min="13" max="13" width="29.283185840708" style="1492" customWidth="1"/>
    <col min="14" max="256" width="9.14159292035398" style="461"/>
    <col min="257" max="257" width="3.85840707964602" style="461" customWidth="1"/>
    <col min="258" max="258" width="37.283185840708" style="461" customWidth="1"/>
    <col min="259" max="259" width="18.7079646017699" style="461" customWidth="1"/>
    <col min="260" max="260" width="9.42477876106195" style="461" customWidth="1"/>
    <col min="261" max="261" width="2.85840707964602" style="461" customWidth="1"/>
    <col min="262" max="262" width="8.56637168141593" style="461" customWidth="1"/>
    <col min="263" max="263" width="2.56637168141593" style="461" customWidth="1"/>
    <col min="264" max="264" width="8.56637168141593" style="461" customWidth="1"/>
    <col min="265" max="265" width="2.28318584070796" style="461" customWidth="1"/>
    <col min="266" max="266" width="6.28318584070797" style="461" customWidth="1"/>
    <col min="267" max="267" width="12.858407079646" style="461" customWidth="1"/>
    <col min="268" max="268" width="3.56637168141593" style="461" customWidth="1"/>
    <col min="269" max="269" width="29.283185840708" style="461" customWidth="1"/>
    <col min="270" max="512" width="9.14159292035398" style="461"/>
    <col min="513" max="513" width="3.85840707964602" style="461" customWidth="1"/>
    <col min="514" max="514" width="37.283185840708" style="461" customWidth="1"/>
    <col min="515" max="515" width="18.7079646017699" style="461" customWidth="1"/>
    <col min="516" max="516" width="9.42477876106195" style="461" customWidth="1"/>
    <col min="517" max="517" width="2.85840707964602" style="461" customWidth="1"/>
    <col min="518" max="518" width="8.56637168141593" style="461" customWidth="1"/>
    <col min="519" max="519" width="2.56637168141593" style="461" customWidth="1"/>
    <col min="520" max="520" width="8.56637168141593" style="461" customWidth="1"/>
    <col min="521" max="521" width="2.28318584070796" style="461" customWidth="1"/>
    <col min="522" max="522" width="6.28318584070797" style="461" customWidth="1"/>
    <col min="523" max="523" width="12.858407079646" style="461" customWidth="1"/>
    <col min="524" max="524" width="3.56637168141593" style="461" customWidth="1"/>
    <col min="525" max="525" width="29.283185840708" style="461" customWidth="1"/>
    <col min="526" max="768" width="9.14159292035398" style="461"/>
    <col min="769" max="769" width="3.85840707964602" style="461" customWidth="1"/>
    <col min="770" max="770" width="37.283185840708" style="461" customWidth="1"/>
    <col min="771" max="771" width="18.7079646017699" style="461" customWidth="1"/>
    <col min="772" max="772" width="9.42477876106195" style="461" customWidth="1"/>
    <col min="773" max="773" width="2.85840707964602" style="461" customWidth="1"/>
    <col min="774" max="774" width="8.56637168141593" style="461" customWidth="1"/>
    <col min="775" max="775" width="2.56637168141593" style="461" customWidth="1"/>
    <col min="776" max="776" width="8.56637168141593" style="461" customWidth="1"/>
    <col min="777" max="777" width="2.28318584070796" style="461" customWidth="1"/>
    <col min="778" max="778" width="6.28318584070797" style="461" customWidth="1"/>
    <col min="779" max="779" width="12.858407079646" style="461" customWidth="1"/>
    <col min="780" max="780" width="3.56637168141593" style="461" customWidth="1"/>
    <col min="781" max="781" width="29.283185840708" style="461" customWidth="1"/>
    <col min="782" max="1024" width="9.14159292035398" style="461"/>
    <col min="1025" max="1025" width="3.85840707964602" style="461" customWidth="1"/>
    <col min="1026" max="1026" width="37.283185840708" style="461" customWidth="1"/>
    <col min="1027" max="1027" width="18.7079646017699" style="461" customWidth="1"/>
    <col min="1028" max="1028" width="9.42477876106195" style="461" customWidth="1"/>
    <col min="1029" max="1029" width="2.85840707964602" style="461" customWidth="1"/>
    <col min="1030" max="1030" width="8.56637168141593" style="461" customWidth="1"/>
    <col min="1031" max="1031" width="2.56637168141593" style="461" customWidth="1"/>
    <col min="1032" max="1032" width="8.56637168141593" style="461" customWidth="1"/>
    <col min="1033" max="1033" width="2.28318584070796" style="461" customWidth="1"/>
    <col min="1034" max="1034" width="6.28318584070797" style="461" customWidth="1"/>
    <col min="1035" max="1035" width="12.858407079646" style="461" customWidth="1"/>
    <col min="1036" max="1036" width="3.56637168141593" style="461" customWidth="1"/>
    <col min="1037" max="1037" width="29.283185840708" style="461" customWidth="1"/>
    <col min="1038" max="1280" width="9.14159292035398" style="461"/>
    <col min="1281" max="1281" width="3.85840707964602" style="461" customWidth="1"/>
    <col min="1282" max="1282" width="37.283185840708" style="461" customWidth="1"/>
    <col min="1283" max="1283" width="18.7079646017699" style="461" customWidth="1"/>
    <col min="1284" max="1284" width="9.42477876106195" style="461" customWidth="1"/>
    <col min="1285" max="1285" width="2.85840707964602" style="461" customWidth="1"/>
    <col min="1286" max="1286" width="8.56637168141593" style="461" customWidth="1"/>
    <col min="1287" max="1287" width="2.56637168141593" style="461" customWidth="1"/>
    <col min="1288" max="1288" width="8.56637168141593" style="461" customWidth="1"/>
    <col min="1289" max="1289" width="2.28318584070796" style="461" customWidth="1"/>
    <col min="1290" max="1290" width="6.28318584070797" style="461" customWidth="1"/>
    <col min="1291" max="1291" width="12.858407079646" style="461" customWidth="1"/>
    <col min="1292" max="1292" width="3.56637168141593" style="461" customWidth="1"/>
    <col min="1293" max="1293" width="29.283185840708" style="461" customWidth="1"/>
    <col min="1294" max="1536" width="9.14159292035398" style="461"/>
    <col min="1537" max="1537" width="3.85840707964602" style="461" customWidth="1"/>
    <col min="1538" max="1538" width="37.283185840708" style="461" customWidth="1"/>
    <col min="1539" max="1539" width="18.7079646017699" style="461" customWidth="1"/>
    <col min="1540" max="1540" width="9.42477876106195" style="461" customWidth="1"/>
    <col min="1541" max="1541" width="2.85840707964602" style="461" customWidth="1"/>
    <col min="1542" max="1542" width="8.56637168141593" style="461" customWidth="1"/>
    <col min="1543" max="1543" width="2.56637168141593" style="461" customWidth="1"/>
    <col min="1544" max="1544" width="8.56637168141593" style="461" customWidth="1"/>
    <col min="1545" max="1545" width="2.28318584070796" style="461" customWidth="1"/>
    <col min="1546" max="1546" width="6.28318584070797" style="461" customWidth="1"/>
    <col min="1547" max="1547" width="12.858407079646" style="461" customWidth="1"/>
    <col min="1548" max="1548" width="3.56637168141593" style="461" customWidth="1"/>
    <col min="1549" max="1549" width="29.283185840708" style="461" customWidth="1"/>
    <col min="1550" max="1792" width="9.14159292035398" style="461"/>
    <col min="1793" max="1793" width="3.85840707964602" style="461" customWidth="1"/>
    <col min="1794" max="1794" width="37.283185840708" style="461" customWidth="1"/>
    <col min="1795" max="1795" width="18.7079646017699" style="461" customWidth="1"/>
    <col min="1796" max="1796" width="9.42477876106195" style="461" customWidth="1"/>
    <col min="1797" max="1797" width="2.85840707964602" style="461" customWidth="1"/>
    <col min="1798" max="1798" width="8.56637168141593" style="461" customWidth="1"/>
    <col min="1799" max="1799" width="2.56637168141593" style="461" customWidth="1"/>
    <col min="1800" max="1800" width="8.56637168141593" style="461" customWidth="1"/>
    <col min="1801" max="1801" width="2.28318584070796" style="461" customWidth="1"/>
    <col min="1802" max="1802" width="6.28318584070797" style="461" customWidth="1"/>
    <col min="1803" max="1803" width="12.858407079646" style="461" customWidth="1"/>
    <col min="1804" max="1804" width="3.56637168141593" style="461" customWidth="1"/>
    <col min="1805" max="1805" width="29.283185840708" style="461" customWidth="1"/>
    <col min="1806" max="2048" width="9.14159292035398" style="461"/>
    <col min="2049" max="2049" width="3.85840707964602" style="461" customWidth="1"/>
    <col min="2050" max="2050" width="37.283185840708" style="461" customWidth="1"/>
    <col min="2051" max="2051" width="18.7079646017699" style="461" customWidth="1"/>
    <col min="2052" max="2052" width="9.42477876106195" style="461" customWidth="1"/>
    <col min="2053" max="2053" width="2.85840707964602" style="461" customWidth="1"/>
    <col min="2054" max="2054" width="8.56637168141593" style="461" customWidth="1"/>
    <col min="2055" max="2055" width="2.56637168141593" style="461" customWidth="1"/>
    <col min="2056" max="2056" width="8.56637168141593" style="461" customWidth="1"/>
    <col min="2057" max="2057" width="2.28318584070796" style="461" customWidth="1"/>
    <col min="2058" max="2058" width="6.28318584070797" style="461" customWidth="1"/>
    <col min="2059" max="2059" width="12.858407079646" style="461" customWidth="1"/>
    <col min="2060" max="2060" width="3.56637168141593" style="461" customWidth="1"/>
    <col min="2061" max="2061" width="29.283185840708" style="461" customWidth="1"/>
    <col min="2062" max="2304" width="9.14159292035398" style="461"/>
    <col min="2305" max="2305" width="3.85840707964602" style="461" customWidth="1"/>
    <col min="2306" max="2306" width="37.283185840708" style="461" customWidth="1"/>
    <col min="2307" max="2307" width="18.7079646017699" style="461" customWidth="1"/>
    <col min="2308" max="2308" width="9.42477876106195" style="461" customWidth="1"/>
    <col min="2309" max="2309" width="2.85840707964602" style="461" customWidth="1"/>
    <col min="2310" max="2310" width="8.56637168141593" style="461" customWidth="1"/>
    <col min="2311" max="2311" width="2.56637168141593" style="461" customWidth="1"/>
    <col min="2312" max="2312" width="8.56637168141593" style="461" customWidth="1"/>
    <col min="2313" max="2313" width="2.28318584070796" style="461" customWidth="1"/>
    <col min="2314" max="2314" width="6.28318584070797" style="461" customWidth="1"/>
    <col min="2315" max="2315" width="12.858407079646" style="461" customWidth="1"/>
    <col min="2316" max="2316" width="3.56637168141593" style="461" customWidth="1"/>
    <col min="2317" max="2317" width="29.283185840708" style="461" customWidth="1"/>
    <col min="2318" max="2560" width="9.14159292035398" style="461"/>
    <col min="2561" max="2561" width="3.85840707964602" style="461" customWidth="1"/>
    <col min="2562" max="2562" width="37.283185840708" style="461" customWidth="1"/>
    <col min="2563" max="2563" width="18.7079646017699" style="461" customWidth="1"/>
    <col min="2564" max="2564" width="9.42477876106195" style="461" customWidth="1"/>
    <col min="2565" max="2565" width="2.85840707964602" style="461" customWidth="1"/>
    <col min="2566" max="2566" width="8.56637168141593" style="461" customWidth="1"/>
    <col min="2567" max="2567" width="2.56637168141593" style="461" customWidth="1"/>
    <col min="2568" max="2568" width="8.56637168141593" style="461" customWidth="1"/>
    <col min="2569" max="2569" width="2.28318584070796" style="461" customWidth="1"/>
    <col min="2570" max="2570" width="6.28318584070797" style="461" customWidth="1"/>
    <col min="2571" max="2571" width="12.858407079646" style="461" customWidth="1"/>
    <col min="2572" max="2572" width="3.56637168141593" style="461" customWidth="1"/>
    <col min="2573" max="2573" width="29.283185840708" style="461" customWidth="1"/>
    <col min="2574" max="2816" width="9.14159292035398" style="461"/>
    <col min="2817" max="2817" width="3.85840707964602" style="461" customWidth="1"/>
    <col min="2818" max="2818" width="37.283185840708" style="461" customWidth="1"/>
    <col min="2819" max="2819" width="18.7079646017699" style="461" customWidth="1"/>
    <col min="2820" max="2820" width="9.42477876106195" style="461" customWidth="1"/>
    <col min="2821" max="2821" width="2.85840707964602" style="461" customWidth="1"/>
    <col min="2822" max="2822" width="8.56637168141593" style="461" customWidth="1"/>
    <col min="2823" max="2823" width="2.56637168141593" style="461" customWidth="1"/>
    <col min="2824" max="2824" width="8.56637168141593" style="461" customWidth="1"/>
    <col min="2825" max="2825" width="2.28318584070796" style="461" customWidth="1"/>
    <col min="2826" max="2826" width="6.28318584070797" style="461" customWidth="1"/>
    <col min="2827" max="2827" width="12.858407079646" style="461" customWidth="1"/>
    <col min="2828" max="2828" width="3.56637168141593" style="461" customWidth="1"/>
    <col min="2829" max="2829" width="29.283185840708" style="461" customWidth="1"/>
    <col min="2830" max="3072" width="9.14159292035398" style="461"/>
    <col min="3073" max="3073" width="3.85840707964602" style="461" customWidth="1"/>
    <col min="3074" max="3074" width="37.283185840708" style="461" customWidth="1"/>
    <col min="3075" max="3075" width="18.7079646017699" style="461" customWidth="1"/>
    <col min="3076" max="3076" width="9.42477876106195" style="461" customWidth="1"/>
    <col min="3077" max="3077" width="2.85840707964602" style="461" customWidth="1"/>
    <col min="3078" max="3078" width="8.56637168141593" style="461" customWidth="1"/>
    <col min="3079" max="3079" width="2.56637168141593" style="461" customWidth="1"/>
    <col min="3080" max="3080" width="8.56637168141593" style="461" customWidth="1"/>
    <col min="3081" max="3081" width="2.28318584070796" style="461" customWidth="1"/>
    <col min="3082" max="3082" width="6.28318584070797" style="461" customWidth="1"/>
    <col min="3083" max="3083" width="12.858407079646" style="461" customWidth="1"/>
    <col min="3084" max="3084" width="3.56637168141593" style="461" customWidth="1"/>
    <col min="3085" max="3085" width="29.283185840708" style="461" customWidth="1"/>
    <col min="3086" max="3328" width="9.14159292035398" style="461"/>
    <col min="3329" max="3329" width="3.85840707964602" style="461" customWidth="1"/>
    <col min="3330" max="3330" width="37.283185840708" style="461" customWidth="1"/>
    <col min="3331" max="3331" width="18.7079646017699" style="461" customWidth="1"/>
    <col min="3332" max="3332" width="9.42477876106195" style="461" customWidth="1"/>
    <col min="3333" max="3333" width="2.85840707964602" style="461" customWidth="1"/>
    <col min="3334" max="3334" width="8.56637168141593" style="461" customWidth="1"/>
    <col min="3335" max="3335" width="2.56637168141593" style="461" customWidth="1"/>
    <col min="3336" max="3336" width="8.56637168141593" style="461" customWidth="1"/>
    <col min="3337" max="3337" width="2.28318584070796" style="461" customWidth="1"/>
    <col min="3338" max="3338" width="6.28318584070797" style="461" customWidth="1"/>
    <col min="3339" max="3339" width="12.858407079646" style="461" customWidth="1"/>
    <col min="3340" max="3340" width="3.56637168141593" style="461" customWidth="1"/>
    <col min="3341" max="3341" width="29.283185840708" style="461" customWidth="1"/>
    <col min="3342" max="3584" width="9.14159292035398" style="461"/>
    <col min="3585" max="3585" width="3.85840707964602" style="461" customWidth="1"/>
    <col min="3586" max="3586" width="37.283185840708" style="461" customWidth="1"/>
    <col min="3587" max="3587" width="18.7079646017699" style="461" customWidth="1"/>
    <col min="3588" max="3588" width="9.42477876106195" style="461" customWidth="1"/>
    <col min="3589" max="3589" width="2.85840707964602" style="461" customWidth="1"/>
    <col min="3590" max="3590" width="8.56637168141593" style="461" customWidth="1"/>
    <col min="3591" max="3591" width="2.56637168141593" style="461" customWidth="1"/>
    <col min="3592" max="3592" width="8.56637168141593" style="461" customWidth="1"/>
    <col min="3593" max="3593" width="2.28318584070796" style="461" customWidth="1"/>
    <col min="3594" max="3594" width="6.28318584070797" style="461" customWidth="1"/>
    <col min="3595" max="3595" width="12.858407079646" style="461" customWidth="1"/>
    <col min="3596" max="3596" width="3.56637168141593" style="461" customWidth="1"/>
    <col min="3597" max="3597" width="29.283185840708" style="461" customWidth="1"/>
    <col min="3598" max="3840" width="9.14159292035398" style="461"/>
    <col min="3841" max="3841" width="3.85840707964602" style="461" customWidth="1"/>
    <col min="3842" max="3842" width="37.283185840708" style="461" customWidth="1"/>
    <col min="3843" max="3843" width="18.7079646017699" style="461" customWidth="1"/>
    <col min="3844" max="3844" width="9.42477876106195" style="461" customWidth="1"/>
    <col min="3845" max="3845" width="2.85840707964602" style="461" customWidth="1"/>
    <col min="3846" max="3846" width="8.56637168141593" style="461" customWidth="1"/>
    <col min="3847" max="3847" width="2.56637168141593" style="461" customWidth="1"/>
    <col min="3848" max="3848" width="8.56637168141593" style="461" customWidth="1"/>
    <col min="3849" max="3849" width="2.28318584070796" style="461" customWidth="1"/>
    <col min="3850" max="3850" width="6.28318584070797" style="461" customWidth="1"/>
    <col min="3851" max="3851" width="12.858407079646" style="461" customWidth="1"/>
    <col min="3852" max="3852" width="3.56637168141593" style="461" customWidth="1"/>
    <col min="3853" max="3853" width="29.283185840708" style="461" customWidth="1"/>
    <col min="3854" max="4096" width="9.14159292035398" style="461"/>
    <col min="4097" max="4097" width="3.85840707964602" style="461" customWidth="1"/>
    <col min="4098" max="4098" width="37.283185840708" style="461" customWidth="1"/>
    <col min="4099" max="4099" width="18.7079646017699" style="461" customWidth="1"/>
    <col min="4100" max="4100" width="9.42477876106195" style="461" customWidth="1"/>
    <col min="4101" max="4101" width="2.85840707964602" style="461" customWidth="1"/>
    <col min="4102" max="4102" width="8.56637168141593" style="461" customWidth="1"/>
    <col min="4103" max="4103" width="2.56637168141593" style="461" customWidth="1"/>
    <col min="4104" max="4104" width="8.56637168141593" style="461" customWidth="1"/>
    <col min="4105" max="4105" width="2.28318584070796" style="461" customWidth="1"/>
    <col min="4106" max="4106" width="6.28318584070797" style="461" customWidth="1"/>
    <col min="4107" max="4107" width="12.858407079646" style="461" customWidth="1"/>
    <col min="4108" max="4108" width="3.56637168141593" style="461" customWidth="1"/>
    <col min="4109" max="4109" width="29.283185840708" style="461" customWidth="1"/>
    <col min="4110" max="4352" width="9.14159292035398" style="461"/>
    <col min="4353" max="4353" width="3.85840707964602" style="461" customWidth="1"/>
    <col min="4354" max="4354" width="37.283185840708" style="461" customWidth="1"/>
    <col min="4355" max="4355" width="18.7079646017699" style="461" customWidth="1"/>
    <col min="4356" max="4356" width="9.42477876106195" style="461" customWidth="1"/>
    <col min="4357" max="4357" width="2.85840707964602" style="461" customWidth="1"/>
    <col min="4358" max="4358" width="8.56637168141593" style="461" customWidth="1"/>
    <col min="4359" max="4359" width="2.56637168141593" style="461" customWidth="1"/>
    <col min="4360" max="4360" width="8.56637168141593" style="461" customWidth="1"/>
    <col min="4361" max="4361" width="2.28318584070796" style="461" customWidth="1"/>
    <col min="4362" max="4362" width="6.28318584070797" style="461" customWidth="1"/>
    <col min="4363" max="4363" width="12.858407079646" style="461" customWidth="1"/>
    <col min="4364" max="4364" width="3.56637168141593" style="461" customWidth="1"/>
    <col min="4365" max="4365" width="29.283185840708" style="461" customWidth="1"/>
    <col min="4366" max="4608" width="9.14159292035398" style="461"/>
    <col min="4609" max="4609" width="3.85840707964602" style="461" customWidth="1"/>
    <col min="4610" max="4610" width="37.283185840708" style="461" customWidth="1"/>
    <col min="4611" max="4611" width="18.7079646017699" style="461" customWidth="1"/>
    <col min="4612" max="4612" width="9.42477876106195" style="461" customWidth="1"/>
    <col min="4613" max="4613" width="2.85840707964602" style="461" customWidth="1"/>
    <col min="4614" max="4614" width="8.56637168141593" style="461" customWidth="1"/>
    <col min="4615" max="4615" width="2.56637168141593" style="461" customWidth="1"/>
    <col min="4616" max="4616" width="8.56637168141593" style="461" customWidth="1"/>
    <col min="4617" max="4617" width="2.28318584070796" style="461" customWidth="1"/>
    <col min="4618" max="4618" width="6.28318584070797" style="461" customWidth="1"/>
    <col min="4619" max="4619" width="12.858407079646" style="461" customWidth="1"/>
    <col min="4620" max="4620" width="3.56637168141593" style="461" customWidth="1"/>
    <col min="4621" max="4621" width="29.283185840708" style="461" customWidth="1"/>
    <col min="4622" max="4864" width="9.14159292035398" style="461"/>
    <col min="4865" max="4865" width="3.85840707964602" style="461" customWidth="1"/>
    <col min="4866" max="4866" width="37.283185840708" style="461" customWidth="1"/>
    <col min="4867" max="4867" width="18.7079646017699" style="461" customWidth="1"/>
    <col min="4868" max="4868" width="9.42477876106195" style="461" customWidth="1"/>
    <col min="4869" max="4869" width="2.85840707964602" style="461" customWidth="1"/>
    <col min="4870" max="4870" width="8.56637168141593" style="461" customWidth="1"/>
    <col min="4871" max="4871" width="2.56637168141593" style="461" customWidth="1"/>
    <col min="4872" max="4872" width="8.56637168141593" style="461" customWidth="1"/>
    <col min="4873" max="4873" width="2.28318584070796" style="461" customWidth="1"/>
    <col min="4874" max="4874" width="6.28318584070797" style="461" customWidth="1"/>
    <col min="4875" max="4875" width="12.858407079646" style="461" customWidth="1"/>
    <col min="4876" max="4876" width="3.56637168141593" style="461" customWidth="1"/>
    <col min="4877" max="4877" width="29.283185840708" style="461" customWidth="1"/>
    <col min="4878" max="5120" width="9.14159292035398" style="461"/>
    <col min="5121" max="5121" width="3.85840707964602" style="461" customWidth="1"/>
    <col min="5122" max="5122" width="37.283185840708" style="461" customWidth="1"/>
    <col min="5123" max="5123" width="18.7079646017699" style="461" customWidth="1"/>
    <col min="5124" max="5124" width="9.42477876106195" style="461" customWidth="1"/>
    <col min="5125" max="5125" width="2.85840707964602" style="461" customWidth="1"/>
    <col min="5126" max="5126" width="8.56637168141593" style="461" customWidth="1"/>
    <col min="5127" max="5127" width="2.56637168141593" style="461" customWidth="1"/>
    <col min="5128" max="5128" width="8.56637168141593" style="461" customWidth="1"/>
    <col min="5129" max="5129" width="2.28318584070796" style="461" customWidth="1"/>
    <col min="5130" max="5130" width="6.28318584070797" style="461" customWidth="1"/>
    <col min="5131" max="5131" width="12.858407079646" style="461" customWidth="1"/>
    <col min="5132" max="5132" width="3.56637168141593" style="461" customWidth="1"/>
    <col min="5133" max="5133" width="29.283185840708" style="461" customWidth="1"/>
    <col min="5134" max="5376" width="9.14159292035398" style="461"/>
    <col min="5377" max="5377" width="3.85840707964602" style="461" customWidth="1"/>
    <col min="5378" max="5378" width="37.283185840708" style="461" customWidth="1"/>
    <col min="5379" max="5379" width="18.7079646017699" style="461" customWidth="1"/>
    <col min="5380" max="5380" width="9.42477876106195" style="461" customWidth="1"/>
    <col min="5381" max="5381" width="2.85840707964602" style="461" customWidth="1"/>
    <col min="5382" max="5382" width="8.56637168141593" style="461" customWidth="1"/>
    <col min="5383" max="5383" width="2.56637168141593" style="461" customWidth="1"/>
    <col min="5384" max="5384" width="8.56637168141593" style="461" customWidth="1"/>
    <col min="5385" max="5385" width="2.28318584070796" style="461" customWidth="1"/>
    <col min="5386" max="5386" width="6.28318584070797" style="461" customWidth="1"/>
    <col min="5387" max="5387" width="12.858407079646" style="461" customWidth="1"/>
    <col min="5388" max="5388" width="3.56637168141593" style="461" customWidth="1"/>
    <col min="5389" max="5389" width="29.283185840708" style="461" customWidth="1"/>
    <col min="5390" max="5632" width="9.14159292035398" style="461"/>
    <col min="5633" max="5633" width="3.85840707964602" style="461" customWidth="1"/>
    <col min="5634" max="5634" width="37.283185840708" style="461" customWidth="1"/>
    <col min="5635" max="5635" width="18.7079646017699" style="461" customWidth="1"/>
    <col min="5636" max="5636" width="9.42477876106195" style="461" customWidth="1"/>
    <col min="5637" max="5637" width="2.85840707964602" style="461" customWidth="1"/>
    <col min="5638" max="5638" width="8.56637168141593" style="461" customWidth="1"/>
    <col min="5639" max="5639" width="2.56637168141593" style="461" customWidth="1"/>
    <col min="5640" max="5640" width="8.56637168141593" style="461" customWidth="1"/>
    <col min="5641" max="5641" width="2.28318584070796" style="461" customWidth="1"/>
    <col min="5642" max="5642" width="6.28318584070797" style="461" customWidth="1"/>
    <col min="5643" max="5643" width="12.858407079646" style="461" customWidth="1"/>
    <col min="5644" max="5644" width="3.56637168141593" style="461" customWidth="1"/>
    <col min="5645" max="5645" width="29.283185840708" style="461" customWidth="1"/>
    <col min="5646" max="5888" width="9.14159292035398" style="461"/>
    <col min="5889" max="5889" width="3.85840707964602" style="461" customWidth="1"/>
    <col min="5890" max="5890" width="37.283185840708" style="461" customWidth="1"/>
    <col min="5891" max="5891" width="18.7079646017699" style="461" customWidth="1"/>
    <col min="5892" max="5892" width="9.42477876106195" style="461" customWidth="1"/>
    <col min="5893" max="5893" width="2.85840707964602" style="461" customWidth="1"/>
    <col min="5894" max="5894" width="8.56637168141593" style="461" customWidth="1"/>
    <col min="5895" max="5895" width="2.56637168141593" style="461" customWidth="1"/>
    <col min="5896" max="5896" width="8.56637168141593" style="461" customWidth="1"/>
    <col min="5897" max="5897" width="2.28318584070796" style="461" customWidth="1"/>
    <col min="5898" max="5898" width="6.28318584070797" style="461" customWidth="1"/>
    <col min="5899" max="5899" width="12.858407079646" style="461" customWidth="1"/>
    <col min="5900" max="5900" width="3.56637168141593" style="461" customWidth="1"/>
    <col min="5901" max="5901" width="29.283185840708" style="461" customWidth="1"/>
    <col min="5902" max="6144" width="9.14159292035398" style="461"/>
    <col min="6145" max="6145" width="3.85840707964602" style="461" customWidth="1"/>
    <col min="6146" max="6146" width="37.283185840708" style="461" customWidth="1"/>
    <col min="6147" max="6147" width="18.7079646017699" style="461" customWidth="1"/>
    <col min="6148" max="6148" width="9.42477876106195" style="461" customWidth="1"/>
    <col min="6149" max="6149" width="2.85840707964602" style="461" customWidth="1"/>
    <col min="6150" max="6150" width="8.56637168141593" style="461" customWidth="1"/>
    <col min="6151" max="6151" width="2.56637168141593" style="461" customWidth="1"/>
    <col min="6152" max="6152" width="8.56637168141593" style="461" customWidth="1"/>
    <col min="6153" max="6153" width="2.28318584070796" style="461" customWidth="1"/>
    <col min="6154" max="6154" width="6.28318584070797" style="461" customWidth="1"/>
    <col min="6155" max="6155" width="12.858407079646" style="461" customWidth="1"/>
    <col min="6156" max="6156" width="3.56637168141593" style="461" customWidth="1"/>
    <col min="6157" max="6157" width="29.283185840708" style="461" customWidth="1"/>
    <col min="6158" max="6400" width="9.14159292035398" style="461"/>
    <col min="6401" max="6401" width="3.85840707964602" style="461" customWidth="1"/>
    <col min="6402" max="6402" width="37.283185840708" style="461" customWidth="1"/>
    <col min="6403" max="6403" width="18.7079646017699" style="461" customWidth="1"/>
    <col min="6404" max="6404" width="9.42477876106195" style="461" customWidth="1"/>
    <col min="6405" max="6405" width="2.85840707964602" style="461" customWidth="1"/>
    <col min="6406" max="6406" width="8.56637168141593" style="461" customWidth="1"/>
    <col min="6407" max="6407" width="2.56637168141593" style="461" customWidth="1"/>
    <col min="6408" max="6408" width="8.56637168141593" style="461" customWidth="1"/>
    <col min="6409" max="6409" width="2.28318584070796" style="461" customWidth="1"/>
    <col min="6410" max="6410" width="6.28318584070797" style="461" customWidth="1"/>
    <col min="6411" max="6411" width="12.858407079646" style="461" customWidth="1"/>
    <col min="6412" max="6412" width="3.56637168141593" style="461" customWidth="1"/>
    <col min="6413" max="6413" width="29.283185840708" style="461" customWidth="1"/>
    <col min="6414" max="6656" width="9.14159292035398" style="461"/>
    <col min="6657" max="6657" width="3.85840707964602" style="461" customWidth="1"/>
    <col min="6658" max="6658" width="37.283185840708" style="461" customWidth="1"/>
    <col min="6659" max="6659" width="18.7079646017699" style="461" customWidth="1"/>
    <col min="6660" max="6660" width="9.42477876106195" style="461" customWidth="1"/>
    <col min="6661" max="6661" width="2.85840707964602" style="461" customWidth="1"/>
    <col min="6662" max="6662" width="8.56637168141593" style="461" customWidth="1"/>
    <col min="6663" max="6663" width="2.56637168141593" style="461" customWidth="1"/>
    <col min="6664" max="6664" width="8.56637168141593" style="461" customWidth="1"/>
    <col min="6665" max="6665" width="2.28318584070796" style="461" customWidth="1"/>
    <col min="6666" max="6666" width="6.28318584070797" style="461" customWidth="1"/>
    <col min="6667" max="6667" width="12.858407079646" style="461" customWidth="1"/>
    <col min="6668" max="6668" width="3.56637168141593" style="461" customWidth="1"/>
    <col min="6669" max="6669" width="29.283185840708" style="461" customWidth="1"/>
    <col min="6670" max="6912" width="9.14159292035398" style="461"/>
    <col min="6913" max="6913" width="3.85840707964602" style="461" customWidth="1"/>
    <col min="6914" max="6914" width="37.283185840708" style="461" customWidth="1"/>
    <col min="6915" max="6915" width="18.7079646017699" style="461" customWidth="1"/>
    <col min="6916" max="6916" width="9.42477876106195" style="461" customWidth="1"/>
    <col min="6917" max="6917" width="2.85840707964602" style="461" customWidth="1"/>
    <col min="6918" max="6918" width="8.56637168141593" style="461" customWidth="1"/>
    <col min="6919" max="6919" width="2.56637168141593" style="461" customWidth="1"/>
    <col min="6920" max="6920" width="8.56637168141593" style="461" customWidth="1"/>
    <col min="6921" max="6921" width="2.28318584070796" style="461" customWidth="1"/>
    <col min="6922" max="6922" width="6.28318584070797" style="461" customWidth="1"/>
    <col min="6923" max="6923" width="12.858407079646" style="461" customWidth="1"/>
    <col min="6924" max="6924" width="3.56637168141593" style="461" customWidth="1"/>
    <col min="6925" max="6925" width="29.283185840708" style="461" customWidth="1"/>
    <col min="6926" max="7168" width="9.14159292035398" style="461"/>
    <col min="7169" max="7169" width="3.85840707964602" style="461" customWidth="1"/>
    <col min="7170" max="7170" width="37.283185840708" style="461" customWidth="1"/>
    <col min="7171" max="7171" width="18.7079646017699" style="461" customWidth="1"/>
    <col min="7172" max="7172" width="9.42477876106195" style="461" customWidth="1"/>
    <col min="7173" max="7173" width="2.85840707964602" style="461" customWidth="1"/>
    <col min="7174" max="7174" width="8.56637168141593" style="461" customWidth="1"/>
    <col min="7175" max="7175" width="2.56637168141593" style="461" customWidth="1"/>
    <col min="7176" max="7176" width="8.56637168141593" style="461" customWidth="1"/>
    <col min="7177" max="7177" width="2.28318584070796" style="461" customWidth="1"/>
    <col min="7178" max="7178" width="6.28318584070797" style="461" customWidth="1"/>
    <col min="7179" max="7179" width="12.858407079646" style="461" customWidth="1"/>
    <col min="7180" max="7180" width="3.56637168141593" style="461" customWidth="1"/>
    <col min="7181" max="7181" width="29.283185840708" style="461" customWidth="1"/>
    <col min="7182" max="7424" width="9.14159292035398" style="461"/>
    <col min="7425" max="7425" width="3.85840707964602" style="461" customWidth="1"/>
    <col min="7426" max="7426" width="37.283185840708" style="461" customWidth="1"/>
    <col min="7427" max="7427" width="18.7079646017699" style="461" customWidth="1"/>
    <col min="7428" max="7428" width="9.42477876106195" style="461" customWidth="1"/>
    <col min="7429" max="7429" width="2.85840707964602" style="461" customWidth="1"/>
    <col min="7430" max="7430" width="8.56637168141593" style="461" customWidth="1"/>
    <col min="7431" max="7431" width="2.56637168141593" style="461" customWidth="1"/>
    <col min="7432" max="7432" width="8.56637168141593" style="461" customWidth="1"/>
    <col min="7433" max="7433" width="2.28318584070796" style="461" customWidth="1"/>
    <col min="7434" max="7434" width="6.28318584070797" style="461" customWidth="1"/>
    <col min="7435" max="7435" width="12.858407079646" style="461" customWidth="1"/>
    <col min="7436" max="7436" width="3.56637168141593" style="461" customWidth="1"/>
    <col min="7437" max="7437" width="29.283185840708" style="461" customWidth="1"/>
    <col min="7438" max="7680" width="9.14159292035398" style="461"/>
    <col min="7681" max="7681" width="3.85840707964602" style="461" customWidth="1"/>
    <col min="7682" max="7682" width="37.283185840708" style="461" customWidth="1"/>
    <col min="7683" max="7683" width="18.7079646017699" style="461" customWidth="1"/>
    <col min="7684" max="7684" width="9.42477876106195" style="461" customWidth="1"/>
    <col min="7685" max="7685" width="2.85840707964602" style="461" customWidth="1"/>
    <col min="7686" max="7686" width="8.56637168141593" style="461" customWidth="1"/>
    <col min="7687" max="7687" width="2.56637168141593" style="461" customWidth="1"/>
    <col min="7688" max="7688" width="8.56637168141593" style="461" customWidth="1"/>
    <col min="7689" max="7689" width="2.28318584070796" style="461" customWidth="1"/>
    <col min="7690" max="7690" width="6.28318584070797" style="461" customWidth="1"/>
    <col min="7691" max="7691" width="12.858407079646" style="461" customWidth="1"/>
    <col min="7692" max="7692" width="3.56637168141593" style="461" customWidth="1"/>
    <col min="7693" max="7693" width="29.283185840708" style="461" customWidth="1"/>
    <col min="7694" max="7936" width="9.14159292035398" style="461"/>
    <col min="7937" max="7937" width="3.85840707964602" style="461" customWidth="1"/>
    <col min="7938" max="7938" width="37.283185840708" style="461" customWidth="1"/>
    <col min="7939" max="7939" width="18.7079646017699" style="461" customWidth="1"/>
    <col min="7940" max="7940" width="9.42477876106195" style="461" customWidth="1"/>
    <col min="7941" max="7941" width="2.85840707964602" style="461" customWidth="1"/>
    <col min="7942" max="7942" width="8.56637168141593" style="461" customWidth="1"/>
    <col min="7943" max="7943" width="2.56637168141593" style="461" customWidth="1"/>
    <col min="7944" max="7944" width="8.56637168141593" style="461" customWidth="1"/>
    <col min="7945" max="7945" width="2.28318584070796" style="461" customWidth="1"/>
    <col min="7946" max="7946" width="6.28318584070797" style="461" customWidth="1"/>
    <col min="7947" max="7947" width="12.858407079646" style="461" customWidth="1"/>
    <col min="7948" max="7948" width="3.56637168141593" style="461" customWidth="1"/>
    <col min="7949" max="7949" width="29.283185840708" style="461" customWidth="1"/>
    <col min="7950" max="8192" width="9.14159292035398" style="461"/>
    <col min="8193" max="8193" width="3.85840707964602" style="461" customWidth="1"/>
    <col min="8194" max="8194" width="37.283185840708" style="461" customWidth="1"/>
    <col min="8195" max="8195" width="18.7079646017699" style="461" customWidth="1"/>
    <col min="8196" max="8196" width="9.42477876106195" style="461" customWidth="1"/>
    <col min="8197" max="8197" width="2.85840707964602" style="461" customWidth="1"/>
    <col min="8198" max="8198" width="8.56637168141593" style="461" customWidth="1"/>
    <col min="8199" max="8199" width="2.56637168141593" style="461" customWidth="1"/>
    <col min="8200" max="8200" width="8.56637168141593" style="461" customWidth="1"/>
    <col min="8201" max="8201" width="2.28318584070796" style="461" customWidth="1"/>
    <col min="8202" max="8202" width="6.28318584070797" style="461" customWidth="1"/>
    <col min="8203" max="8203" width="12.858407079646" style="461" customWidth="1"/>
    <col min="8204" max="8204" width="3.56637168141593" style="461" customWidth="1"/>
    <col min="8205" max="8205" width="29.283185840708" style="461" customWidth="1"/>
    <col min="8206" max="8448" width="9.14159292035398" style="461"/>
    <col min="8449" max="8449" width="3.85840707964602" style="461" customWidth="1"/>
    <col min="8450" max="8450" width="37.283185840708" style="461" customWidth="1"/>
    <col min="8451" max="8451" width="18.7079646017699" style="461" customWidth="1"/>
    <col min="8452" max="8452" width="9.42477876106195" style="461" customWidth="1"/>
    <col min="8453" max="8453" width="2.85840707964602" style="461" customWidth="1"/>
    <col min="8454" max="8454" width="8.56637168141593" style="461" customWidth="1"/>
    <col min="8455" max="8455" width="2.56637168141593" style="461" customWidth="1"/>
    <col min="8456" max="8456" width="8.56637168141593" style="461" customWidth="1"/>
    <col min="8457" max="8457" width="2.28318584070796" style="461" customWidth="1"/>
    <col min="8458" max="8458" width="6.28318584070797" style="461" customWidth="1"/>
    <col min="8459" max="8459" width="12.858407079646" style="461" customWidth="1"/>
    <col min="8460" max="8460" width="3.56637168141593" style="461" customWidth="1"/>
    <col min="8461" max="8461" width="29.283185840708" style="461" customWidth="1"/>
    <col min="8462" max="8704" width="9.14159292035398" style="461"/>
    <col min="8705" max="8705" width="3.85840707964602" style="461" customWidth="1"/>
    <col min="8706" max="8706" width="37.283185840708" style="461" customWidth="1"/>
    <col min="8707" max="8707" width="18.7079646017699" style="461" customWidth="1"/>
    <col min="8708" max="8708" width="9.42477876106195" style="461" customWidth="1"/>
    <col min="8709" max="8709" width="2.85840707964602" style="461" customWidth="1"/>
    <col min="8710" max="8710" width="8.56637168141593" style="461" customWidth="1"/>
    <col min="8711" max="8711" width="2.56637168141593" style="461" customWidth="1"/>
    <col min="8712" max="8712" width="8.56637168141593" style="461" customWidth="1"/>
    <col min="8713" max="8713" width="2.28318584070796" style="461" customWidth="1"/>
    <col min="8714" max="8714" width="6.28318584070797" style="461" customWidth="1"/>
    <col min="8715" max="8715" width="12.858407079646" style="461" customWidth="1"/>
    <col min="8716" max="8716" width="3.56637168141593" style="461" customWidth="1"/>
    <col min="8717" max="8717" width="29.283185840708" style="461" customWidth="1"/>
    <col min="8718" max="8960" width="9.14159292035398" style="461"/>
    <col min="8961" max="8961" width="3.85840707964602" style="461" customWidth="1"/>
    <col min="8962" max="8962" width="37.283185840708" style="461" customWidth="1"/>
    <col min="8963" max="8963" width="18.7079646017699" style="461" customWidth="1"/>
    <col min="8964" max="8964" width="9.42477876106195" style="461" customWidth="1"/>
    <col min="8965" max="8965" width="2.85840707964602" style="461" customWidth="1"/>
    <col min="8966" max="8966" width="8.56637168141593" style="461" customWidth="1"/>
    <col min="8967" max="8967" width="2.56637168141593" style="461" customWidth="1"/>
    <col min="8968" max="8968" width="8.56637168141593" style="461" customWidth="1"/>
    <col min="8969" max="8969" width="2.28318584070796" style="461" customWidth="1"/>
    <col min="8970" max="8970" width="6.28318584070797" style="461" customWidth="1"/>
    <col min="8971" max="8971" width="12.858407079646" style="461" customWidth="1"/>
    <col min="8972" max="8972" width="3.56637168141593" style="461" customWidth="1"/>
    <col min="8973" max="8973" width="29.283185840708" style="461" customWidth="1"/>
    <col min="8974" max="9216" width="9.14159292035398" style="461"/>
    <col min="9217" max="9217" width="3.85840707964602" style="461" customWidth="1"/>
    <col min="9218" max="9218" width="37.283185840708" style="461" customWidth="1"/>
    <col min="9219" max="9219" width="18.7079646017699" style="461" customWidth="1"/>
    <col min="9220" max="9220" width="9.42477876106195" style="461" customWidth="1"/>
    <col min="9221" max="9221" width="2.85840707964602" style="461" customWidth="1"/>
    <col min="9222" max="9222" width="8.56637168141593" style="461" customWidth="1"/>
    <col min="9223" max="9223" width="2.56637168141593" style="461" customWidth="1"/>
    <col min="9224" max="9224" width="8.56637168141593" style="461" customWidth="1"/>
    <col min="9225" max="9225" width="2.28318584070796" style="461" customWidth="1"/>
    <col min="9226" max="9226" width="6.28318584070797" style="461" customWidth="1"/>
    <col min="9227" max="9227" width="12.858407079646" style="461" customWidth="1"/>
    <col min="9228" max="9228" width="3.56637168141593" style="461" customWidth="1"/>
    <col min="9229" max="9229" width="29.283185840708" style="461" customWidth="1"/>
    <col min="9230" max="9472" width="9.14159292035398" style="461"/>
    <col min="9473" max="9473" width="3.85840707964602" style="461" customWidth="1"/>
    <col min="9474" max="9474" width="37.283185840708" style="461" customWidth="1"/>
    <col min="9475" max="9475" width="18.7079646017699" style="461" customWidth="1"/>
    <col min="9476" max="9476" width="9.42477876106195" style="461" customWidth="1"/>
    <col min="9477" max="9477" width="2.85840707964602" style="461" customWidth="1"/>
    <col min="9478" max="9478" width="8.56637168141593" style="461" customWidth="1"/>
    <col min="9479" max="9479" width="2.56637168141593" style="461" customWidth="1"/>
    <col min="9480" max="9480" width="8.56637168141593" style="461" customWidth="1"/>
    <col min="9481" max="9481" width="2.28318584070796" style="461" customWidth="1"/>
    <col min="9482" max="9482" width="6.28318584070797" style="461" customWidth="1"/>
    <col min="9483" max="9483" width="12.858407079646" style="461" customWidth="1"/>
    <col min="9484" max="9484" width="3.56637168141593" style="461" customWidth="1"/>
    <col min="9485" max="9485" width="29.283185840708" style="461" customWidth="1"/>
    <col min="9486" max="9728" width="9.14159292035398" style="461"/>
    <col min="9729" max="9729" width="3.85840707964602" style="461" customWidth="1"/>
    <col min="9730" max="9730" width="37.283185840708" style="461" customWidth="1"/>
    <col min="9731" max="9731" width="18.7079646017699" style="461" customWidth="1"/>
    <col min="9732" max="9732" width="9.42477876106195" style="461" customWidth="1"/>
    <col min="9733" max="9733" width="2.85840707964602" style="461" customWidth="1"/>
    <col min="9734" max="9734" width="8.56637168141593" style="461" customWidth="1"/>
    <col min="9735" max="9735" width="2.56637168141593" style="461" customWidth="1"/>
    <col min="9736" max="9736" width="8.56637168141593" style="461" customWidth="1"/>
    <col min="9737" max="9737" width="2.28318584070796" style="461" customWidth="1"/>
    <col min="9738" max="9738" width="6.28318584070797" style="461" customWidth="1"/>
    <col min="9739" max="9739" width="12.858407079646" style="461" customWidth="1"/>
    <col min="9740" max="9740" width="3.56637168141593" style="461" customWidth="1"/>
    <col min="9741" max="9741" width="29.283185840708" style="461" customWidth="1"/>
    <col min="9742" max="9984" width="9.14159292035398" style="461"/>
    <col min="9985" max="9985" width="3.85840707964602" style="461" customWidth="1"/>
    <col min="9986" max="9986" width="37.283185840708" style="461" customWidth="1"/>
    <col min="9987" max="9987" width="18.7079646017699" style="461" customWidth="1"/>
    <col min="9988" max="9988" width="9.42477876106195" style="461" customWidth="1"/>
    <col min="9989" max="9989" width="2.85840707964602" style="461" customWidth="1"/>
    <col min="9990" max="9990" width="8.56637168141593" style="461" customWidth="1"/>
    <col min="9991" max="9991" width="2.56637168141593" style="461" customWidth="1"/>
    <col min="9992" max="9992" width="8.56637168141593" style="461" customWidth="1"/>
    <col min="9993" max="9993" width="2.28318584070796" style="461" customWidth="1"/>
    <col min="9994" max="9994" width="6.28318584070797" style="461" customWidth="1"/>
    <col min="9995" max="9995" width="12.858407079646" style="461" customWidth="1"/>
    <col min="9996" max="9996" width="3.56637168141593" style="461" customWidth="1"/>
    <col min="9997" max="9997" width="29.283185840708" style="461" customWidth="1"/>
    <col min="9998" max="10240" width="9.14159292035398" style="461"/>
    <col min="10241" max="10241" width="3.85840707964602" style="461" customWidth="1"/>
    <col min="10242" max="10242" width="37.283185840708" style="461" customWidth="1"/>
    <col min="10243" max="10243" width="18.7079646017699" style="461" customWidth="1"/>
    <col min="10244" max="10244" width="9.42477876106195" style="461" customWidth="1"/>
    <col min="10245" max="10245" width="2.85840707964602" style="461" customWidth="1"/>
    <col min="10246" max="10246" width="8.56637168141593" style="461" customWidth="1"/>
    <col min="10247" max="10247" width="2.56637168141593" style="461" customWidth="1"/>
    <col min="10248" max="10248" width="8.56637168141593" style="461" customWidth="1"/>
    <col min="10249" max="10249" width="2.28318584070796" style="461" customWidth="1"/>
    <col min="10250" max="10250" width="6.28318584070797" style="461" customWidth="1"/>
    <col min="10251" max="10251" width="12.858407079646" style="461" customWidth="1"/>
    <col min="10252" max="10252" width="3.56637168141593" style="461" customWidth="1"/>
    <col min="10253" max="10253" width="29.283185840708" style="461" customWidth="1"/>
    <col min="10254" max="10496" width="9.14159292035398" style="461"/>
    <col min="10497" max="10497" width="3.85840707964602" style="461" customWidth="1"/>
    <col min="10498" max="10498" width="37.283185840708" style="461" customWidth="1"/>
    <col min="10499" max="10499" width="18.7079646017699" style="461" customWidth="1"/>
    <col min="10500" max="10500" width="9.42477876106195" style="461" customWidth="1"/>
    <col min="10501" max="10501" width="2.85840707964602" style="461" customWidth="1"/>
    <col min="10502" max="10502" width="8.56637168141593" style="461" customWidth="1"/>
    <col min="10503" max="10503" width="2.56637168141593" style="461" customWidth="1"/>
    <col min="10504" max="10504" width="8.56637168141593" style="461" customWidth="1"/>
    <col min="10505" max="10505" width="2.28318584070796" style="461" customWidth="1"/>
    <col min="10506" max="10506" width="6.28318584070797" style="461" customWidth="1"/>
    <col min="10507" max="10507" width="12.858407079646" style="461" customWidth="1"/>
    <col min="10508" max="10508" width="3.56637168141593" style="461" customWidth="1"/>
    <col min="10509" max="10509" width="29.283185840708" style="461" customWidth="1"/>
    <col min="10510" max="10752" width="9.14159292035398" style="461"/>
    <col min="10753" max="10753" width="3.85840707964602" style="461" customWidth="1"/>
    <col min="10754" max="10754" width="37.283185840708" style="461" customWidth="1"/>
    <col min="10755" max="10755" width="18.7079646017699" style="461" customWidth="1"/>
    <col min="10756" max="10756" width="9.42477876106195" style="461" customWidth="1"/>
    <col min="10757" max="10757" width="2.85840707964602" style="461" customWidth="1"/>
    <col min="10758" max="10758" width="8.56637168141593" style="461" customWidth="1"/>
    <col min="10759" max="10759" width="2.56637168141593" style="461" customWidth="1"/>
    <col min="10760" max="10760" width="8.56637168141593" style="461" customWidth="1"/>
    <col min="10761" max="10761" width="2.28318584070796" style="461" customWidth="1"/>
    <col min="10762" max="10762" width="6.28318584070797" style="461" customWidth="1"/>
    <col min="10763" max="10763" width="12.858407079646" style="461" customWidth="1"/>
    <col min="10764" max="10764" width="3.56637168141593" style="461" customWidth="1"/>
    <col min="10765" max="10765" width="29.283185840708" style="461" customWidth="1"/>
    <col min="10766" max="11008" width="9.14159292035398" style="461"/>
    <col min="11009" max="11009" width="3.85840707964602" style="461" customWidth="1"/>
    <col min="11010" max="11010" width="37.283185840708" style="461" customWidth="1"/>
    <col min="11011" max="11011" width="18.7079646017699" style="461" customWidth="1"/>
    <col min="11012" max="11012" width="9.42477876106195" style="461" customWidth="1"/>
    <col min="11013" max="11013" width="2.85840707964602" style="461" customWidth="1"/>
    <col min="11014" max="11014" width="8.56637168141593" style="461" customWidth="1"/>
    <col min="11015" max="11015" width="2.56637168141593" style="461" customWidth="1"/>
    <col min="11016" max="11016" width="8.56637168141593" style="461" customWidth="1"/>
    <col min="11017" max="11017" width="2.28318584070796" style="461" customWidth="1"/>
    <col min="11018" max="11018" width="6.28318584070797" style="461" customWidth="1"/>
    <col min="11019" max="11019" width="12.858407079646" style="461" customWidth="1"/>
    <col min="11020" max="11020" width="3.56637168141593" style="461" customWidth="1"/>
    <col min="11021" max="11021" width="29.283185840708" style="461" customWidth="1"/>
    <col min="11022" max="11264" width="9.14159292035398" style="461"/>
    <col min="11265" max="11265" width="3.85840707964602" style="461" customWidth="1"/>
    <col min="11266" max="11266" width="37.283185840708" style="461" customWidth="1"/>
    <col min="11267" max="11267" width="18.7079646017699" style="461" customWidth="1"/>
    <col min="11268" max="11268" width="9.42477876106195" style="461" customWidth="1"/>
    <col min="11269" max="11269" width="2.85840707964602" style="461" customWidth="1"/>
    <col min="11270" max="11270" width="8.56637168141593" style="461" customWidth="1"/>
    <col min="11271" max="11271" width="2.56637168141593" style="461" customWidth="1"/>
    <col min="11272" max="11272" width="8.56637168141593" style="461" customWidth="1"/>
    <col min="11273" max="11273" width="2.28318584070796" style="461" customWidth="1"/>
    <col min="11274" max="11274" width="6.28318584070797" style="461" customWidth="1"/>
    <col min="11275" max="11275" width="12.858407079646" style="461" customWidth="1"/>
    <col min="11276" max="11276" width="3.56637168141593" style="461" customWidth="1"/>
    <col min="11277" max="11277" width="29.283185840708" style="461" customWidth="1"/>
    <col min="11278" max="11520" width="9.14159292035398" style="461"/>
    <col min="11521" max="11521" width="3.85840707964602" style="461" customWidth="1"/>
    <col min="11522" max="11522" width="37.283185840708" style="461" customWidth="1"/>
    <col min="11523" max="11523" width="18.7079646017699" style="461" customWidth="1"/>
    <col min="11524" max="11524" width="9.42477876106195" style="461" customWidth="1"/>
    <col min="11525" max="11525" width="2.85840707964602" style="461" customWidth="1"/>
    <col min="11526" max="11526" width="8.56637168141593" style="461" customWidth="1"/>
    <col min="11527" max="11527" width="2.56637168141593" style="461" customWidth="1"/>
    <col min="11528" max="11528" width="8.56637168141593" style="461" customWidth="1"/>
    <col min="11529" max="11529" width="2.28318584070796" style="461" customWidth="1"/>
    <col min="11530" max="11530" width="6.28318584070797" style="461" customWidth="1"/>
    <col min="11531" max="11531" width="12.858407079646" style="461" customWidth="1"/>
    <col min="11532" max="11532" width="3.56637168141593" style="461" customWidth="1"/>
    <col min="11533" max="11533" width="29.283185840708" style="461" customWidth="1"/>
    <col min="11534" max="11776" width="9.14159292035398" style="461"/>
    <col min="11777" max="11777" width="3.85840707964602" style="461" customWidth="1"/>
    <col min="11778" max="11778" width="37.283185840708" style="461" customWidth="1"/>
    <col min="11779" max="11779" width="18.7079646017699" style="461" customWidth="1"/>
    <col min="11780" max="11780" width="9.42477876106195" style="461" customWidth="1"/>
    <col min="11781" max="11781" width="2.85840707964602" style="461" customWidth="1"/>
    <col min="11782" max="11782" width="8.56637168141593" style="461" customWidth="1"/>
    <col min="11783" max="11783" width="2.56637168141593" style="461" customWidth="1"/>
    <col min="11784" max="11784" width="8.56637168141593" style="461" customWidth="1"/>
    <col min="11785" max="11785" width="2.28318584070796" style="461" customWidth="1"/>
    <col min="11786" max="11786" width="6.28318584070797" style="461" customWidth="1"/>
    <col min="11787" max="11787" width="12.858407079646" style="461" customWidth="1"/>
    <col min="11788" max="11788" width="3.56637168141593" style="461" customWidth="1"/>
    <col min="11789" max="11789" width="29.283185840708" style="461" customWidth="1"/>
    <col min="11790" max="12032" width="9.14159292035398" style="461"/>
    <col min="12033" max="12033" width="3.85840707964602" style="461" customWidth="1"/>
    <col min="12034" max="12034" width="37.283185840708" style="461" customWidth="1"/>
    <col min="12035" max="12035" width="18.7079646017699" style="461" customWidth="1"/>
    <col min="12036" max="12036" width="9.42477876106195" style="461" customWidth="1"/>
    <col min="12037" max="12037" width="2.85840707964602" style="461" customWidth="1"/>
    <col min="12038" max="12038" width="8.56637168141593" style="461" customWidth="1"/>
    <col min="12039" max="12039" width="2.56637168141593" style="461" customWidth="1"/>
    <col min="12040" max="12040" width="8.56637168141593" style="461" customWidth="1"/>
    <col min="12041" max="12041" width="2.28318584070796" style="461" customWidth="1"/>
    <col min="12042" max="12042" width="6.28318584070797" style="461" customWidth="1"/>
    <col min="12043" max="12043" width="12.858407079646" style="461" customWidth="1"/>
    <col min="12044" max="12044" width="3.56637168141593" style="461" customWidth="1"/>
    <col min="12045" max="12045" width="29.283185840708" style="461" customWidth="1"/>
    <col min="12046" max="12288" width="9.14159292035398" style="461"/>
    <col min="12289" max="12289" width="3.85840707964602" style="461" customWidth="1"/>
    <col min="12290" max="12290" width="37.283185840708" style="461" customWidth="1"/>
    <col min="12291" max="12291" width="18.7079646017699" style="461" customWidth="1"/>
    <col min="12292" max="12292" width="9.42477876106195" style="461" customWidth="1"/>
    <col min="12293" max="12293" width="2.85840707964602" style="461" customWidth="1"/>
    <col min="12294" max="12294" width="8.56637168141593" style="461" customWidth="1"/>
    <col min="12295" max="12295" width="2.56637168141593" style="461" customWidth="1"/>
    <col min="12296" max="12296" width="8.56637168141593" style="461" customWidth="1"/>
    <col min="12297" max="12297" width="2.28318584070796" style="461" customWidth="1"/>
    <col min="12298" max="12298" width="6.28318584070797" style="461" customWidth="1"/>
    <col min="12299" max="12299" width="12.858407079646" style="461" customWidth="1"/>
    <col min="12300" max="12300" width="3.56637168141593" style="461" customWidth="1"/>
    <col min="12301" max="12301" width="29.283185840708" style="461" customWidth="1"/>
    <col min="12302" max="12544" width="9.14159292035398" style="461"/>
    <col min="12545" max="12545" width="3.85840707964602" style="461" customWidth="1"/>
    <col min="12546" max="12546" width="37.283185840708" style="461" customWidth="1"/>
    <col min="12547" max="12547" width="18.7079646017699" style="461" customWidth="1"/>
    <col min="12548" max="12548" width="9.42477876106195" style="461" customWidth="1"/>
    <col min="12549" max="12549" width="2.85840707964602" style="461" customWidth="1"/>
    <col min="12550" max="12550" width="8.56637168141593" style="461" customWidth="1"/>
    <col min="12551" max="12551" width="2.56637168141593" style="461" customWidth="1"/>
    <col min="12552" max="12552" width="8.56637168141593" style="461" customWidth="1"/>
    <col min="12553" max="12553" width="2.28318584070796" style="461" customWidth="1"/>
    <col min="12554" max="12554" width="6.28318584070797" style="461" customWidth="1"/>
    <col min="12555" max="12555" width="12.858407079646" style="461" customWidth="1"/>
    <col min="12556" max="12556" width="3.56637168141593" style="461" customWidth="1"/>
    <col min="12557" max="12557" width="29.283185840708" style="461" customWidth="1"/>
    <col min="12558" max="12800" width="9.14159292035398" style="461"/>
    <col min="12801" max="12801" width="3.85840707964602" style="461" customWidth="1"/>
    <col min="12802" max="12802" width="37.283185840708" style="461" customWidth="1"/>
    <col min="12803" max="12803" width="18.7079646017699" style="461" customWidth="1"/>
    <col min="12804" max="12804" width="9.42477876106195" style="461" customWidth="1"/>
    <col min="12805" max="12805" width="2.85840707964602" style="461" customWidth="1"/>
    <col min="12806" max="12806" width="8.56637168141593" style="461" customWidth="1"/>
    <col min="12807" max="12807" width="2.56637168141593" style="461" customWidth="1"/>
    <col min="12808" max="12808" width="8.56637168141593" style="461" customWidth="1"/>
    <col min="12809" max="12809" width="2.28318584070796" style="461" customWidth="1"/>
    <col min="12810" max="12810" width="6.28318584070797" style="461" customWidth="1"/>
    <col min="12811" max="12811" width="12.858407079646" style="461" customWidth="1"/>
    <col min="12812" max="12812" width="3.56637168141593" style="461" customWidth="1"/>
    <col min="12813" max="12813" width="29.283185840708" style="461" customWidth="1"/>
    <col min="12814" max="13056" width="9.14159292035398" style="461"/>
    <col min="13057" max="13057" width="3.85840707964602" style="461" customWidth="1"/>
    <col min="13058" max="13058" width="37.283185840708" style="461" customWidth="1"/>
    <col min="13059" max="13059" width="18.7079646017699" style="461" customWidth="1"/>
    <col min="13060" max="13060" width="9.42477876106195" style="461" customWidth="1"/>
    <col min="13061" max="13061" width="2.85840707964602" style="461" customWidth="1"/>
    <col min="13062" max="13062" width="8.56637168141593" style="461" customWidth="1"/>
    <col min="13063" max="13063" width="2.56637168141593" style="461" customWidth="1"/>
    <col min="13064" max="13064" width="8.56637168141593" style="461" customWidth="1"/>
    <col min="13065" max="13065" width="2.28318584070796" style="461" customWidth="1"/>
    <col min="13066" max="13066" width="6.28318584070797" style="461" customWidth="1"/>
    <col min="13067" max="13067" width="12.858407079646" style="461" customWidth="1"/>
    <col min="13068" max="13068" width="3.56637168141593" style="461" customWidth="1"/>
    <col min="13069" max="13069" width="29.283185840708" style="461" customWidth="1"/>
    <col min="13070" max="13312" width="9.14159292035398" style="461"/>
    <col min="13313" max="13313" width="3.85840707964602" style="461" customWidth="1"/>
    <col min="13314" max="13314" width="37.283185840708" style="461" customWidth="1"/>
    <col min="13315" max="13315" width="18.7079646017699" style="461" customWidth="1"/>
    <col min="13316" max="13316" width="9.42477876106195" style="461" customWidth="1"/>
    <col min="13317" max="13317" width="2.85840707964602" style="461" customWidth="1"/>
    <col min="13318" max="13318" width="8.56637168141593" style="461" customWidth="1"/>
    <col min="13319" max="13319" width="2.56637168141593" style="461" customWidth="1"/>
    <col min="13320" max="13320" width="8.56637168141593" style="461" customWidth="1"/>
    <col min="13321" max="13321" width="2.28318584070796" style="461" customWidth="1"/>
    <col min="13322" max="13322" width="6.28318584070797" style="461" customWidth="1"/>
    <col min="13323" max="13323" width="12.858407079646" style="461" customWidth="1"/>
    <col min="13324" max="13324" width="3.56637168141593" style="461" customWidth="1"/>
    <col min="13325" max="13325" width="29.283185840708" style="461" customWidth="1"/>
    <col min="13326" max="13568" width="9.14159292035398" style="461"/>
    <col min="13569" max="13569" width="3.85840707964602" style="461" customWidth="1"/>
    <col min="13570" max="13570" width="37.283185840708" style="461" customWidth="1"/>
    <col min="13571" max="13571" width="18.7079646017699" style="461" customWidth="1"/>
    <col min="13572" max="13572" width="9.42477876106195" style="461" customWidth="1"/>
    <col min="13573" max="13573" width="2.85840707964602" style="461" customWidth="1"/>
    <col min="13574" max="13574" width="8.56637168141593" style="461" customWidth="1"/>
    <col min="13575" max="13575" width="2.56637168141593" style="461" customWidth="1"/>
    <col min="13576" max="13576" width="8.56637168141593" style="461" customWidth="1"/>
    <col min="13577" max="13577" width="2.28318584070796" style="461" customWidth="1"/>
    <col min="13578" max="13578" width="6.28318584070797" style="461" customWidth="1"/>
    <col min="13579" max="13579" width="12.858407079646" style="461" customWidth="1"/>
    <col min="13580" max="13580" width="3.56637168141593" style="461" customWidth="1"/>
    <col min="13581" max="13581" width="29.283185840708" style="461" customWidth="1"/>
    <col min="13582" max="13824" width="9.14159292035398" style="461"/>
    <col min="13825" max="13825" width="3.85840707964602" style="461" customWidth="1"/>
    <col min="13826" max="13826" width="37.283185840708" style="461" customWidth="1"/>
    <col min="13827" max="13827" width="18.7079646017699" style="461" customWidth="1"/>
    <col min="13828" max="13828" width="9.42477876106195" style="461" customWidth="1"/>
    <col min="13829" max="13829" width="2.85840707964602" style="461" customWidth="1"/>
    <col min="13830" max="13830" width="8.56637168141593" style="461" customWidth="1"/>
    <col min="13831" max="13831" width="2.56637168141593" style="461" customWidth="1"/>
    <col min="13832" max="13832" width="8.56637168141593" style="461" customWidth="1"/>
    <col min="13833" max="13833" width="2.28318584070796" style="461" customWidth="1"/>
    <col min="13834" max="13834" width="6.28318584070797" style="461" customWidth="1"/>
    <col min="13835" max="13835" width="12.858407079646" style="461" customWidth="1"/>
    <col min="13836" max="13836" width="3.56637168141593" style="461" customWidth="1"/>
    <col min="13837" max="13837" width="29.283185840708" style="461" customWidth="1"/>
    <col min="13838" max="14080" width="9.14159292035398" style="461"/>
    <col min="14081" max="14081" width="3.85840707964602" style="461" customWidth="1"/>
    <col min="14082" max="14082" width="37.283185840708" style="461" customWidth="1"/>
    <col min="14083" max="14083" width="18.7079646017699" style="461" customWidth="1"/>
    <col min="14084" max="14084" width="9.42477876106195" style="461" customWidth="1"/>
    <col min="14085" max="14085" width="2.85840707964602" style="461" customWidth="1"/>
    <col min="14086" max="14086" width="8.56637168141593" style="461" customWidth="1"/>
    <col min="14087" max="14087" width="2.56637168141593" style="461" customWidth="1"/>
    <col min="14088" max="14088" width="8.56637168141593" style="461" customWidth="1"/>
    <col min="14089" max="14089" width="2.28318584070796" style="461" customWidth="1"/>
    <col min="14090" max="14090" width="6.28318584070797" style="461" customWidth="1"/>
    <col min="14091" max="14091" width="12.858407079646" style="461" customWidth="1"/>
    <col min="14092" max="14092" width="3.56637168141593" style="461" customWidth="1"/>
    <col min="14093" max="14093" width="29.283185840708" style="461" customWidth="1"/>
    <col min="14094" max="14336" width="9.14159292035398" style="461"/>
    <col min="14337" max="14337" width="3.85840707964602" style="461" customWidth="1"/>
    <col min="14338" max="14338" width="37.283185840708" style="461" customWidth="1"/>
    <col min="14339" max="14339" width="18.7079646017699" style="461" customWidth="1"/>
    <col min="14340" max="14340" width="9.42477876106195" style="461" customWidth="1"/>
    <col min="14341" max="14341" width="2.85840707964602" style="461" customWidth="1"/>
    <col min="14342" max="14342" width="8.56637168141593" style="461" customWidth="1"/>
    <col min="14343" max="14343" width="2.56637168141593" style="461" customWidth="1"/>
    <col min="14344" max="14344" width="8.56637168141593" style="461" customWidth="1"/>
    <col min="14345" max="14345" width="2.28318584070796" style="461" customWidth="1"/>
    <col min="14346" max="14346" width="6.28318584070797" style="461" customWidth="1"/>
    <col min="14347" max="14347" width="12.858407079646" style="461" customWidth="1"/>
    <col min="14348" max="14348" width="3.56637168141593" style="461" customWidth="1"/>
    <col min="14349" max="14349" width="29.283185840708" style="461" customWidth="1"/>
    <col min="14350" max="14592" width="9.14159292035398" style="461"/>
    <col min="14593" max="14593" width="3.85840707964602" style="461" customWidth="1"/>
    <col min="14594" max="14594" width="37.283185840708" style="461" customWidth="1"/>
    <col min="14595" max="14595" width="18.7079646017699" style="461" customWidth="1"/>
    <col min="14596" max="14596" width="9.42477876106195" style="461" customWidth="1"/>
    <col min="14597" max="14597" width="2.85840707964602" style="461" customWidth="1"/>
    <col min="14598" max="14598" width="8.56637168141593" style="461" customWidth="1"/>
    <col min="14599" max="14599" width="2.56637168141593" style="461" customWidth="1"/>
    <col min="14600" max="14600" width="8.56637168141593" style="461" customWidth="1"/>
    <col min="14601" max="14601" width="2.28318584070796" style="461" customWidth="1"/>
    <col min="14602" max="14602" width="6.28318584070797" style="461" customWidth="1"/>
    <col min="14603" max="14603" width="12.858407079646" style="461" customWidth="1"/>
    <col min="14604" max="14604" width="3.56637168141593" style="461" customWidth="1"/>
    <col min="14605" max="14605" width="29.283185840708" style="461" customWidth="1"/>
    <col min="14606" max="14848" width="9.14159292035398" style="461"/>
    <col min="14849" max="14849" width="3.85840707964602" style="461" customWidth="1"/>
    <col min="14850" max="14850" width="37.283185840708" style="461" customWidth="1"/>
    <col min="14851" max="14851" width="18.7079646017699" style="461" customWidth="1"/>
    <col min="14852" max="14852" width="9.42477876106195" style="461" customWidth="1"/>
    <col min="14853" max="14853" width="2.85840707964602" style="461" customWidth="1"/>
    <col min="14854" max="14854" width="8.56637168141593" style="461" customWidth="1"/>
    <col min="14855" max="14855" width="2.56637168141593" style="461" customWidth="1"/>
    <col min="14856" max="14856" width="8.56637168141593" style="461" customWidth="1"/>
    <col min="14857" max="14857" width="2.28318584070796" style="461" customWidth="1"/>
    <col min="14858" max="14858" width="6.28318584070797" style="461" customWidth="1"/>
    <col min="14859" max="14859" width="12.858407079646" style="461" customWidth="1"/>
    <col min="14860" max="14860" width="3.56637168141593" style="461" customWidth="1"/>
    <col min="14861" max="14861" width="29.283185840708" style="461" customWidth="1"/>
    <col min="14862" max="15104" width="9.14159292035398" style="461"/>
    <col min="15105" max="15105" width="3.85840707964602" style="461" customWidth="1"/>
    <col min="15106" max="15106" width="37.283185840708" style="461" customWidth="1"/>
    <col min="15107" max="15107" width="18.7079646017699" style="461" customWidth="1"/>
    <col min="15108" max="15108" width="9.42477876106195" style="461" customWidth="1"/>
    <col min="15109" max="15109" width="2.85840707964602" style="461" customWidth="1"/>
    <col min="15110" max="15110" width="8.56637168141593" style="461" customWidth="1"/>
    <col min="15111" max="15111" width="2.56637168141593" style="461" customWidth="1"/>
    <col min="15112" max="15112" width="8.56637168141593" style="461" customWidth="1"/>
    <col min="15113" max="15113" width="2.28318584070796" style="461" customWidth="1"/>
    <col min="15114" max="15114" width="6.28318584070797" style="461" customWidth="1"/>
    <col min="15115" max="15115" width="12.858407079646" style="461" customWidth="1"/>
    <col min="15116" max="15116" width="3.56637168141593" style="461" customWidth="1"/>
    <col min="15117" max="15117" width="29.283185840708" style="461" customWidth="1"/>
    <col min="15118" max="15360" width="9.14159292035398" style="461"/>
    <col min="15361" max="15361" width="3.85840707964602" style="461" customWidth="1"/>
    <col min="15362" max="15362" width="37.283185840708" style="461" customWidth="1"/>
    <col min="15363" max="15363" width="18.7079646017699" style="461" customWidth="1"/>
    <col min="15364" max="15364" width="9.42477876106195" style="461" customWidth="1"/>
    <col min="15365" max="15365" width="2.85840707964602" style="461" customWidth="1"/>
    <col min="15366" max="15366" width="8.56637168141593" style="461" customWidth="1"/>
    <col min="15367" max="15367" width="2.56637168141593" style="461" customWidth="1"/>
    <col min="15368" max="15368" width="8.56637168141593" style="461" customWidth="1"/>
    <col min="15369" max="15369" width="2.28318584070796" style="461" customWidth="1"/>
    <col min="15370" max="15370" width="6.28318584070797" style="461" customWidth="1"/>
    <col min="15371" max="15371" width="12.858407079646" style="461" customWidth="1"/>
    <col min="15372" max="15372" width="3.56637168141593" style="461" customWidth="1"/>
    <col min="15373" max="15373" width="29.283185840708" style="461" customWidth="1"/>
    <col min="15374" max="15616" width="9.14159292035398" style="461"/>
    <col min="15617" max="15617" width="3.85840707964602" style="461" customWidth="1"/>
    <col min="15618" max="15618" width="37.283185840708" style="461" customWidth="1"/>
    <col min="15619" max="15619" width="18.7079646017699" style="461" customWidth="1"/>
    <col min="15620" max="15620" width="9.42477876106195" style="461" customWidth="1"/>
    <col min="15621" max="15621" width="2.85840707964602" style="461" customWidth="1"/>
    <col min="15622" max="15622" width="8.56637168141593" style="461" customWidth="1"/>
    <col min="15623" max="15623" width="2.56637168141593" style="461" customWidth="1"/>
    <col min="15624" max="15624" width="8.56637168141593" style="461" customWidth="1"/>
    <col min="15625" max="15625" width="2.28318584070796" style="461" customWidth="1"/>
    <col min="15626" max="15626" width="6.28318584070797" style="461" customWidth="1"/>
    <col min="15627" max="15627" width="12.858407079646" style="461" customWidth="1"/>
    <col min="15628" max="15628" width="3.56637168141593" style="461" customWidth="1"/>
    <col min="15629" max="15629" width="29.283185840708" style="461" customWidth="1"/>
    <col min="15630" max="15872" width="9.14159292035398" style="461"/>
    <col min="15873" max="15873" width="3.85840707964602" style="461" customWidth="1"/>
    <col min="15874" max="15874" width="37.283185840708" style="461" customWidth="1"/>
    <col min="15875" max="15875" width="18.7079646017699" style="461" customWidth="1"/>
    <col min="15876" max="15876" width="9.42477876106195" style="461" customWidth="1"/>
    <col min="15877" max="15877" width="2.85840707964602" style="461" customWidth="1"/>
    <col min="15878" max="15878" width="8.56637168141593" style="461" customWidth="1"/>
    <col min="15879" max="15879" width="2.56637168141593" style="461" customWidth="1"/>
    <col min="15880" max="15880" width="8.56637168141593" style="461" customWidth="1"/>
    <col min="15881" max="15881" width="2.28318584070796" style="461" customWidth="1"/>
    <col min="15882" max="15882" width="6.28318584070797" style="461" customWidth="1"/>
    <col min="15883" max="15883" width="12.858407079646" style="461" customWidth="1"/>
    <col min="15884" max="15884" width="3.56637168141593" style="461" customWidth="1"/>
    <col min="15885" max="15885" width="29.283185840708" style="461" customWidth="1"/>
    <col min="15886" max="16128" width="9.14159292035398" style="461"/>
    <col min="16129" max="16129" width="3.85840707964602" style="461" customWidth="1"/>
    <col min="16130" max="16130" width="37.283185840708" style="461" customWidth="1"/>
    <col min="16131" max="16131" width="18.7079646017699" style="461" customWidth="1"/>
    <col min="16132" max="16132" width="9.42477876106195" style="461" customWidth="1"/>
    <col min="16133" max="16133" width="2.85840707964602" style="461" customWidth="1"/>
    <col min="16134" max="16134" width="8.56637168141593" style="461" customWidth="1"/>
    <col min="16135" max="16135" width="2.56637168141593" style="461" customWidth="1"/>
    <col min="16136" max="16136" width="8.56637168141593" style="461" customWidth="1"/>
    <col min="16137" max="16137" width="2.28318584070796" style="461" customWidth="1"/>
    <col min="16138" max="16138" width="6.28318584070797" style="461" customWidth="1"/>
    <col min="16139" max="16139" width="12.858407079646" style="461" customWidth="1"/>
    <col min="16140" max="16140" width="3.56637168141593" style="461" customWidth="1"/>
    <col min="16141" max="16141" width="29.283185840708" style="461" customWidth="1"/>
    <col min="16142" max="16384" width="9.14159292035398" style="461"/>
  </cols>
  <sheetData>
    <row r="1" spans="1:21">
      <c r="A1" s="1493"/>
      <c r="B1" s="1493"/>
      <c r="C1" s="1493"/>
      <c r="D1" s="1493"/>
      <c r="E1" s="1493"/>
      <c r="F1" s="1493"/>
      <c r="G1" s="1493"/>
      <c r="H1" s="1493" t="s">
        <v>138</v>
      </c>
      <c r="I1" s="1493"/>
      <c r="J1" s="1493"/>
      <c r="K1" s="1494"/>
      <c r="M1" s="461"/>
    </row>
    <row r="2" spans="1:21">
      <c r="A2" s="1493"/>
      <c r="B2" s="1495" t="s">
        <v>139</v>
      </c>
      <c r="C2" s="1495"/>
      <c r="D2" s="1495"/>
      <c r="E2" s="1495"/>
      <c r="F2" s="1495"/>
      <c r="G2" s="1495"/>
      <c r="H2" s="1495"/>
      <c r="I2" s="1493"/>
      <c r="J2" s="1493"/>
      <c r="K2" s="1494"/>
      <c r="M2" s="461"/>
    </row>
    <row r="3" spans="1:21">
      <c r="A3" s="1493" t="s">
        <v>140</v>
      </c>
      <c r="B3" s="1493" t="s">
        <v>141</v>
      </c>
      <c r="C3" s="1493"/>
      <c r="D3" s="1493"/>
      <c r="E3" s="1493"/>
      <c r="F3" s="1493"/>
      <c r="G3" s="1493"/>
      <c r="H3" s="1493"/>
      <c r="I3" s="1493"/>
      <c r="J3" s="1493"/>
      <c r="K3" s="1494"/>
      <c r="M3" s="461"/>
    </row>
    <row r="4" spans="1:21">
      <c r="A4" s="1493"/>
      <c r="B4" s="1493"/>
      <c r="C4" s="1493"/>
      <c r="D4" s="1493"/>
      <c r="E4" s="1493"/>
      <c r="F4" s="1493"/>
      <c r="G4" s="1493"/>
      <c r="H4" s="1493"/>
      <c r="I4" s="1493"/>
      <c r="J4" s="1493"/>
      <c r="K4" s="1494"/>
      <c r="M4" s="461"/>
    </row>
    <row r="5" spans="1:21">
      <c r="A5" s="1493"/>
      <c r="B5" s="1496" t="s">
        <v>142</v>
      </c>
      <c r="C5" s="1496"/>
      <c r="D5" s="1496"/>
      <c r="E5" s="1496"/>
      <c r="F5" s="1496"/>
      <c r="G5" s="1496"/>
      <c r="H5" s="1497"/>
      <c r="I5" s="1498"/>
      <c r="J5" s="1497"/>
      <c r="K5" s="1499"/>
      <c r="M5" s="461"/>
    </row>
    <row r="6" spans="1:21">
      <c r="A6" s="1493"/>
      <c r="B6" s="1500" t="s">
        <v>143</v>
      </c>
      <c r="C6" s="1500"/>
      <c r="D6" s="1500"/>
      <c r="E6" s="1500"/>
      <c r="F6" s="1500"/>
      <c r="G6" s="1500"/>
      <c r="H6" s="1500"/>
      <c r="I6" s="1500"/>
      <c r="J6" s="1500"/>
      <c r="K6" s="1494"/>
      <c r="M6" s="461"/>
    </row>
    <row r="7" spans="1:21">
      <c r="A7" s="1493"/>
      <c r="B7" s="1493" t="s">
        <v>144</v>
      </c>
      <c r="C7" s="1500" t="s">
        <v>145</v>
      </c>
      <c r="D7" s="1500"/>
      <c r="E7" s="1500"/>
      <c r="F7" s="1500"/>
      <c r="G7" s="1500"/>
      <c r="H7" s="1500"/>
      <c r="I7" s="1493"/>
      <c r="J7" s="1493"/>
      <c r="K7" s="1494"/>
      <c r="M7" s="461"/>
    </row>
    <row r="8" ht="120.75" customHeight="1" spans="1:21">
      <c r="A8" s="1493"/>
      <c r="B8" s="1493" t="s">
        <v>146</v>
      </c>
      <c r="C8" s="1380" t="s">
        <v>147</v>
      </c>
      <c r="D8" s="1380"/>
      <c r="E8" s="1380"/>
      <c r="F8" s="1380"/>
      <c r="G8" s="1380"/>
      <c r="H8" s="1380"/>
      <c r="I8" s="1380"/>
      <c r="J8" s="1380"/>
      <c r="K8" s="1380"/>
      <c r="M8" s="461"/>
    </row>
    <row r="9" spans="1:21">
      <c r="A9" s="1493"/>
      <c r="B9" s="1493" t="s">
        <v>148</v>
      </c>
      <c r="C9" s="1493"/>
      <c r="D9" s="1493"/>
      <c r="E9" s="1493"/>
      <c r="F9" s="1493"/>
      <c r="G9" s="1493"/>
      <c r="H9" s="1493"/>
      <c r="I9" s="1493"/>
      <c r="J9" s="1493"/>
      <c r="K9" s="1494"/>
    </row>
    <row r="10" spans="1:21">
      <c r="A10" s="1493"/>
      <c r="B10" s="1493" t="s">
        <v>149</v>
      </c>
      <c r="C10" s="1501" t="s">
        <v>57</v>
      </c>
      <c r="D10" s="1501"/>
      <c r="E10" s="1501"/>
      <c r="F10" s="1501"/>
      <c r="G10" s="1501"/>
      <c r="H10" s="1502"/>
      <c r="I10" s="1502"/>
      <c r="J10" s="1502"/>
      <c r="K10" s="1502"/>
      <c r="M10" s="1501"/>
      <c r="N10" s="1501"/>
      <c r="O10" s="1501"/>
      <c r="P10" s="1501"/>
      <c r="Q10" s="1501"/>
      <c r="R10" s="1502"/>
      <c r="S10" s="1502"/>
      <c r="T10" s="1502"/>
      <c r="U10" s="1502"/>
    </row>
    <row r="11" spans="1:21">
      <c r="A11" s="1493"/>
      <c r="B11" s="1493" t="s">
        <v>150</v>
      </c>
      <c r="C11" s="1501" t="s">
        <v>55</v>
      </c>
      <c r="D11" s="1501"/>
      <c r="E11" s="1501"/>
      <c r="F11" s="1501"/>
      <c r="G11" s="1501"/>
      <c r="H11" s="1502"/>
      <c r="I11" s="1502"/>
      <c r="J11" s="1502"/>
      <c r="K11" s="1502"/>
    </row>
    <row r="12" ht="15" spans="1:21">
      <c r="A12" s="1493"/>
      <c r="B12" s="1493" t="s">
        <v>151</v>
      </c>
      <c r="C12" s="1503"/>
      <c r="D12" s="1503"/>
      <c r="E12" s="1503"/>
      <c r="F12" s="1503"/>
      <c r="G12" s="1503"/>
      <c r="H12" s="1503"/>
      <c r="I12" s="1503"/>
      <c r="J12" s="1503"/>
      <c r="K12" s="1503"/>
    </row>
    <row r="13" ht="15" spans="1:21">
      <c r="A13" s="1493"/>
      <c r="B13" s="1493"/>
      <c r="C13" s="1503"/>
      <c r="D13" s="1503"/>
      <c r="E13" s="1503"/>
      <c r="F13" s="1503"/>
      <c r="G13" s="1503"/>
      <c r="H13" s="1503"/>
      <c r="I13" s="1503"/>
      <c r="J13" s="1503"/>
      <c r="K13" s="1503"/>
    </row>
    <row r="14" spans="1:21">
      <c r="A14" s="1504"/>
      <c r="B14" s="1505"/>
      <c r="C14" s="1505" t="s">
        <v>152</v>
      </c>
      <c r="D14" s="1505" t="s">
        <v>153</v>
      </c>
      <c r="E14" s="1506"/>
      <c r="F14" s="1506"/>
      <c r="G14" s="1506"/>
      <c r="H14" s="1506"/>
      <c r="I14" s="1506"/>
      <c r="J14" s="1507"/>
      <c r="K14" s="1508"/>
    </row>
    <row r="15" spans="1:21">
      <c r="A15" s="1509"/>
      <c r="B15" s="1510"/>
      <c r="C15" s="1510" t="s">
        <v>154</v>
      </c>
      <c r="D15" s="1510" t="s">
        <v>155</v>
      </c>
      <c r="E15" s="1497"/>
      <c r="F15" s="1497"/>
      <c r="G15" s="1497"/>
      <c r="H15" s="1497"/>
      <c r="I15" s="1497"/>
      <c r="J15" s="1511"/>
      <c r="K15" s="1512"/>
    </row>
    <row r="16" spans="1:21">
      <c r="A16" s="1509" t="s">
        <v>156</v>
      </c>
      <c r="B16" s="1510" t="s">
        <v>157</v>
      </c>
      <c r="C16" s="1510" t="s">
        <v>158</v>
      </c>
      <c r="D16" s="1510" t="s">
        <v>159</v>
      </c>
      <c r="E16" s="1497"/>
      <c r="F16" s="1497"/>
      <c r="G16" s="1497"/>
      <c r="H16" s="1497"/>
      <c r="I16" s="1497"/>
      <c r="J16" s="1511"/>
      <c r="K16" s="1512" t="s">
        <v>160</v>
      </c>
    </row>
    <row r="17" spans="1:11">
      <c r="A17" s="1509" t="s">
        <v>161</v>
      </c>
      <c r="B17" s="1510" t="s">
        <v>162</v>
      </c>
      <c r="C17" s="1510" t="s">
        <v>163</v>
      </c>
      <c r="D17" s="1510" t="s">
        <v>164</v>
      </c>
      <c r="E17" s="1497"/>
      <c r="F17" s="1497"/>
      <c r="G17" s="1497"/>
      <c r="H17" s="1497"/>
      <c r="I17" s="1497"/>
      <c r="J17" s="1511"/>
      <c r="K17" s="1512" t="s">
        <v>165</v>
      </c>
    </row>
    <row r="18" spans="1:11">
      <c r="A18" s="1509"/>
      <c r="B18" s="1510"/>
      <c r="C18" s="1510" t="s">
        <v>166</v>
      </c>
      <c r="D18" s="1510" t="s">
        <v>167</v>
      </c>
      <c r="E18" s="1497"/>
      <c r="F18" s="1497"/>
      <c r="G18" s="1497"/>
      <c r="H18" s="1497"/>
      <c r="I18" s="1497"/>
      <c r="J18" s="1511"/>
      <c r="K18" s="1512"/>
    </row>
    <row r="19" spans="1:11">
      <c r="A19" s="1509"/>
      <c r="B19" s="1510"/>
      <c r="C19" s="1510" t="s">
        <v>168</v>
      </c>
      <c r="D19" s="1510" t="s">
        <v>169</v>
      </c>
      <c r="E19" s="1497"/>
      <c r="F19" s="1497"/>
      <c r="G19" s="1497"/>
      <c r="H19" s="1497"/>
      <c r="I19" s="1497"/>
      <c r="J19" s="1511"/>
      <c r="K19" s="1512"/>
    </row>
    <row r="20" ht="14.25" customHeight="1" spans="1:11">
      <c r="A20" s="1513"/>
      <c r="B20" s="1514"/>
      <c r="C20" s="1514" t="s">
        <v>170</v>
      </c>
      <c r="D20" s="1514"/>
      <c r="E20" s="1495"/>
      <c r="F20" s="1495"/>
      <c r="G20" s="1495"/>
      <c r="H20" s="1495"/>
      <c r="I20" s="1495"/>
      <c r="J20" s="1515"/>
      <c r="K20" s="1516"/>
    </row>
    <row r="21" ht="16.5" customHeight="1" spans="1:11">
      <c r="A21" s="1517">
        <v>1</v>
      </c>
      <c r="B21" s="1518">
        <v>2</v>
      </c>
      <c r="C21" s="1518">
        <v>3</v>
      </c>
      <c r="D21" s="1518">
        <v>4</v>
      </c>
      <c r="E21" s="1519"/>
      <c r="F21" s="1519"/>
      <c r="G21" s="1519"/>
      <c r="H21" s="1519"/>
      <c r="I21" s="1519"/>
      <c r="J21" s="1520"/>
      <c r="K21" s="1521">
        <v>5</v>
      </c>
    </row>
    <row r="22" ht="18.75" customHeight="1" spans="1:11">
      <c r="A22" s="1517"/>
      <c r="B22" s="1522" t="s">
        <v>171</v>
      </c>
      <c r="C22" s="1519"/>
      <c r="D22" s="1519"/>
      <c r="E22" s="1519"/>
      <c r="F22" s="1519"/>
      <c r="G22" s="1519"/>
      <c r="H22" s="1519"/>
      <c r="I22" s="1519"/>
      <c r="J22" s="1519"/>
      <c r="K22" s="1520"/>
    </row>
    <row r="23" ht="15" customHeight="1" spans="1:11">
      <c r="A23" s="1523"/>
      <c r="B23" s="1524"/>
      <c r="C23" s="1525"/>
      <c r="D23" s="1526"/>
      <c r="E23" s="1524"/>
      <c r="F23" s="1524"/>
      <c r="G23" s="1524"/>
      <c r="H23" s="1524"/>
      <c r="I23" s="1524"/>
      <c r="J23" s="1524"/>
      <c r="K23" s="1527"/>
    </row>
    <row r="24" spans="1:11">
      <c r="A24" s="1528"/>
      <c r="B24" s="1524"/>
      <c r="C24" s="1411"/>
      <c r="D24" s="1510"/>
      <c r="E24" s="1493"/>
      <c r="F24" s="1493"/>
      <c r="G24" s="1493"/>
      <c r="H24" s="1493"/>
      <c r="I24" s="1493"/>
      <c r="J24" s="1529"/>
      <c r="K24" s="1530"/>
    </row>
    <row r="25" spans="1:11">
      <c r="A25" s="1528">
        <v>1</v>
      </c>
      <c r="B25" s="1509" t="s">
        <v>172</v>
      </c>
      <c r="C25" s="1493" t="s">
        <v>173</v>
      </c>
      <c r="D25" s="1531" t="s">
        <v>174</v>
      </c>
      <c r="E25" s="1532"/>
      <c r="F25" s="1532"/>
      <c r="G25" s="1532"/>
      <c r="H25" s="1532"/>
      <c r="I25" s="1497"/>
      <c r="J25" s="1511"/>
      <c r="K25" s="1530"/>
    </row>
    <row r="26" spans="1:11">
      <c r="A26" s="1528"/>
      <c r="B26" s="1509" t="s">
        <v>175</v>
      </c>
      <c r="C26" s="1493"/>
      <c r="D26" s="1510"/>
      <c r="E26" s="1497"/>
      <c r="F26" s="1497"/>
      <c r="G26" s="1497"/>
      <c r="H26" s="1497"/>
      <c r="I26" s="1497"/>
      <c r="J26" s="1511"/>
      <c r="K26" s="1530"/>
    </row>
    <row r="27" spans="1:11">
      <c r="A27" s="1528"/>
      <c r="B27" s="1510" t="s">
        <v>176</v>
      </c>
      <c r="C27" s="1510"/>
      <c r="D27" s="1510">
        <v>2258</v>
      </c>
      <c r="E27" s="1493" t="s">
        <v>177</v>
      </c>
      <c r="F27" s="1493">
        <v>4.6</v>
      </c>
      <c r="G27" s="1493" t="s">
        <v>177</v>
      </c>
      <c r="H27" s="1493">
        <v>1.55</v>
      </c>
      <c r="I27" s="1493"/>
      <c r="J27" s="1497"/>
      <c r="K27" s="1530">
        <f>D27*F27*H27</f>
        <v>16099.54</v>
      </c>
    </row>
    <row r="28" spans="1:11">
      <c r="A28" s="1528"/>
      <c r="B28" s="1509" t="s">
        <v>178</v>
      </c>
      <c r="C28" s="1510"/>
      <c r="D28" s="1510"/>
      <c r="E28" s="1493"/>
      <c r="F28" s="1493" t="s">
        <v>179</v>
      </c>
      <c r="G28" s="1493"/>
      <c r="H28" s="1493"/>
      <c r="I28" s="1493"/>
      <c r="J28" s="1529"/>
      <c r="K28" s="1530"/>
    </row>
    <row r="29" spans="1:11">
      <c r="A29" s="1528"/>
      <c r="B29" s="1509" t="s">
        <v>180</v>
      </c>
      <c r="C29" s="1510"/>
      <c r="D29" s="1510"/>
      <c r="E29" s="1493"/>
      <c r="F29" s="1493"/>
      <c r="G29" s="1493"/>
      <c r="H29" s="1493"/>
      <c r="I29" s="1493"/>
      <c r="J29" s="1529"/>
      <c r="K29" s="1530"/>
    </row>
    <row r="30" spans="1:11">
      <c r="A30" s="1528"/>
      <c r="B30" s="1533" t="s">
        <v>181</v>
      </c>
      <c r="C30" s="1510"/>
      <c r="D30" s="1531" t="s">
        <v>182</v>
      </c>
      <c r="E30" s="1532"/>
      <c r="F30" s="1532"/>
      <c r="G30" s="1532"/>
      <c r="H30" s="1532"/>
      <c r="I30" s="1497"/>
      <c r="J30" s="1511"/>
      <c r="K30" s="1530"/>
    </row>
    <row r="31" spans="1:11">
      <c r="A31" s="1528"/>
      <c r="B31" s="1509" t="s">
        <v>183</v>
      </c>
      <c r="C31" s="1510" t="s">
        <v>184</v>
      </c>
      <c r="D31" s="1510">
        <v>734</v>
      </c>
      <c r="E31" s="1493" t="s">
        <v>177</v>
      </c>
      <c r="F31" s="1493">
        <v>4.6</v>
      </c>
      <c r="G31" s="1493" t="s">
        <v>177</v>
      </c>
      <c r="H31" s="1493">
        <v>1.2</v>
      </c>
      <c r="I31" s="1493" t="s">
        <v>177</v>
      </c>
      <c r="J31" s="1529">
        <v>1.15</v>
      </c>
      <c r="K31" s="1530">
        <f>D31*F31*H31*J31</f>
        <v>4659.432</v>
      </c>
    </row>
    <row r="32" spans="1:11">
      <c r="A32" s="1528"/>
      <c r="B32" s="1509" t="s">
        <v>185</v>
      </c>
      <c r="C32" s="1493" t="s">
        <v>186</v>
      </c>
      <c r="D32" s="1510"/>
      <c r="E32" s="1493"/>
      <c r="F32" s="1493"/>
      <c r="G32" s="1493"/>
      <c r="H32" s="1493"/>
      <c r="I32" s="1493"/>
      <c r="J32" s="1529"/>
      <c r="K32" s="1530"/>
    </row>
    <row r="33" spans="1:11">
      <c r="A33" s="1528"/>
      <c r="B33" s="1509" t="s">
        <v>187</v>
      </c>
      <c r="C33" s="1493"/>
      <c r="D33" s="1510"/>
      <c r="E33" s="1493"/>
      <c r="F33" s="1493"/>
      <c r="G33" s="1493"/>
      <c r="H33" s="1493"/>
      <c r="I33" s="1493"/>
      <c r="J33" s="1529"/>
      <c r="K33" s="1530"/>
    </row>
    <row r="34" spans="1:11">
      <c r="A34" s="1528"/>
      <c r="B34" s="1509" t="s">
        <v>188</v>
      </c>
      <c r="C34" s="1493"/>
      <c r="D34" s="1510"/>
      <c r="E34" s="1493"/>
      <c r="F34" s="1493"/>
      <c r="G34" s="1493"/>
      <c r="H34" s="1493"/>
      <c r="I34" s="1493"/>
      <c r="J34" s="1529"/>
      <c r="K34" s="1530"/>
    </row>
    <row r="35" spans="1:11">
      <c r="A35" s="1528"/>
      <c r="B35" s="1509" t="s">
        <v>189</v>
      </c>
      <c r="C35" s="1493"/>
      <c r="D35" s="1510"/>
      <c r="E35" s="1493"/>
      <c r="F35" s="1493"/>
      <c r="G35" s="1493"/>
      <c r="H35" s="1493"/>
      <c r="I35" s="1493"/>
      <c r="J35" s="1529"/>
      <c r="K35" s="1530"/>
    </row>
    <row r="36" ht="13.9" spans="1:11">
      <c r="A36" s="1528"/>
      <c r="B36" s="1524" t="s">
        <v>190</v>
      </c>
      <c r="C36" s="1411" t="s">
        <v>191</v>
      </c>
      <c r="D36" s="1510"/>
      <c r="E36" s="1493"/>
      <c r="F36" s="1493"/>
      <c r="G36" s="1493"/>
      <c r="H36" s="1493"/>
      <c r="I36" s="1493"/>
      <c r="J36" s="1529"/>
      <c r="K36" s="1530"/>
    </row>
    <row r="37" spans="1:11">
      <c r="A37" s="1528"/>
      <c r="B37" s="1410"/>
      <c r="C37" s="1411"/>
      <c r="D37" s="1510"/>
      <c r="E37" s="1493"/>
      <c r="F37" s="1493"/>
      <c r="G37" s="1493"/>
      <c r="H37" s="1493"/>
      <c r="I37" s="1493"/>
      <c r="J37" s="1529"/>
      <c r="K37" s="1530"/>
    </row>
    <row r="38" spans="1:11">
      <c r="A38" s="1528"/>
      <c r="B38" s="1509"/>
      <c r="C38" s="1510"/>
      <c r="D38" s="1510"/>
      <c r="E38" s="1493"/>
      <c r="F38" s="1493"/>
      <c r="G38" s="1493"/>
      <c r="H38" s="1493"/>
      <c r="I38" s="1493"/>
      <c r="J38" s="1529"/>
      <c r="K38" s="1530"/>
    </row>
    <row r="39" spans="1:11">
      <c r="A39" s="1528"/>
      <c r="B39" s="1518" t="s">
        <v>192</v>
      </c>
      <c r="C39" s="1518"/>
      <c r="D39" s="1518"/>
      <c r="E39" s="1534"/>
      <c r="F39" s="1534"/>
      <c r="G39" s="1534"/>
      <c r="H39" s="1534"/>
      <c r="I39" s="1534"/>
      <c r="J39" s="1534"/>
      <c r="K39" s="1535">
        <f>SUM(K23:K37)</f>
        <v>20758.972</v>
      </c>
    </row>
    <row r="40" spans="1:11">
      <c r="A40" s="1528"/>
      <c r="B40" s="1518" t="s">
        <v>193</v>
      </c>
      <c r="C40" s="1518"/>
      <c r="D40" s="1518"/>
      <c r="E40" s="1534"/>
      <c r="F40" s="1534"/>
      <c r="G40" s="1534"/>
      <c r="H40" s="1534"/>
      <c r="I40" s="1534"/>
      <c r="J40" s="1534"/>
      <c r="K40" s="1535">
        <f>K27</f>
        <v>16099.54</v>
      </c>
    </row>
    <row r="41" spans="1:11">
      <c r="A41" s="1528"/>
      <c r="B41" s="1518" t="s">
        <v>182</v>
      </c>
      <c r="C41" s="1518"/>
      <c r="D41" s="1518"/>
      <c r="E41" s="1534"/>
      <c r="F41" s="1534"/>
      <c r="G41" s="1534"/>
      <c r="H41" s="1534"/>
      <c r="I41" s="1534"/>
      <c r="J41" s="1534"/>
      <c r="K41" s="1535">
        <f>K31</f>
        <v>4659.432</v>
      </c>
    </row>
    <row r="42" ht="15" spans="1:11">
      <c r="A42" s="1528"/>
      <c r="B42" s="1536" t="s">
        <v>194</v>
      </c>
      <c r="C42" s="1510"/>
      <c r="D42" s="1537"/>
      <c r="E42" s="1493"/>
      <c r="F42" s="1493"/>
      <c r="G42" s="1493"/>
      <c r="H42" s="1493"/>
      <c r="I42" s="1493"/>
      <c r="J42" s="1493"/>
      <c r="K42" s="1512"/>
    </row>
    <row r="43" ht="15" spans="1:11">
      <c r="A43" s="1528"/>
      <c r="B43" s="1536"/>
      <c r="C43" s="1510"/>
      <c r="D43" s="1537"/>
      <c r="E43" s="1493"/>
      <c r="F43" s="1493"/>
      <c r="G43" s="1493"/>
      <c r="H43" s="1493"/>
      <c r="I43" s="1493"/>
      <c r="J43" s="1493"/>
      <c r="K43" s="1512"/>
    </row>
    <row r="44" spans="1:11">
      <c r="A44" s="1538">
        <v>2</v>
      </c>
      <c r="B44" s="1539" t="s">
        <v>195</v>
      </c>
      <c r="C44" s="1540" t="s">
        <v>196</v>
      </c>
      <c r="D44" s="1541">
        <f>K39</f>
        <v>20758.972</v>
      </c>
      <c r="E44" s="1542" t="s">
        <v>177</v>
      </c>
      <c r="F44" s="1543">
        <v>0.1375</v>
      </c>
      <c r="G44" s="1544"/>
      <c r="H44" s="1544"/>
      <c r="I44" s="1545"/>
      <c r="J44" s="1544"/>
      <c r="K44" s="1546">
        <f>ROUND(D44*F44,0)</f>
        <v>2854</v>
      </c>
    </row>
    <row r="45" spans="1:11">
      <c r="A45" s="1547"/>
      <c r="B45" s="1539" t="s">
        <v>197</v>
      </c>
      <c r="C45" s="1540"/>
      <c r="D45" s="1548"/>
      <c r="E45" s="1544"/>
      <c r="F45" s="1544"/>
      <c r="G45" s="1549"/>
      <c r="H45" s="1544"/>
      <c r="I45" s="1545"/>
      <c r="J45" s="1544"/>
      <c r="K45" s="1550"/>
    </row>
    <row r="46" spans="1:11">
      <c r="A46" s="1547"/>
      <c r="B46" s="1539" t="s">
        <v>198</v>
      </c>
      <c r="C46" s="1539"/>
      <c r="D46" s="1548"/>
      <c r="E46" s="1544"/>
      <c r="F46" s="1544"/>
      <c r="G46" s="1544"/>
      <c r="H46" s="1544"/>
      <c r="I46" s="1544"/>
      <c r="J46" s="1544"/>
      <c r="K46" s="1550"/>
    </row>
    <row r="47" spans="1:11">
      <c r="A47" s="1547"/>
      <c r="B47" s="1551">
        <v>0.1375</v>
      </c>
      <c r="C47" s="1540"/>
      <c r="D47" s="1544"/>
      <c r="E47" s="1544"/>
      <c r="F47" s="1544"/>
      <c r="G47" s="1544"/>
      <c r="H47" s="1544"/>
      <c r="I47" s="1544"/>
      <c r="J47" s="1544"/>
      <c r="K47" s="1550"/>
    </row>
    <row r="48" ht="15" spans="1:11">
      <c r="A48" s="1528"/>
      <c r="B48" s="1536"/>
      <c r="C48" s="1510"/>
      <c r="D48" s="1537"/>
      <c r="E48" s="1493"/>
      <c r="F48" s="1493"/>
      <c r="G48" s="1493"/>
      <c r="H48" s="1493"/>
      <c r="I48" s="1493"/>
      <c r="J48" s="1493"/>
      <c r="K48" s="1512"/>
    </row>
    <row r="49" spans="1:15">
      <c r="A49" s="1528">
        <v>3</v>
      </c>
      <c r="B49" s="1539" t="s">
        <v>199</v>
      </c>
      <c r="C49" s="1539" t="s">
        <v>200</v>
      </c>
      <c r="D49" s="1552">
        <f>K39</f>
        <v>20758.972</v>
      </c>
      <c r="E49" s="1543" t="s">
        <v>201</v>
      </c>
      <c r="F49" s="1541">
        <f>K44</f>
        <v>2854</v>
      </c>
      <c r="G49" s="1543" t="s">
        <v>177</v>
      </c>
      <c r="H49" s="1542">
        <v>0.392</v>
      </c>
      <c r="I49" s="1543"/>
      <c r="J49" s="1543"/>
      <c r="K49" s="1546">
        <f>ROUND((D49+F49)*H49,0)</f>
        <v>9256</v>
      </c>
    </row>
    <row r="50" spans="1:15">
      <c r="A50" s="1528"/>
      <c r="B50" s="1539" t="s">
        <v>202</v>
      </c>
      <c r="C50" s="1553"/>
      <c r="D50" s="1548"/>
      <c r="E50" s="1544"/>
      <c r="F50" s="1544"/>
      <c r="G50" s="1544"/>
      <c r="H50" s="1544"/>
      <c r="I50" s="1544"/>
      <c r="J50" s="1544"/>
      <c r="K50" s="1550"/>
    </row>
    <row r="51" spans="1:15">
      <c r="A51" s="1528"/>
      <c r="B51" s="1539" t="s">
        <v>203</v>
      </c>
      <c r="C51" s="1548"/>
      <c r="D51" s="1548"/>
      <c r="E51" s="1544"/>
      <c r="F51" s="1544"/>
      <c r="G51" s="1544"/>
      <c r="H51" s="1544"/>
      <c r="I51" s="1544"/>
      <c r="J51" s="1544"/>
      <c r="K51" s="1550"/>
    </row>
    <row r="52" spans="1:15">
      <c r="A52" s="1528"/>
      <c r="B52" s="1551">
        <v>0.392</v>
      </c>
      <c r="C52" s="1548"/>
      <c r="D52" s="1548"/>
      <c r="E52" s="1544"/>
      <c r="F52" s="1544"/>
      <c r="G52" s="1544"/>
      <c r="H52" s="1544"/>
      <c r="I52" s="1544"/>
      <c r="J52" s="1544"/>
      <c r="K52" s="1550"/>
    </row>
    <row r="53" spans="1:15">
      <c r="A53" s="1528"/>
      <c r="B53" s="1554"/>
      <c r="C53" s="1509"/>
      <c r="D53" s="1493"/>
      <c r="E53" s="1493"/>
      <c r="F53" s="1493"/>
      <c r="G53" s="1493"/>
      <c r="H53" s="1493"/>
      <c r="I53" s="1493"/>
      <c r="J53" s="1493"/>
      <c r="K53" s="1512"/>
    </row>
    <row r="54" spans="1:15">
      <c r="A54" s="1528">
        <v>4</v>
      </c>
      <c r="B54" s="1554" t="s">
        <v>204</v>
      </c>
      <c r="C54" s="1509" t="s">
        <v>205</v>
      </c>
      <c r="D54" s="1494">
        <f>K39+K44</f>
        <v>23612.972</v>
      </c>
      <c r="E54" s="1493" t="s">
        <v>177</v>
      </c>
      <c r="F54" s="1493">
        <v>0.06</v>
      </c>
      <c r="G54" s="1493"/>
      <c r="H54" s="1493"/>
      <c r="I54" s="1493"/>
      <c r="J54" s="1493"/>
      <c r="K54" s="1530">
        <f>D54*F54</f>
        <v>1416.77832</v>
      </c>
    </row>
    <row r="55" spans="1:15">
      <c r="A55" s="1528"/>
      <c r="B55" s="1554" t="s">
        <v>206</v>
      </c>
      <c r="C55" s="1509" t="s">
        <v>207</v>
      </c>
      <c r="D55" s="1493"/>
      <c r="E55" s="1493"/>
      <c r="F55" s="1493"/>
      <c r="G55" s="1493"/>
      <c r="H55" s="1493"/>
      <c r="I55" s="1493"/>
      <c r="J55" s="1493"/>
      <c r="K55" s="1512"/>
    </row>
    <row r="56" spans="1:15">
      <c r="A56" s="1528"/>
      <c r="B56" s="1510"/>
      <c r="C56" s="1510"/>
      <c r="D56" s="1537"/>
      <c r="E56" s="1493"/>
      <c r="F56" s="1494"/>
      <c r="G56" s="1493"/>
      <c r="H56" s="1494"/>
      <c r="I56" s="1493"/>
      <c r="J56" s="1497"/>
      <c r="K56" s="1512"/>
      <c r="M56" s="461"/>
      <c r="N56" s="1555"/>
      <c r="O56" s="1555"/>
    </row>
    <row r="57" spans="1:15">
      <c r="A57" s="1556"/>
      <c r="B57" s="1518" t="s">
        <v>208</v>
      </c>
      <c r="C57" s="1518"/>
      <c r="D57" s="1518"/>
      <c r="E57" s="1534"/>
      <c r="F57" s="1534"/>
      <c r="G57" s="1534"/>
      <c r="H57" s="1534"/>
      <c r="I57" s="1534"/>
      <c r="J57" s="1534"/>
      <c r="K57" s="1557">
        <f>(K39+K44+K49+K54)/1000</f>
        <v>34.28575032</v>
      </c>
      <c r="M57" s="461"/>
    </row>
    <row r="58" spans="1:15">
      <c r="A58" s="1528"/>
      <c r="B58" s="1548"/>
      <c r="C58" s="1477" t="s">
        <v>209</v>
      </c>
      <c r="D58" s="1537"/>
      <c r="E58" s="1493"/>
      <c r="F58" s="1494"/>
      <c r="G58" s="1493"/>
      <c r="H58" s="1494"/>
      <c r="I58" s="1493"/>
      <c r="J58" s="1497"/>
      <c r="K58" s="1512"/>
    </row>
    <row r="59" spans="1:15">
      <c r="A59" s="1528">
        <v>5</v>
      </c>
      <c r="B59" s="1539" t="s">
        <v>210</v>
      </c>
      <c r="C59" s="1477" t="s">
        <v>211</v>
      </c>
      <c r="D59" s="1510"/>
      <c r="E59" s="1493"/>
      <c r="F59" s="1493"/>
      <c r="G59" s="1493"/>
      <c r="H59" s="1493"/>
      <c r="I59" s="1493"/>
      <c r="J59" s="1493"/>
      <c r="K59" s="1512"/>
    </row>
    <row r="60" spans="1:15">
      <c r="A60" s="1528"/>
      <c r="B60" s="1539" t="s">
        <v>212</v>
      </c>
      <c r="C60" s="1477" t="s">
        <v>213</v>
      </c>
      <c r="D60" s="1558">
        <f>K57</f>
        <v>34.28575032</v>
      </c>
      <c r="E60" s="1493" t="s">
        <v>177</v>
      </c>
      <c r="F60" s="1493">
        <v>5.83</v>
      </c>
      <c r="G60" s="1493"/>
      <c r="H60" s="1493"/>
      <c r="I60" s="1493"/>
      <c r="J60" s="1493"/>
      <c r="K60" s="1559">
        <f>D60*F60</f>
        <v>199.8859243656</v>
      </c>
    </row>
    <row r="61" spans="1:15">
      <c r="A61" s="1560"/>
      <c r="B61" s="1561"/>
      <c r="C61" s="1483" t="s">
        <v>214</v>
      </c>
      <c r="D61" s="1562"/>
      <c r="E61" s="1495"/>
      <c r="F61" s="1495"/>
      <c r="G61" s="1495"/>
      <c r="H61" s="1495"/>
      <c r="I61" s="1495"/>
      <c r="J61" s="1495"/>
      <c r="K61" s="1516"/>
    </row>
    <row r="62" spans="1:15">
      <c r="A62" s="1563"/>
      <c r="B62" s="1493"/>
      <c r="C62" s="1493"/>
      <c r="D62" s="1493"/>
      <c r="E62" s="1493"/>
      <c r="F62" s="1493"/>
      <c r="G62" s="1493"/>
      <c r="H62" s="1493"/>
      <c r="I62" s="1493"/>
      <c r="J62" s="1493"/>
      <c r="K62" s="1494"/>
    </row>
    <row r="63" spans="1:15">
      <c r="A63" s="1563"/>
      <c r="B63" s="1493"/>
      <c r="C63" s="1493"/>
      <c r="D63" s="1493"/>
      <c r="E63" s="1493"/>
      <c r="F63" s="1493"/>
      <c r="G63" s="1493"/>
      <c r="H63" s="1493"/>
      <c r="I63" s="1493"/>
      <c r="J63" s="1493"/>
      <c r="K63" s="1494"/>
    </row>
    <row r="64" spans="1:15">
      <c r="A64" s="1563"/>
      <c r="B64" s="1493" t="s">
        <v>215</v>
      </c>
      <c r="C64" s="1493"/>
      <c r="D64" s="1493"/>
      <c r="E64" s="1493"/>
      <c r="F64" s="1493"/>
      <c r="G64" s="1493"/>
      <c r="H64" s="1493" t="s">
        <v>216</v>
      </c>
      <c r="I64" s="1493"/>
      <c r="J64" s="1493"/>
      <c r="K64" s="1494"/>
    </row>
    <row r="65" spans="1:13">
      <c r="A65" s="1563"/>
      <c r="B65" s="1493"/>
      <c r="C65" s="1493"/>
      <c r="D65" s="1493"/>
      <c r="E65" s="1493"/>
      <c r="F65" s="1493"/>
      <c r="G65" s="1493"/>
      <c r="H65" s="1493"/>
      <c r="I65" s="1493"/>
      <c r="J65" s="1493"/>
      <c r="K65" s="1494"/>
    </row>
    <row r="66" spans="1:13">
      <c r="B66" s="1493"/>
      <c r="C66" s="1493"/>
      <c r="D66" s="1493"/>
      <c r="E66" s="1493"/>
      <c r="F66" s="1493"/>
      <c r="G66" s="1493"/>
      <c r="H66" s="1493"/>
      <c r="I66" s="1493"/>
      <c r="J66" s="1493"/>
    </row>
    <row r="68" spans="1:13">
      <c r="B68" s="1493"/>
      <c r="C68" s="1493"/>
      <c r="D68" s="1493"/>
      <c r="E68" s="1493"/>
      <c r="F68" s="1493"/>
      <c r="G68" s="1493"/>
      <c r="H68" s="1493"/>
      <c r="I68" s="1493"/>
      <c r="J68" s="1493"/>
      <c r="K68" s="1494"/>
    </row>
    <row r="69" spans="1:13">
      <c r="B69" s="1493"/>
      <c r="C69" s="1493"/>
      <c r="D69" s="1493"/>
      <c r="E69" s="1493"/>
      <c r="F69" s="1493"/>
      <c r="G69" s="1493"/>
      <c r="H69" s="1493"/>
      <c r="I69" s="1493"/>
      <c r="J69" s="1493"/>
    </row>
    <row r="74" ht="11.25" customHeight="1"/>
    <row r="75" spans="1:13">
      <c r="M75" s="461"/>
    </row>
    <row r="76" ht="11.25" customHeight="1" spans="1:13">
      <c r="M76" s="461"/>
    </row>
    <row r="77" spans="1:13">
      <c r="L77" s="1564"/>
      <c r="M77" s="461"/>
    </row>
    <row r="78" spans="1:13">
      <c r="M78" s="461"/>
    </row>
    <row r="79" spans="1:13">
      <c r="M79" s="461"/>
    </row>
    <row r="80" spans="1:13">
      <c r="M80" s="461"/>
    </row>
    <row r="81" spans="13:13">
      <c r="M81" s="461"/>
    </row>
    <row r="82" spans="13:13">
      <c r="M82" s="461"/>
    </row>
    <row r="83" spans="13:13">
      <c r="M83" s="461"/>
    </row>
    <row r="84" spans="13:13">
      <c r="M84" s="461"/>
    </row>
    <row r="86" spans="13:13">
      <c r="M86" s="461"/>
    </row>
    <row r="87" spans="13:13">
      <c r="M87" s="461"/>
    </row>
    <row r="88" spans="13:13">
      <c r="M88" s="461"/>
    </row>
  </sheetData>
  <mergeCells count="16">
    <mergeCell ref="C7:H7"/>
    <mergeCell ref="C8:K8"/>
    <mergeCell ref="C10:K10"/>
    <mergeCell ref="M10:U10"/>
    <mergeCell ref="C11:K11"/>
    <mergeCell ref="C12:K12"/>
    <mergeCell ref="D14:H14"/>
    <mergeCell ref="D15:H15"/>
    <mergeCell ref="D16:H16"/>
    <mergeCell ref="D17:H17"/>
    <mergeCell ref="D18:H18"/>
    <mergeCell ref="D19:H19"/>
    <mergeCell ref="D21:H21"/>
    <mergeCell ref="B22:K22"/>
    <mergeCell ref="D25:H25"/>
    <mergeCell ref="D30:H30"/>
  </mergeCells>
  <pageMargins left="0.78740157480315" right="0.393700787401575" top="0.47244094488189" bottom="0.393700787401575" header="0.196850393700787" footer="0.196850393700787"/>
  <pageSetup paperSize="9" scale="80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4"/>
  <dimension ref="A1:N86"/>
  <sheetViews>
    <sheetView zoomScale="90" zoomScaleNormal="90" zoomScaleSheetLayoutView="85" workbookViewId="0">
      <selection activeCell="A67" sqref="$A67:$XFD67"/>
    </sheetView>
  </sheetViews>
  <sheetFormatPr defaultColWidth="9" defaultRowHeight="13.85"/>
  <cols>
    <col min="1" max="1" width="3.14159292035398" style="1366" customWidth="1"/>
    <col min="2" max="2" width="37.283185840708" style="1367" customWidth="1"/>
    <col min="3" max="3" width="18.5663716814159" style="1366" customWidth="1"/>
    <col min="4" max="4" width="9" style="1366" customWidth="1"/>
    <col min="5" max="5" width="1.70796460176991" style="1366" customWidth="1"/>
    <col min="6" max="6" width="6.56637168141593" style="1366" customWidth="1"/>
    <col min="7" max="7" width="1.85840707964602" style="1366" customWidth="1"/>
    <col min="8" max="8" width="6.14159292035398" style="1366" customWidth="1"/>
    <col min="9" max="9" width="2.28318584070796" style="1366" customWidth="1"/>
    <col min="10" max="10" width="6.42477876106195" style="1366" customWidth="1"/>
    <col min="11" max="11" width="18.858407079646" style="1368" customWidth="1"/>
    <col min="12" max="12" width="5.70796460176991" style="1367" customWidth="1"/>
    <col min="13" max="13" width="29.283185840708" style="1369" customWidth="1"/>
    <col min="14" max="14" width="9.14159292035398" style="1367"/>
    <col min="15" max="15" width="13.283185840708" style="1367" customWidth="1"/>
    <col min="16" max="256" width="9.14159292035398" style="1367"/>
    <col min="257" max="257" width="3.14159292035398" style="1367" customWidth="1"/>
    <col min="258" max="258" width="37.283185840708" style="1367" customWidth="1"/>
    <col min="259" max="259" width="18.5663716814159" style="1367" customWidth="1"/>
    <col min="260" max="260" width="9" style="1367" customWidth="1"/>
    <col min="261" max="261" width="1.70796460176991" style="1367" customWidth="1"/>
    <col min="262" max="262" width="5.70796460176991" style="1367" customWidth="1"/>
    <col min="263" max="263" width="1.85840707964602" style="1367" customWidth="1"/>
    <col min="264" max="264" width="6.14159292035398" style="1367" customWidth="1"/>
    <col min="265" max="265" width="2.28318584070796" style="1367" customWidth="1"/>
    <col min="266" max="266" width="6.42477876106195" style="1367" customWidth="1"/>
    <col min="267" max="267" width="18.858407079646" style="1367" customWidth="1"/>
    <col min="268" max="268" width="5.70796460176991" style="1367" customWidth="1"/>
    <col min="269" max="269" width="29.283185840708" style="1367" customWidth="1"/>
    <col min="270" max="270" width="9.14159292035398" style="1367"/>
    <col min="271" max="271" width="13.283185840708" style="1367" customWidth="1"/>
    <col min="272" max="512" width="9.14159292035398" style="1367"/>
    <col min="513" max="513" width="3.14159292035398" style="1367" customWidth="1"/>
    <col min="514" max="514" width="37.283185840708" style="1367" customWidth="1"/>
    <col min="515" max="515" width="18.5663716814159" style="1367" customWidth="1"/>
    <col min="516" max="516" width="9" style="1367" customWidth="1"/>
    <col min="517" max="517" width="1.70796460176991" style="1367" customWidth="1"/>
    <col min="518" max="518" width="5.70796460176991" style="1367" customWidth="1"/>
    <col min="519" max="519" width="1.85840707964602" style="1367" customWidth="1"/>
    <col min="520" max="520" width="6.14159292035398" style="1367" customWidth="1"/>
    <col min="521" max="521" width="2.28318584070796" style="1367" customWidth="1"/>
    <col min="522" max="522" width="6.42477876106195" style="1367" customWidth="1"/>
    <col min="523" max="523" width="18.858407079646" style="1367" customWidth="1"/>
    <col min="524" max="524" width="5.70796460176991" style="1367" customWidth="1"/>
    <col min="525" max="525" width="29.283185840708" style="1367" customWidth="1"/>
    <col min="526" max="526" width="9.14159292035398" style="1367"/>
    <col min="527" max="527" width="13.283185840708" style="1367" customWidth="1"/>
    <col min="528" max="768" width="9.14159292035398" style="1367"/>
    <col min="769" max="769" width="3.14159292035398" style="1367" customWidth="1"/>
    <col min="770" max="770" width="37.283185840708" style="1367" customWidth="1"/>
    <col min="771" max="771" width="18.5663716814159" style="1367" customWidth="1"/>
    <col min="772" max="772" width="9" style="1367" customWidth="1"/>
    <col min="773" max="773" width="1.70796460176991" style="1367" customWidth="1"/>
    <col min="774" max="774" width="5.70796460176991" style="1367" customWidth="1"/>
    <col min="775" max="775" width="1.85840707964602" style="1367" customWidth="1"/>
    <col min="776" max="776" width="6.14159292035398" style="1367" customWidth="1"/>
    <col min="777" max="777" width="2.28318584070796" style="1367" customWidth="1"/>
    <col min="778" max="778" width="6.42477876106195" style="1367" customWidth="1"/>
    <col min="779" max="779" width="18.858407079646" style="1367" customWidth="1"/>
    <col min="780" max="780" width="5.70796460176991" style="1367" customWidth="1"/>
    <col min="781" max="781" width="29.283185840708" style="1367" customWidth="1"/>
    <col min="782" max="782" width="9.14159292035398" style="1367"/>
    <col min="783" max="783" width="13.283185840708" style="1367" customWidth="1"/>
    <col min="784" max="1024" width="9.14159292035398" style="1367"/>
    <col min="1025" max="1025" width="3.14159292035398" style="1367" customWidth="1"/>
    <col min="1026" max="1026" width="37.283185840708" style="1367" customWidth="1"/>
    <col min="1027" max="1027" width="18.5663716814159" style="1367" customWidth="1"/>
    <col min="1028" max="1028" width="9" style="1367" customWidth="1"/>
    <col min="1029" max="1029" width="1.70796460176991" style="1367" customWidth="1"/>
    <col min="1030" max="1030" width="5.70796460176991" style="1367" customWidth="1"/>
    <col min="1031" max="1031" width="1.85840707964602" style="1367" customWidth="1"/>
    <col min="1032" max="1032" width="6.14159292035398" style="1367" customWidth="1"/>
    <col min="1033" max="1033" width="2.28318584070796" style="1367" customWidth="1"/>
    <col min="1034" max="1034" width="6.42477876106195" style="1367" customWidth="1"/>
    <col min="1035" max="1035" width="18.858407079646" style="1367" customWidth="1"/>
    <col min="1036" max="1036" width="5.70796460176991" style="1367" customWidth="1"/>
    <col min="1037" max="1037" width="29.283185840708" style="1367" customWidth="1"/>
    <col min="1038" max="1038" width="9.14159292035398" style="1367"/>
    <col min="1039" max="1039" width="13.283185840708" style="1367" customWidth="1"/>
    <col min="1040" max="1280" width="9.14159292035398" style="1367"/>
    <col min="1281" max="1281" width="3.14159292035398" style="1367" customWidth="1"/>
    <col min="1282" max="1282" width="37.283185840708" style="1367" customWidth="1"/>
    <col min="1283" max="1283" width="18.5663716814159" style="1367" customWidth="1"/>
    <col min="1284" max="1284" width="9" style="1367" customWidth="1"/>
    <col min="1285" max="1285" width="1.70796460176991" style="1367" customWidth="1"/>
    <col min="1286" max="1286" width="5.70796460176991" style="1367" customWidth="1"/>
    <col min="1287" max="1287" width="1.85840707964602" style="1367" customWidth="1"/>
    <col min="1288" max="1288" width="6.14159292035398" style="1367" customWidth="1"/>
    <col min="1289" max="1289" width="2.28318584070796" style="1367" customWidth="1"/>
    <col min="1290" max="1290" width="6.42477876106195" style="1367" customWidth="1"/>
    <col min="1291" max="1291" width="18.858407079646" style="1367" customWidth="1"/>
    <col min="1292" max="1292" width="5.70796460176991" style="1367" customWidth="1"/>
    <col min="1293" max="1293" width="29.283185840708" style="1367" customWidth="1"/>
    <col min="1294" max="1294" width="9.14159292035398" style="1367"/>
    <col min="1295" max="1295" width="13.283185840708" style="1367" customWidth="1"/>
    <col min="1296" max="1536" width="9.14159292035398" style="1367"/>
    <col min="1537" max="1537" width="3.14159292035398" style="1367" customWidth="1"/>
    <col min="1538" max="1538" width="37.283185840708" style="1367" customWidth="1"/>
    <col min="1539" max="1539" width="18.5663716814159" style="1367" customWidth="1"/>
    <col min="1540" max="1540" width="9" style="1367" customWidth="1"/>
    <col min="1541" max="1541" width="1.70796460176991" style="1367" customWidth="1"/>
    <col min="1542" max="1542" width="5.70796460176991" style="1367" customWidth="1"/>
    <col min="1543" max="1543" width="1.85840707964602" style="1367" customWidth="1"/>
    <col min="1544" max="1544" width="6.14159292035398" style="1367" customWidth="1"/>
    <col min="1545" max="1545" width="2.28318584070796" style="1367" customWidth="1"/>
    <col min="1546" max="1546" width="6.42477876106195" style="1367" customWidth="1"/>
    <col min="1547" max="1547" width="18.858407079646" style="1367" customWidth="1"/>
    <col min="1548" max="1548" width="5.70796460176991" style="1367" customWidth="1"/>
    <col min="1549" max="1549" width="29.283185840708" style="1367" customWidth="1"/>
    <col min="1550" max="1550" width="9.14159292035398" style="1367"/>
    <col min="1551" max="1551" width="13.283185840708" style="1367" customWidth="1"/>
    <col min="1552" max="1792" width="9.14159292035398" style="1367"/>
    <col min="1793" max="1793" width="3.14159292035398" style="1367" customWidth="1"/>
    <col min="1794" max="1794" width="37.283185840708" style="1367" customWidth="1"/>
    <col min="1795" max="1795" width="18.5663716814159" style="1367" customWidth="1"/>
    <col min="1796" max="1796" width="9" style="1367" customWidth="1"/>
    <col min="1797" max="1797" width="1.70796460176991" style="1367" customWidth="1"/>
    <col min="1798" max="1798" width="5.70796460176991" style="1367" customWidth="1"/>
    <col min="1799" max="1799" width="1.85840707964602" style="1367" customWidth="1"/>
    <col min="1800" max="1800" width="6.14159292035398" style="1367" customWidth="1"/>
    <col min="1801" max="1801" width="2.28318584070796" style="1367" customWidth="1"/>
    <col min="1802" max="1802" width="6.42477876106195" style="1367" customWidth="1"/>
    <col min="1803" max="1803" width="18.858407079646" style="1367" customWidth="1"/>
    <col min="1804" max="1804" width="5.70796460176991" style="1367" customWidth="1"/>
    <col min="1805" max="1805" width="29.283185840708" style="1367" customWidth="1"/>
    <col min="1806" max="1806" width="9.14159292035398" style="1367"/>
    <col min="1807" max="1807" width="13.283185840708" style="1367" customWidth="1"/>
    <col min="1808" max="2048" width="9.14159292035398" style="1367"/>
    <col min="2049" max="2049" width="3.14159292035398" style="1367" customWidth="1"/>
    <col min="2050" max="2050" width="37.283185840708" style="1367" customWidth="1"/>
    <col min="2051" max="2051" width="18.5663716814159" style="1367" customWidth="1"/>
    <col min="2052" max="2052" width="9" style="1367" customWidth="1"/>
    <col min="2053" max="2053" width="1.70796460176991" style="1367" customWidth="1"/>
    <col min="2054" max="2054" width="5.70796460176991" style="1367" customWidth="1"/>
    <col min="2055" max="2055" width="1.85840707964602" style="1367" customWidth="1"/>
    <col min="2056" max="2056" width="6.14159292035398" style="1367" customWidth="1"/>
    <col min="2057" max="2057" width="2.28318584070796" style="1367" customWidth="1"/>
    <col min="2058" max="2058" width="6.42477876106195" style="1367" customWidth="1"/>
    <col min="2059" max="2059" width="18.858407079646" style="1367" customWidth="1"/>
    <col min="2060" max="2060" width="5.70796460176991" style="1367" customWidth="1"/>
    <col min="2061" max="2061" width="29.283185840708" style="1367" customWidth="1"/>
    <col min="2062" max="2062" width="9.14159292035398" style="1367"/>
    <col min="2063" max="2063" width="13.283185840708" style="1367" customWidth="1"/>
    <col min="2064" max="2304" width="9.14159292035398" style="1367"/>
    <col min="2305" max="2305" width="3.14159292035398" style="1367" customWidth="1"/>
    <col min="2306" max="2306" width="37.283185840708" style="1367" customWidth="1"/>
    <col min="2307" max="2307" width="18.5663716814159" style="1367" customWidth="1"/>
    <col min="2308" max="2308" width="9" style="1367" customWidth="1"/>
    <col min="2309" max="2309" width="1.70796460176991" style="1367" customWidth="1"/>
    <col min="2310" max="2310" width="5.70796460176991" style="1367" customWidth="1"/>
    <col min="2311" max="2311" width="1.85840707964602" style="1367" customWidth="1"/>
    <col min="2312" max="2312" width="6.14159292035398" style="1367" customWidth="1"/>
    <col min="2313" max="2313" width="2.28318584070796" style="1367" customWidth="1"/>
    <col min="2314" max="2314" width="6.42477876106195" style="1367" customWidth="1"/>
    <col min="2315" max="2315" width="18.858407079646" style="1367" customWidth="1"/>
    <col min="2316" max="2316" width="5.70796460176991" style="1367" customWidth="1"/>
    <col min="2317" max="2317" width="29.283185840708" style="1367" customWidth="1"/>
    <col min="2318" max="2318" width="9.14159292035398" style="1367"/>
    <col min="2319" max="2319" width="13.283185840708" style="1367" customWidth="1"/>
    <col min="2320" max="2560" width="9.14159292035398" style="1367"/>
    <col min="2561" max="2561" width="3.14159292035398" style="1367" customWidth="1"/>
    <col min="2562" max="2562" width="37.283185840708" style="1367" customWidth="1"/>
    <col min="2563" max="2563" width="18.5663716814159" style="1367" customWidth="1"/>
    <col min="2564" max="2564" width="9" style="1367" customWidth="1"/>
    <col min="2565" max="2565" width="1.70796460176991" style="1367" customWidth="1"/>
    <col min="2566" max="2566" width="5.70796460176991" style="1367" customWidth="1"/>
    <col min="2567" max="2567" width="1.85840707964602" style="1367" customWidth="1"/>
    <col min="2568" max="2568" width="6.14159292035398" style="1367" customWidth="1"/>
    <col min="2569" max="2569" width="2.28318584070796" style="1367" customWidth="1"/>
    <col min="2570" max="2570" width="6.42477876106195" style="1367" customWidth="1"/>
    <col min="2571" max="2571" width="18.858407079646" style="1367" customWidth="1"/>
    <col min="2572" max="2572" width="5.70796460176991" style="1367" customWidth="1"/>
    <col min="2573" max="2573" width="29.283185840708" style="1367" customWidth="1"/>
    <col min="2574" max="2574" width="9.14159292035398" style="1367"/>
    <col min="2575" max="2575" width="13.283185840708" style="1367" customWidth="1"/>
    <col min="2576" max="2816" width="9.14159292035398" style="1367"/>
    <col min="2817" max="2817" width="3.14159292035398" style="1367" customWidth="1"/>
    <col min="2818" max="2818" width="37.283185840708" style="1367" customWidth="1"/>
    <col min="2819" max="2819" width="18.5663716814159" style="1367" customWidth="1"/>
    <col min="2820" max="2820" width="9" style="1367" customWidth="1"/>
    <col min="2821" max="2821" width="1.70796460176991" style="1367" customWidth="1"/>
    <col min="2822" max="2822" width="5.70796460176991" style="1367" customWidth="1"/>
    <col min="2823" max="2823" width="1.85840707964602" style="1367" customWidth="1"/>
    <col min="2824" max="2824" width="6.14159292035398" style="1367" customWidth="1"/>
    <col min="2825" max="2825" width="2.28318584070796" style="1367" customWidth="1"/>
    <col min="2826" max="2826" width="6.42477876106195" style="1367" customWidth="1"/>
    <col min="2827" max="2827" width="18.858407079646" style="1367" customWidth="1"/>
    <col min="2828" max="2828" width="5.70796460176991" style="1367" customWidth="1"/>
    <col min="2829" max="2829" width="29.283185840708" style="1367" customWidth="1"/>
    <col min="2830" max="2830" width="9.14159292035398" style="1367"/>
    <col min="2831" max="2831" width="13.283185840708" style="1367" customWidth="1"/>
    <col min="2832" max="3072" width="9.14159292035398" style="1367"/>
    <col min="3073" max="3073" width="3.14159292035398" style="1367" customWidth="1"/>
    <col min="3074" max="3074" width="37.283185840708" style="1367" customWidth="1"/>
    <col min="3075" max="3075" width="18.5663716814159" style="1367" customWidth="1"/>
    <col min="3076" max="3076" width="9" style="1367" customWidth="1"/>
    <col min="3077" max="3077" width="1.70796460176991" style="1367" customWidth="1"/>
    <col min="3078" max="3078" width="5.70796460176991" style="1367" customWidth="1"/>
    <col min="3079" max="3079" width="1.85840707964602" style="1367" customWidth="1"/>
    <col min="3080" max="3080" width="6.14159292035398" style="1367" customWidth="1"/>
    <col min="3081" max="3081" width="2.28318584070796" style="1367" customWidth="1"/>
    <col min="3082" max="3082" width="6.42477876106195" style="1367" customWidth="1"/>
    <col min="3083" max="3083" width="18.858407079646" style="1367" customWidth="1"/>
    <col min="3084" max="3084" width="5.70796460176991" style="1367" customWidth="1"/>
    <col min="3085" max="3085" width="29.283185840708" style="1367" customWidth="1"/>
    <col min="3086" max="3086" width="9.14159292035398" style="1367"/>
    <col min="3087" max="3087" width="13.283185840708" style="1367" customWidth="1"/>
    <col min="3088" max="3328" width="9.14159292035398" style="1367"/>
    <col min="3329" max="3329" width="3.14159292035398" style="1367" customWidth="1"/>
    <col min="3330" max="3330" width="37.283185840708" style="1367" customWidth="1"/>
    <col min="3331" max="3331" width="18.5663716814159" style="1367" customWidth="1"/>
    <col min="3332" max="3332" width="9" style="1367" customWidth="1"/>
    <col min="3333" max="3333" width="1.70796460176991" style="1367" customWidth="1"/>
    <col min="3334" max="3334" width="5.70796460176991" style="1367" customWidth="1"/>
    <col min="3335" max="3335" width="1.85840707964602" style="1367" customWidth="1"/>
    <col min="3336" max="3336" width="6.14159292035398" style="1367" customWidth="1"/>
    <col min="3337" max="3337" width="2.28318584070796" style="1367" customWidth="1"/>
    <col min="3338" max="3338" width="6.42477876106195" style="1367" customWidth="1"/>
    <col min="3339" max="3339" width="18.858407079646" style="1367" customWidth="1"/>
    <col min="3340" max="3340" width="5.70796460176991" style="1367" customWidth="1"/>
    <col min="3341" max="3341" width="29.283185840708" style="1367" customWidth="1"/>
    <col min="3342" max="3342" width="9.14159292035398" style="1367"/>
    <col min="3343" max="3343" width="13.283185840708" style="1367" customWidth="1"/>
    <col min="3344" max="3584" width="9.14159292035398" style="1367"/>
    <col min="3585" max="3585" width="3.14159292035398" style="1367" customWidth="1"/>
    <col min="3586" max="3586" width="37.283185840708" style="1367" customWidth="1"/>
    <col min="3587" max="3587" width="18.5663716814159" style="1367" customWidth="1"/>
    <col min="3588" max="3588" width="9" style="1367" customWidth="1"/>
    <col min="3589" max="3589" width="1.70796460176991" style="1367" customWidth="1"/>
    <col min="3590" max="3590" width="5.70796460176991" style="1367" customWidth="1"/>
    <col min="3591" max="3591" width="1.85840707964602" style="1367" customWidth="1"/>
    <col min="3592" max="3592" width="6.14159292035398" style="1367" customWidth="1"/>
    <col min="3593" max="3593" width="2.28318584070796" style="1367" customWidth="1"/>
    <col min="3594" max="3594" width="6.42477876106195" style="1367" customWidth="1"/>
    <col min="3595" max="3595" width="18.858407079646" style="1367" customWidth="1"/>
    <col min="3596" max="3596" width="5.70796460176991" style="1367" customWidth="1"/>
    <col min="3597" max="3597" width="29.283185840708" style="1367" customWidth="1"/>
    <col min="3598" max="3598" width="9.14159292035398" style="1367"/>
    <col min="3599" max="3599" width="13.283185840708" style="1367" customWidth="1"/>
    <col min="3600" max="3840" width="9.14159292035398" style="1367"/>
    <col min="3841" max="3841" width="3.14159292035398" style="1367" customWidth="1"/>
    <col min="3842" max="3842" width="37.283185840708" style="1367" customWidth="1"/>
    <col min="3843" max="3843" width="18.5663716814159" style="1367" customWidth="1"/>
    <col min="3844" max="3844" width="9" style="1367" customWidth="1"/>
    <col min="3845" max="3845" width="1.70796460176991" style="1367" customWidth="1"/>
    <col min="3846" max="3846" width="5.70796460176991" style="1367" customWidth="1"/>
    <col min="3847" max="3847" width="1.85840707964602" style="1367" customWidth="1"/>
    <col min="3848" max="3848" width="6.14159292035398" style="1367" customWidth="1"/>
    <col min="3849" max="3849" width="2.28318584070796" style="1367" customWidth="1"/>
    <col min="3850" max="3850" width="6.42477876106195" style="1367" customWidth="1"/>
    <col min="3851" max="3851" width="18.858407079646" style="1367" customWidth="1"/>
    <col min="3852" max="3852" width="5.70796460176991" style="1367" customWidth="1"/>
    <col min="3853" max="3853" width="29.283185840708" style="1367" customWidth="1"/>
    <col min="3854" max="3854" width="9.14159292035398" style="1367"/>
    <col min="3855" max="3855" width="13.283185840708" style="1367" customWidth="1"/>
    <col min="3856" max="4096" width="9.14159292035398" style="1367"/>
    <col min="4097" max="4097" width="3.14159292035398" style="1367" customWidth="1"/>
    <col min="4098" max="4098" width="37.283185840708" style="1367" customWidth="1"/>
    <col min="4099" max="4099" width="18.5663716814159" style="1367" customWidth="1"/>
    <col min="4100" max="4100" width="9" style="1367" customWidth="1"/>
    <col min="4101" max="4101" width="1.70796460176991" style="1367" customWidth="1"/>
    <col min="4102" max="4102" width="5.70796460176991" style="1367" customWidth="1"/>
    <col min="4103" max="4103" width="1.85840707964602" style="1367" customWidth="1"/>
    <col min="4104" max="4104" width="6.14159292035398" style="1367" customWidth="1"/>
    <col min="4105" max="4105" width="2.28318584070796" style="1367" customWidth="1"/>
    <col min="4106" max="4106" width="6.42477876106195" style="1367" customWidth="1"/>
    <col min="4107" max="4107" width="18.858407079646" style="1367" customWidth="1"/>
    <col min="4108" max="4108" width="5.70796460176991" style="1367" customWidth="1"/>
    <col min="4109" max="4109" width="29.283185840708" style="1367" customWidth="1"/>
    <col min="4110" max="4110" width="9.14159292035398" style="1367"/>
    <col min="4111" max="4111" width="13.283185840708" style="1367" customWidth="1"/>
    <col min="4112" max="4352" width="9.14159292035398" style="1367"/>
    <col min="4353" max="4353" width="3.14159292035398" style="1367" customWidth="1"/>
    <col min="4354" max="4354" width="37.283185840708" style="1367" customWidth="1"/>
    <col min="4355" max="4355" width="18.5663716814159" style="1367" customWidth="1"/>
    <col min="4356" max="4356" width="9" style="1367" customWidth="1"/>
    <col min="4357" max="4357" width="1.70796460176991" style="1367" customWidth="1"/>
    <col min="4358" max="4358" width="5.70796460176991" style="1367" customWidth="1"/>
    <col min="4359" max="4359" width="1.85840707964602" style="1367" customWidth="1"/>
    <col min="4360" max="4360" width="6.14159292035398" style="1367" customWidth="1"/>
    <col min="4361" max="4361" width="2.28318584070796" style="1367" customWidth="1"/>
    <col min="4362" max="4362" width="6.42477876106195" style="1367" customWidth="1"/>
    <col min="4363" max="4363" width="18.858407079646" style="1367" customWidth="1"/>
    <col min="4364" max="4364" width="5.70796460176991" style="1367" customWidth="1"/>
    <col min="4365" max="4365" width="29.283185840708" style="1367" customWidth="1"/>
    <col min="4366" max="4366" width="9.14159292035398" style="1367"/>
    <col min="4367" max="4367" width="13.283185840708" style="1367" customWidth="1"/>
    <col min="4368" max="4608" width="9.14159292035398" style="1367"/>
    <col min="4609" max="4609" width="3.14159292035398" style="1367" customWidth="1"/>
    <col min="4610" max="4610" width="37.283185840708" style="1367" customWidth="1"/>
    <col min="4611" max="4611" width="18.5663716814159" style="1367" customWidth="1"/>
    <col min="4612" max="4612" width="9" style="1367" customWidth="1"/>
    <col min="4613" max="4613" width="1.70796460176991" style="1367" customWidth="1"/>
    <col min="4614" max="4614" width="5.70796460176991" style="1367" customWidth="1"/>
    <col min="4615" max="4615" width="1.85840707964602" style="1367" customWidth="1"/>
    <col min="4616" max="4616" width="6.14159292035398" style="1367" customWidth="1"/>
    <col min="4617" max="4617" width="2.28318584070796" style="1367" customWidth="1"/>
    <col min="4618" max="4618" width="6.42477876106195" style="1367" customWidth="1"/>
    <col min="4619" max="4619" width="18.858407079646" style="1367" customWidth="1"/>
    <col min="4620" max="4620" width="5.70796460176991" style="1367" customWidth="1"/>
    <col min="4621" max="4621" width="29.283185840708" style="1367" customWidth="1"/>
    <col min="4622" max="4622" width="9.14159292035398" style="1367"/>
    <col min="4623" max="4623" width="13.283185840708" style="1367" customWidth="1"/>
    <col min="4624" max="4864" width="9.14159292035398" style="1367"/>
    <col min="4865" max="4865" width="3.14159292035398" style="1367" customWidth="1"/>
    <col min="4866" max="4866" width="37.283185840708" style="1367" customWidth="1"/>
    <col min="4867" max="4867" width="18.5663716814159" style="1367" customWidth="1"/>
    <col min="4868" max="4868" width="9" style="1367" customWidth="1"/>
    <col min="4869" max="4869" width="1.70796460176991" style="1367" customWidth="1"/>
    <col min="4870" max="4870" width="5.70796460176991" style="1367" customWidth="1"/>
    <col min="4871" max="4871" width="1.85840707964602" style="1367" customWidth="1"/>
    <col min="4872" max="4872" width="6.14159292035398" style="1367" customWidth="1"/>
    <col min="4873" max="4873" width="2.28318584070796" style="1367" customWidth="1"/>
    <col min="4874" max="4874" width="6.42477876106195" style="1367" customWidth="1"/>
    <col min="4875" max="4875" width="18.858407079646" style="1367" customWidth="1"/>
    <col min="4876" max="4876" width="5.70796460176991" style="1367" customWidth="1"/>
    <col min="4877" max="4877" width="29.283185840708" style="1367" customWidth="1"/>
    <col min="4878" max="4878" width="9.14159292035398" style="1367"/>
    <col min="4879" max="4879" width="13.283185840708" style="1367" customWidth="1"/>
    <col min="4880" max="5120" width="9.14159292035398" style="1367"/>
    <col min="5121" max="5121" width="3.14159292035398" style="1367" customWidth="1"/>
    <col min="5122" max="5122" width="37.283185840708" style="1367" customWidth="1"/>
    <col min="5123" max="5123" width="18.5663716814159" style="1367" customWidth="1"/>
    <col min="5124" max="5124" width="9" style="1367" customWidth="1"/>
    <col min="5125" max="5125" width="1.70796460176991" style="1367" customWidth="1"/>
    <col min="5126" max="5126" width="5.70796460176991" style="1367" customWidth="1"/>
    <col min="5127" max="5127" width="1.85840707964602" style="1367" customWidth="1"/>
    <col min="5128" max="5128" width="6.14159292035398" style="1367" customWidth="1"/>
    <col min="5129" max="5129" width="2.28318584070796" style="1367" customWidth="1"/>
    <col min="5130" max="5130" width="6.42477876106195" style="1367" customWidth="1"/>
    <col min="5131" max="5131" width="18.858407079646" style="1367" customWidth="1"/>
    <col min="5132" max="5132" width="5.70796460176991" style="1367" customWidth="1"/>
    <col min="5133" max="5133" width="29.283185840708" style="1367" customWidth="1"/>
    <col min="5134" max="5134" width="9.14159292035398" style="1367"/>
    <col min="5135" max="5135" width="13.283185840708" style="1367" customWidth="1"/>
    <col min="5136" max="5376" width="9.14159292035398" style="1367"/>
    <col min="5377" max="5377" width="3.14159292035398" style="1367" customWidth="1"/>
    <col min="5378" max="5378" width="37.283185840708" style="1367" customWidth="1"/>
    <col min="5379" max="5379" width="18.5663716814159" style="1367" customWidth="1"/>
    <col min="5380" max="5380" width="9" style="1367" customWidth="1"/>
    <col min="5381" max="5381" width="1.70796460176991" style="1367" customWidth="1"/>
    <col min="5382" max="5382" width="5.70796460176991" style="1367" customWidth="1"/>
    <col min="5383" max="5383" width="1.85840707964602" style="1367" customWidth="1"/>
    <col min="5384" max="5384" width="6.14159292035398" style="1367" customWidth="1"/>
    <col min="5385" max="5385" width="2.28318584070796" style="1367" customWidth="1"/>
    <col min="5386" max="5386" width="6.42477876106195" style="1367" customWidth="1"/>
    <col min="5387" max="5387" width="18.858407079646" style="1367" customWidth="1"/>
    <col min="5388" max="5388" width="5.70796460176991" style="1367" customWidth="1"/>
    <col min="5389" max="5389" width="29.283185840708" style="1367" customWidth="1"/>
    <col min="5390" max="5390" width="9.14159292035398" style="1367"/>
    <col min="5391" max="5391" width="13.283185840708" style="1367" customWidth="1"/>
    <col min="5392" max="5632" width="9.14159292035398" style="1367"/>
    <col min="5633" max="5633" width="3.14159292035398" style="1367" customWidth="1"/>
    <col min="5634" max="5634" width="37.283185840708" style="1367" customWidth="1"/>
    <col min="5635" max="5635" width="18.5663716814159" style="1367" customWidth="1"/>
    <col min="5636" max="5636" width="9" style="1367" customWidth="1"/>
    <col min="5637" max="5637" width="1.70796460176991" style="1367" customWidth="1"/>
    <col min="5638" max="5638" width="5.70796460176991" style="1367" customWidth="1"/>
    <col min="5639" max="5639" width="1.85840707964602" style="1367" customWidth="1"/>
    <col min="5640" max="5640" width="6.14159292035398" style="1367" customWidth="1"/>
    <col min="5641" max="5641" width="2.28318584070796" style="1367" customWidth="1"/>
    <col min="5642" max="5642" width="6.42477876106195" style="1367" customWidth="1"/>
    <col min="5643" max="5643" width="18.858407079646" style="1367" customWidth="1"/>
    <col min="5644" max="5644" width="5.70796460176991" style="1367" customWidth="1"/>
    <col min="5645" max="5645" width="29.283185840708" style="1367" customWidth="1"/>
    <col min="5646" max="5646" width="9.14159292035398" style="1367"/>
    <col min="5647" max="5647" width="13.283185840708" style="1367" customWidth="1"/>
    <col min="5648" max="5888" width="9.14159292035398" style="1367"/>
    <col min="5889" max="5889" width="3.14159292035398" style="1367" customWidth="1"/>
    <col min="5890" max="5890" width="37.283185840708" style="1367" customWidth="1"/>
    <col min="5891" max="5891" width="18.5663716814159" style="1367" customWidth="1"/>
    <col min="5892" max="5892" width="9" style="1367" customWidth="1"/>
    <col min="5893" max="5893" width="1.70796460176991" style="1367" customWidth="1"/>
    <col min="5894" max="5894" width="5.70796460176991" style="1367" customWidth="1"/>
    <col min="5895" max="5895" width="1.85840707964602" style="1367" customWidth="1"/>
    <col min="5896" max="5896" width="6.14159292035398" style="1367" customWidth="1"/>
    <col min="5897" max="5897" width="2.28318584070796" style="1367" customWidth="1"/>
    <col min="5898" max="5898" width="6.42477876106195" style="1367" customWidth="1"/>
    <col min="5899" max="5899" width="18.858407079646" style="1367" customWidth="1"/>
    <col min="5900" max="5900" width="5.70796460176991" style="1367" customWidth="1"/>
    <col min="5901" max="5901" width="29.283185840708" style="1367" customWidth="1"/>
    <col min="5902" max="5902" width="9.14159292035398" style="1367"/>
    <col min="5903" max="5903" width="13.283185840708" style="1367" customWidth="1"/>
    <col min="5904" max="6144" width="9.14159292035398" style="1367"/>
    <col min="6145" max="6145" width="3.14159292035398" style="1367" customWidth="1"/>
    <col min="6146" max="6146" width="37.283185840708" style="1367" customWidth="1"/>
    <col min="6147" max="6147" width="18.5663716814159" style="1367" customWidth="1"/>
    <col min="6148" max="6148" width="9" style="1367" customWidth="1"/>
    <col min="6149" max="6149" width="1.70796460176991" style="1367" customWidth="1"/>
    <col min="6150" max="6150" width="5.70796460176991" style="1367" customWidth="1"/>
    <col min="6151" max="6151" width="1.85840707964602" style="1367" customWidth="1"/>
    <col min="6152" max="6152" width="6.14159292035398" style="1367" customWidth="1"/>
    <col min="6153" max="6153" width="2.28318584070796" style="1367" customWidth="1"/>
    <col min="6154" max="6154" width="6.42477876106195" style="1367" customWidth="1"/>
    <col min="6155" max="6155" width="18.858407079646" style="1367" customWidth="1"/>
    <col min="6156" max="6156" width="5.70796460176991" style="1367" customWidth="1"/>
    <col min="6157" max="6157" width="29.283185840708" style="1367" customWidth="1"/>
    <col min="6158" max="6158" width="9.14159292035398" style="1367"/>
    <col min="6159" max="6159" width="13.283185840708" style="1367" customWidth="1"/>
    <col min="6160" max="6400" width="9.14159292035398" style="1367"/>
    <col min="6401" max="6401" width="3.14159292035398" style="1367" customWidth="1"/>
    <col min="6402" max="6402" width="37.283185840708" style="1367" customWidth="1"/>
    <col min="6403" max="6403" width="18.5663716814159" style="1367" customWidth="1"/>
    <col min="6404" max="6404" width="9" style="1367" customWidth="1"/>
    <col min="6405" max="6405" width="1.70796460176991" style="1367" customWidth="1"/>
    <col min="6406" max="6406" width="5.70796460176991" style="1367" customWidth="1"/>
    <col min="6407" max="6407" width="1.85840707964602" style="1367" customWidth="1"/>
    <col min="6408" max="6408" width="6.14159292035398" style="1367" customWidth="1"/>
    <col min="6409" max="6409" width="2.28318584070796" style="1367" customWidth="1"/>
    <col min="6410" max="6410" width="6.42477876106195" style="1367" customWidth="1"/>
    <col min="6411" max="6411" width="18.858407079646" style="1367" customWidth="1"/>
    <col min="6412" max="6412" width="5.70796460176991" style="1367" customWidth="1"/>
    <col min="6413" max="6413" width="29.283185840708" style="1367" customWidth="1"/>
    <col min="6414" max="6414" width="9.14159292035398" style="1367"/>
    <col min="6415" max="6415" width="13.283185840708" style="1367" customWidth="1"/>
    <col min="6416" max="6656" width="9.14159292035398" style="1367"/>
    <col min="6657" max="6657" width="3.14159292035398" style="1367" customWidth="1"/>
    <col min="6658" max="6658" width="37.283185840708" style="1367" customWidth="1"/>
    <col min="6659" max="6659" width="18.5663716814159" style="1367" customWidth="1"/>
    <col min="6660" max="6660" width="9" style="1367" customWidth="1"/>
    <col min="6661" max="6661" width="1.70796460176991" style="1367" customWidth="1"/>
    <col min="6662" max="6662" width="5.70796460176991" style="1367" customWidth="1"/>
    <col min="6663" max="6663" width="1.85840707964602" style="1367" customWidth="1"/>
    <col min="6664" max="6664" width="6.14159292035398" style="1367" customWidth="1"/>
    <col min="6665" max="6665" width="2.28318584070796" style="1367" customWidth="1"/>
    <col min="6666" max="6666" width="6.42477876106195" style="1367" customWidth="1"/>
    <col min="6667" max="6667" width="18.858407079646" style="1367" customWidth="1"/>
    <col min="6668" max="6668" width="5.70796460176991" style="1367" customWidth="1"/>
    <col min="6669" max="6669" width="29.283185840708" style="1367" customWidth="1"/>
    <col min="6670" max="6670" width="9.14159292035398" style="1367"/>
    <col min="6671" max="6671" width="13.283185840708" style="1367" customWidth="1"/>
    <col min="6672" max="6912" width="9.14159292035398" style="1367"/>
    <col min="6913" max="6913" width="3.14159292035398" style="1367" customWidth="1"/>
    <col min="6914" max="6914" width="37.283185840708" style="1367" customWidth="1"/>
    <col min="6915" max="6915" width="18.5663716814159" style="1367" customWidth="1"/>
    <col min="6916" max="6916" width="9" style="1367" customWidth="1"/>
    <col min="6917" max="6917" width="1.70796460176991" style="1367" customWidth="1"/>
    <col min="6918" max="6918" width="5.70796460176991" style="1367" customWidth="1"/>
    <col min="6919" max="6919" width="1.85840707964602" style="1367" customWidth="1"/>
    <col min="6920" max="6920" width="6.14159292035398" style="1367" customWidth="1"/>
    <col min="6921" max="6921" width="2.28318584070796" style="1367" customWidth="1"/>
    <col min="6922" max="6922" width="6.42477876106195" style="1367" customWidth="1"/>
    <col min="6923" max="6923" width="18.858407079646" style="1367" customWidth="1"/>
    <col min="6924" max="6924" width="5.70796460176991" style="1367" customWidth="1"/>
    <col min="6925" max="6925" width="29.283185840708" style="1367" customWidth="1"/>
    <col min="6926" max="6926" width="9.14159292035398" style="1367"/>
    <col min="6927" max="6927" width="13.283185840708" style="1367" customWidth="1"/>
    <col min="6928" max="7168" width="9.14159292035398" style="1367"/>
    <col min="7169" max="7169" width="3.14159292035398" style="1367" customWidth="1"/>
    <col min="7170" max="7170" width="37.283185840708" style="1367" customWidth="1"/>
    <col min="7171" max="7171" width="18.5663716814159" style="1367" customWidth="1"/>
    <col min="7172" max="7172" width="9" style="1367" customWidth="1"/>
    <col min="7173" max="7173" width="1.70796460176991" style="1367" customWidth="1"/>
    <col min="7174" max="7174" width="5.70796460176991" style="1367" customWidth="1"/>
    <col min="7175" max="7175" width="1.85840707964602" style="1367" customWidth="1"/>
    <col min="7176" max="7176" width="6.14159292035398" style="1367" customWidth="1"/>
    <col min="7177" max="7177" width="2.28318584070796" style="1367" customWidth="1"/>
    <col min="7178" max="7178" width="6.42477876106195" style="1367" customWidth="1"/>
    <col min="7179" max="7179" width="18.858407079646" style="1367" customWidth="1"/>
    <col min="7180" max="7180" width="5.70796460176991" style="1367" customWidth="1"/>
    <col min="7181" max="7181" width="29.283185840708" style="1367" customWidth="1"/>
    <col min="7182" max="7182" width="9.14159292035398" style="1367"/>
    <col min="7183" max="7183" width="13.283185840708" style="1367" customWidth="1"/>
    <col min="7184" max="7424" width="9.14159292035398" style="1367"/>
    <col min="7425" max="7425" width="3.14159292035398" style="1367" customWidth="1"/>
    <col min="7426" max="7426" width="37.283185840708" style="1367" customWidth="1"/>
    <col min="7427" max="7427" width="18.5663716814159" style="1367" customWidth="1"/>
    <col min="7428" max="7428" width="9" style="1367" customWidth="1"/>
    <col min="7429" max="7429" width="1.70796460176991" style="1367" customWidth="1"/>
    <col min="7430" max="7430" width="5.70796460176991" style="1367" customWidth="1"/>
    <col min="7431" max="7431" width="1.85840707964602" style="1367" customWidth="1"/>
    <col min="7432" max="7432" width="6.14159292035398" style="1367" customWidth="1"/>
    <col min="7433" max="7433" width="2.28318584070796" style="1367" customWidth="1"/>
    <col min="7434" max="7434" width="6.42477876106195" style="1367" customWidth="1"/>
    <col min="7435" max="7435" width="18.858407079646" style="1367" customWidth="1"/>
    <col min="7436" max="7436" width="5.70796460176991" style="1367" customWidth="1"/>
    <col min="7437" max="7437" width="29.283185840708" style="1367" customWidth="1"/>
    <col min="7438" max="7438" width="9.14159292035398" style="1367"/>
    <col min="7439" max="7439" width="13.283185840708" style="1367" customWidth="1"/>
    <col min="7440" max="7680" width="9.14159292035398" style="1367"/>
    <col min="7681" max="7681" width="3.14159292035398" style="1367" customWidth="1"/>
    <col min="7682" max="7682" width="37.283185840708" style="1367" customWidth="1"/>
    <col min="7683" max="7683" width="18.5663716814159" style="1367" customWidth="1"/>
    <col min="7684" max="7684" width="9" style="1367" customWidth="1"/>
    <col min="7685" max="7685" width="1.70796460176991" style="1367" customWidth="1"/>
    <col min="7686" max="7686" width="5.70796460176991" style="1367" customWidth="1"/>
    <col min="7687" max="7687" width="1.85840707964602" style="1367" customWidth="1"/>
    <col min="7688" max="7688" width="6.14159292035398" style="1367" customWidth="1"/>
    <col min="7689" max="7689" width="2.28318584070796" style="1367" customWidth="1"/>
    <col min="7690" max="7690" width="6.42477876106195" style="1367" customWidth="1"/>
    <col min="7691" max="7691" width="18.858407079646" style="1367" customWidth="1"/>
    <col min="7692" max="7692" width="5.70796460176991" style="1367" customWidth="1"/>
    <col min="7693" max="7693" width="29.283185840708" style="1367" customWidth="1"/>
    <col min="7694" max="7694" width="9.14159292035398" style="1367"/>
    <col min="7695" max="7695" width="13.283185840708" style="1367" customWidth="1"/>
    <col min="7696" max="7936" width="9.14159292035398" style="1367"/>
    <col min="7937" max="7937" width="3.14159292035398" style="1367" customWidth="1"/>
    <col min="7938" max="7938" width="37.283185840708" style="1367" customWidth="1"/>
    <col min="7939" max="7939" width="18.5663716814159" style="1367" customWidth="1"/>
    <col min="7940" max="7940" width="9" style="1367" customWidth="1"/>
    <col min="7941" max="7941" width="1.70796460176991" style="1367" customWidth="1"/>
    <col min="7942" max="7942" width="5.70796460176991" style="1367" customWidth="1"/>
    <col min="7943" max="7943" width="1.85840707964602" style="1367" customWidth="1"/>
    <col min="7944" max="7944" width="6.14159292035398" style="1367" customWidth="1"/>
    <col min="7945" max="7945" width="2.28318584070796" style="1367" customWidth="1"/>
    <col min="7946" max="7946" width="6.42477876106195" style="1367" customWidth="1"/>
    <col min="7947" max="7947" width="18.858407079646" style="1367" customWidth="1"/>
    <col min="7948" max="7948" width="5.70796460176991" style="1367" customWidth="1"/>
    <col min="7949" max="7949" width="29.283185840708" style="1367" customWidth="1"/>
    <col min="7950" max="7950" width="9.14159292035398" style="1367"/>
    <col min="7951" max="7951" width="13.283185840708" style="1367" customWidth="1"/>
    <col min="7952" max="8192" width="9.14159292035398" style="1367"/>
    <col min="8193" max="8193" width="3.14159292035398" style="1367" customWidth="1"/>
    <col min="8194" max="8194" width="37.283185840708" style="1367" customWidth="1"/>
    <col min="8195" max="8195" width="18.5663716814159" style="1367" customWidth="1"/>
    <col min="8196" max="8196" width="9" style="1367" customWidth="1"/>
    <col min="8197" max="8197" width="1.70796460176991" style="1367" customWidth="1"/>
    <col min="8198" max="8198" width="5.70796460176991" style="1367" customWidth="1"/>
    <col min="8199" max="8199" width="1.85840707964602" style="1367" customWidth="1"/>
    <col min="8200" max="8200" width="6.14159292035398" style="1367" customWidth="1"/>
    <col min="8201" max="8201" width="2.28318584070796" style="1367" customWidth="1"/>
    <col min="8202" max="8202" width="6.42477876106195" style="1367" customWidth="1"/>
    <col min="8203" max="8203" width="18.858407079646" style="1367" customWidth="1"/>
    <col min="8204" max="8204" width="5.70796460176991" style="1367" customWidth="1"/>
    <col min="8205" max="8205" width="29.283185840708" style="1367" customWidth="1"/>
    <col min="8206" max="8206" width="9.14159292035398" style="1367"/>
    <col min="8207" max="8207" width="13.283185840708" style="1367" customWidth="1"/>
    <col min="8208" max="8448" width="9.14159292035398" style="1367"/>
    <col min="8449" max="8449" width="3.14159292035398" style="1367" customWidth="1"/>
    <col min="8450" max="8450" width="37.283185840708" style="1367" customWidth="1"/>
    <col min="8451" max="8451" width="18.5663716814159" style="1367" customWidth="1"/>
    <col min="8452" max="8452" width="9" style="1367" customWidth="1"/>
    <col min="8453" max="8453" width="1.70796460176991" style="1367" customWidth="1"/>
    <col min="8454" max="8454" width="5.70796460176991" style="1367" customWidth="1"/>
    <col min="8455" max="8455" width="1.85840707964602" style="1367" customWidth="1"/>
    <col min="8456" max="8456" width="6.14159292035398" style="1367" customWidth="1"/>
    <col min="8457" max="8457" width="2.28318584070796" style="1367" customWidth="1"/>
    <col min="8458" max="8458" width="6.42477876106195" style="1367" customWidth="1"/>
    <col min="8459" max="8459" width="18.858407079646" style="1367" customWidth="1"/>
    <col min="8460" max="8460" width="5.70796460176991" style="1367" customWidth="1"/>
    <col min="8461" max="8461" width="29.283185840708" style="1367" customWidth="1"/>
    <col min="8462" max="8462" width="9.14159292035398" style="1367"/>
    <col min="8463" max="8463" width="13.283185840708" style="1367" customWidth="1"/>
    <col min="8464" max="8704" width="9.14159292035398" style="1367"/>
    <col min="8705" max="8705" width="3.14159292035398" style="1367" customWidth="1"/>
    <col min="8706" max="8706" width="37.283185840708" style="1367" customWidth="1"/>
    <col min="8707" max="8707" width="18.5663716814159" style="1367" customWidth="1"/>
    <col min="8708" max="8708" width="9" style="1367" customWidth="1"/>
    <col min="8709" max="8709" width="1.70796460176991" style="1367" customWidth="1"/>
    <col min="8710" max="8710" width="5.70796460176991" style="1367" customWidth="1"/>
    <col min="8711" max="8711" width="1.85840707964602" style="1367" customWidth="1"/>
    <col min="8712" max="8712" width="6.14159292035398" style="1367" customWidth="1"/>
    <col min="8713" max="8713" width="2.28318584070796" style="1367" customWidth="1"/>
    <col min="8714" max="8714" width="6.42477876106195" style="1367" customWidth="1"/>
    <col min="8715" max="8715" width="18.858407079646" style="1367" customWidth="1"/>
    <col min="8716" max="8716" width="5.70796460176991" style="1367" customWidth="1"/>
    <col min="8717" max="8717" width="29.283185840708" style="1367" customWidth="1"/>
    <col min="8718" max="8718" width="9.14159292035398" style="1367"/>
    <col min="8719" max="8719" width="13.283185840708" style="1367" customWidth="1"/>
    <col min="8720" max="8960" width="9.14159292035398" style="1367"/>
    <col min="8961" max="8961" width="3.14159292035398" style="1367" customWidth="1"/>
    <col min="8962" max="8962" width="37.283185840708" style="1367" customWidth="1"/>
    <col min="8963" max="8963" width="18.5663716814159" style="1367" customWidth="1"/>
    <col min="8964" max="8964" width="9" style="1367" customWidth="1"/>
    <col min="8965" max="8965" width="1.70796460176991" style="1367" customWidth="1"/>
    <col min="8966" max="8966" width="5.70796460176991" style="1367" customWidth="1"/>
    <col min="8967" max="8967" width="1.85840707964602" style="1367" customWidth="1"/>
    <col min="8968" max="8968" width="6.14159292035398" style="1367" customWidth="1"/>
    <col min="8969" max="8969" width="2.28318584070796" style="1367" customWidth="1"/>
    <col min="8970" max="8970" width="6.42477876106195" style="1367" customWidth="1"/>
    <col min="8971" max="8971" width="18.858407079646" style="1367" customWidth="1"/>
    <col min="8972" max="8972" width="5.70796460176991" style="1367" customWidth="1"/>
    <col min="8973" max="8973" width="29.283185840708" style="1367" customWidth="1"/>
    <col min="8974" max="8974" width="9.14159292035398" style="1367"/>
    <col min="8975" max="8975" width="13.283185840708" style="1367" customWidth="1"/>
    <col min="8976" max="9216" width="9.14159292035398" style="1367"/>
    <col min="9217" max="9217" width="3.14159292035398" style="1367" customWidth="1"/>
    <col min="9218" max="9218" width="37.283185840708" style="1367" customWidth="1"/>
    <col min="9219" max="9219" width="18.5663716814159" style="1367" customWidth="1"/>
    <col min="9220" max="9220" width="9" style="1367" customWidth="1"/>
    <col min="9221" max="9221" width="1.70796460176991" style="1367" customWidth="1"/>
    <col min="9222" max="9222" width="5.70796460176991" style="1367" customWidth="1"/>
    <col min="9223" max="9223" width="1.85840707964602" style="1367" customWidth="1"/>
    <col min="9224" max="9224" width="6.14159292035398" style="1367" customWidth="1"/>
    <col min="9225" max="9225" width="2.28318584070796" style="1367" customWidth="1"/>
    <col min="9226" max="9226" width="6.42477876106195" style="1367" customWidth="1"/>
    <col min="9227" max="9227" width="18.858407079646" style="1367" customWidth="1"/>
    <col min="9228" max="9228" width="5.70796460176991" style="1367" customWidth="1"/>
    <col min="9229" max="9229" width="29.283185840708" style="1367" customWidth="1"/>
    <col min="9230" max="9230" width="9.14159292035398" style="1367"/>
    <col min="9231" max="9231" width="13.283185840708" style="1367" customWidth="1"/>
    <col min="9232" max="9472" width="9.14159292035398" style="1367"/>
    <col min="9473" max="9473" width="3.14159292035398" style="1367" customWidth="1"/>
    <col min="9474" max="9474" width="37.283185840708" style="1367" customWidth="1"/>
    <col min="9475" max="9475" width="18.5663716814159" style="1367" customWidth="1"/>
    <col min="9476" max="9476" width="9" style="1367" customWidth="1"/>
    <col min="9477" max="9477" width="1.70796460176991" style="1367" customWidth="1"/>
    <col min="9478" max="9478" width="5.70796460176991" style="1367" customWidth="1"/>
    <col min="9479" max="9479" width="1.85840707964602" style="1367" customWidth="1"/>
    <col min="9480" max="9480" width="6.14159292035398" style="1367" customWidth="1"/>
    <col min="9481" max="9481" width="2.28318584070796" style="1367" customWidth="1"/>
    <col min="9482" max="9482" width="6.42477876106195" style="1367" customWidth="1"/>
    <col min="9483" max="9483" width="18.858407079646" style="1367" customWidth="1"/>
    <col min="9484" max="9484" width="5.70796460176991" style="1367" customWidth="1"/>
    <col min="9485" max="9485" width="29.283185840708" style="1367" customWidth="1"/>
    <col min="9486" max="9486" width="9.14159292035398" style="1367"/>
    <col min="9487" max="9487" width="13.283185840708" style="1367" customWidth="1"/>
    <col min="9488" max="9728" width="9.14159292035398" style="1367"/>
    <col min="9729" max="9729" width="3.14159292035398" style="1367" customWidth="1"/>
    <col min="9730" max="9730" width="37.283185840708" style="1367" customWidth="1"/>
    <col min="9731" max="9731" width="18.5663716814159" style="1367" customWidth="1"/>
    <col min="9732" max="9732" width="9" style="1367" customWidth="1"/>
    <col min="9733" max="9733" width="1.70796460176991" style="1367" customWidth="1"/>
    <col min="9734" max="9734" width="5.70796460176991" style="1367" customWidth="1"/>
    <col min="9735" max="9735" width="1.85840707964602" style="1367" customWidth="1"/>
    <col min="9736" max="9736" width="6.14159292035398" style="1367" customWidth="1"/>
    <col min="9737" max="9737" width="2.28318584070796" style="1367" customWidth="1"/>
    <col min="9738" max="9738" width="6.42477876106195" style="1367" customWidth="1"/>
    <col min="9739" max="9739" width="18.858407079646" style="1367" customWidth="1"/>
    <col min="9740" max="9740" width="5.70796460176991" style="1367" customWidth="1"/>
    <col min="9741" max="9741" width="29.283185840708" style="1367" customWidth="1"/>
    <col min="9742" max="9742" width="9.14159292035398" style="1367"/>
    <col min="9743" max="9743" width="13.283185840708" style="1367" customWidth="1"/>
    <col min="9744" max="9984" width="9.14159292035398" style="1367"/>
    <col min="9985" max="9985" width="3.14159292035398" style="1367" customWidth="1"/>
    <col min="9986" max="9986" width="37.283185840708" style="1367" customWidth="1"/>
    <col min="9987" max="9987" width="18.5663716814159" style="1367" customWidth="1"/>
    <col min="9988" max="9988" width="9" style="1367" customWidth="1"/>
    <col min="9989" max="9989" width="1.70796460176991" style="1367" customWidth="1"/>
    <col min="9990" max="9990" width="5.70796460176991" style="1367" customWidth="1"/>
    <col min="9991" max="9991" width="1.85840707964602" style="1367" customWidth="1"/>
    <col min="9992" max="9992" width="6.14159292035398" style="1367" customWidth="1"/>
    <col min="9993" max="9993" width="2.28318584070796" style="1367" customWidth="1"/>
    <col min="9994" max="9994" width="6.42477876106195" style="1367" customWidth="1"/>
    <col min="9995" max="9995" width="18.858407079646" style="1367" customWidth="1"/>
    <col min="9996" max="9996" width="5.70796460176991" style="1367" customWidth="1"/>
    <col min="9997" max="9997" width="29.283185840708" style="1367" customWidth="1"/>
    <col min="9998" max="9998" width="9.14159292035398" style="1367"/>
    <col min="9999" max="9999" width="13.283185840708" style="1367" customWidth="1"/>
    <col min="10000" max="10240" width="9.14159292035398" style="1367"/>
    <col min="10241" max="10241" width="3.14159292035398" style="1367" customWidth="1"/>
    <col min="10242" max="10242" width="37.283185840708" style="1367" customWidth="1"/>
    <col min="10243" max="10243" width="18.5663716814159" style="1367" customWidth="1"/>
    <col min="10244" max="10244" width="9" style="1367" customWidth="1"/>
    <col min="10245" max="10245" width="1.70796460176991" style="1367" customWidth="1"/>
    <col min="10246" max="10246" width="5.70796460176991" style="1367" customWidth="1"/>
    <col min="10247" max="10247" width="1.85840707964602" style="1367" customWidth="1"/>
    <col min="10248" max="10248" width="6.14159292035398" style="1367" customWidth="1"/>
    <col min="10249" max="10249" width="2.28318584070796" style="1367" customWidth="1"/>
    <col min="10250" max="10250" width="6.42477876106195" style="1367" customWidth="1"/>
    <col min="10251" max="10251" width="18.858407079646" style="1367" customWidth="1"/>
    <col min="10252" max="10252" width="5.70796460176991" style="1367" customWidth="1"/>
    <col min="10253" max="10253" width="29.283185840708" style="1367" customWidth="1"/>
    <col min="10254" max="10254" width="9.14159292035398" style="1367"/>
    <col min="10255" max="10255" width="13.283185840708" style="1367" customWidth="1"/>
    <col min="10256" max="10496" width="9.14159292035398" style="1367"/>
    <col min="10497" max="10497" width="3.14159292035398" style="1367" customWidth="1"/>
    <col min="10498" max="10498" width="37.283185840708" style="1367" customWidth="1"/>
    <col min="10499" max="10499" width="18.5663716814159" style="1367" customWidth="1"/>
    <col min="10500" max="10500" width="9" style="1367" customWidth="1"/>
    <col min="10501" max="10501" width="1.70796460176991" style="1367" customWidth="1"/>
    <col min="10502" max="10502" width="5.70796460176991" style="1367" customWidth="1"/>
    <col min="10503" max="10503" width="1.85840707964602" style="1367" customWidth="1"/>
    <col min="10504" max="10504" width="6.14159292035398" style="1367" customWidth="1"/>
    <col min="10505" max="10505" width="2.28318584070796" style="1367" customWidth="1"/>
    <col min="10506" max="10506" width="6.42477876106195" style="1367" customWidth="1"/>
    <col min="10507" max="10507" width="18.858407079646" style="1367" customWidth="1"/>
    <col min="10508" max="10508" width="5.70796460176991" style="1367" customWidth="1"/>
    <col min="10509" max="10509" width="29.283185840708" style="1367" customWidth="1"/>
    <col min="10510" max="10510" width="9.14159292035398" style="1367"/>
    <col min="10511" max="10511" width="13.283185840708" style="1367" customWidth="1"/>
    <col min="10512" max="10752" width="9.14159292035398" style="1367"/>
    <col min="10753" max="10753" width="3.14159292035398" style="1367" customWidth="1"/>
    <col min="10754" max="10754" width="37.283185840708" style="1367" customWidth="1"/>
    <col min="10755" max="10755" width="18.5663716814159" style="1367" customWidth="1"/>
    <col min="10756" max="10756" width="9" style="1367" customWidth="1"/>
    <col min="10757" max="10757" width="1.70796460176991" style="1367" customWidth="1"/>
    <col min="10758" max="10758" width="5.70796460176991" style="1367" customWidth="1"/>
    <col min="10759" max="10759" width="1.85840707964602" style="1367" customWidth="1"/>
    <col min="10760" max="10760" width="6.14159292035398" style="1367" customWidth="1"/>
    <col min="10761" max="10761" width="2.28318584070796" style="1367" customWidth="1"/>
    <col min="10762" max="10762" width="6.42477876106195" style="1367" customWidth="1"/>
    <col min="10763" max="10763" width="18.858407079646" style="1367" customWidth="1"/>
    <col min="10764" max="10764" width="5.70796460176991" style="1367" customWidth="1"/>
    <col min="10765" max="10765" width="29.283185840708" style="1367" customWidth="1"/>
    <col min="10766" max="10766" width="9.14159292035398" style="1367"/>
    <col min="10767" max="10767" width="13.283185840708" style="1367" customWidth="1"/>
    <col min="10768" max="11008" width="9.14159292035398" style="1367"/>
    <col min="11009" max="11009" width="3.14159292035398" style="1367" customWidth="1"/>
    <col min="11010" max="11010" width="37.283185840708" style="1367" customWidth="1"/>
    <col min="11011" max="11011" width="18.5663716814159" style="1367" customWidth="1"/>
    <col min="11012" max="11012" width="9" style="1367" customWidth="1"/>
    <col min="11013" max="11013" width="1.70796460176991" style="1367" customWidth="1"/>
    <col min="11014" max="11014" width="5.70796460176991" style="1367" customWidth="1"/>
    <col min="11015" max="11015" width="1.85840707964602" style="1367" customWidth="1"/>
    <col min="11016" max="11016" width="6.14159292035398" style="1367" customWidth="1"/>
    <col min="11017" max="11017" width="2.28318584070796" style="1367" customWidth="1"/>
    <col min="11018" max="11018" width="6.42477876106195" style="1367" customWidth="1"/>
    <col min="11019" max="11019" width="18.858407079646" style="1367" customWidth="1"/>
    <col min="11020" max="11020" width="5.70796460176991" style="1367" customWidth="1"/>
    <col min="11021" max="11021" width="29.283185840708" style="1367" customWidth="1"/>
    <col min="11022" max="11022" width="9.14159292035398" style="1367"/>
    <col min="11023" max="11023" width="13.283185840708" style="1367" customWidth="1"/>
    <col min="11024" max="11264" width="9.14159292035398" style="1367"/>
    <col min="11265" max="11265" width="3.14159292035398" style="1367" customWidth="1"/>
    <col min="11266" max="11266" width="37.283185840708" style="1367" customWidth="1"/>
    <col min="11267" max="11267" width="18.5663716814159" style="1367" customWidth="1"/>
    <col min="11268" max="11268" width="9" style="1367" customWidth="1"/>
    <col min="11269" max="11269" width="1.70796460176991" style="1367" customWidth="1"/>
    <col min="11270" max="11270" width="5.70796460176991" style="1367" customWidth="1"/>
    <col min="11271" max="11271" width="1.85840707964602" style="1367" customWidth="1"/>
    <col min="11272" max="11272" width="6.14159292035398" style="1367" customWidth="1"/>
    <col min="11273" max="11273" width="2.28318584070796" style="1367" customWidth="1"/>
    <col min="11274" max="11274" width="6.42477876106195" style="1367" customWidth="1"/>
    <col min="11275" max="11275" width="18.858407079646" style="1367" customWidth="1"/>
    <col min="11276" max="11276" width="5.70796460176991" style="1367" customWidth="1"/>
    <col min="11277" max="11277" width="29.283185840708" style="1367" customWidth="1"/>
    <col min="11278" max="11278" width="9.14159292035398" style="1367"/>
    <col min="11279" max="11279" width="13.283185840708" style="1367" customWidth="1"/>
    <col min="11280" max="11520" width="9.14159292035398" style="1367"/>
    <col min="11521" max="11521" width="3.14159292035398" style="1367" customWidth="1"/>
    <col min="11522" max="11522" width="37.283185840708" style="1367" customWidth="1"/>
    <col min="11523" max="11523" width="18.5663716814159" style="1367" customWidth="1"/>
    <col min="11524" max="11524" width="9" style="1367" customWidth="1"/>
    <col min="11525" max="11525" width="1.70796460176991" style="1367" customWidth="1"/>
    <col min="11526" max="11526" width="5.70796460176991" style="1367" customWidth="1"/>
    <col min="11527" max="11527" width="1.85840707964602" style="1367" customWidth="1"/>
    <col min="11528" max="11528" width="6.14159292035398" style="1367" customWidth="1"/>
    <col min="11529" max="11529" width="2.28318584070796" style="1367" customWidth="1"/>
    <col min="11530" max="11530" width="6.42477876106195" style="1367" customWidth="1"/>
    <col min="11531" max="11531" width="18.858407079646" style="1367" customWidth="1"/>
    <col min="11532" max="11532" width="5.70796460176991" style="1367" customWidth="1"/>
    <col min="11533" max="11533" width="29.283185840708" style="1367" customWidth="1"/>
    <col min="11534" max="11534" width="9.14159292035398" style="1367"/>
    <col min="11535" max="11535" width="13.283185840708" style="1367" customWidth="1"/>
    <col min="11536" max="11776" width="9.14159292035398" style="1367"/>
    <col min="11777" max="11777" width="3.14159292035398" style="1367" customWidth="1"/>
    <col min="11778" max="11778" width="37.283185840708" style="1367" customWidth="1"/>
    <col min="11779" max="11779" width="18.5663716814159" style="1367" customWidth="1"/>
    <col min="11780" max="11780" width="9" style="1367" customWidth="1"/>
    <col min="11781" max="11781" width="1.70796460176991" style="1367" customWidth="1"/>
    <col min="11782" max="11782" width="5.70796460176991" style="1367" customWidth="1"/>
    <col min="11783" max="11783" width="1.85840707964602" style="1367" customWidth="1"/>
    <col min="11784" max="11784" width="6.14159292035398" style="1367" customWidth="1"/>
    <col min="11785" max="11785" width="2.28318584070796" style="1367" customWidth="1"/>
    <col min="11786" max="11786" width="6.42477876106195" style="1367" customWidth="1"/>
    <col min="11787" max="11787" width="18.858407079646" style="1367" customWidth="1"/>
    <col min="11788" max="11788" width="5.70796460176991" style="1367" customWidth="1"/>
    <col min="11789" max="11789" width="29.283185840708" style="1367" customWidth="1"/>
    <col min="11790" max="11790" width="9.14159292035398" style="1367"/>
    <col min="11791" max="11791" width="13.283185840708" style="1367" customWidth="1"/>
    <col min="11792" max="12032" width="9.14159292035398" style="1367"/>
    <col min="12033" max="12033" width="3.14159292035398" style="1367" customWidth="1"/>
    <col min="12034" max="12034" width="37.283185840708" style="1367" customWidth="1"/>
    <col min="12035" max="12035" width="18.5663716814159" style="1367" customWidth="1"/>
    <col min="12036" max="12036" width="9" style="1367" customWidth="1"/>
    <col min="12037" max="12037" width="1.70796460176991" style="1367" customWidth="1"/>
    <col min="12038" max="12038" width="5.70796460176991" style="1367" customWidth="1"/>
    <col min="12039" max="12039" width="1.85840707964602" style="1367" customWidth="1"/>
    <col min="12040" max="12040" width="6.14159292035398" style="1367" customWidth="1"/>
    <col min="12041" max="12041" width="2.28318584070796" style="1367" customWidth="1"/>
    <col min="12042" max="12042" width="6.42477876106195" style="1367" customWidth="1"/>
    <col min="12043" max="12043" width="18.858407079646" style="1367" customWidth="1"/>
    <col min="12044" max="12044" width="5.70796460176991" style="1367" customWidth="1"/>
    <col min="12045" max="12045" width="29.283185840708" style="1367" customWidth="1"/>
    <col min="12046" max="12046" width="9.14159292035398" style="1367"/>
    <col min="12047" max="12047" width="13.283185840708" style="1367" customWidth="1"/>
    <col min="12048" max="12288" width="9.14159292035398" style="1367"/>
    <col min="12289" max="12289" width="3.14159292035398" style="1367" customWidth="1"/>
    <col min="12290" max="12290" width="37.283185840708" style="1367" customWidth="1"/>
    <col min="12291" max="12291" width="18.5663716814159" style="1367" customWidth="1"/>
    <col min="12292" max="12292" width="9" style="1367" customWidth="1"/>
    <col min="12293" max="12293" width="1.70796460176991" style="1367" customWidth="1"/>
    <col min="12294" max="12294" width="5.70796460176991" style="1367" customWidth="1"/>
    <col min="12295" max="12295" width="1.85840707964602" style="1367" customWidth="1"/>
    <col min="12296" max="12296" width="6.14159292035398" style="1367" customWidth="1"/>
    <col min="12297" max="12297" width="2.28318584070796" style="1367" customWidth="1"/>
    <col min="12298" max="12298" width="6.42477876106195" style="1367" customWidth="1"/>
    <col min="12299" max="12299" width="18.858407079646" style="1367" customWidth="1"/>
    <col min="12300" max="12300" width="5.70796460176991" style="1367" customWidth="1"/>
    <col min="12301" max="12301" width="29.283185840708" style="1367" customWidth="1"/>
    <col min="12302" max="12302" width="9.14159292035398" style="1367"/>
    <col min="12303" max="12303" width="13.283185840708" style="1367" customWidth="1"/>
    <col min="12304" max="12544" width="9.14159292035398" style="1367"/>
    <col min="12545" max="12545" width="3.14159292035398" style="1367" customWidth="1"/>
    <col min="12546" max="12546" width="37.283185840708" style="1367" customWidth="1"/>
    <col min="12547" max="12547" width="18.5663716814159" style="1367" customWidth="1"/>
    <col min="12548" max="12548" width="9" style="1367" customWidth="1"/>
    <col min="12549" max="12549" width="1.70796460176991" style="1367" customWidth="1"/>
    <col min="12550" max="12550" width="5.70796460176991" style="1367" customWidth="1"/>
    <col min="12551" max="12551" width="1.85840707964602" style="1367" customWidth="1"/>
    <col min="12552" max="12552" width="6.14159292035398" style="1367" customWidth="1"/>
    <col min="12553" max="12553" width="2.28318584070796" style="1367" customWidth="1"/>
    <col min="12554" max="12554" width="6.42477876106195" style="1367" customWidth="1"/>
    <col min="12555" max="12555" width="18.858407079646" style="1367" customWidth="1"/>
    <col min="12556" max="12556" width="5.70796460176991" style="1367" customWidth="1"/>
    <col min="12557" max="12557" width="29.283185840708" style="1367" customWidth="1"/>
    <col min="12558" max="12558" width="9.14159292035398" style="1367"/>
    <col min="12559" max="12559" width="13.283185840708" style="1367" customWidth="1"/>
    <col min="12560" max="12800" width="9.14159292035398" style="1367"/>
    <col min="12801" max="12801" width="3.14159292035398" style="1367" customWidth="1"/>
    <col min="12802" max="12802" width="37.283185840708" style="1367" customWidth="1"/>
    <col min="12803" max="12803" width="18.5663716814159" style="1367" customWidth="1"/>
    <col min="12804" max="12804" width="9" style="1367" customWidth="1"/>
    <col min="12805" max="12805" width="1.70796460176991" style="1367" customWidth="1"/>
    <col min="12806" max="12806" width="5.70796460176991" style="1367" customWidth="1"/>
    <col min="12807" max="12807" width="1.85840707964602" style="1367" customWidth="1"/>
    <col min="12808" max="12808" width="6.14159292035398" style="1367" customWidth="1"/>
    <col min="12809" max="12809" width="2.28318584070796" style="1367" customWidth="1"/>
    <col min="12810" max="12810" width="6.42477876106195" style="1367" customWidth="1"/>
    <col min="12811" max="12811" width="18.858407079646" style="1367" customWidth="1"/>
    <col min="12812" max="12812" width="5.70796460176991" style="1367" customWidth="1"/>
    <col min="12813" max="12813" width="29.283185840708" style="1367" customWidth="1"/>
    <col min="12814" max="12814" width="9.14159292035398" style="1367"/>
    <col min="12815" max="12815" width="13.283185840708" style="1367" customWidth="1"/>
    <col min="12816" max="13056" width="9.14159292035398" style="1367"/>
    <col min="13057" max="13057" width="3.14159292035398" style="1367" customWidth="1"/>
    <col min="13058" max="13058" width="37.283185840708" style="1367" customWidth="1"/>
    <col min="13059" max="13059" width="18.5663716814159" style="1367" customWidth="1"/>
    <col min="13060" max="13060" width="9" style="1367" customWidth="1"/>
    <col min="13061" max="13061" width="1.70796460176991" style="1367" customWidth="1"/>
    <col min="13062" max="13062" width="5.70796460176991" style="1367" customWidth="1"/>
    <col min="13063" max="13063" width="1.85840707964602" style="1367" customWidth="1"/>
    <col min="13064" max="13064" width="6.14159292035398" style="1367" customWidth="1"/>
    <col min="13065" max="13065" width="2.28318584070796" style="1367" customWidth="1"/>
    <col min="13066" max="13066" width="6.42477876106195" style="1367" customWidth="1"/>
    <col min="13067" max="13067" width="18.858407079646" style="1367" customWidth="1"/>
    <col min="13068" max="13068" width="5.70796460176991" style="1367" customWidth="1"/>
    <col min="13069" max="13069" width="29.283185840708" style="1367" customWidth="1"/>
    <col min="13070" max="13070" width="9.14159292035398" style="1367"/>
    <col min="13071" max="13071" width="13.283185840708" style="1367" customWidth="1"/>
    <col min="13072" max="13312" width="9.14159292035398" style="1367"/>
    <col min="13313" max="13313" width="3.14159292035398" style="1367" customWidth="1"/>
    <col min="13314" max="13314" width="37.283185840708" style="1367" customWidth="1"/>
    <col min="13315" max="13315" width="18.5663716814159" style="1367" customWidth="1"/>
    <col min="13316" max="13316" width="9" style="1367" customWidth="1"/>
    <col min="13317" max="13317" width="1.70796460176991" style="1367" customWidth="1"/>
    <col min="13318" max="13318" width="5.70796460176991" style="1367" customWidth="1"/>
    <col min="13319" max="13319" width="1.85840707964602" style="1367" customWidth="1"/>
    <col min="13320" max="13320" width="6.14159292035398" style="1367" customWidth="1"/>
    <col min="13321" max="13321" width="2.28318584070796" style="1367" customWidth="1"/>
    <col min="13322" max="13322" width="6.42477876106195" style="1367" customWidth="1"/>
    <col min="13323" max="13323" width="18.858407079646" style="1367" customWidth="1"/>
    <col min="13324" max="13324" width="5.70796460176991" style="1367" customWidth="1"/>
    <col min="13325" max="13325" width="29.283185840708" style="1367" customWidth="1"/>
    <col min="13326" max="13326" width="9.14159292035398" style="1367"/>
    <col min="13327" max="13327" width="13.283185840708" style="1367" customWidth="1"/>
    <col min="13328" max="13568" width="9.14159292035398" style="1367"/>
    <col min="13569" max="13569" width="3.14159292035398" style="1367" customWidth="1"/>
    <col min="13570" max="13570" width="37.283185840708" style="1367" customWidth="1"/>
    <col min="13571" max="13571" width="18.5663716814159" style="1367" customWidth="1"/>
    <col min="13572" max="13572" width="9" style="1367" customWidth="1"/>
    <col min="13573" max="13573" width="1.70796460176991" style="1367" customWidth="1"/>
    <col min="13574" max="13574" width="5.70796460176991" style="1367" customWidth="1"/>
    <col min="13575" max="13575" width="1.85840707964602" style="1367" customWidth="1"/>
    <col min="13576" max="13576" width="6.14159292035398" style="1367" customWidth="1"/>
    <col min="13577" max="13577" width="2.28318584070796" style="1367" customWidth="1"/>
    <col min="13578" max="13578" width="6.42477876106195" style="1367" customWidth="1"/>
    <col min="13579" max="13579" width="18.858407079646" style="1367" customWidth="1"/>
    <col min="13580" max="13580" width="5.70796460176991" style="1367" customWidth="1"/>
    <col min="13581" max="13581" width="29.283185840708" style="1367" customWidth="1"/>
    <col min="13582" max="13582" width="9.14159292035398" style="1367"/>
    <col min="13583" max="13583" width="13.283185840708" style="1367" customWidth="1"/>
    <col min="13584" max="13824" width="9.14159292035398" style="1367"/>
    <col min="13825" max="13825" width="3.14159292035398" style="1367" customWidth="1"/>
    <col min="13826" max="13826" width="37.283185840708" style="1367" customWidth="1"/>
    <col min="13827" max="13827" width="18.5663716814159" style="1367" customWidth="1"/>
    <col min="13828" max="13828" width="9" style="1367" customWidth="1"/>
    <col min="13829" max="13829" width="1.70796460176991" style="1367" customWidth="1"/>
    <col min="13830" max="13830" width="5.70796460176991" style="1367" customWidth="1"/>
    <col min="13831" max="13831" width="1.85840707964602" style="1367" customWidth="1"/>
    <col min="13832" max="13832" width="6.14159292035398" style="1367" customWidth="1"/>
    <col min="13833" max="13833" width="2.28318584070796" style="1367" customWidth="1"/>
    <col min="13834" max="13834" width="6.42477876106195" style="1367" customWidth="1"/>
    <col min="13835" max="13835" width="18.858407079646" style="1367" customWidth="1"/>
    <col min="13836" max="13836" width="5.70796460176991" style="1367" customWidth="1"/>
    <col min="13837" max="13837" width="29.283185840708" style="1367" customWidth="1"/>
    <col min="13838" max="13838" width="9.14159292035398" style="1367"/>
    <col min="13839" max="13839" width="13.283185840708" style="1367" customWidth="1"/>
    <col min="13840" max="14080" width="9.14159292035398" style="1367"/>
    <col min="14081" max="14081" width="3.14159292035398" style="1367" customWidth="1"/>
    <col min="14082" max="14082" width="37.283185840708" style="1367" customWidth="1"/>
    <col min="14083" max="14083" width="18.5663716814159" style="1367" customWidth="1"/>
    <col min="14084" max="14084" width="9" style="1367" customWidth="1"/>
    <col min="14085" max="14085" width="1.70796460176991" style="1367" customWidth="1"/>
    <col min="14086" max="14086" width="5.70796460176991" style="1367" customWidth="1"/>
    <col min="14087" max="14087" width="1.85840707964602" style="1367" customWidth="1"/>
    <col min="14088" max="14088" width="6.14159292035398" style="1367" customWidth="1"/>
    <col min="14089" max="14089" width="2.28318584070796" style="1367" customWidth="1"/>
    <col min="14090" max="14090" width="6.42477876106195" style="1367" customWidth="1"/>
    <col min="14091" max="14091" width="18.858407079646" style="1367" customWidth="1"/>
    <col min="14092" max="14092" width="5.70796460176991" style="1367" customWidth="1"/>
    <col min="14093" max="14093" width="29.283185840708" style="1367" customWidth="1"/>
    <col min="14094" max="14094" width="9.14159292035398" style="1367"/>
    <col min="14095" max="14095" width="13.283185840708" style="1367" customWidth="1"/>
    <col min="14096" max="14336" width="9.14159292035398" style="1367"/>
    <col min="14337" max="14337" width="3.14159292035398" style="1367" customWidth="1"/>
    <col min="14338" max="14338" width="37.283185840708" style="1367" customWidth="1"/>
    <col min="14339" max="14339" width="18.5663716814159" style="1367" customWidth="1"/>
    <col min="14340" max="14340" width="9" style="1367" customWidth="1"/>
    <col min="14341" max="14341" width="1.70796460176991" style="1367" customWidth="1"/>
    <col min="14342" max="14342" width="5.70796460176991" style="1367" customWidth="1"/>
    <col min="14343" max="14343" width="1.85840707964602" style="1367" customWidth="1"/>
    <col min="14344" max="14344" width="6.14159292035398" style="1367" customWidth="1"/>
    <col min="14345" max="14345" width="2.28318584070796" style="1367" customWidth="1"/>
    <col min="14346" max="14346" width="6.42477876106195" style="1367" customWidth="1"/>
    <col min="14347" max="14347" width="18.858407079646" style="1367" customWidth="1"/>
    <col min="14348" max="14348" width="5.70796460176991" style="1367" customWidth="1"/>
    <col min="14349" max="14349" width="29.283185840708" style="1367" customWidth="1"/>
    <col min="14350" max="14350" width="9.14159292035398" style="1367"/>
    <col min="14351" max="14351" width="13.283185840708" style="1367" customWidth="1"/>
    <col min="14352" max="14592" width="9.14159292035398" style="1367"/>
    <col min="14593" max="14593" width="3.14159292035398" style="1367" customWidth="1"/>
    <col min="14594" max="14594" width="37.283185840708" style="1367" customWidth="1"/>
    <col min="14595" max="14595" width="18.5663716814159" style="1367" customWidth="1"/>
    <col min="14596" max="14596" width="9" style="1367" customWidth="1"/>
    <col min="14597" max="14597" width="1.70796460176991" style="1367" customWidth="1"/>
    <col min="14598" max="14598" width="5.70796460176991" style="1367" customWidth="1"/>
    <col min="14599" max="14599" width="1.85840707964602" style="1367" customWidth="1"/>
    <col min="14600" max="14600" width="6.14159292035398" style="1367" customWidth="1"/>
    <col min="14601" max="14601" width="2.28318584070796" style="1367" customWidth="1"/>
    <col min="14602" max="14602" width="6.42477876106195" style="1367" customWidth="1"/>
    <col min="14603" max="14603" width="18.858407079646" style="1367" customWidth="1"/>
    <col min="14604" max="14604" width="5.70796460176991" style="1367" customWidth="1"/>
    <col min="14605" max="14605" width="29.283185840708" style="1367" customWidth="1"/>
    <col min="14606" max="14606" width="9.14159292035398" style="1367"/>
    <col min="14607" max="14607" width="13.283185840708" style="1367" customWidth="1"/>
    <col min="14608" max="14848" width="9.14159292035398" style="1367"/>
    <col min="14849" max="14849" width="3.14159292035398" style="1367" customWidth="1"/>
    <col min="14850" max="14850" width="37.283185840708" style="1367" customWidth="1"/>
    <col min="14851" max="14851" width="18.5663716814159" style="1367" customWidth="1"/>
    <col min="14852" max="14852" width="9" style="1367" customWidth="1"/>
    <col min="14853" max="14853" width="1.70796460176991" style="1367" customWidth="1"/>
    <col min="14854" max="14854" width="5.70796460176991" style="1367" customWidth="1"/>
    <col min="14855" max="14855" width="1.85840707964602" style="1367" customWidth="1"/>
    <col min="14856" max="14856" width="6.14159292035398" style="1367" customWidth="1"/>
    <col min="14857" max="14857" width="2.28318584070796" style="1367" customWidth="1"/>
    <col min="14858" max="14858" width="6.42477876106195" style="1367" customWidth="1"/>
    <col min="14859" max="14859" width="18.858407079646" style="1367" customWidth="1"/>
    <col min="14860" max="14860" width="5.70796460176991" style="1367" customWidth="1"/>
    <col min="14861" max="14861" width="29.283185840708" style="1367" customWidth="1"/>
    <col min="14862" max="14862" width="9.14159292035398" style="1367"/>
    <col min="14863" max="14863" width="13.283185840708" style="1367" customWidth="1"/>
    <col min="14864" max="15104" width="9.14159292035398" style="1367"/>
    <col min="15105" max="15105" width="3.14159292035398" style="1367" customWidth="1"/>
    <col min="15106" max="15106" width="37.283185840708" style="1367" customWidth="1"/>
    <col min="15107" max="15107" width="18.5663716814159" style="1367" customWidth="1"/>
    <col min="15108" max="15108" width="9" style="1367" customWidth="1"/>
    <col min="15109" max="15109" width="1.70796460176991" style="1367" customWidth="1"/>
    <col min="15110" max="15110" width="5.70796460176991" style="1367" customWidth="1"/>
    <col min="15111" max="15111" width="1.85840707964602" style="1367" customWidth="1"/>
    <col min="15112" max="15112" width="6.14159292035398" style="1367" customWidth="1"/>
    <col min="15113" max="15113" width="2.28318584070796" style="1367" customWidth="1"/>
    <col min="15114" max="15114" width="6.42477876106195" style="1367" customWidth="1"/>
    <col min="15115" max="15115" width="18.858407079646" style="1367" customWidth="1"/>
    <col min="15116" max="15116" width="5.70796460176991" style="1367" customWidth="1"/>
    <col min="15117" max="15117" width="29.283185840708" style="1367" customWidth="1"/>
    <col min="15118" max="15118" width="9.14159292035398" style="1367"/>
    <col min="15119" max="15119" width="13.283185840708" style="1367" customWidth="1"/>
    <col min="15120" max="15360" width="9.14159292035398" style="1367"/>
    <col min="15361" max="15361" width="3.14159292035398" style="1367" customWidth="1"/>
    <col min="15362" max="15362" width="37.283185840708" style="1367" customWidth="1"/>
    <col min="15363" max="15363" width="18.5663716814159" style="1367" customWidth="1"/>
    <col min="15364" max="15364" width="9" style="1367" customWidth="1"/>
    <col min="15365" max="15365" width="1.70796460176991" style="1367" customWidth="1"/>
    <col min="15366" max="15366" width="5.70796460176991" style="1367" customWidth="1"/>
    <col min="15367" max="15367" width="1.85840707964602" style="1367" customWidth="1"/>
    <col min="15368" max="15368" width="6.14159292035398" style="1367" customWidth="1"/>
    <col min="15369" max="15369" width="2.28318584070796" style="1367" customWidth="1"/>
    <col min="15370" max="15370" width="6.42477876106195" style="1367" customWidth="1"/>
    <col min="15371" max="15371" width="18.858407079646" style="1367" customWidth="1"/>
    <col min="15372" max="15372" width="5.70796460176991" style="1367" customWidth="1"/>
    <col min="15373" max="15373" width="29.283185840708" style="1367" customWidth="1"/>
    <col min="15374" max="15374" width="9.14159292035398" style="1367"/>
    <col min="15375" max="15375" width="13.283185840708" style="1367" customWidth="1"/>
    <col min="15376" max="15616" width="9.14159292035398" style="1367"/>
    <col min="15617" max="15617" width="3.14159292035398" style="1367" customWidth="1"/>
    <col min="15618" max="15618" width="37.283185840708" style="1367" customWidth="1"/>
    <col min="15619" max="15619" width="18.5663716814159" style="1367" customWidth="1"/>
    <col min="15620" max="15620" width="9" style="1367" customWidth="1"/>
    <col min="15621" max="15621" width="1.70796460176991" style="1367" customWidth="1"/>
    <col min="15622" max="15622" width="5.70796460176991" style="1367" customWidth="1"/>
    <col min="15623" max="15623" width="1.85840707964602" style="1367" customWidth="1"/>
    <col min="15624" max="15624" width="6.14159292035398" style="1367" customWidth="1"/>
    <col min="15625" max="15625" width="2.28318584070796" style="1367" customWidth="1"/>
    <col min="15626" max="15626" width="6.42477876106195" style="1367" customWidth="1"/>
    <col min="15627" max="15627" width="18.858407079646" style="1367" customWidth="1"/>
    <col min="15628" max="15628" width="5.70796460176991" style="1367" customWidth="1"/>
    <col min="15629" max="15629" width="29.283185840708" style="1367" customWidth="1"/>
    <col min="15630" max="15630" width="9.14159292035398" style="1367"/>
    <col min="15631" max="15631" width="13.283185840708" style="1367" customWidth="1"/>
    <col min="15632" max="15872" width="9.14159292035398" style="1367"/>
    <col min="15873" max="15873" width="3.14159292035398" style="1367" customWidth="1"/>
    <col min="15874" max="15874" width="37.283185840708" style="1367" customWidth="1"/>
    <col min="15875" max="15875" width="18.5663716814159" style="1367" customWidth="1"/>
    <col min="15876" max="15876" width="9" style="1367" customWidth="1"/>
    <col min="15877" max="15877" width="1.70796460176991" style="1367" customWidth="1"/>
    <col min="15878" max="15878" width="5.70796460176991" style="1367" customWidth="1"/>
    <col min="15879" max="15879" width="1.85840707964602" style="1367" customWidth="1"/>
    <col min="15880" max="15880" width="6.14159292035398" style="1367" customWidth="1"/>
    <col min="15881" max="15881" width="2.28318584070796" style="1367" customWidth="1"/>
    <col min="15882" max="15882" width="6.42477876106195" style="1367" customWidth="1"/>
    <col min="15883" max="15883" width="18.858407079646" style="1367" customWidth="1"/>
    <col min="15884" max="15884" width="5.70796460176991" style="1367" customWidth="1"/>
    <col min="15885" max="15885" width="29.283185840708" style="1367" customWidth="1"/>
    <col min="15886" max="15886" width="9.14159292035398" style="1367"/>
    <col min="15887" max="15887" width="13.283185840708" style="1367" customWidth="1"/>
    <col min="15888" max="16128" width="9.14159292035398" style="1367"/>
    <col min="16129" max="16129" width="3.14159292035398" style="1367" customWidth="1"/>
    <col min="16130" max="16130" width="37.283185840708" style="1367" customWidth="1"/>
    <col min="16131" max="16131" width="18.5663716814159" style="1367" customWidth="1"/>
    <col min="16132" max="16132" width="9" style="1367" customWidth="1"/>
    <col min="16133" max="16133" width="1.70796460176991" style="1367" customWidth="1"/>
    <col min="16134" max="16134" width="5.70796460176991" style="1367" customWidth="1"/>
    <col min="16135" max="16135" width="1.85840707964602" style="1367" customWidth="1"/>
    <col min="16136" max="16136" width="6.14159292035398" style="1367" customWidth="1"/>
    <col min="16137" max="16137" width="2.28318584070796" style="1367" customWidth="1"/>
    <col min="16138" max="16138" width="6.42477876106195" style="1367" customWidth="1"/>
    <col min="16139" max="16139" width="18.858407079646" style="1367" customWidth="1"/>
    <col min="16140" max="16140" width="5.70796460176991" style="1367" customWidth="1"/>
    <col min="16141" max="16141" width="29.283185840708" style="1367" customWidth="1"/>
    <col min="16142" max="16142" width="9.14159292035398" style="1367"/>
    <col min="16143" max="16143" width="13.283185840708" style="1367" customWidth="1"/>
    <col min="16144" max="16384" width="9.14159292035398" style="1367"/>
  </cols>
  <sheetData>
    <row r="1" spans="1:13">
      <c r="A1" s="1370"/>
      <c r="B1" s="1370"/>
      <c r="C1" s="1370"/>
      <c r="D1" s="1370"/>
      <c r="E1" s="1370"/>
      <c r="F1" s="1370"/>
      <c r="G1" s="1370"/>
      <c r="H1" s="1370" t="s">
        <v>138</v>
      </c>
      <c r="I1" s="1370"/>
      <c r="J1" s="1370"/>
      <c r="K1" s="1371"/>
      <c r="M1" s="1367"/>
    </row>
    <row r="2" spans="1:13">
      <c r="A2" s="1370"/>
      <c r="B2" s="1372" t="s">
        <v>217</v>
      </c>
      <c r="C2" s="1372"/>
      <c r="D2" s="1372"/>
      <c r="E2" s="1372"/>
      <c r="F2" s="1372"/>
      <c r="G2" s="1372"/>
      <c r="H2" s="1372"/>
      <c r="I2" s="1370"/>
      <c r="J2" s="1370"/>
      <c r="K2" s="1371"/>
      <c r="M2" s="1367"/>
    </row>
    <row r="3" spans="1:13">
      <c r="A3" s="1370" t="s">
        <v>140</v>
      </c>
      <c r="B3" s="1370" t="s">
        <v>141</v>
      </c>
      <c r="C3" s="1370"/>
      <c r="D3" s="1370"/>
      <c r="E3" s="1370"/>
      <c r="F3" s="1370"/>
      <c r="G3" s="1370"/>
      <c r="H3" s="1370"/>
      <c r="I3" s="1370"/>
      <c r="J3" s="1370"/>
      <c r="K3" s="1371"/>
      <c r="M3" s="1367"/>
    </row>
    <row r="4" spans="1:13">
      <c r="A4" s="1370"/>
      <c r="B4" s="1370"/>
      <c r="C4" s="1370"/>
      <c r="D4" s="1370"/>
      <c r="E4" s="1370"/>
      <c r="F4" s="1370"/>
      <c r="G4" s="1370"/>
      <c r="H4" s="1370"/>
      <c r="I4" s="1370"/>
      <c r="J4" s="1370"/>
      <c r="K4" s="1371"/>
      <c r="M4" s="1367"/>
    </row>
    <row r="5" spans="1:13">
      <c r="A5" s="1370"/>
      <c r="B5" s="1373" t="s">
        <v>218</v>
      </c>
      <c r="C5" s="1373"/>
      <c r="D5" s="1373"/>
      <c r="E5" s="1373"/>
      <c r="F5" s="1373"/>
      <c r="G5" s="1373"/>
      <c r="H5" s="1374"/>
      <c r="I5" s="1375"/>
      <c r="J5" s="1374"/>
      <c r="K5" s="1376"/>
      <c r="M5" s="1367"/>
    </row>
    <row r="6" spans="1:13">
      <c r="A6" s="1370"/>
      <c r="B6" s="1377" t="s">
        <v>219</v>
      </c>
      <c r="C6" s="1377"/>
      <c r="D6" s="1377"/>
      <c r="E6" s="1377"/>
      <c r="F6" s="1377"/>
      <c r="G6" s="1377"/>
      <c r="H6" s="1377"/>
      <c r="I6" s="1377"/>
      <c r="J6" s="1377"/>
      <c r="K6" s="1371"/>
      <c r="M6" s="1367"/>
    </row>
    <row r="7" ht="9" customHeight="1" spans="1:13">
      <c r="A7" s="1370"/>
      <c r="B7" s="1378" t="s">
        <v>144</v>
      </c>
      <c r="C7" s="1379"/>
      <c r="D7" s="1379"/>
      <c r="E7" s="1379"/>
      <c r="F7" s="1379"/>
      <c r="G7" s="1379"/>
      <c r="H7" s="1379"/>
      <c r="I7" s="1370"/>
      <c r="J7" s="1370"/>
      <c r="K7" s="1371"/>
      <c r="M7" s="1367"/>
    </row>
    <row r="8" ht="15" customHeight="1" spans="1:13">
      <c r="A8" s="1370"/>
      <c r="B8" s="1378" t="s">
        <v>146</v>
      </c>
      <c r="C8" s="1380" t="s">
        <v>220</v>
      </c>
      <c r="D8" s="1380"/>
      <c r="E8" s="1380"/>
      <c r="F8" s="1380"/>
      <c r="G8" s="1380"/>
      <c r="H8" s="1380"/>
      <c r="I8" s="1380"/>
      <c r="J8" s="1380"/>
      <c r="K8" s="1380"/>
      <c r="M8" s="1367"/>
    </row>
    <row r="9" ht="15.75" customHeight="1" spans="1:13">
      <c r="A9" s="1370"/>
      <c r="B9" s="1374"/>
      <c r="C9" s="1381"/>
      <c r="D9" s="1381"/>
      <c r="E9" s="1381"/>
      <c r="F9" s="1381"/>
      <c r="G9" s="1381"/>
      <c r="H9" s="1381"/>
      <c r="I9" s="1381"/>
      <c r="J9" s="1381"/>
      <c r="K9" s="1381"/>
      <c r="M9" s="1367"/>
    </row>
    <row r="10" ht="15.75" customHeight="1" spans="1:13">
      <c r="A10" s="1370"/>
      <c r="B10" s="1374"/>
      <c r="C10" s="1381"/>
      <c r="D10" s="1381"/>
      <c r="E10" s="1381"/>
      <c r="F10" s="1381"/>
      <c r="G10" s="1381"/>
      <c r="H10" s="1381"/>
      <c r="I10" s="1381"/>
      <c r="J10" s="1381"/>
      <c r="K10" s="1381"/>
      <c r="M10" s="1367"/>
    </row>
    <row r="11" ht="15.75" customHeight="1" spans="1:13">
      <c r="A11" s="1370"/>
      <c r="B11" s="1374"/>
      <c r="C11" s="1381"/>
      <c r="D11" s="1381"/>
      <c r="E11" s="1381"/>
      <c r="F11" s="1381"/>
      <c r="G11" s="1381"/>
      <c r="H11" s="1381"/>
      <c r="I11" s="1381"/>
      <c r="J11" s="1381"/>
      <c r="K11" s="1381"/>
      <c r="M11" s="1367"/>
    </row>
    <row r="12" ht="15.75" customHeight="1" spans="1:13">
      <c r="A12" s="1370"/>
      <c r="B12" s="1374"/>
      <c r="C12" s="1381"/>
      <c r="D12" s="1381"/>
      <c r="E12" s="1381"/>
      <c r="F12" s="1381"/>
      <c r="G12" s="1381"/>
      <c r="H12" s="1381"/>
      <c r="I12" s="1381"/>
      <c r="J12" s="1381"/>
      <c r="K12" s="1381"/>
      <c r="M12" s="1367"/>
    </row>
    <row r="13" ht="33" customHeight="1" spans="1:13">
      <c r="A13" s="1370"/>
      <c r="B13" s="1374"/>
      <c r="C13" s="1381"/>
      <c r="D13" s="1381"/>
      <c r="E13" s="1381"/>
      <c r="F13" s="1381"/>
      <c r="G13" s="1381"/>
      <c r="H13" s="1381"/>
      <c r="I13" s="1381"/>
      <c r="J13" s="1381"/>
      <c r="K13" s="1381"/>
      <c r="M13" s="1367"/>
    </row>
    <row r="14" spans="1:13">
      <c r="A14" s="1370"/>
      <c r="B14" s="1378" t="s">
        <v>148</v>
      </c>
      <c r="C14" s="1370"/>
      <c r="D14" s="1370"/>
      <c r="E14" s="1370"/>
      <c r="F14" s="1370"/>
      <c r="G14" s="1370"/>
      <c r="H14" s="1370"/>
      <c r="I14" s="1370"/>
      <c r="J14" s="1370"/>
      <c r="K14" s="1371"/>
    </row>
    <row r="15" ht="15" spans="1:13">
      <c r="A15" s="1370"/>
      <c r="B15" s="1378" t="s">
        <v>149</v>
      </c>
      <c r="C15" s="1382" t="s">
        <v>57</v>
      </c>
      <c r="D15" s="1382"/>
      <c r="E15" s="1382"/>
      <c r="F15" s="1382"/>
      <c r="G15" s="1382"/>
      <c r="H15" s="1383"/>
      <c r="I15" s="1383"/>
      <c r="J15" s="1383"/>
      <c r="K15" s="1383"/>
    </row>
    <row r="16" spans="1:13">
      <c r="A16" s="1370"/>
      <c r="B16" s="1378" t="s">
        <v>150</v>
      </c>
      <c r="C16" s="1384"/>
      <c r="D16" s="1384"/>
      <c r="E16" s="1384"/>
      <c r="F16" s="1384"/>
      <c r="G16" s="1384"/>
      <c r="H16" s="1385"/>
      <c r="I16" s="1385"/>
      <c r="J16" s="1385"/>
      <c r="K16" s="1385"/>
    </row>
    <row r="17" ht="15" spans="1:11">
      <c r="A17" s="1370"/>
      <c r="B17" s="1378" t="s">
        <v>151</v>
      </c>
      <c r="C17" s="1386" t="s">
        <v>221</v>
      </c>
      <c r="D17" s="1387"/>
      <c r="E17" s="1387"/>
      <c r="F17" s="1387"/>
      <c r="G17" s="1387"/>
      <c r="H17" s="1387"/>
      <c r="I17" s="1387"/>
      <c r="J17" s="1387"/>
      <c r="K17" s="1387"/>
    </row>
    <row r="18" ht="15" spans="1:11">
      <c r="A18" s="1370"/>
      <c r="B18" s="1378"/>
      <c r="C18" s="1386"/>
      <c r="D18" s="1387"/>
      <c r="E18" s="1387"/>
      <c r="F18" s="1387"/>
      <c r="G18" s="1387"/>
      <c r="H18" s="1387"/>
      <c r="I18" s="1387"/>
      <c r="J18" s="1387"/>
      <c r="K18" s="1387"/>
    </row>
    <row r="19" ht="15" spans="1:11">
      <c r="A19" s="1370"/>
      <c r="B19" s="1378"/>
      <c r="C19" s="1382"/>
      <c r="D19" s="1382"/>
      <c r="E19" s="1382"/>
      <c r="F19" s="1382"/>
      <c r="G19" s="1382"/>
      <c r="H19" s="1382"/>
      <c r="I19" s="1382"/>
      <c r="J19" s="1382"/>
      <c r="K19" s="1382"/>
    </row>
    <row r="20" spans="1:11">
      <c r="A20" s="1388"/>
      <c r="B20" s="1389"/>
      <c r="C20" s="1389" t="s">
        <v>152</v>
      </c>
      <c r="D20" s="1389" t="s">
        <v>153</v>
      </c>
      <c r="E20" s="1390"/>
      <c r="F20" s="1390"/>
      <c r="G20" s="1390"/>
      <c r="H20" s="1390"/>
      <c r="I20" s="1390"/>
      <c r="J20" s="1391"/>
      <c r="K20" s="1392"/>
    </row>
    <row r="21" spans="1:11">
      <c r="A21" s="1393"/>
      <c r="B21" s="1394"/>
      <c r="C21" s="1394" t="s">
        <v>154</v>
      </c>
      <c r="D21" s="1394" t="s">
        <v>155</v>
      </c>
      <c r="E21" s="1374"/>
      <c r="F21" s="1374"/>
      <c r="G21" s="1374"/>
      <c r="H21" s="1374"/>
      <c r="I21" s="1374"/>
      <c r="J21" s="1395"/>
      <c r="K21" s="1396"/>
    </row>
    <row r="22" spans="1:11">
      <c r="A22" s="1393" t="s">
        <v>156</v>
      </c>
      <c r="B22" s="1394" t="s">
        <v>157</v>
      </c>
      <c r="C22" s="1394" t="s">
        <v>158</v>
      </c>
      <c r="D22" s="1394" t="s">
        <v>159</v>
      </c>
      <c r="E22" s="1374"/>
      <c r="F22" s="1374"/>
      <c r="G22" s="1374"/>
      <c r="H22" s="1374"/>
      <c r="I22" s="1374"/>
      <c r="J22" s="1395"/>
      <c r="K22" s="1396" t="s">
        <v>160</v>
      </c>
    </row>
    <row r="23" spans="1:11">
      <c r="A23" s="1393" t="s">
        <v>161</v>
      </c>
      <c r="B23" s="1394" t="s">
        <v>162</v>
      </c>
      <c r="C23" s="1394" t="s">
        <v>163</v>
      </c>
      <c r="D23" s="1394" t="s">
        <v>164</v>
      </c>
      <c r="E23" s="1374"/>
      <c r="F23" s="1374"/>
      <c r="G23" s="1374"/>
      <c r="H23" s="1374"/>
      <c r="I23" s="1374"/>
      <c r="J23" s="1395"/>
      <c r="K23" s="1396" t="s">
        <v>165</v>
      </c>
    </row>
    <row r="24" spans="1:11">
      <c r="A24" s="1393"/>
      <c r="B24" s="1394"/>
      <c r="C24" s="1394" t="s">
        <v>166</v>
      </c>
      <c r="D24" s="1394" t="s">
        <v>167</v>
      </c>
      <c r="E24" s="1374"/>
      <c r="F24" s="1374"/>
      <c r="G24" s="1374"/>
      <c r="H24" s="1374"/>
      <c r="I24" s="1374"/>
      <c r="J24" s="1395"/>
      <c r="K24" s="1396"/>
    </row>
    <row r="25" spans="1:11">
      <c r="A25" s="1393"/>
      <c r="B25" s="1394"/>
      <c r="C25" s="1394" t="s">
        <v>168</v>
      </c>
      <c r="D25" s="1394" t="s">
        <v>169</v>
      </c>
      <c r="E25" s="1374"/>
      <c r="F25" s="1374"/>
      <c r="G25" s="1374"/>
      <c r="H25" s="1374"/>
      <c r="I25" s="1374"/>
      <c r="J25" s="1395"/>
      <c r="K25" s="1396"/>
    </row>
    <row r="26" ht="14.25" customHeight="1" spans="1:11">
      <c r="A26" s="1397"/>
      <c r="B26" s="1398"/>
      <c r="C26" s="1398" t="s">
        <v>170</v>
      </c>
      <c r="D26" s="1398"/>
      <c r="E26" s="1372"/>
      <c r="F26" s="1372"/>
      <c r="G26" s="1372"/>
      <c r="H26" s="1372"/>
      <c r="I26" s="1372"/>
      <c r="J26" s="1399"/>
      <c r="K26" s="1400"/>
    </row>
    <row r="27" ht="16.5" customHeight="1" spans="1:11">
      <c r="A27" s="1401">
        <v>1</v>
      </c>
      <c r="B27" s="1402">
        <v>2</v>
      </c>
      <c r="C27" s="1402">
        <v>3</v>
      </c>
      <c r="D27" s="1402">
        <v>4</v>
      </c>
      <c r="E27" s="538"/>
      <c r="F27" s="538"/>
      <c r="G27" s="538"/>
      <c r="H27" s="538"/>
      <c r="I27" s="538"/>
      <c r="J27" s="1403"/>
      <c r="K27" s="1404">
        <v>5</v>
      </c>
    </row>
    <row r="28" ht="18.75" customHeight="1" spans="1:11">
      <c r="A28" s="1405"/>
      <c r="B28" s="1406" t="s">
        <v>222</v>
      </c>
      <c r="C28" s="1407"/>
      <c r="D28" s="1407"/>
      <c r="E28" s="1407"/>
      <c r="F28" s="1407"/>
      <c r="G28" s="1407"/>
      <c r="H28" s="1407"/>
      <c r="I28" s="1407"/>
      <c r="J28" s="1407"/>
      <c r="K28" s="1407"/>
    </row>
    <row r="29" ht="18.75" customHeight="1" spans="1:11">
      <c r="A29" s="1393"/>
      <c r="B29" s="1408"/>
      <c r="C29" s="1409"/>
      <c r="D29" s="1374"/>
      <c r="E29" s="1374"/>
      <c r="F29" s="1374"/>
      <c r="G29" s="1374"/>
      <c r="H29" s="1374"/>
      <c r="I29" s="1374"/>
      <c r="J29" s="1374"/>
      <c r="K29" s="1409"/>
    </row>
    <row r="30" ht="18.75" customHeight="1" spans="1:11">
      <c r="A30" s="1393"/>
      <c r="B30" s="1410" t="s">
        <v>223</v>
      </c>
      <c r="C30" s="1411" t="s">
        <v>224</v>
      </c>
      <c r="D30" s="1374">
        <v>3189</v>
      </c>
      <c r="E30" s="1374" t="s">
        <v>177</v>
      </c>
      <c r="F30" s="1374">
        <v>11.86</v>
      </c>
      <c r="G30" s="1374"/>
      <c r="H30" s="1374"/>
      <c r="I30" s="1374"/>
      <c r="J30" s="1374"/>
      <c r="K30" s="1412">
        <f>D30*F30</f>
        <v>37821.54</v>
      </c>
    </row>
    <row r="31" ht="18.75" customHeight="1" spans="1:11">
      <c r="A31" s="1393"/>
      <c r="B31" s="1410" t="s">
        <v>225</v>
      </c>
      <c r="C31" s="1413"/>
      <c r="D31" s="1374"/>
      <c r="E31" s="1374"/>
      <c r="F31" s="1374"/>
      <c r="G31" s="1374"/>
      <c r="H31" s="1374"/>
      <c r="I31" s="1374"/>
      <c r="J31" s="1374"/>
      <c r="K31" s="1413"/>
    </row>
    <row r="32" ht="18.75" customHeight="1" spans="1:11">
      <c r="A32" s="1393">
        <v>1</v>
      </c>
      <c r="B32" s="1410" t="s">
        <v>226</v>
      </c>
      <c r="C32" s="1413"/>
      <c r="D32" s="1374"/>
      <c r="E32" s="1374"/>
      <c r="F32" s="1374"/>
      <c r="G32" s="1374"/>
      <c r="H32" s="1374"/>
      <c r="I32" s="1374"/>
      <c r="J32" s="1374"/>
      <c r="K32" s="1413"/>
    </row>
    <row r="33" ht="18.75" customHeight="1" spans="1:12">
      <c r="A33" s="1393"/>
      <c r="B33" s="1410" t="s">
        <v>227</v>
      </c>
      <c r="C33" s="1413"/>
      <c r="D33" s="1374"/>
      <c r="E33" s="1374"/>
      <c r="F33" s="1374"/>
      <c r="G33" s="1374"/>
      <c r="H33" s="1374"/>
      <c r="I33" s="1374"/>
      <c r="J33" s="1374"/>
      <c r="K33" s="1413"/>
    </row>
    <row r="34" ht="18.75" customHeight="1" spans="1:12">
      <c r="A34" s="1397"/>
      <c r="B34" s="1416"/>
      <c r="C34" s="1417"/>
      <c r="D34" s="1418"/>
      <c r="E34" s="1418"/>
      <c r="F34" s="1418"/>
      <c r="G34" s="1418"/>
      <c r="H34" s="1418"/>
      <c r="I34" s="1418"/>
      <c r="J34" s="1418"/>
      <c r="K34" s="1417"/>
    </row>
    <row r="35" ht="18" customHeight="1" spans="1:12">
      <c r="A35" s="1393"/>
      <c r="B35" s="1419" t="s">
        <v>228</v>
      </c>
      <c r="C35" s="1420" t="s">
        <v>229</v>
      </c>
      <c r="D35" s="1421">
        <v>1838</v>
      </c>
      <c r="E35" s="1374" t="s">
        <v>177</v>
      </c>
      <c r="F35" s="1374">
        <v>11.86</v>
      </c>
      <c r="G35" s="1374"/>
      <c r="H35" s="1374"/>
      <c r="I35" s="1374"/>
      <c r="J35" s="1374"/>
      <c r="K35" s="1412">
        <f>D35*F35</f>
        <v>21798.68</v>
      </c>
      <c r="L35" s="1423"/>
    </row>
    <row r="36" ht="24" customHeight="1" spans="1:12">
      <c r="A36" s="1393"/>
      <c r="B36" s="1419" t="s">
        <v>230</v>
      </c>
      <c r="C36" s="1421"/>
      <c r="D36" s="1421"/>
      <c r="E36" s="1374"/>
      <c r="F36" s="1374"/>
      <c r="G36" s="1374"/>
      <c r="H36" s="1374"/>
      <c r="I36" s="1374"/>
      <c r="J36" s="1374"/>
      <c r="K36" s="1413"/>
      <c r="L36" s="1423"/>
    </row>
    <row r="37" ht="18.75" customHeight="1" spans="1:12">
      <c r="A37" s="1393"/>
      <c r="B37" s="1419" t="s">
        <v>231</v>
      </c>
      <c r="C37" s="1421"/>
      <c r="D37" s="1421"/>
      <c r="E37" s="1374"/>
      <c r="F37" s="1374"/>
      <c r="G37" s="1374"/>
      <c r="H37" s="1374"/>
      <c r="I37" s="1374"/>
      <c r="J37" s="1374"/>
      <c r="K37" s="1413"/>
      <c r="L37" s="1423"/>
    </row>
    <row r="38" ht="18.75" customHeight="1" spans="1:12">
      <c r="A38" s="1393">
        <v>2</v>
      </c>
      <c r="B38" s="1419" t="s">
        <v>227</v>
      </c>
      <c r="C38" s="1421"/>
      <c r="D38" s="1421"/>
      <c r="E38" s="1374"/>
      <c r="F38" s="1374"/>
      <c r="G38" s="1374"/>
      <c r="H38" s="1374"/>
      <c r="I38" s="1374"/>
      <c r="J38" s="1374"/>
      <c r="K38" s="1413"/>
      <c r="L38" s="1423"/>
    </row>
    <row r="39" ht="18.75" customHeight="1" spans="1:12">
      <c r="A39" s="1393"/>
      <c r="B39" s="1424"/>
      <c r="C39" s="1421"/>
      <c r="D39" s="1421"/>
      <c r="E39" s="1374"/>
      <c r="F39" s="1374"/>
      <c r="G39" s="1374"/>
      <c r="H39" s="1374"/>
      <c r="I39" s="1374"/>
      <c r="J39" s="1374"/>
      <c r="K39" s="1413"/>
      <c r="L39" s="1423"/>
    </row>
    <row r="40" ht="18.75" customHeight="1" spans="1:12">
      <c r="A40" s="1397"/>
      <c r="B40" s="1425"/>
      <c r="C40" s="1426"/>
      <c r="D40" s="1426"/>
      <c r="E40" s="1418"/>
      <c r="F40" s="1418"/>
      <c r="G40" s="1418"/>
      <c r="H40" s="1418"/>
      <c r="I40" s="1418"/>
      <c r="J40" s="1418"/>
      <c r="K40" s="1417"/>
      <c r="L40" s="1423"/>
    </row>
    <row r="41" ht="18.75" customHeight="1" spans="1:12">
      <c r="A41" s="1393"/>
      <c r="B41" s="1424" t="s">
        <v>232</v>
      </c>
      <c r="C41" s="1421" t="s">
        <v>233</v>
      </c>
      <c r="D41" s="1421">
        <v>213</v>
      </c>
      <c r="E41" s="1374" t="s">
        <v>177</v>
      </c>
      <c r="F41" s="1374">
        <v>195</v>
      </c>
      <c r="G41" s="1374"/>
      <c r="H41" s="1374"/>
      <c r="I41" s="1374"/>
      <c r="J41" s="1374"/>
      <c r="K41" s="1413">
        <f>D41*F41</f>
        <v>41535</v>
      </c>
      <c r="L41" s="1423"/>
    </row>
    <row r="42" ht="18.75" customHeight="1" spans="1:12">
      <c r="A42" s="1393"/>
      <c r="B42" s="1424" t="s">
        <v>234</v>
      </c>
      <c r="C42" s="1421"/>
      <c r="D42" s="1421"/>
      <c r="E42" s="1374"/>
      <c r="F42" s="1374"/>
      <c r="G42" s="1374"/>
      <c r="H42" s="1374"/>
      <c r="I42" s="1374"/>
      <c r="J42" s="1374"/>
      <c r="K42" s="1413"/>
      <c r="L42" s="1423"/>
    </row>
    <row r="43" ht="18.75" customHeight="1" spans="1:12">
      <c r="A43" s="1393">
        <v>3</v>
      </c>
      <c r="B43" s="1424" t="s">
        <v>235</v>
      </c>
      <c r="C43" s="1421"/>
      <c r="D43" s="1421"/>
      <c r="E43" s="1374"/>
      <c r="F43" s="1374"/>
      <c r="G43" s="1374"/>
      <c r="H43" s="1374"/>
      <c r="I43" s="1374"/>
      <c r="J43" s="1374"/>
      <c r="K43" s="1413"/>
      <c r="L43" s="1423"/>
    </row>
    <row r="44" ht="18.75" customHeight="1" spans="1:12">
      <c r="A44" s="1393"/>
      <c r="B44" s="1424" t="s">
        <v>236</v>
      </c>
      <c r="C44" s="1421"/>
      <c r="D44" s="1421"/>
      <c r="E44" s="1374"/>
      <c r="F44" s="1374"/>
      <c r="G44" s="1374"/>
      <c r="H44" s="1374"/>
      <c r="I44" s="1374"/>
      <c r="J44" s="1374"/>
      <c r="K44" s="1413"/>
      <c r="L44" s="1423"/>
    </row>
    <row r="45" ht="18.75" customHeight="1" spans="1:12">
      <c r="A45" s="1393"/>
      <c r="B45" s="1424" t="s">
        <v>237</v>
      </c>
      <c r="C45" s="1421"/>
      <c r="D45" s="1421"/>
      <c r="E45" s="1374"/>
      <c r="F45" s="1374"/>
      <c r="G45" s="1374"/>
      <c r="H45" s="1374"/>
      <c r="I45" s="1374"/>
      <c r="J45" s="1374"/>
      <c r="K45" s="1413"/>
      <c r="L45" s="1423"/>
    </row>
    <row r="46" ht="18.75" customHeight="1" spans="1:12">
      <c r="A46" s="1393"/>
      <c r="B46" s="1424" t="s">
        <v>238</v>
      </c>
      <c r="C46" s="1421"/>
      <c r="D46" s="1421"/>
      <c r="E46" s="1374"/>
      <c r="F46" s="1374"/>
      <c r="G46" s="1374"/>
      <c r="H46" s="1374"/>
      <c r="I46" s="1374"/>
      <c r="J46" s="1374"/>
      <c r="K46" s="1413"/>
      <c r="L46" s="1423"/>
    </row>
    <row r="47" ht="18.75" customHeight="1" spans="1:12">
      <c r="A47" s="1393"/>
      <c r="B47" s="1427"/>
      <c r="C47" s="1417"/>
      <c r="D47" s="1426"/>
      <c r="E47" s="1374"/>
      <c r="F47" s="1374"/>
      <c r="G47" s="1374"/>
      <c r="H47" s="1374"/>
      <c r="I47" s="1374"/>
      <c r="J47" s="1374"/>
      <c r="K47" s="1417"/>
      <c r="L47" s="1423"/>
    </row>
    <row r="48" spans="1:12">
      <c r="A48" s="1428"/>
      <c r="B48" s="1429" t="s">
        <v>239</v>
      </c>
      <c r="C48" s="1430"/>
      <c r="D48" s="1430"/>
      <c r="E48" s="1431"/>
      <c r="F48" s="1431"/>
      <c r="G48" s="1431"/>
      <c r="H48" s="1431"/>
      <c r="I48" s="1431"/>
      <c r="J48" s="1432"/>
      <c r="K48" s="1433">
        <f>K30+K35+K41</f>
        <v>101155.22</v>
      </c>
    </row>
    <row r="49" ht="15" spans="1:14">
      <c r="A49" s="1428"/>
      <c r="B49" s="1434" t="s">
        <v>194</v>
      </c>
      <c r="C49" s="1435"/>
      <c r="D49" s="1436"/>
      <c r="E49" s="1437"/>
      <c r="F49" s="1437"/>
      <c r="G49" s="1437"/>
      <c r="H49" s="1437"/>
      <c r="I49" s="1437"/>
      <c r="J49" s="1437"/>
      <c r="K49" s="1438"/>
    </row>
    <row r="50" ht="15" spans="1:14">
      <c r="A50" s="1428"/>
      <c r="B50" s="1434"/>
      <c r="C50" s="1439"/>
      <c r="D50" s="1436"/>
      <c r="E50" s="1437"/>
      <c r="F50" s="1437"/>
      <c r="G50" s="1437"/>
      <c r="H50" s="1437"/>
      <c r="I50" s="1437"/>
      <c r="J50" s="1437"/>
      <c r="K50" s="1438"/>
    </row>
    <row r="51" spans="1:14">
      <c r="A51" s="1428"/>
      <c r="B51" s="1440" t="s">
        <v>199</v>
      </c>
      <c r="C51" s="1367"/>
      <c r="D51" s="1441">
        <f>K48</f>
        <v>101155.22</v>
      </c>
      <c r="E51" s="1442" t="s">
        <v>177</v>
      </c>
      <c r="F51" s="1443">
        <v>0.392</v>
      </c>
      <c r="I51" s="1442"/>
      <c r="J51" s="1442"/>
      <c r="K51" s="1444">
        <f>D51*F51</f>
        <v>39652.84624</v>
      </c>
    </row>
    <row r="52" spans="1:14">
      <c r="A52" s="1445">
        <v>4</v>
      </c>
      <c r="B52" s="1440" t="s">
        <v>240</v>
      </c>
      <c r="C52" s="1440" t="s">
        <v>200</v>
      </c>
      <c r="D52" s="1446"/>
      <c r="E52" s="1447"/>
      <c r="F52" s="1447"/>
      <c r="G52" s="1447"/>
      <c r="H52" s="1447"/>
      <c r="I52" s="1447"/>
      <c r="J52" s="1447"/>
      <c r="K52" s="1448"/>
    </row>
    <row r="53" spans="1:14">
      <c r="A53" s="1428"/>
      <c r="B53" s="1440" t="s">
        <v>203</v>
      </c>
      <c r="C53" s="1446"/>
      <c r="D53" s="1446"/>
      <c r="E53" s="1447"/>
      <c r="F53" s="1447"/>
      <c r="G53" s="1447"/>
      <c r="H53" s="1447"/>
      <c r="I53" s="1447"/>
      <c r="J53" s="1447"/>
      <c r="K53" s="1448"/>
    </row>
    <row r="54" spans="1:14">
      <c r="A54" s="1428"/>
      <c r="B54" s="1449">
        <v>0.392</v>
      </c>
      <c r="C54" s="1446"/>
      <c r="D54" s="1446"/>
      <c r="E54" s="1447"/>
      <c r="F54" s="1447"/>
      <c r="G54" s="1447"/>
      <c r="H54" s="1447"/>
      <c r="I54" s="1447"/>
      <c r="J54" s="1447"/>
      <c r="K54" s="1448"/>
    </row>
    <row r="55" ht="15" spans="1:14">
      <c r="A55" s="1428"/>
      <c r="B55" s="1434"/>
      <c r="C55" s="1439"/>
      <c r="D55" s="1436"/>
      <c r="E55" s="1437"/>
      <c r="F55" s="1437"/>
      <c r="G55" s="1437"/>
      <c r="H55" s="1437"/>
      <c r="I55" s="1437"/>
      <c r="J55" s="1437"/>
      <c r="K55" s="1438"/>
    </row>
    <row r="56" spans="1:14">
      <c r="A56" s="1450">
        <v>5</v>
      </c>
      <c r="B56" s="1451" t="s">
        <v>195</v>
      </c>
      <c r="C56" s="1452" t="s">
        <v>241</v>
      </c>
      <c r="D56" s="1453">
        <f>K48</f>
        <v>101155.22</v>
      </c>
      <c r="E56" s="1454" t="s">
        <v>177</v>
      </c>
      <c r="F56" s="1455">
        <v>0.15</v>
      </c>
      <c r="G56" s="1437"/>
      <c r="H56" s="1437"/>
      <c r="I56" s="1456"/>
      <c r="J56" s="1437"/>
      <c r="K56" s="1457">
        <f>D56*F56</f>
        <v>15173.283</v>
      </c>
    </row>
    <row r="57" spans="1:14">
      <c r="A57" s="1428"/>
      <c r="B57" s="1451" t="s">
        <v>242</v>
      </c>
      <c r="C57" s="1452"/>
      <c r="D57" s="1458"/>
      <c r="E57" s="1437"/>
      <c r="F57" s="1437"/>
      <c r="G57" s="1459"/>
      <c r="H57" s="1437"/>
      <c r="I57" s="1456"/>
      <c r="J57" s="1437"/>
      <c r="K57" s="1438"/>
    </row>
    <row r="58" spans="1:14">
      <c r="A58" s="1428"/>
      <c r="B58" s="1451" t="s">
        <v>243</v>
      </c>
      <c r="C58" s="1451"/>
      <c r="D58" s="1458"/>
      <c r="E58" s="1437"/>
      <c r="F58" s="1437"/>
      <c r="G58" s="1437"/>
      <c r="H58" s="1437"/>
      <c r="I58" s="1437"/>
      <c r="J58" s="1437"/>
      <c r="K58" s="1438"/>
    </row>
    <row r="59" spans="1:14">
      <c r="A59" s="1460"/>
      <c r="B59" s="1461">
        <v>0.15</v>
      </c>
      <c r="C59" s="1462"/>
      <c r="D59" s="1463"/>
      <c r="E59" s="1463"/>
      <c r="F59" s="1463"/>
      <c r="G59" s="1463"/>
      <c r="H59" s="1463"/>
      <c r="I59" s="1463"/>
      <c r="J59" s="1463"/>
      <c r="K59" s="1464"/>
      <c r="M59" s="1367"/>
      <c r="N59" s="1465"/>
    </row>
    <row r="60" spans="1:14">
      <c r="A60" s="1450">
        <v>6</v>
      </c>
      <c r="B60" s="1451" t="s">
        <v>204</v>
      </c>
      <c r="C60" s="1451" t="s">
        <v>205</v>
      </c>
      <c r="D60" s="1466">
        <f>K48</f>
        <v>101155.22</v>
      </c>
      <c r="E60" s="1455" t="s">
        <v>201</v>
      </c>
      <c r="F60" s="1453">
        <f>K56</f>
        <v>15173.283</v>
      </c>
      <c r="G60" s="1455" t="s">
        <v>177</v>
      </c>
      <c r="H60" s="1454">
        <v>0.06</v>
      </c>
      <c r="I60" s="1455"/>
      <c r="J60" s="1455"/>
      <c r="K60" s="1457">
        <f>(D60+F60)*H60</f>
        <v>6979.71018</v>
      </c>
      <c r="M60" s="1367"/>
    </row>
    <row r="61" spans="1:14">
      <c r="A61" s="1467"/>
      <c r="B61" s="1468" t="s">
        <v>206</v>
      </c>
      <c r="C61" s="1468" t="s">
        <v>207</v>
      </c>
      <c r="D61" s="1469"/>
      <c r="E61" s="1470"/>
      <c r="F61" s="1471"/>
      <c r="G61" s="1470"/>
      <c r="H61" s="1472"/>
      <c r="I61" s="1470"/>
      <c r="J61" s="1470"/>
      <c r="K61" s="1473"/>
      <c r="M61" s="1367"/>
    </row>
    <row r="62" spans="1:14">
      <c r="A62" s="1474"/>
      <c r="B62" s="1429" t="s">
        <v>244</v>
      </c>
      <c r="C62" s="1430"/>
      <c r="D62" s="1430"/>
      <c r="E62" s="1431"/>
      <c r="F62" s="1431"/>
      <c r="G62" s="1431"/>
      <c r="H62" s="1431"/>
      <c r="I62" s="1431"/>
      <c r="J62" s="1431"/>
      <c r="K62" s="1475">
        <f>(K48+K56+K60)/1000</f>
        <v>123.30821318</v>
      </c>
      <c r="M62" s="1367"/>
    </row>
    <row r="63" spans="1:14">
      <c r="A63" s="1476"/>
      <c r="B63" s="1458"/>
      <c r="C63" s="1477" t="s">
        <v>209</v>
      </c>
      <c r="D63" s="1478"/>
      <c r="E63" s="1437"/>
      <c r="F63" s="1437"/>
      <c r="G63" s="1437"/>
      <c r="H63" s="1437"/>
      <c r="I63" s="1437"/>
      <c r="J63" s="1437"/>
      <c r="K63" s="1438"/>
      <c r="M63" s="1367"/>
    </row>
    <row r="64" spans="1:14">
      <c r="A64" s="1450">
        <v>7</v>
      </c>
      <c r="B64" s="1451" t="s">
        <v>210</v>
      </c>
      <c r="C64" s="1477" t="s">
        <v>211</v>
      </c>
      <c r="D64" s="1458"/>
      <c r="E64" s="1437"/>
      <c r="F64" s="1437"/>
      <c r="G64" s="1437"/>
      <c r="H64" s="1437"/>
      <c r="I64" s="1437"/>
      <c r="J64" s="1437"/>
      <c r="K64" s="1479"/>
      <c r="M64" s="1367"/>
    </row>
    <row r="65" spans="1:13">
      <c r="A65" s="1428"/>
      <c r="B65" s="1480" t="s">
        <v>212</v>
      </c>
      <c r="C65" s="1477" t="s">
        <v>213</v>
      </c>
      <c r="D65" s="1489">
        <f>K62</f>
        <v>123.30821318</v>
      </c>
      <c r="E65" s="1455" t="s">
        <v>177</v>
      </c>
      <c r="F65" s="1455">
        <v>5.83</v>
      </c>
      <c r="G65" s="1437"/>
      <c r="H65" s="1437"/>
      <c r="I65" s="1437"/>
      <c r="J65" s="1437"/>
      <c r="K65" s="1481">
        <f>D65*F65</f>
        <v>718.8868828394</v>
      </c>
      <c r="M65" s="1367"/>
    </row>
    <row r="66" spans="1:13">
      <c r="A66" s="1460"/>
      <c r="B66" s="1482"/>
      <c r="C66" s="1483" t="s">
        <v>214</v>
      </c>
      <c r="D66" s="1469"/>
      <c r="E66" s="1470"/>
      <c r="F66" s="1470"/>
      <c r="G66" s="1463"/>
      <c r="H66" s="1463"/>
      <c r="I66" s="1463"/>
      <c r="J66" s="1463"/>
      <c r="K66" s="1484"/>
      <c r="M66" s="1367"/>
    </row>
    <row r="67" spans="1:13">
      <c r="A67" s="1485"/>
      <c r="B67" s="1370"/>
      <c r="C67" s="1370"/>
      <c r="D67" s="1370"/>
      <c r="E67" s="1370"/>
      <c r="F67" s="1370"/>
      <c r="G67" s="1370"/>
      <c r="H67" s="1370"/>
      <c r="I67" s="1370"/>
      <c r="J67" s="1370"/>
      <c r="K67" s="1371"/>
      <c r="M67" s="1367"/>
    </row>
    <row r="68" spans="1:13">
      <c r="B68" s="1370" t="s">
        <v>245</v>
      </c>
      <c r="C68" s="1370"/>
      <c r="D68" s="1370"/>
      <c r="E68" s="1370"/>
      <c r="F68" s="1370"/>
      <c r="G68" s="1370"/>
      <c r="H68" s="1370" t="s">
        <v>216</v>
      </c>
      <c r="I68" s="1370"/>
      <c r="J68" s="1370"/>
      <c r="L68" s="1423"/>
      <c r="M68" s="1367"/>
    </row>
    <row r="69" spans="1:13">
      <c r="M69" s="1367"/>
    </row>
    <row r="70" spans="1:13">
      <c r="M70" s="1367"/>
    </row>
    <row r="71" spans="1:13">
      <c r="M71" s="1367"/>
    </row>
    <row r="72" spans="1:13">
      <c r="B72" s="1486"/>
      <c r="C72" s="1487"/>
      <c r="M72" s="1367"/>
    </row>
    <row r="73" spans="1:13">
      <c r="B73" s="1488"/>
      <c r="M73" s="1367"/>
    </row>
    <row r="75" spans="1:13">
      <c r="M75" s="1367"/>
    </row>
    <row r="76" spans="1:13">
      <c r="M76" s="1367"/>
    </row>
    <row r="77" spans="1:13">
      <c r="M77" s="1367"/>
    </row>
    <row r="84" spans="2:2">
      <c r="B84" s="1366"/>
    </row>
    <row r="86" spans="2:2">
      <c r="B86" s="1366"/>
    </row>
  </sheetData>
  <mergeCells count="14">
    <mergeCell ref="C7:H7"/>
    <mergeCell ref="C15:K15"/>
    <mergeCell ref="C16:K16"/>
    <mergeCell ref="C17:K17"/>
    <mergeCell ref="D20:H20"/>
    <mergeCell ref="D21:H21"/>
    <mergeCell ref="D22:H22"/>
    <mergeCell ref="D23:H23"/>
    <mergeCell ref="D24:H24"/>
    <mergeCell ref="D25:H25"/>
    <mergeCell ref="D27:H27"/>
    <mergeCell ref="B28:K28"/>
    <mergeCell ref="B8:B13"/>
    <mergeCell ref="C8:K13"/>
  </mergeCells>
  <pageMargins left="0.78740157480315" right="0.393700787401575" top="0.47244094488189" bottom="0.393700787401575" header="0.196850393700787" footer="0.196850393700787"/>
  <pageSetup paperSize="9" scale="76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/>
  <dimension ref="A1:N89"/>
  <sheetViews>
    <sheetView zoomScale="85" zoomScaleNormal="85" workbookViewId="0">
      <selection activeCell="C71" sqref="C71"/>
    </sheetView>
  </sheetViews>
  <sheetFormatPr defaultColWidth="9" defaultRowHeight="13.85"/>
  <cols>
    <col min="1" max="1" width="3.14159292035398" style="1366" customWidth="1"/>
    <col min="2" max="2" width="37.283185840708" style="1367" customWidth="1"/>
    <col min="3" max="3" width="18.5663716814159" style="1366" customWidth="1"/>
    <col min="4" max="4" width="9" style="1366" customWidth="1"/>
    <col min="5" max="5" width="1.70796460176991" style="1366" customWidth="1"/>
    <col min="6" max="6" width="5.70796460176991" style="1366" customWidth="1"/>
    <col min="7" max="7" width="1.85840707964602" style="1366" customWidth="1"/>
    <col min="8" max="8" width="6.14159292035398" style="1366" customWidth="1"/>
    <col min="9" max="9" width="2.28318584070796" style="1366" customWidth="1"/>
    <col min="10" max="10" width="6.42477876106195" style="1366" customWidth="1"/>
    <col min="11" max="11" width="18.858407079646" style="1368" customWidth="1"/>
    <col min="12" max="12" width="5.70796460176991" style="1367" customWidth="1"/>
    <col min="13" max="13" width="29.283185840708" style="1369" customWidth="1"/>
    <col min="14" max="14" width="9.14159292035398" style="1367"/>
    <col min="15" max="15" width="13.283185840708" style="1367" customWidth="1"/>
    <col min="16" max="256" width="9.14159292035398" style="1367"/>
    <col min="257" max="257" width="3.14159292035398" style="1367" customWidth="1"/>
    <col min="258" max="258" width="37.283185840708" style="1367" customWidth="1"/>
    <col min="259" max="259" width="18.5663716814159" style="1367" customWidth="1"/>
    <col min="260" max="260" width="9" style="1367" customWidth="1"/>
    <col min="261" max="261" width="1.70796460176991" style="1367" customWidth="1"/>
    <col min="262" max="262" width="5.70796460176991" style="1367" customWidth="1"/>
    <col min="263" max="263" width="1.85840707964602" style="1367" customWidth="1"/>
    <col min="264" max="264" width="6.14159292035398" style="1367" customWidth="1"/>
    <col min="265" max="265" width="2.28318584070796" style="1367" customWidth="1"/>
    <col min="266" max="266" width="6.42477876106195" style="1367" customWidth="1"/>
    <col min="267" max="267" width="18.858407079646" style="1367" customWidth="1"/>
    <col min="268" max="268" width="5.70796460176991" style="1367" customWidth="1"/>
    <col min="269" max="269" width="29.283185840708" style="1367" customWidth="1"/>
    <col min="270" max="270" width="9.14159292035398" style="1367"/>
    <col min="271" max="271" width="13.283185840708" style="1367" customWidth="1"/>
    <col min="272" max="512" width="9.14159292035398" style="1367"/>
    <col min="513" max="513" width="3.14159292035398" style="1367" customWidth="1"/>
    <col min="514" max="514" width="37.283185840708" style="1367" customWidth="1"/>
    <col min="515" max="515" width="18.5663716814159" style="1367" customWidth="1"/>
    <col min="516" max="516" width="9" style="1367" customWidth="1"/>
    <col min="517" max="517" width="1.70796460176991" style="1367" customWidth="1"/>
    <col min="518" max="518" width="5.70796460176991" style="1367" customWidth="1"/>
    <col min="519" max="519" width="1.85840707964602" style="1367" customWidth="1"/>
    <col min="520" max="520" width="6.14159292035398" style="1367" customWidth="1"/>
    <col min="521" max="521" width="2.28318584070796" style="1367" customWidth="1"/>
    <col min="522" max="522" width="6.42477876106195" style="1367" customWidth="1"/>
    <col min="523" max="523" width="18.858407079646" style="1367" customWidth="1"/>
    <col min="524" max="524" width="5.70796460176991" style="1367" customWidth="1"/>
    <col min="525" max="525" width="29.283185840708" style="1367" customWidth="1"/>
    <col min="526" max="526" width="9.14159292035398" style="1367"/>
    <col min="527" max="527" width="13.283185840708" style="1367" customWidth="1"/>
    <col min="528" max="768" width="9.14159292035398" style="1367"/>
    <col min="769" max="769" width="3.14159292035398" style="1367" customWidth="1"/>
    <col min="770" max="770" width="37.283185840708" style="1367" customWidth="1"/>
    <col min="771" max="771" width="18.5663716814159" style="1367" customWidth="1"/>
    <col min="772" max="772" width="9" style="1367" customWidth="1"/>
    <col min="773" max="773" width="1.70796460176991" style="1367" customWidth="1"/>
    <col min="774" max="774" width="5.70796460176991" style="1367" customWidth="1"/>
    <col min="775" max="775" width="1.85840707964602" style="1367" customWidth="1"/>
    <col min="776" max="776" width="6.14159292035398" style="1367" customWidth="1"/>
    <col min="777" max="777" width="2.28318584070796" style="1367" customWidth="1"/>
    <col min="778" max="778" width="6.42477876106195" style="1367" customWidth="1"/>
    <col min="779" max="779" width="18.858407079646" style="1367" customWidth="1"/>
    <col min="780" max="780" width="5.70796460176991" style="1367" customWidth="1"/>
    <col min="781" max="781" width="29.283185840708" style="1367" customWidth="1"/>
    <col min="782" max="782" width="9.14159292035398" style="1367"/>
    <col min="783" max="783" width="13.283185840708" style="1367" customWidth="1"/>
    <col min="784" max="1024" width="9.14159292035398" style="1367"/>
    <col min="1025" max="1025" width="3.14159292035398" style="1367" customWidth="1"/>
    <col min="1026" max="1026" width="37.283185840708" style="1367" customWidth="1"/>
    <col min="1027" max="1027" width="18.5663716814159" style="1367" customWidth="1"/>
    <col min="1028" max="1028" width="9" style="1367" customWidth="1"/>
    <col min="1029" max="1029" width="1.70796460176991" style="1367" customWidth="1"/>
    <col min="1030" max="1030" width="5.70796460176991" style="1367" customWidth="1"/>
    <col min="1031" max="1031" width="1.85840707964602" style="1367" customWidth="1"/>
    <col min="1032" max="1032" width="6.14159292035398" style="1367" customWidth="1"/>
    <col min="1033" max="1033" width="2.28318584070796" style="1367" customWidth="1"/>
    <col min="1034" max="1034" width="6.42477876106195" style="1367" customWidth="1"/>
    <col min="1035" max="1035" width="18.858407079646" style="1367" customWidth="1"/>
    <col min="1036" max="1036" width="5.70796460176991" style="1367" customWidth="1"/>
    <col min="1037" max="1037" width="29.283185840708" style="1367" customWidth="1"/>
    <col min="1038" max="1038" width="9.14159292035398" style="1367"/>
    <col min="1039" max="1039" width="13.283185840708" style="1367" customWidth="1"/>
    <col min="1040" max="1280" width="9.14159292035398" style="1367"/>
    <col min="1281" max="1281" width="3.14159292035398" style="1367" customWidth="1"/>
    <col min="1282" max="1282" width="37.283185840708" style="1367" customWidth="1"/>
    <col min="1283" max="1283" width="18.5663716814159" style="1367" customWidth="1"/>
    <col min="1284" max="1284" width="9" style="1367" customWidth="1"/>
    <col min="1285" max="1285" width="1.70796460176991" style="1367" customWidth="1"/>
    <col min="1286" max="1286" width="5.70796460176991" style="1367" customWidth="1"/>
    <col min="1287" max="1287" width="1.85840707964602" style="1367" customWidth="1"/>
    <col min="1288" max="1288" width="6.14159292035398" style="1367" customWidth="1"/>
    <col min="1289" max="1289" width="2.28318584070796" style="1367" customWidth="1"/>
    <col min="1290" max="1290" width="6.42477876106195" style="1367" customWidth="1"/>
    <col min="1291" max="1291" width="18.858407079646" style="1367" customWidth="1"/>
    <col min="1292" max="1292" width="5.70796460176991" style="1367" customWidth="1"/>
    <col min="1293" max="1293" width="29.283185840708" style="1367" customWidth="1"/>
    <col min="1294" max="1294" width="9.14159292035398" style="1367"/>
    <col min="1295" max="1295" width="13.283185840708" style="1367" customWidth="1"/>
    <col min="1296" max="1536" width="9.14159292035398" style="1367"/>
    <col min="1537" max="1537" width="3.14159292035398" style="1367" customWidth="1"/>
    <col min="1538" max="1538" width="37.283185840708" style="1367" customWidth="1"/>
    <col min="1539" max="1539" width="18.5663716814159" style="1367" customWidth="1"/>
    <col min="1540" max="1540" width="9" style="1367" customWidth="1"/>
    <col min="1541" max="1541" width="1.70796460176991" style="1367" customWidth="1"/>
    <col min="1542" max="1542" width="5.70796460176991" style="1367" customWidth="1"/>
    <col min="1543" max="1543" width="1.85840707964602" style="1367" customWidth="1"/>
    <col min="1544" max="1544" width="6.14159292035398" style="1367" customWidth="1"/>
    <col min="1545" max="1545" width="2.28318584070796" style="1367" customWidth="1"/>
    <col min="1546" max="1546" width="6.42477876106195" style="1367" customWidth="1"/>
    <col min="1547" max="1547" width="18.858407079646" style="1367" customWidth="1"/>
    <col min="1548" max="1548" width="5.70796460176991" style="1367" customWidth="1"/>
    <col min="1549" max="1549" width="29.283185840708" style="1367" customWidth="1"/>
    <col min="1550" max="1550" width="9.14159292035398" style="1367"/>
    <col min="1551" max="1551" width="13.283185840708" style="1367" customWidth="1"/>
    <col min="1552" max="1792" width="9.14159292035398" style="1367"/>
    <col min="1793" max="1793" width="3.14159292035398" style="1367" customWidth="1"/>
    <col min="1794" max="1794" width="37.283185840708" style="1367" customWidth="1"/>
    <col min="1795" max="1795" width="18.5663716814159" style="1367" customWidth="1"/>
    <col min="1796" max="1796" width="9" style="1367" customWidth="1"/>
    <col min="1797" max="1797" width="1.70796460176991" style="1367" customWidth="1"/>
    <col min="1798" max="1798" width="5.70796460176991" style="1367" customWidth="1"/>
    <col min="1799" max="1799" width="1.85840707964602" style="1367" customWidth="1"/>
    <col min="1800" max="1800" width="6.14159292035398" style="1367" customWidth="1"/>
    <col min="1801" max="1801" width="2.28318584070796" style="1367" customWidth="1"/>
    <col min="1802" max="1802" width="6.42477876106195" style="1367" customWidth="1"/>
    <col min="1803" max="1803" width="18.858407079646" style="1367" customWidth="1"/>
    <col min="1804" max="1804" width="5.70796460176991" style="1367" customWidth="1"/>
    <col min="1805" max="1805" width="29.283185840708" style="1367" customWidth="1"/>
    <col min="1806" max="1806" width="9.14159292035398" style="1367"/>
    <col min="1807" max="1807" width="13.283185840708" style="1367" customWidth="1"/>
    <col min="1808" max="2048" width="9.14159292035398" style="1367"/>
    <col min="2049" max="2049" width="3.14159292035398" style="1367" customWidth="1"/>
    <col min="2050" max="2050" width="37.283185840708" style="1367" customWidth="1"/>
    <col min="2051" max="2051" width="18.5663716814159" style="1367" customWidth="1"/>
    <col min="2052" max="2052" width="9" style="1367" customWidth="1"/>
    <col min="2053" max="2053" width="1.70796460176991" style="1367" customWidth="1"/>
    <col min="2054" max="2054" width="5.70796460176991" style="1367" customWidth="1"/>
    <col min="2055" max="2055" width="1.85840707964602" style="1367" customWidth="1"/>
    <col min="2056" max="2056" width="6.14159292035398" style="1367" customWidth="1"/>
    <col min="2057" max="2057" width="2.28318584070796" style="1367" customWidth="1"/>
    <col min="2058" max="2058" width="6.42477876106195" style="1367" customWidth="1"/>
    <col min="2059" max="2059" width="18.858407079646" style="1367" customWidth="1"/>
    <col min="2060" max="2060" width="5.70796460176991" style="1367" customWidth="1"/>
    <col min="2061" max="2061" width="29.283185840708" style="1367" customWidth="1"/>
    <col min="2062" max="2062" width="9.14159292035398" style="1367"/>
    <col min="2063" max="2063" width="13.283185840708" style="1367" customWidth="1"/>
    <col min="2064" max="2304" width="9.14159292035398" style="1367"/>
    <col min="2305" max="2305" width="3.14159292035398" style="1367" customWidth="1"/>
    <col min="2306" max="2306" width="37.283185840708" style="1367" customWidth="1"/>
    <col min="2307" max="2307" width="18.5663716814159" style="1367" customWidth="1"/>
    <col min="2308" max="2308" width="9" style="1367" customWidth="1"/>
    <col min="2309" max="2309" width="1.70796460176991" style="1367" customWidth="1"/>
    <col min="2310" max="2310" width="5.70796460176991" style="1367" customWidth="1"/>
    <col min="2311" max="2311" width="1.85840707964602" style="1367" customWidth="1"/>
    <col min="2312" max="2312" width="6.14159292035398" style="1367" customWidth="1"/>
    <col min="2313" max="2313" width="2.28318584070796" style="1367" customWidth="1"/>
    <col min="2314" max="2314" width="6.42477876106195" style="1367" customWidth="1"/>
    <col min="2315" max="2315" width="18.858407079646" style="1367" customWidth="1"/>
    <col min="2316" max="2316" width="5.70796460176991" style="1367" customWidth="1"/>
    <col min="2317" max="2317" width="29.283185840708" style="1367" customWidth="1"/>
    <col min="2318" max="2318" width="9.14159292035398" style="1367"/>
    <col min="2319" max="2319" width="13.283185840708" style="1367" customWidth="1"/>
    <col min="2320" max="2560" width="9.14159292035398" style="1367"/>
    <col min="2561" max="2561" width="3.14159292035398" style="1367" customWidth="1"/>
    <col min="2562" max="2562" width="37.283185840708" style="1367" customWidth="1"/>
    <col min="2563" max="2563" width="18.5663716814159" style="1367" customWidth="1"/>
    <col min="2564" max="2564" width="9" style="1367" customWidth="1"/>
    <col min="2565" max="2565" width="1.70796460176991" style="1367" customWidth="1"/>
    <col min="2566" max="2566" width="5.70796460176991" style="1367" customWidth="1"/>
    <col min="2567" max="2567" width="1.85840707964602" style="1367" customWidth="1"/>
    <col min="2568" max="2568" width="6.14159292035398" style="1367" customWidth="1"/>
    <col min="2569" max="2569" width="2.28318584070796" style="1367" customWidth="1"/>
    <col min="2570" max="2570" width="6.42477876106195" style="1367" customWidth="1"/>
    <col min="2571" max="2571" width="18.858407079646" style="1367" customWidth="1"/>
    <col min="2572" max="2572" width="5.70796460176991" style="1367" customWidth="1"/>
    <col min="2573" max="2573" width="29.283185840708" style="1367" customWidth="1"/>
    <col min="2574" max="2574" width="9.14159292035398" style="1367"/>
    <col min="2575" max="2575" width="13.283185840708" style="1367" customWidth="1"/>
    <col min="2576" max="2816" width="9.14159292035398" style="1367"/>
    <col min="2817" max="2817" width="3.14159292035398" style="1367" customWidth="1"/>
    <col min="2818" max="2818" width="37.283185840708" style="1367" customWidth="1"/>
    <col min="2819" max="2819" width="18.5663716814159" style="1367" customWidth="1"/>
    <col min="2820" max="2820" width="9" style="1367" customWidth="1"/>
    <col min="2821" max="2821" width="1.70796460176991" style="1367" customWidth="1"/>
    <col min="2822" max="2822" width="5.70796460176991" style="1367" customWidth="1"/>
    <col min="2823" max="2823" width="1.85840707964602" style="1367" customWidth="1"/>
    <col min="2824" max="2824" width="6.14159292035398" style="1367" customWidth="1"/>
    <col min="2825" max="2825" width="2.28318584070796" style="1367" customWidth="1"/>
    <col min="2826" max="2826" width="6.42477876106195" style="1367" customWidth="1"/>
    <col min="2827" max="2827" width="18.858407079646" style="1367" customWidth="1"/>
    <col min="2828" max="2828" width="5.70796460176991" style="1367" customWidth="1"/>
    <col min="2829" max="2829" width="29.283185840708" style="1367" customWidth="1"/>
    <col min="2830" max="2830" width="9.14159292035398" style="1367"/>
    <col min="2831" max="2831" width="13.283185840708" style="1367" customWidth="1"/>
    <col min="2832" max="3072" width="9.14159292035398" style="1367"/>
    <col min="3073" max="3073" width="3.14159292035398" style="1367" customWidth="1"/>
    <col min="3074" max="3074" width="37.283185840708" style="1367" customWidth="1"/>
    <col min="3075" max="3075" width="18.5663716814159" style="1367" customWidth="1"/>
    <col min="3076" max="3076" width="9" style="1367" customWidth="1"/>
    <col min="3077" max="3077" width="1.70796460176991" style="1367" customWidth="1"/>
    <col min="3078" max="3078" width="5.70796460176991" style="1367" customWidth="1"/>
    <col min="3079" max="3079" width="1.85840707964602" style="1367" customWidth="1"/>
    <col min="3080" max="3080" width="6.14159292035398" style="1367" customWidth="1"/>
    <col min="3081" max="3081" width="2.28318584070796" style="1367" customWidth="1"/>
    <col min="3082" max="3082" width="6.42477876106195" style="1367" customWidth="1"/>
    <col min="3083" max="3083" width="18.858407079646" style="1367" customWidth="1"/>
    <col min="3084" max="3084" width="5.70796460176991" style="1367" customWidth="1"/>
    <col min="3085" max="3085" width="29.283185840708" style="1367" customWidth="1"/>
    <col min="3086" max="3086" width="9.14159292035398" style="1367"/>
    <col min="3087" max="3087" width="13.283185840708" style="1367" customWidth="1"/>
    <col min="3088" max="3328" width="9.14159292035398" style="1367"/>
    <col min="3329" max="3329" width="3.14159292035398" style="1367" customWidth="1"/>
    <col min="3330" max="3330" width="37.283185840708" style="1367" customWidth="1"/>
    <col min="3331" max="3331" width="18.5663716814159" style="1367" customWidth="1"/>
    <col min="3332" max="3332" width="9" style="1367" customWidth="1"/>
    <col min="3333" max="3333" width="1.70796460176991" style="1367" customWidth="1"/>
    <col min="3334" max="3334" width="5.70796460176991" style="1367" customWidth="1"/>
    <col min="3335" max="3335" width="1.85840707964602" style="1367" customWidth="1"/>
    <col min="3336" max="3336" width="6.14159292035398" style="1367" customWidth="1"/>
    <col min="3337" max="3337" width="2.28318584070796" style="1367" customWidth="1"/>
    <col min="3338" max="3338" width="6.42477876106195" style="1367" customWidth="1"/>
    <col min="3339" max="3339" width="18.858407079646" style="1367" customWidth="1"/>
    <col min="3340" max="3340" width="5.70796460176991" style="1367" customWidth="1"/>
    <col min="3341" max="3341" width="29.283185840708" style="1367" customWidth="1"/>
    <col min="3342" max="3342" width="9.14159292035398" style="1367"/>
    <col min="3343" max="3343" width="13.283185840708" style="1367" customWidth="1"/>
    <col min="3344" max="3584" width="9.14159292035398" style="1367"/>
    <col min="3585" max="3585" width="3.14159292035398" style="1367" customWidth="1"/>
    <col min="3586" max="3586" width="37.283185840708" style="1367" customWidth="1"/>
    <col min="3587" max="3587" width="18.5663716814159" style="1367" customWidth="1"/>
    <col min="3588" max="3588" width="9" style="1367" customWidth="1"/>
    <col min="3589" max="3589" width="1.70796460176991" style="1367" customWidth="1"/>
    <col min="3590" max="3590" width="5.70796460176991" style="1367" customWidth="1"/>
    <col min="3591" max="3591" width="1.85840707964602" style="1367" customWidth="1"/>
    <col min="3592" max="3592" width="6.14159292035398" style="1367" customWidth="1"/>
    <col min="3593" max="3593" width="2.28318584070796" style="1367" customWidth="1"/>
    <col min="3594" max="3594" width="6.42477876106195" style="1367" customWidth="1"/>
    <col min="3595" max="3595" width="18.858407079646" style="1367" customWidth="1"/>
    <col min="3596" max="3596" width="5.70796460176991" style="1367" customWidth="1"/>
    <col min="3597" max="3597" width="29.283185840708" style="1367" customWidth="1"/>
    <col min="3598" max="3598" width="9.14159292035398" style="1367"/>
    <col min="3599" max="3599" width="13.283185840708" style="1367" customWidth="1"/>
    <col min="3600" max="3840" width="9.14159292035398" style="1367"/>
    <col min="3841" max="3841" width="3.14159292035398" style="1367" customWidth="1"/>
    <col min="3842" max="3842" width="37.283185840708" style="1367" customWidth="1"/>
    <col min="3843" max="3843" width="18.5663716814159" style="1367" customWidth="1"/>
    <col min="3844" max="3844" width="9" style="1367" customWidth="1"/>
    <col min="3845" max="3845" width="1.70796460176991" style="1367" customWidth="1"/>
    <col min="3846" max="3846" width="5.70796460176991" style="1367" customWidth="1"/>
    <col min="3847" max="3847" width="1.85840707964602" style="1367" customWidth="1"/>
    <col min="3848" max="3848" width="6.14159292035398" style="1367" customWidth="1"/>
    <col min="3849" max="3849" width="2.28318584070796" style="1367" customWidth="1"/>
    <col min="3850" max="3850" width="6.42477876106195" style="1367" customWidth="1"/>
    <col min="3851" max="3851" width="18.858407079646" style="1367" customWidth="1"/>
    <col min="3852" max="3852" width="5.70796460176991" style="1367" customWidth="1"/>
    <col min="3853" max="3853" width="29.283185840708" style="1367" customWidth="1"/>
    <col min="3854" max="3854" width="9.14159292035398" style="1367"/>
    <col min="3855" max="3855" width="13.283185840708" style="1367" customWidth="1"/>
    <col min="3856" max="4096" width="9.14159292035398" style="1367"/>
    <col min="4097" max="4097" width="3.14159292035398" style="1367" customWidth="1"/>
    <col min="4098" max="4098" width="37.283185840708" style="1367" customWidth="1"/>
    <col min="4099" max="4099" width="18.5663716814159" style="1367" customWidth="1"/>
    <col min="4100" max="4100" width="9" style="1367" customWidth="1"/>
    <col min="4101" max="4101" width="1.70796460176991" style="1367" customWidth="1"/>
    <col min="4102" max="4102" width="5.70796460176991" style="1367" customWidth="1"/>
    <col min="4103" max="4103" width="1.85840707964602" style="1367" customWidth="1"/>
    <col min="4104" max="4104" width="6.14159292035398" style="1367" customWidth="1"/>
    <col min="4105" max="4105" width="2.28318584070796" style="1367" customWidth="1"/>
    <col min="4106" max="4106" width="6.42477876106195" style="1367" customWidth="1"/>
    <col min="4107" max="4107" width="18.858407079646" style="1367" customWidth="1"/>
    <col min="4108" max="4108" width="5.70796460176991" style="1367" customWidth="1"/>
    <col min="4109" max="4109" width="29.283185840708" style="1367" customWidth="1"/>
    <col min="4110" max="4110" width="9.14159292035398" style="1367"/>
    <col min="4111" max="4111" width="13.283185840708" style="1367" customWidth="1"/>
    <col min="4112" max="4352" width="9.14159292035398" style="1367"/>
    <col min="4353" max="4353" width="3.14159292035398" style="1367" customWidth="1"/>
    <col min="4354" max="4354" width="37.283185840708" style="1367" customWidth="1"/>
    <col min="4355" max="4355" width="18.5663716814159" style="1367" customWidth="1"/>
    <col min="4356" max="4356" width="9" style="1367" customWidth="1"/>
    <col min="4357" max="4357" width="1.70796460176991" style="1367" customWidth="1"/>
    <col min="4358" max="4358" width="5.70796460176991" style="1367" customWidth="1"/>
    <col min="4359" max="4359" width="1.85840707964602" style="1367" customWidth="1"/>
    <col min="4360" max="4360" width="6.14159292035398" style="1367" customWidth="1"/>
    <col min="4361" max="4361" width="2.28318584070796" style="1367" customWidth="1"/>
    <col min="4362" max="4362" width="6.42477876106195" style="1367" customWidth="1"/>
    <col min="4363" max="4363" width="18.858407079646" style="1367" customWidth="1"/>
    <col min="4364" max="4364" width="5.70796460176991" style="1367" customWidth="1"/>
    <col min="4365" max="4365" width="29.283185840708" style="1367" customWidth="1"/>
    <col min="4366" max="4366" width="9.14159292035398" style="1367"/>
    <col min="4367" max="4367" width="13.283185840708" style="1367" customWidth="1"/>
    <col min="4368" max="4608" width="9.14159292035398" style="1367"/>
    <col min="4609" max="4609" width="3.14159292035398" style="1367" customWidth="1"/>
    <col min="4610" max="4610" width="37.283185840708" style="1367" customWidth="1"/>
    <col min="4611" max="4611" width="18.5663716814159" style="1367" customWidth="1"/>
    <col min="4612" max="4612" width="9" style="1367" customWidth="1"/>
    <col min="4613" max="4613" width="1.70796460176991" style="1367" customWidth="1"/>
    <col min="4614" max="4614" width="5.70796460176991" style="1367" customWidth="1"/>
    <col min="4615" max="4615" width="1.85840707964602" style="1367" customWidth="1"/>
    <col min="4616" max="4616" width="6.14159292035398" style="1367" customWidth="1"/>
    <col min="4617" max="4617" width="2.28318584070796" style="1367" customWidth="1"/>
    <col min="4618" max="4618" width="6.42477876106195" style="1367" customWidth="1"/>
    <col min="4619" max="4619" width="18.858407079646" style="1367" customWidth="1"/>
    <col min="4620" max="4620" width="5.70796460176991" style="1367" customWidth="1"/>
    <col min="4621" max="4621" width="29.283185840708" style="1367" customWidth="1"/>
    <col min="4622" max="4622" width="9.14159292035398" style="1367"/>
    <col min="4623" max="4623" width="13.283185840708" style="1367" customWidth="1"/>
    <col min="4624" max="4864" width="9.14159292035398" style="1367"/>
    <col min="4865" max="4865" width="3.14159292035398" style="1367" customWidth="1"/>
    <col min="4866" max="4866" width="37.283185840708" style="1367" customWidth="1"/>
    <col min="4867" max="4867" width="18.5663716814159" style="1367" customWidth="1"/>
    <col min="4868" max="4868" width="9" style="1367" customWidth="1"/>
    <col min="4869" max="4869" width="1.70796460176991" style="1367" customWidth="1"/>
    <col min="4870" max="4870" width="5.70796460176991" style="1367" customWidth="1"/>
    <col min="4871" max="4871" width="1.85840707964602" style="1367" customWidth="1"/>
    <col min="4872" max="4872" width="6.14159292035398" style="1367" customWidth="1"/>
    <col min="4873" max="4873" width="2.28318584070796" style="1367" customWidth="1"/>
    <col min="4874" max="4874" width="6.42477876106195" style="1367" customWidth="1"/>
    <col min="4875" max="4875" width="18.858407079646" style="1367" customWidth="1"/>
    <col min="4876" max="4876" width="5.70796460176991" style="1367" customWidth="1"/>
    <col min="4877" max="4877" width="29.283185840708" style="1367" customWidth="1"/>
    <col min="4878" max="4878" width="9.14159292035398" style="1367"/>
    <col min="4879" max="4879" width="13.283185840708" style="1367" customWidth="1"/>
    <col min="4880" max="5120" width="9.14159292035398" style="1367"/>
    <col min="5121" max="5121" width="3.14159292035398" style="1367" customWidth="1"/>
    <col min="5122" max="5122" width="37.283185840708" style="1367" customWidth="1"/>
    <col min="5123" max="5123" width="18.5663716814159" style="1367" customWidth="1"/>
    <col min="5124" max="5124" width="9" style="1367" customWidth="1"/>
    <col min="5125" max="5125" width="1.70796460176991" style="1367" customWidth="1"/>
    <col min="5126" max="5126" width="5.70796460176991" style="1367" customWidth="1"/>
    <col min="5127" max="5127" width="1.85840707964602" style="1367" customWidth="1"/>
    <col min="5128" max="5128" width="6.14159292035398" style="1367" customWidth="1"/>
    <col min="5129" max="5129" width="2.28318584070796" style="1367" customWidth="1"/>
    <col min="5130" max="5130" width="6.42477876106195" style="1367" customWidth="1"/>
    <col min="5131" max="5131" width="18.858407079646" style="1367" customWidth="1"/>
    <col min="5132" max="5132" width="5.70796460176991" style="1367" customWidth="1"/>
    <col min="5133" max="5133" width="29.283185840708" style="1367" customWidth="1"/>
    <col min="5134" max="5134" width="9.14159292035398" style="1367"/>
    <col min="5135" max="5135" width="13.283185840708" style="1367" customWidth="1"/>
    <col min="5136" max="5376" width="9.14159292035398" style="1367"/>
    <col min="5377" max="5377" width="3.14159292035398" style="1367" customWidth="1"/>
    <col min="5378" max="5378" width="37.283185840708" style="1367" customWidth="1"/>
    <col min="5379" max="5379" width="18.5663716814159" style="1367" customWidth="1"/>
    <col min="5380" max="5380" width="9" style="1367" customWidth="1"/>
    <col min="5381" max="5381" width="1.70796460176991" style="1367" customWidth="1"/>
    <col min="5382" max="5382" width="5.70796460176991" style="1367" customWidth="1"/>
    <col min="5383" max="5383" width="1.85840707964602" style="1367" customWidth="1"/>
    <col min="5384" max="5384" width="6.14159292035398" style="1367" customWidth="1"/>
    <col min="5385" max="5385" width="2.28318584070796" style="1367" customWidth="1"/>
    <col min="5386" max="5386" width="6.42477876106195" style="1367" customWidth="1"/>
    <col min="5387" max="5387" width="18.858407079646" style="1367" customWidth="1"/>
    <col min="5388" max="5388" width="5.70796460176991" style="1367" customWidth="1"/>
    <col min="5389" max="5389" width="29.283185840708" style="1367" customWidth="1"/>
    <col min="5390" max="5390" width="9.14159292035398" style="1367"/>
    <col min="5391" max="5391" width="13.283185840708" style="1367" customWidth="1"/>
    <col min="5392" max="5632" width="9.14159292035398" style="1367"/>
    <col min="5633" max="5633" width="3.14159292035398" style="1367" customWidth="1"/>
    <col min="5634" max="5634" width="37.283185840708" style="1367" customWidth="1"/>
    <col min="5635" max="5635" width="18.5663716814159" style="1367" customWidth="1"/>
    <col min="5636" max="5636" width="9" style="1367" customWidth="1"/>
    <col min="5637" max="5637" width="1.70796460176991" style="1367" customWidth="1"/>
    <col min="5638" max="5638" width="5.70796460176991" style="1367" customWidth="1"/>
    <col min="5639" max="5639" width="1.85840707964602" style="1367" customWidth="1"/>
    <col min="5640" max="5640" width="6.14159292035398" style="1367" customWidth="1"/>
    <col min="5641" max="5641" width="2.28318584070796" style="1367" customWidth="1"/>
    <col min="5642" max="5642" width="6.42477876106195" style="1367" customWidth="1"/>
    <col min="5643" max="5643" width="18.858407079646" style="1367" customWidth="1"/>
    <col min="5644" max="5644" width="5.70796460176991" style="1367" customWidth="1"/>
    <col min="5645" max="5645" width="29.283185840708" style="1367" customWidth="1"/>
    <col min="5646" max="5646" width="9.14159292035398" style="1367"/>
    <col min="5647" max="5647" width="13.283185840708" style="1367" customWidth="1"/>
    <col min="5648" max="5888" width="9.14159292035398" style="1367"/>
    <col min="5889" max="5889" width="3.14159292035398" style="1367" customWidth="1"/>
    <col min="5890" max="5890" width="37.283185840708" style="1367" customWidth="1"/>
    <col min="5891" max="5891" width="18.5663716814159" style="1367" customWidth="1"/>
    <col min="5892" max="5892" width="9" style="1367" customWidth="1"/>
    <col min="5893" max="5893" width="1.70796460176991" style="1367" customWidth="1"/>
    <col min="5894" max="5894" width="5.70796460176991" style="1367" customWidth="1"/>
    <col min="5895" max="5895" width="1.85840707964602" style="1367" customWidth="1"/>
    <col min="5896" max="5896" width="6.14159292035398" style="1367" customWidth="1"/>
    <col min="5897" max="5897" width="2.28318584070796" style="1367" customWidth="1"/>
    <col min="5898" max="5898" width="6.42477876106195" style="1367" customWidth="1"/>
    <col min="5899" max="5899" width="18.858407079646" style="1367" customWidth="1"/>
    <col min="5900" max="5900" width="5.70796460176991" style="1367" customWidth="1"/>
    <col min="5901" max="5901" width="29.283185840708" style="1367" customWidth="1"/>
    <col min="5902" max="5902" width="9.14159292035398" style="1367"/>
    <col min="5903" max="5903" width="13.283185840708" style="1367" customWidth="1"/>
    <col min="5904" max="6144" width="9.14159292035398" style="1367"/>
    <col min="6145" max="6145" width="3.14159292035398" style="1367" customWidth="1"/>
    <col min="6146" max="6146" width="37.283185840708" style="1367" customWidth="1"/>
    <col min="6147" max="6147" width="18.5663716814159" style="1367" customWidth="1"/>
    <col min="6148" max="6148" width="9" style="1367" customWidth="1"/>
    <col min="6149" max="6149" width="1.70796460176991" style="1367" customWidth="1"/>
    <col min="6150" max="6150" width="5.70796460176991" style="1367" customWidth="1"/>
    <col min="6151" max="6151" width="1.85840707964602" style="1367" customWidth="1"/>
    <col min="6152" max="6152" width="6.14159292035398" style="1367" customWidth="1"/>
    <col min="6153" max="6153" width="2.28318584070796" style="1367" customWidth="1"/>
    <col min="6154" max="6154" width="6.42477876106195" style="1367" customWidth="1"/>
    <col min="6155" max="6155" width="18.858407079646" style="1367" customWidth="1"/>
    <col min="6156" max="6156" width="5.70796460176991" style="1367" customWidth="1"/>
    <col min="6157" max="6157" width="29.283185840708" style="1367" customWidth="1"/>
    <col min="6158" max="6158" width="9.14159292035398" style="1367"/>
    <col min="6159" max="6159" width="13.283185840708" style="1367" customWidth="1"/>
    <col min="6160" max="6400" width="9.14159292035398" style="1367"/>
    <col min="6401" max="6401" width="3.14159292035398" style="1367" customWidth="1"/>
    <col min="6402" max="6402" width="37.283185840708" style="1367" customWidth="1"/>
    <col min="6403" max="6403" width="18.5663716814159" style="1367" customWidth="1"/>
    <col min="6404" max="6404" width="9" style="1367" customWidth="1"/>
    <col min="6405" max="6405" width="1.70796460176991" style="1367" customWidth="1"/>
    <col min="6406" max="6406" width="5.70796460176991" style="1367" customWidth="1"/>
    <col min="6407" max="6407" width="1.85840707964602" style="1367" customWidth="1"/>
    <col min="6408" max="6408" width="6.14159292035398" style="1367" customWidth="1"/>
    <col min="6409" max="6409" width="2.28318584070796" style="1367" customWidth="1"/>
    <col min="6410" max="6410" width="6.42477876106195" style="1367" customWidth="1"/>
    <col min="6411" max="6411" width="18.858407079646" style="1367" customWidth="1"/>
    <col min="6412" max="6412" width="5.70796460176991" style="1367" customWidth="1"/>
    <col min="6413" max="6413" width="29.283185840708" style="1367" customWidth="1"/>
    <col min="6414" max="6414" width="9.14159292035398" style="1367"/>
    <col min="6415" max="6415" width="13.283185840708" style="1367" customWidth="1"/>
    <col min="6416" max="6656" width="9.14159292035398" style="1367"/>
    <col min="6657" max="6657" width="3.14159292035398" style="1367" customWidth="1"/>
    <col min="6658" max="6658" width="37.283185840708" style="1367" customWidth="1"/>
    <col min="6659" max="6659" width="18.5663716814159" style="1367" customWidth="1"/>
    <col min="6660" max="6660" width="9" style="1367" customWidth="1"/>
    <col min="6661" max="6661" width="1.70796460176991" style="1367" customWidth="1"/>
    <col min="6662" max="6662" width="5.70796460176991" style="1367" customWidth="1"/>
    <col min="6663" max="6663" width="1.85840707964602" style="1367" customWidth="1"/>
    <col min="6664" max="6664" width="6.14159292035398" style="1367" customWidth="1"/>
    <col min="6665" max="6665" width="2.28318584070796" style="1367" customWidth="1"/>
    <col min="6666" max="6666" width="6.42477876106195" style="1367" customWidth="1"/>
    <col min="6667" max="6667" width="18.858407079646" style="1367" customWidth="1"/>
    <col min="6668" max="6668" width="5.70796460176991" style="1367" customWidth="1"/>
    <col min="6669" max="6669" width="29.283185840708" style="1367" customWidth="1"/>
    <col min="6670" max="6670" width="9.14159292035398" style="1367"/>
    <col min="6671" max="6671" width="13.283185840708" style="1367" customWidth="1"/>
    <col min="6672" max="6912" width="9.14159292035398" style="1367"/>
    <col min="6913" max="6913" width="3.14159292035398" style="1367" customWidth="1"/>
    <col min="6914" max="6914" width="37.283185840708" style="1367" customWidth="1"/>
    <col min="6915" max="6915" width="18.5663716814159" style="1367" customWidth="1"/>
    <col min="6916" max="6916" width="9" style="1367" customWidth="1"/>
    <col min="6917" max="6917" width="1.70796460176991" style="1367" customWidth="1"/>
    <col min="6918" max="6918" width="5.70796460176991" style="1367" customWidth="1"/>
    <col min="6919" max="6919" width="1.85840707964602" style="1367" customWidth="1"/>
    <col min="6920" max="6920" width="6.14159292035398" style="1367" customWidth="1"/>
    <col min="6921" max="6921" width="2.28318584070796" style="1367" customWidth="1"/>
    <col min="6922" max="6922" width="6.42477876106195" style="1367" customWidth="1"/>
    <col min="6923" max="6923" width="18.858407079646" style="1367" customWidth="1"/>
    <col min="6924" max="6924" width="5.70796460176991" style="1367" customWidth="1"/>
    <col min="6925" max="6925" width="29.283185840708" style="1367" customWidth="1"/>
    <col min="6926" max="6926" width="9.14159292035398" style="1367"/>
    <col min="6927" max="6927" width="13.283185840708" style="1367" customWidth="1"/>
    <col min="6928" max="7168" width="9.14159292035398" style="1367"/>
    <col min="7169" max="7169" width="3.14159292035398" style="1367" customWidth="1"/>
    <col min="7170" max="7170" width="37.283185840708" style="1367" customWidth="1"/>
    <col min="7171" max="7171" width="18.5663716814159" style="1367" customWidth="1"/>
    <col min="7172" max="7172" width="9" style="1367" customWidth="1"/>
    <col min="7173" max="7173" width="1.70796460176991" style="1367" customWidth="1"/>
    <col min="7174" max="7174" width="5.70796460176991" style="1367" customWidth="1"/>
    <col min="7175" max="7175" width="1.85840707964602" style="1367" customWidth="1"/>
    <col min="7176" max="7176" width="6.14159292035398" style="1367" customWidth="1"/>
    <col min="7177" max="7177" width="2.28318584070796" style="1367" customWidth="1"/>
    <col min="7178" max="7178" width="6.42477876106195" style="1367" customWidth="1"/>
    <col min="7179" max="7179" width="18.858407079646" style="1367" customWidth="1"/>
    <col min="7180" max="7180" width="5.70796460176991" style="1367" customWidth="1"/>
    <col min="7181" max="7181" width="29.283185840708" style="1367" customWidth="1"/>
    <col min="7182" max="7182" width="9.14159292035398" style="1367"/>
    <col min="7183" max="7183" width="13.283185840708" style="1367" customWidth="1"/>
    <col min="7184" max="7424" width="9.14159292035398" style="1367"/>
    <col min="7425" max="7425" width="3.14159292035398" style="1367" customWidth="1"/>
    <col min="7426" max="7426" width="37.283185840708" style="1367" customWidth="1"/>
    <col min="7427" max="7427" width="18.5663716814159" style="1367" customWidth="1"/>
    <col min="7428" max="7428" width="9" style="1367" customWidth="1"/>
    <col min="7429" max="7429" width="1.70796460176991" style="1367" customWidth="1"/>
    <col min="7430" max="7430" width="5.70796460176991" style="1367" customWidth="1"/>
    <col min="7431" max="7431" width="1.85840707964602" style="1367" customWidth="1"/>
    <col min="7432" max="7432" width="6.14159292035398" style="1367" customWidth="1"/>
    <col min="7433" max="7433" width="2.28318584070796" style="1367" customWidth="1"/>
    <col min="7434" max="7434" width="6.42477876106195" style="1367" customWidth="1"/>
    <col min="7435" max="7435" width="18.858407079646" style="1367" customWidth="1"/>
    <col min="7436" max="7436" width="5.70796460176991" style="1367" customWidth="1"/>
    <col min="7437" max="7437" width="29.283185840708" style="1367" customWidth="1"/>
    <col min="7438" max="7438" width="9.14159292035398" style="1367"/>
    <col min="7439" max="7439" width="13.283185840708" style="1367" customWidth="1"/>
    <col min="7440" max="7680" width="9.14159292035398" style="1367"/>
    <col min="7681" max="7681" width="3.14159292035398" style="1367" customWidth="1"/>
    <col min="7682" max="7682" width="37.283185840708" style="1367" customWidth="1"/>
    <col min="7683" max="7683" width="18.5663716814159" style="1367" customWidth="1"/>
    <col min="7684" max="7684" width="9" style="1367" customWidth="1"/>
    <col min="7685" max="7685" width="1.70796460176991" style="1367" customWidth="1"/>
    <col min="7686" max="7686" width="5.70796460176991" style="1367" customWidth="1"/>
    <col min="7687" max="7687" width="1.85840707964602" style="1367" customWidth="1"/>
    <col min="7688" max="7688" width="6.14159292035398" style="1367" customWidth="1"/>
    <col min="7689" max="7689" width="2.28318584070796" style="1367" customWidth="1"/>
    <col min="7690" max="7690" width="6.42477876106195" style="1367" customWidth="1"/>
    <col min="7691" max="7691" width="18.858407079646" style="1367" customWidth="1"/>
    <col min="7692" max="7692" width="5.70796460176991" style="1367" customWidth="1"/>
    <col min="7693" max="7693" width="29.283185840708" style="1367" customWidth="1"/>
    <col min="7694" max="7694" width="9.14159292035398" style="1367"/>
    <col min="7695" max="7695" width="13.283185840708" style="1367" customWidth="1"/>
    <col min="7696" max="7936" width="9.14159292035398" style="1367"/>
    <col min="7937" max="7937" width="3.14159292035398" style="1367" customWidth="1"/>
    <col min="7938" max="7938" width="37.283185840708" style="1367" customWidth="1"/>
    <col min="7939" max="7939" width="18.5663716814159" style="1367" customWidth="1"/>
    <col min="7940" max="7940" width="9" style="1367" customWidth="1"/>
    <col min="7941" max="7941" width="1.70796460176991" style="1367" customWidth="1"/>
    <col min="7942" max="7942" width="5.70796460176991" style="1367" customWidth="1"/>
    <col min="7943" max="7943" width="1.85840707964602" style="1367" customWidth="1"/>
    <col min="7944" max="7944" width="6.14159292035398" style="1367" customWidth="1"/>
    <col min="7945" max="7945" width="2.28318584070796" style="1367" customWidth="1"/>
    <col min="7946" max="7946" width="6.42477876106195" style="1367" customWidth="1"/>
    <col min="7947" max="7947" width="18.858407079646" style="1367" customWidth="1"/>
    <col min="7948" max="7948" width="5.70796460176991" style="1367" customWidth="1"/>
    <col min="7949" max="7949" width="29.283185840708" style="1367" customWidth="1"/>
    <col min="7950" max="7950" width="9.14159292035398" style="1367"/>
    <col min="7951" max="7951" width="13.283185840708" style="1367" customWidth="1"/>
    <col min="7952" max="8192" width="9.14159292035398" style="1367"/>
    <col min="8193" max="8193" width="3.14159292035398" style="1367" customWidth="1"/>
    <col min="8194" max="8194" width="37.283185840708" style="1367" customWidth="1"/>
    <col min="8195" max="8195" width="18.5663716814159" style="1367" customWidth="1"/>
    <col min="8196" max="8196" width="9" style="1367" customWidth="1"/>
    <col min="8197" max="8197" width="1.70796460176991" style="1367" customWidth="1"/>
    <col min="8198" max="8198" width="5.70796460176991" style="1367" customWidth="1"/>
    <col min="8199" max="8199" width="1.85840707964602" style="1367" customWidth="1"/>
    <col min="8200" max="8200" width="6.14159292035398" style="1367" customWidth="1"/>
    <col min="8201" max="8201" width="2.28318584070796" style="1367" customWidth="1"/>
    <col min="8202" max="8202" width="6.42477876106195" style="1367" customWidth="1"/>
    <col min="8203" max="8203" width="18.858407079646" style="1367" customWidth="1"/>
    <col min="8204" max="8204" width="5.70796460176991" style="1367" customWidth="1"/>
    <col min="8205" max="8205" width="29.283185840708" style="1367" customWidth="1"/>
    <col min="8206" max="8206" width="9.14159292035398" style="1367"/>
    <col min="8207" max="8207" width="13.283185840708" style="1367" customWidth="1"/>
    <col min="8208" max="8448" width="9.14159292035398" style="1367"/>
    <col min="8449" max="8449" width="3.14159292035398" style="1367" customWidth="1"/>
    <col min="8450" max="8450" width="37.283185840708" style="1367" customWidth="1"/>
    <col min="8451" max="8451" width="18.5663716814159" style="1367" customWidth="1"/>
    <col min="8452" max="8452" width="9" style="1367" customWidth="1"/>
    <col min="8453" max="8453" width="1.70796460176991" style="1367" customWidth="1"/>
    <col min="8454" max="8454" width="5.70796460176991" style="1367" customWidth="1"/>
    <col min="8455" max="8455" width="1.85840707964602" style="1367" customWidth="1"/>
    <col min="8456" max="8456" width="6.14159292035398" style="1367" customWidth="1"/>
    <col min="8457" max="8457" width="2.28318584070796" style="1367" customWidth="1"/>
    <col min="8458" max="8458" width="6.42477876106195" style="1367" customWidth="1"/>
    <col min="8459" max="8459" width="18.858407079646" style="1367" customWidth="1"/>
    <col min="8460" max="8460" width="5.70796460176991" style="1367" customWidth="1"/>
    <col min="8461" max="8461" width="29.283185840708" style="1367" customWidth="1"/>
    <col min="8462" max="8462" width="9.14159292035398" style="1367"/>
    <col min="8463" max="8463" width="13.283185840708" style="1367" customWidth="1"/>
    <col min="8464" max="8704" width="9.14159292035398" style="1367"/>
    <col min="8705" max="8705" width="3.14159292035398" style="1367" customWidth="1"/>
    <col min="8706" max="8706" width="37.283185840708" style="1367" customWidth="1"/>
    <col min="8707" max="8707" width="18.5663716814159" style="1367" customWidth="1"/>
    <col min="8708" max="8708" width="9" style="1367" customWidth="1"/>
    <col min="8709" max="8709" width="1.70796460176991" style="1367" customWidth="1"/>
    <col min="8710" max="8710" width="5.70796460176991" style="1367" customWidth="1"/>
    <col min="8711" max="8711" width="1.85840707964602" style="1367" customWidth="1"/>
    <col min="8712" max="8712" width="6.14159292035398" style="1367" customWidth="1"/>
    <col min="8713" max="8713" width="2.28318584070796" style="1367" customWidth="1"/>
    <col min="8714" max="8714" width="6.42477876106195" style="1367" customWidth="1"/>
    <col min="8715" max="8715" width="18.858407079646" style="1367" customWidth="1"/>
    <col min="8716" max="8716" width="5.70796460176991" style="1367" customWidth="1"/>
    <col min="8717" max="8717" width="29.283185840708" style="1367" customWidth="1"/>
    <col min="8718" max="8718" width="9.14159292035398" style="1367"/>
    <col min="8719" max="8719" width="13.283185840708" style="1367" customWidth="1"/>
    <col min="8720" max="8960" width="9.14159292035398" style="1367"/>
    <col min="8961" max="8961" width="3.14159292035398" style="1367" customWidth="1"/>
    <col min="8962" max="8962" width="37.283185840708" style="1367" customWidth="1"/>
    <col min="8963" max="8963" width="18.5663716814159" style="1367" customWidth="1"/>
    <col min="8964" max="8964" width="9" style="1367" customWidth="1"/>
    <col min="8965" max="8965" width="1.70796460176991" style="1367" customWidth="1"/>
    <col min="8966" max="8966" width="5.70796460176991" style="1367" customWidth="1"/>
    <col min="8967" max="8967" width="1.85840707964602" style="1367" customWidth="1"/>
    <col min="8968" max="8968" width="6.14159292035398" style="1367" customWidth="1"/>
    <col min="8969" max="8969" width="2.28318584070796" style="1367" customWidth="1"/>
    <col min="8970" max="8970" width="6.42477876106195" style="1367" customWidth="1"/>
    <col min="8971" max="8971" width="18.858407079646" style="1367" customWidth="1"/>
    <col min="8972" max="8972" width="5.70796460176991" style="1367" customWidth="1"/>
    <col min="8973" max="8973" width="29.283185840708" style="1367" customWidth="1"/>
    <col min="8974" max="8974" width="9.14159292035398" style="1367"/>
    <col min="8975" max="8975" width="13.283185840708" style="1367" customWidth="1"/>
    <col min="8976" max="9216" width="9.14159292035398" style="1367"/>
    <col min="9217" max="9217" width="3.14159292035398" style="1367" customWidth="1"/>
    <col min="9218" max="9218" width="37.283185840708" style="1367" customWidth="1"/>
    <col min="9219" max="9219" width="18.5663716814159" style="1367" customWidth="1"/>
    <col min="9220" max="9220" width="9" style="1367" customWidth="1"/>
    <col min="9221" max="9221" width="1.70796460176991" style="1367" customWidth="1"/>
    <col min="9222" max="9222" width="5.70796460176991" style="1367" customWidth="1"/>
    <col min="9223" max="9223" width="1.85840707964602" style="1367" customWidth="1"/>
    <col min="9224" max="9224" width="6.14159292035398" style="1367" customWidth="1"/>
    <col min="9225" max="9225" width="2.28318584070796" style="1367" customWidth="1"/>
    <col min="9226" max="9226" width="6.42477876106195" style="1367" customWidth="1"/>
    <col min="9227" max="9227" width="18.858407079646" style="1367" customWidth="1"/>
    <col min="9228" max="9228" width="5.70796460176991" style="1367" customWidth="1"/>
    <col min="9229" max="9229" width="29.283185840708" style="1367" customWidth="1"/>
    <col min="9230" max="9230" width="9.14159292035398" style="1367"/>
    <col min="9231" max="9231" width="13.283185840708" style="1367" customWidth="1"/>
    <col min="9232" max="9472" width="9.14159292035398" style="1367"/>
    <col min="9473" max="9473" width="3.14159292035398" style="1367" customWidth="1"/>
    <col min="9474" max="9474" width="37.283185840708" style="1367" customWidth="1"/>
    <col min="9475" max="9475" width="18.5663716814159" style="1367" customWidth="1"/>
    <col min="9476" max="9476" width="9" style="1367" customWidth="1"/>
    <col min="9477" max="9477" width="1.70796460176991" style="1367" customWidth="1"/>
    <col min="9478" max="9478" width="5.70796460176991" style="1367" customWidth="1"/>
    <col min="9479" max="9479" width="1.85840707964602" style="1367" customWidth="1"/>
    <col min="9480" max="9480" width="6.14159292035398" style="1367" customWidth="1"/>
    <col min="9481" max="9481" width="2.28318584070796" style="1367" customWidth="1"/>
    <col min="9482" max="9482" width="6.42477876106195" style="1367" customWidth="1"/>
    <col min="9483" max="9483" width="18.858407079646" style="1367" customWidth="1"/>
    <col min="9484" max="9484" width="5.70796460176991" style="1367" customWidth="1"/>
    <col min="9485" max="9485" width="29.283185840708" style="1367" customWidth="1"/>
    <col min="9486" max="9486" width="9.14159292035398" style="1367"/>
    <col min="9487" max="9487" width="13.283185840708" style="1367" customWidth="1"/>
    <col min="9488" max="9728" width="9.14159292035398" style="1367"/>
    <col min="9729" max="9729" width="3.14159292035398" style="1367" customWidth="1"/>
    <col min="9730" max="9730" width="37.283185840708" style="1367" customWidth="1"/>
    <col min="9731" max="9731" width="18.5663716814159" style="1367" customWidth="1"/>
    <col min="9732" max="9732" width="9" style="1367" customWidth="1"/>
    <col min="9733" max="9733" width="1.70796460176991" style="1367" customWidth="1"/>
    <col min="9734" max="9734" width="5.70796460176991" style="1367" customWidth="1"/>
    <col min="9735" max="9735" width="1.85840707964602" style="1367" customWidth="1"/>
    <col min="9736" max="9736" width="6.14159292035398" style="1367" customWidth="1"/>
    <col min="9737" max="9737" width="2.28318584070796" style="1367" customWidth="1"/>
    <col min="9738" max="9738" width="6.42477876106195" style="1367" customWidth="1"/>
    <col min="9739" max="9739" width="18.858407079646" style="1367" customWidth="1"/>
    <col min="9740" max="9740" width="5.70796460176991" style="1367" customWidth="1"/>
    <col min="9741" max="9741" width="29.283185840708" style="1367" customWidth="1"/>
    <col min="9742" max="9742" width="9.14159292035398" style="1367"/>
    <col min="9743" max="9743" width="13.283185840708" style="1367" customWidth="1"/>
    <col min="9744" max="9984" width="9.14159292035398" style="1367"/>
    <col min="9985" max="9985" width="3.14159292035398" style="1367" customWidth="1"/>
    <col min="9986" max="9986" width="37.283185840708" style="1367" customWidth="1"/>
    <col min="9987" max="9987" width="18.5663716814159" style="1367" customWidth="1"/>
    <col min="9988" max="9988" width="9" style="1367" customWidth="1"/>
    <col min="9989" max="9989" width="1.70796460176991" style="1367" customWidth="1"/>
    <col min="9990" max="9990" width="5.70796460176991" style="1367" customWidth="1"/>
    <col min="9991" max="9991" width="1.85840707964602" style="1367" customWidth="1"/>
    <col min="9992" max="9992" width="6.14159292035398" style="1367" customWidth="1"/>
    <col min="9993" max="9993" width="2.28318584070796" style="1367" customWidth="1"/>
    <col min="9994" max="9994" width="6.42477876106195" style="1367" customWidth="1"/>
    <col min="9995" max="9995" width="18.858407079646" style="1367" customWidth="1"/>
    <col min="9996" max="9996" width="5.70796460176991" style="1367" customWidth="1"/>
    <col min="9997" max="9997" width="29.283185840708" style="1367" customWidth="1"/>
    <col min="9998" max="9998" width="9.14159292035398" style="1367"/>
    <col min="9999" max="9999" width="13.283185840708" style="1367" customWidth="1"/>
    <col min="10000" max="10240" width="9.14159292035398" style="1367"/>
    <col min="10241" max="10241" width="3.14159292035398" style="1367" customWidth="1"/>
    <col min="10242" max="10242" width="37.283185840708" style="1367" customWidth="1"/>
    <col min="10243" max="10243" width="18.5663716814159" style="1367" customWidth="1"/>
    <col min="10244" max="10244" width="9" style="1367" customWidth="1"/>
    <col min="10245" max="10245" width="1.70796460176991" style="1367" customWidth="1"/>
    <col min="10246" max="10246" width="5.70796460176991" style="1367" customWidth="1"/>
    <col min="10247" max="10247" width="1.85840707964602" style="1367" customWidth="1"/>
    <col min="10248" max="10248" width="6.14159292035398" style="1367" customWidth="1"/>
    <col min="10249" max="10249" width="2.28318584070796" style="1367" customWidth="1"/>
    <col min="10250" max="10250" width="6.42477876106195" style="1367" customWidth="1"/>
    <col min="10251" max="10251" width="18.858407079646" style="1367" customWidth="1"/>
    <col min="10252" max="10252" width="5.70796460176991" style="1367" customWidth="1"/>
    <col min="10253" max="10253" width="29.283185840708" style="1367" customWidth="1"/>
    <col min="10254" max="10254" width="9.14159292035398" style="1367"/>
    <col min="10255" max="10255" width="13.283185840708" style="1367" customWidth="1"/>
    <col min="10256" max="10496" width="9.14159292035398" style="1367"/>
    <col min="10497" max="10497" width="3.14159292035398" style="1367" customWidth="1"/>
    <col min="10498" max="10498" width="37.283185840708" style="1367" customWidth="1"/>
    <col min="10499" max="10499" width="18.5663716814159" style="1367" customWidth="1"/>
    <col min="10500" max="10500" width="9" style="1367" customWidth="1"/>
    <col min="10501" max="10501" width="1.70796460176991" style="1367" customWidth="1"/>
    <col min="10502" max="10502" width="5.70796460176991" style="1367" customWidth="1"/>
    <col min="10503" max="10503" width="1.85840707964602" style="1367" customWidth="1"/>
    <col min="10504" max="10504" width="6.14159292035398" style="1367" customWidth="1"/>
    <col min="10505" max="10505" width="2.28318584070796" style="1367" customWidth="1"/>
    <col min="10506" max="10506" width="6.42477876106195" style="1367" customWidth="1"/>
    <col min="10507" max="10507" width="18.858407079646" style="1367" customWidth="1"/>
    <col min="10508" max="10508" width="5.70796460176991" style="1367" customWidth="1"/>
    <col min="10509" max="10509" width="29.283185840708" style="1367" customWidth="1"/>
    <col min="10510" max="10510" width="9.14159292035398" style="1367"/>
    <col min="10511" max="10511" width="13.283185840708" style="1367" customWidth="1"/>
    <col min="10512" max="10752" width="9.14159292035398" style="1367"/>
    <col min="10753" max="10753" width="3.14159292035398" style="1367" customWidth="1"/>
    <col min="10754" max="10754" width="37.283185840708" style="1367" customWidth="1"/>
    <col min="10755" max="10755" width="18.5663716814159" style="1367" customWidth="1"/>
    <col min="10756" max="10756" width="9" style="1367" customWidth="1"/>
    <col min="10757" max="10757" width="1.70796460176991" style="1367" customWidth="1"/>
    <col min="10758" max="10758" width="5.70796460176991" style="1367" customWidth="1"/>
    <col min="10759" max="10759" width="1.85840707964602" style="1367" customWidth="1"/>
    <col min="10760" max="10760" width="6.14159292035398" style="1367" customWidth="1"/>
    <col min="10761" max="10761" width="2.28318584070796" style="1367" customWidth="1"/>
    <col min="10762" max="10762" width="6.42477876106195" style="1367" customWidth="1"/>
    <col min="10763" max="10763" width="18.858407079646" style="1367" customWidth="1"/>
    <col min="10764" max="10764" width="5.70796460176991" style="1367" customWidth="1"/>
    <col min="10765" max="10765" width="29.283185840708" style="1367" customWidth="1"/>
    <col min="10766" max="10766" width="9.14159292035398" style="1367"/>
    <col min="10767" max="10767" width="13.283185840708" style="1367" customWidth="1"/>
    <col min="10768" max="11008" width="9.14159292035398" style="1367"/>
    <col min="11009" max="11009" width="3.14159292035398" style="1367" customWidth="1"/>
    <col min="11010" max="11010" width="37.283185840708" style="1367" customWidth="1"/>
    <col min="11011" max="11011" width="18.5663716814159" style="1367" customWidth="1"/>
    <col min="11012" max="11012" width="9" style="1367" customWidth="1"/>
    <col min="11013" max="11013" width="1.70796460176991" style="1367" customWidth="1"/>
    <col min="11014" max="11014" width="5.70796460176991" style="1367" customWidth="1"/>
    <col min="11015" max="11015" width="1.85840707964602" style="1367" customWidth="1"/>
    <col min="11016" max="11016" width="6.14159292035398" style="1367" customWidth="1"/>
    <col min="11017" max="11017" width="2.28318584070796" style="1367" customWidth="1"/>
    <col min="11018" max="11018" width="6.42477876106195" style="1367" customWidth="1"/>
    <col min="11019" max="11019" width="18.858407079646" style="1367" customWidth="1"/>
    <col min="11020" max="11020" width="5.70796460176991" style="1367" customWidth="1"/>
    <col min="11021" max="11021" width="29.283185840708" style="1367" customWidth="1"/>
    <col min="11022" max="11022" width="9.14159292035398" style="1367"/>
    <col min="11023" max="11023" width="13.283185840708" style="1367" customWidth="1"/>
    <col min="11024" max="11264" width="9.14159292035398" style="1367"/>
    <col min="11265" max="11265" width="3.14159292035398" style="1367" customWidth="1"/>
    <col min="11266" max="11266" width="37.283185840708" style="1367" customWidth="1"/>
    <col min="11267" max="11267" width="18.5663716814159" style="1367" customWidth="1"/>
    <col min="11268" max="11268" width="9" style="1367" customWidth="1"/>
    <col min="11269" max="11269" width="1.70796460176991" style="1367" customWidth="1"/>
    <col min="11270" max="11270" width="5.70796460176991" style="1367" customWidth="1"/>
    <col min="11271" max="11271" width="1.85840707964602" style="1367" customWidth="1"/>
    <col min="11272" max="11272" width="6.14159292035398" style="1367" customWidth="1"/>
    <col min="11273" max="11273" width="2.28318584070796" style="1367" customWidth="1"/>
    <col min="11274" max="11274" width="6.42477876106195" style="1367" customWidth="1"/>
    <col min="11275" max="11275" width="18.858407079646" style="1367" customWidth="1"/>
    <col min="11276" max="11276" width="5.70796460176991" style="1367" customWidth="1"/>
    <col min="11277" max="11277" width="29.283185840708" style="1367" customWidth="1"/>
    <col min="11278" max="11278" width="9.14159292035398" style="1367"/>
    <col min="11279" max="11279" width="13.283185840708" style="1367" customWidth="1"/>
    <col min="11280" max="11520" width="9.14159292035398" style="1367"/>
    <col min="11521" max="11521" width="3.14159292035398" style="1367" customWidth="1"/>
    <col min="11522" max="11522" width="37.283185840708" style="1367" customWidth="1"/>
    <col min="11523" max="11523" width="18.5663716814159" style="1367" customWidth="1"/>
    <col min="11524" max="11524" width="9" style="1367" customWidth="1"/>
    <col min="11525" max="11525" width="1.70796460176991" style="1367" customWidth="1"/>
    <col min="11526" max="11526" width="5.70796460176991" style="1367" customWidth="1"/>
    <col min="11527" max="11527" width="1.85840707964602" style="1367" customWidth="1"/>
    <col min="11528" max="11528" width="6.14159292035398" style="1367" customWidth="1"/>
    <col min="11529" max="11529" width="2.28318584070796" style="1367" customWidth="1"/>
    <col min="11530" max="11530" width="6.42477876106195" style="1367" customWidth="1"/>
    <col min="11531" max="11531" width="18.858407079646" style="1367" customWidth="1"/>
    <col min="11532" max="11532" width="5.70796460176991" style="1367" customWidth="1"/>
    <col min="11533" max="11533" width="29.283185840708" style="1367" customWidth="1"/>
    <col min="11534" max="11534" width="9.14159292035398" style="1367"/>
    <col min="11535" max="11535" width="13.283185840708" style="1367" customWidth="1"/>
    <col min="11536" max="11776" width="9.14159292035398" style="1367"/>
    <col min="11777" max="11777" width="3.14159292035398" style="1367" customWidth="1"/>
    <col min="11778" max="11778" width="37.283185840708" style="1367" customWidth="1"/>
    <col min="11779" max="11779" width="18.5663716814159" style="1367" customWidth="1"/>
    <col min="11780" max="11780" width="9" style="1367" customWidth="1"/>
    <col min="11781" max="11781" width="1.70796460176991" style="1367" customWidth="1"/>
    <col min="11782" max="11782" width="5.70796460176991" style="1367" customWidth="1"/>
    <col min="11783" max="11783" width="1.85840707964602" style="1367" customWidth="1"/>
    <col min="11784" max="11784" width="6.14159292035398" style="1367" customWidth="1"/>
    <col min="11785" max="11785" width="2.28318584070796" style="1367" customWidth="1"/>
    <col min="11786" max="11786" width="6.42477876106195" style="1367" customWidth="1"/>
    <col min="11787" max="11787" width="18.858407079646" style="1367" customWidth="1"/>
    <col min="11788" max="11788" width="5.70796460176991" style="1367" customWidth="1"/>
    <col min="11789" max="11789" width="29.283185840708" style="1367" customWidth="1"/>
    <col min="11790" max="11790" width="9.14159292035398" style="1367"/>
    <col min="11791" max="11791" width="13.283185840708" style="1367" customWidth="1"/>
    <col min="11792" max="12032" width="9.14159292035398" style="1367"/>
    <col min="12033" max="12033" width="3.14159292035398" style="1367" customWidth="1"/>
    <col min="12034" max="12034" width="37.283185840708" style="1367" customWidth="1"/>
    <col min="12035" max="12035" width="18.5663716814159" style="1367" customWidth="1"/>
    <col min="12036" max="12036" width="9" style="1367" customWidth="1"/>
    <col min="12037" max="12037" width="1.70796460176991" style="1367" customWidth="1"/>
    <col min="12038" max="12038" width="5.70796460176991" style="1367" customWidth="1"/>
    <col min="12039" max="12039" width="1.85840707964602" style="1367" customWidth="1"/>
    <col min="12040" max="12040" width="6.14159292035398" style="1367" customWidth="1"/>
    <col min="12041" max="12041" width="2.28318584070796" style="1367" customWidth="1"/>
    <col min="12042" max="12042" width="6.42477876106195" style="1367" customWidth="1"/>
    <col min="12043" max="12043" width="18.858407079646" style="1367" customWidth="1"/>
    <col min="12044" max="12044" width="5.70796460176991" style="1367" customWidth="1"/>
    <col min="12045" max="12045" width="29.283185840708" style="1367" customWidth="1"/>
    <col min="12046" max="12046" width="9.14159292035398" style="1367"/>
    <col min="12047" max="12047" width="13.283185840708" style="1367" customWidth="1"/>
    <col min="12048" max="12288" width="9.14159292035398" style="1367"/>
    <col min="12289" max="12289" width="3.14159292035398" style="1367" customWidth="1"/>
    <col min="12290" max="12290" width="37.283185840708" style="1367" customWidth="1"/>
    <col min="12291" max="12291" width="18.5663716814159" style="1367" customWidth="1"/>
    <col min="12292" max="12292" width="9" style="1367" customWidth="1"/>
    <col min="12293" max="12293" width="1.70796460176991" style="1367" customWidth="1"/>
    <col min="12294" max="12294" width="5.70796460176991" style="1367" customWidth="1"/>
    <col min="12295" max="12295" width="1.85840707964602" style="1367" customWidth="1"/>
    <col min="12296" max="12296" width="6.14159292035398" style="1367" customWidth="1"/>
    <col min="12297" max="12297" width="2.28318584070796" style="1367" customWidth="1"/>
    <col min="12298" max="12298" width="6.42477876106195" style="1367" customWidth="1"/>
    <col min="12299" max="12299" width="18.858407079646" style="1367" customWidth="1"/>
    <col min="12300" max="12300" width="5.70796460176991" style="1367" customWidth="1"/>
    <col min="12301" max="12301" width="29.283185840708" style="1367" customWidth="1"/>
    <col min="12302" max="12302" width="9.14159292035398" style="1367"/>
    <col min="12303" max="12303" width="13.283185840708" style="1367" customWidth="1"/>
    <col min="12304" max="12544" width="9.14159292035398" style="1367"/>
    <col min="12545" max="12545" width="3.14159292035398" style="1367" customWidth="1"/>
    <col min="12546" max="12546" width="37.283185840708" style="1367" customWidth="1"/>
    <col min="12547" max="12547" width="18.5663716814159" style="1367" customWidth="1"/>
    <col min="12548" max="12548" width="9" style="1367" customWidth="1"/>
    <col min="12549" max="12549" width="1.70796460176991" style="1367" customWidth="1"/>
    <col min="12550" max="12550" width="5.70796460176991" style="1367" customWidth="1"/>
    <col min="12551" max="12551" width="1.85840707964602" style="1367" customWidth="1"/>
    <col min="12552" max="12552" width="6.14159292035398" style="1367" customWidth="1"/>
    <col min="12553" max="12553" width="2.28318584070796" style="1367" customWidth="1"/>
    <col min="12554" max="12554" width="6.42477876106195" style="1367" customWidth="1"/>
    <col min="12555" max="12555" width="18.858407079646" style="1367" customWidth="1"/>
    <col min="12556" max="12556" width="5.70796460176991" style="1367" customWidth="1"/>
    <col min="12557" max="12557" width="29.283185840708" style="1367" customWidth="1"/>
    <col min="12558" max="12558" width="9.14159292035398" style="1367"/>
    <col min="12559" max="12559" width="13.283185840708" style="1367" customWidth="1"/>
    <col min="12560" max="12800" width="9.14159292035398" style="1367"/>
    <col min="12801" max="12801" width="3.14159292035398" style="1367" customWidth="1"/>
    <col min="12802" max="12802" width="37.283185840708" style="1367" customWidth="1"/>
    <col min="12803" max="12803" width="18.5663716814159" style="1367" customWidth="1"/>
    <col min="12804" max="12804" width="9" style="1367" customWidth="1"/>
    <col min="12805" max="12805" width="1.70796460176991" style="1367" customWidth="1"/>
    <col min="12806" max="12806" width="5.70796460176991" style="1367" customWidth="1"/>
    <col min="12807" max="12807" width="1.85840707964602" style="1367" customWidth="1"/>
    <col min="12808" max="12808" width="6.14159292035398" style="1367" customWidth="1"/>
    <col min="12809" max="12809" width="2.28318584070796" style="1367" customWidth="1"/>
    <col min="12810" max="12810" width="6.42477876106195" style="1367" customWidth="1"/>
    <col min="12811" max="12811" width="18.858407079646" style="1367" customWidth="1"/>
    <col min="12812" max="12812" width="5.70796460176991" style="1367" customWidth="1"/>
    <col min="12813" max="12813" width="29.283185840708" style="1367" customWidth="1"/>
    <col min="12814" max="12814" width="9.14159292035398" style="1367"/>
    <col min="12815" max="12815" width="13.283185840708" style="1367" customWidth="1"/>
    <col min="12816" max="13056" width="9.14159292035398" style="1367"/>
    <col min="13057" max="13057" width="3.14159292035398" style="1367" customWidth="1"/>
    <col min="13058" max="13058" width="37.283185840708" style="1367" customWidth="1"/>
    <col min="13059" max="13059" width="18.5663716814159" style="1367" customWidth="1"/>
    <col min="13060" max="13060" width="9" style="1367" customWidth="1"/>
    <col min="13061" max="13061" width="1.70796460176991" style="1367" customWidth="1"/>
    <col min="13062" max="13062" width="5.70796460176991" style="1367" customWidth="1"/>
    <col min="13063" max="13063" width="1.85840707964602" style="1367" customWidth="1"/>
    <col min="13064" max="13064" width="6.14159292035398" style="1367" customWidth="1"/>
    <col min="13065" max="13065" width="2.28318584070796" style="1367" customWidth="1"/>
    <col min="13066" max="13066" width="6.42477876106195" style="1367" customWidth="1"/>
    <col min="13067" max="13067" width="18.858407079646" style="1367" customWidth="1"/>
    <col min="13068" max="13068" width="5.70796460176991" style="1367" customWidth="1"/>
    <col min="13069" max="13069" width="29.283185840708" style="1367" customWidth="1"/>
    <col min="13070" max="13070" width="9.14159292035398" style="1367"/>
    <col min="13071" max="13071" width="13.283185840708" style="1367" customWidth="1"/>
    <col min="13072" max="13312" width="9.14159292035398" style="1367"/>
    <col min="13313" max="13313" width="3.14159292035398" style="1367" customWidth="1"/>
    <col min="13314" max="13314" width="37.283185840708" style="1367" customWidth="1"/>
    <col min="13315" max="13315" width="18.5663716814159" style="1367" customWidth="1"/>
    <col min="13316" max="13316" width="9" style="1367" customWidth="1"/>
    <col min="13317" max="13317" width="1.70796460176991" style="1367" customWidth="1"/>
    <col min="13318" max="13318" width="5.70796460176991" style="1367" customWidth="1"/>
    <col min="13319" max="13319" width="1.85840707964602" style="1367" customWidth="1"/>
    <col min="13320" max="13320" width="6.14159292035398" style="1367" customWidth="1"/>
    <col min="13321" max="13321" width="2.28318584070796" style="1367" customWidth="1"/>
    <col min="13322" max="13322" width="6.42477876106195" style="1367" customWidth="1"/>
    <col min="13323" max="13323" width="18.858407079646" style="1367" customWidth="1"/>
    <col min="13324" max="13324" width="5.70796460176991" style="1367" customWidth="1"/>
    <col min="13325" max="13325" width="29.283185840708" style="1367" customWidth="1"/>
    <col min="13326" max="13326" width="9.14159292035398" style="1367"/>
    <col min="13327" max="13327" width="13.283185840708" style="1367" customWidth="1"/>
    <col min="13328" max="13568" width="9.14159292035398" style="1367"/>
    <col min="13569" max="13569" width="3.14159292035398" style="1367" customWidth="1"/>
    <col min="13570" max="13570" width="37.283185840708" style="1367" customWidth="1"/>
    <col min="13571" max="13571" width="18.5663716814159" style="1367" customWidth="1"/>
    <col min="13572" max="13572" width="9" style="1367" customWidth="1"/>
    <col min="13573" max="13573" width="1.70796460176991" style="1367" customWidth="1"/>
    <col min="13574" max="13574" width="5.70796460176991" style="1367" customWidth="1"/>
    <col min="13575" max="13575" width="1.85840707964602" style="1367" customWidth="1"/>
    <col min="13576" max="13576" width="6.14159292035398" style="1367" customWidth="1"/>
    <col min="13577" max="13577" width="2.28318584070796" style="1367" customWidth="1"/>
    <col min="13578" max="13578" width="6.42477876106195" style="1367" customWidth="1"/>
    <col min="13579" max="13579" width="18.858407079646" style="1367" customWidth="1"/>
    <col min="13580" max="13580" width="5.70796460176991" style="1367" customWidth="1"/>
    <col min="13581" max="13581" width="29.283185840708" style="1367" customWidth="1"/>
    <col min="13582" max="13582" width="9.14159292035398" style="1367"/>
    <col min="13583" max="13583" width="13.283185840708" style="1367" customWidth="1"/>
    <col min="13584" max="13824" width="9.14159292035398" style="1367"/>
    <col min="13825" max="13825" width="3.14159292035398" style="1367" customWidth="1"/>
    <col min="13826" max="13826" width="37.283185840708" style="1367" customWidth="1"/>
    <col min="13827" max="13827" width="18.5663716814159" style="1367" customWidth="1"/>
    <col min="13828" max="13828" width="9" style="1367" customWidth="1"/>
    <col min="13829" max="13829" width="1.70796460176991" style="1367" customWidth="1"/>
    <col min="13830" max="13830" width="5.70796460176991" style="1367" customWidth="1"/>
    <col min="13831" max="13831" width="1.85840707964602" style="1367" customWidth="1"/>
    <col min="13832" max="13832" width="6.14159292035398" style="1367" customWidth="1"/>
    <col min="13833" max="13833" width="2.28318584070796" style="1367" customWidth="1"/>
    <col min="13834" max="13834" width="6.42477876106195" style="1367" customWidth="1"/>
    <col min="13835" max="13835" width="18.858407079646" style="1367" customWidth="1"/>
    <col min="13836" max="13836" width="5.70796460176991" style="1367" customWidth="1"/>
    <col min="13837" max="13837" width="29.283185840708" style="1367" customWidth="1"/>
    <col min="13838" max="13838" width="9.14159292035398" style="1367"/>
    <col min="13839" max="13839" width="13.283185840708" style="1367" customWidth="1"/>
    <col min="13840" max="14080" width="9.14159292035398" style="1367"/>
    <col min="14081" max="14081" width="3.14159292035398" style="1367" customWidth="1"/>
    <col min="14082" max="14082" width="37.283185840708" style="1367" customWidth="1"/>
    <col min="14083" max="14083" width="18.5663716814159" style="1367" customWidth="1"/>
    <col min="14084" max="14084" width="9" style="1367" customWidth="1"/>
    <col min="14085" max="14085" width="1.70796460176991" style="1367" customWidth="1"/>
    <col min="14086" max="14086" width="5.70796460176991" style="1367" customWidth="1"/>
    <col min="14087" max="14087" width="1.85840707964602" style="1367" customWidth="1"/>
    <col min="14088" max="14088" width="6.14159292035398" style="1367" customWidth="1"/>
    <col min="14089" max="14089" width="2.28318584070796" style="1367" customWidth="1"/>
    <col min="14090" max="14090" width="6.42477876106195" style="1367" customWidth="1"/>
    <col min="14091" max="14091" width="18.858407079646" style="1367" customWidth="1"/>
    <col min="14092" max="14092" width="5.70796460176991" style="1367" customWidth="1"/>
    <col min="14093" max="14093" width="29.283185840708" style="1367" customWidth="1"/>
    <col min="14094" max="14094" width="9.14159292035398" style="1367"/>
    <col min="14095" max="14095" width="13.283185840708" style="1367" customWidth="1"/>
    <col min="14096" max="14336" width="9.14159292035398" style="1367"/>
    <col min="14337" max="14337" width="3.14159292035398" style="1367" customWidth="1"/>
    <col min="14338" max="14338" width="37.283185840708" style="1367" customWidth="1"/>
    <col min="14339" max="14339" width="18.5663716814159" style="1367" customWidth="1"/>
    <col min="14340" max="14340" width="9" style="1367" customWidth="1"/>
    <col min="14341" max="14341" width="1.70796460176991" style="1367" customWidth="1"/>
    <col min="14342" max="14342" width="5.70796460176991" style="1367" customWidth="1"/>
    <col min="14343" max="14343" width="1.85840707964602" style="1367" customWidth="1"/>
    <col min="14344" max="14344" width="6.14159292035398" style="1367" customWidth="1"/>
    <col min="14345" max="14345" width="2.28318584070796" style="1367" customWidth="1"/>
    <col min="14346" max="14346" width="6.42477876106195" style="1367" customWidth="1"/>
    <col min="14347" max="14347" width="18.858407079646" style="1367" customWidth="1"/>
    <col min="14348" max="14348" width="5.70796460176991" style="1367" customWidth="1"/>
    <col min="14349" max="14349" width="29.283185840708" style="1367" customWidth="1"/>
    <col min="14350" max="14350" width="9.14159292035398" style="1367"/>
    <col min="14351" max="14351" width="13.283185840708" style="1367" customWidth="1"/>
    <col min="14352" max="14592" width="9.14159292035398" style="1367"/>
    <col min="14593" max="14593" width="3.14159292035398" style="1367" customWidth="1"/>
    <col min="14594" max="14594" width="37.283185840708" style="1367" customWidth="1"/>
    <col min="14595" max="14595" width="18.5663716814159" style="1367" customWidth="1"/>
    <col min="14596" max="14596" width="9" style="1367" customWidth="1"/>
    <col min="14597" max="14597" width="1.70796460176991" style="1367" customWidth="1"/>
    <col min="14598" max="14598" width="5.70796460176991" style="1367" customWidth="1"/>
    <col min="14599" max="14599" width="1.85840707964602" style="1367" customWidth="1"/>
    <col min="14600" max="14600" width="6.14159292035398" style="1367" customWidth="1"/>
    <col min="14601" max="14601" width="2.28318584070796" style="1367" customWidth="1"/>
    <col min="14602" max="14602" width="6.42477876106195" style="1367" customWidth="1"/>
    <col min="14603" max="14603" width="18.858407079646" style="1367" customWidth="1"/>
    <col min="14604" max="14604" width="5.70796460176991" style="1367" customWidth="1"/>
    <col min="14605" max="14605" width="29.283185840708" style="1367" customWidth="1"/>
    <col min="14606" max="14606" width="9.14159292035398" style="1367"/>
    <col min="14607" max="14607" width="13.283185840708" style="1367" customWidth="1"/>
    <col min="14608" max="14848" width="9.14159292035398" style="1367"/>
    <col min="14849" max="14849" width="3.14159292035398" style="1367" customWidth="1"/>
    <col min="14850" max="14850" width="37.283185840708" style="1367" customWidth="1"/>
    <col min="14851" max="14851" width="18.5663716814159" style="1367" customWidth="1"/>
    <col min="14852" max="14852" width="9" style="1367" customWidth="1"/>
    <col min="14853" max="14853" width="1.70796460176991" style="1367" customWidth="1"/>
    <col min="14854" max="14854" width="5.70796460176991" style="1367" customWidth="1"/>
    <col min="14855" max="14855" width="1.85840707964602" style="1367" customWidth="1"/>
    <col min="14856" max="14856" width="6.14159292035398" style="1367" customWidth="1"/>
    <col min="14857" max="14857" width="2.28318584070796" style="1367" customWidth="1"/>
    <col min="14858" max="14858" width="6.42477876106195" style="1367" customWidth="1"/>
    <col min="14859" max="14859" width="18.858407079646" style="1367" customWidth="1"/>
    <col min="14860" max="14860" width="5.70796460176991" style="1367" customWidth="1"/>
    <col min="14861" max="14861" width="29.283185840708" style="1367" customWidth="1"/>
    <col min="14862" max="14862" width="9.14159292035398" style="1367"/>
    <col min="14863" max="14863" width="13.283185840708" style="1367" customWidth="1"/>
    <col min="14864" max="15104" width="9.14159292035398" style="1367"/>
    <col min="15105" max="15105" width="3.14159292035398" style="1367" customWidth="1"/>
    <col min="15106" max="15106" width="37.283185840708" style="1367" customWidth="1"/>
    <col min="15107" max="15107" width="18.5663716814159" style="1367" customWidth="1"/>
    <col min="15108" max="15108" width="9" style="1367" customWidth="1"/>
    <col min="15109" max="15109" width="1.70796460176991" style="1367" customWidth="1"/>
    <col min="15110" max="15110" width="5.70796460176991" style="1367" customWidth="1"/>
    <col min="15111" max="15111" width="1.85840707964602" style="1367" customWidth="1"/>
    <col min="15112" max="15112" width="6.14159292035398" style="1367" customWidth="1"/>
    <col min="15113" max="15113" width="2.28318584070796" style="1367" customWidth="1"/>
    <col min="15114" max="15114" width="6.42477876106195" style="1367" customWidth="1"/>
    <col min="15115" max="15115" width="18.858407079646" style="1367" customWidth="1"/>
    <col min="15116" max="15116" width="5.70796460176991" style="1367" customWidth="1"/>
    <col min="15117" max="15117" width="29.283185840708" style="1367" customWidth="1"/>
    <col min="15118" max="15118" width="9.14159292035398" style="1367"/>
    <col min="15119" max="15119" width="13.283185840708" style="1367" customWidth="1"/>
    <col min="15120" max="15360" width="9.14159292035398" style="1367"/>
    <col min="15361" max="15361" width="3.14159292035398" style="1367" customWidth="1"/>
    <col min="15362" max="15362" width="37.283185840708" style="1367" customWidth="1"/>
    <col min="15363" max="15363" width="18.5663716814159" style="1367" customWidth="1"/>
    <col min="15364" max="15364" width="9" style="1367" customWidth="1"/>
    <col min="15365" max="15365" width="1.70796460176991" style="1367" customWidth="1"/>
    <col min="15366" max="15366" width="5.70796460176991" style="1367" customWidth="1"/>
    <col min="15367" max="15367" width="1.85840707964602" style="1367" customWidth="1"/>
    <col min="15368" max="15368" width="6.14159292035398" style="1367" customWidth="1"/>
    <col min="15369" max="15369" width="2.28318584070796" style="1367" customWidth="1"/>
    <col min="15370" max="15370" width="6.42477876106195" style="1367" customWidth="1"/>
    <col min="15371" max="15371" width="18.858407079646" style="1367" customWidth="1"/>
    <col min="15372" max="15372" width="5.70796460176991" style="1367" customWidth="1"/>
    <col min="15373" max="15373" width="29.283185840708" style="1367" customWidth="1"/>
    <col min="15374" max="15374" width="9.14159292035398" style="1367"/>
    <col min="15375" max="15375" width="13.283185840708" style="1367" customWidth="1"/>
    <col min="15376" max="15616" width="9.14159292035398" style="1367"/>
    <col min="15617" max="15617" width="3.14159292035398" style="1367" customWidth="1"/>
    <col min="15618" max="15618" width="37.283185840708" style="1367" customWidth="1"/>
    <col min="15619" max="15619" width="18.5663716814159" style="1367" customWidth="1"/>
    <col min="15620" max="15620" width="9" style="1367" customWidth="1"/>
    <col min="15621" max="15621" width="1.70796460176991" style="1367" customWidth="1"/>
    <col min="15622" max="15622" width="5.70796460176991" style="1367" customWidth="1"/>
    <col min="15623" max="15623" width="1.85840707964602" style="1367" customWidth="1"/>
    <col min="15624" max="15624" width="6.14159292035398" style="1367" customWidth="1"/>
    <col min="15625" max="15625" width="2.28318584070796" style="1367" customWidth="1"/>
    <col min="15626" max="15626" width="6.42477876106195" style="1367" customWidth="1"/>
    <col min="15627" max="15627" width="18.858407079646" style="1367" customWidth="1"/>
    <col min="15628" max="15628" width="5.70796460176991" style="1367" customWidth="1"/>
    <col min="15629" max="15629" width="29.283185840708" style="1367" customWidth="1"/>
    <col min="15630" max="15630" width="9.14159292035398" style="1367"/>
    <col min="15631" max="15631" width="13.283185840708" style="1367" customWidth="1"/>
    <col min="15632" max="15872" width="9.14159292035398" style="1367"/>
    <col min="15873" max="15873" width="3.14159292035398" style="1367" customWidth="1"/>
    <col min="15874" max="15874" width="37.283185840708" style="1367" customWidth="1"/>
    <col min="15875" max="15875" width="18.5663716814159" style="1367" customWidth="1"/>
    <col min="15876" max="15876" width="9" style="1367" customWidth="1"/>
    <col min="15877" max="15877" width="1.70796460176991" style="1367" customWidth="1"/>
    <col min="15878" max="15878" width="5.70796460176991" style="1367" customWidth="1"/>
    <col min="15879" max="15879" width="1.85840707964602" style="1367" customWidth="1"/>
    <col min="15880" max="15880" width="6.14159292035398" style="1367" customWidth="1"/>
    <col min="15881" max="15881" width="2.28318584070796" style="1367" customWidth="1"/>
    <col min="15882" max="15882" width="6.42477876106195" style="1367" customWidth="1"/>
    <col min="15883" max="15883" width="18.858407079646" style="1367" customWidth="1"/>
    <col min="15884" max="15884" width="5.70796460176991" style="1367" customWidth="1"/>
    <col min="15885" max="15885" width="29.283185840708" style="1367" customWidth="1"/>
    <col min="15886" max="15886" width="9.14159292035398" style="1367"/>
    <col min="15887" max="15887" width="13.283185840708" style="1367" customWidth="1"/>
    <col min="15888" max="16128" width="9.14159292035398" style="1367"/>
    <col min="16129" max="16129" width="3.14159292035398" style="1367" customWidth="1"/>
    <col min="16130" max="16130" width="37.283185840708" style="1367" customWidth="1"/>
    <col min="16131" max="16131" width="18.5663716814159" style="1367" customWidth="1"/>
    <col min="16132" max="16132" width="9" style="1367" customWidth="1"/>
    <col min="16133" max="16133" width="1.70796460176991" style="1367" customWidth="1"/>
    <col min="16134" max="16134" width="5.70796460176991" style="1367" customWidth="1"/>
    <col min="16135" max="16135" width="1.85840707964602" style="1367" customWidth="1"/>
    <col min="16136" max="16136" width="6.14159292035398" style="1367" customWidth="1"/>
    <col min="16137" max="16137" width="2.28318584070796" style="1367" customWidth="1"/>
    <col min="16138" max="16138" width="6.42477876106195" style="1367" customWidth="1"/>
    <col min="16139" max="16139" width="18.858407079646" style="1367" customWidth="1"/>
    <col min="16140" max="16140" width="5.70796460176991" style="1367" customWidth="1"/>
    <col min="16141" max="16141" width="29.283185840708" style="1367" customWidth="1"/>
    <col min="16142" max="16142" width="9.14159292035398" style="1367"/>
    <col min="16143" max="16143" width="13.283185840708" style="1367" customWidth="1"/>
    <col min="16144" max="16384" width="9.14159292035398" style="1367"/>
  </cols>
  <sheetData>
    <row r="1" spans="1:13">
      <c r="A1" s="1370"/>
      <c r="B1" s="1370"/>
      <c r="C1" s="1370"/>
      <c r="D1" s="1370"/>
      <c r="E1" s="1370"/>
      <c r="F1" s="1370"/>
      <c r="G1" s="1370"/>
      <c r="H1" s="1370" t="s">
        <v>138</v>
      </c>
      <c r="I1" s="1370"/>
      <c r="J1" s="1370"/>
      <c r="K1" s="1371"/>
      <c r="M1" s="1367"/>
    </row>
    <row r="2" spans="1:13">
      <c r="A2" s="1370"/>
      <c r="B2" s="1372" t="s">
        <v>217</v>
      </c>
      <c r="C2" s="1372"/>
      <c r="D2" s="1372"/>
      <c r="E2" s="1372"/>
      <c r="F2" s="1372"/>
      <c r="G2" s="1372"/>
      <c r="H2" s="1372"/>
      <c r="I2" s="1370"/>
      <c r="J2" s="1370"/>
      <c r="K2" s="1371"/>
      <c r="M2" s="1367"/>
    </row>
    <row r="3" spans="1:13">
      <c r="A3" s="1370" t="s">
        <v>140</v>
      </c>
      <c r="B3" s="1370" t="s">
        <v>141</v>
      </c>
      <c r="C3" s="1370"/>
      <c r="D3" s="1370"/>
      <c r="E3" s="1370"/>
      <c r="F3" s="1370"/>
      <c r="G3" s="1370"/>
      <c r="H3" s="1370"/>
      <c r="I3" s="1370"/>
      <c r="J3" s="1370"/>
      <c r="K3" s="1371"/>
      <c r="M3" s="1367"/>
    </row>
    <row r="4" spans="1:13">
      <c r="A4" s="1370"/>
      <c r="B4" s="1370"/>
      <c r="C4" s="1370"/>
      <c r="D4" s="1370"/>
      <c r="E4" s="1370"/>
      <c r="F4" s="1370"/>
      <c r="G4" s="1370"/>
      <c r="H4" s="1370"/>
      <c r="I4" s="1370"/>
      <c r="J4" s="1370"/>
      <c r="K4" s="1371"/>
      <c r="M4" s="1367"/>
    </row>
    <row r="5" spans="1:13">
      <c r="A5" s="1370"/>
      <c r="B5" s="1373" t="s">
        <v>246</v>
      </c>
      <c r="C5" s="1373"/>
      <c r="D5" s="1373"/>
      <c r="E5" s="1373"/>
      <c r="F5" s="1373"/>
      <c r="G5" s="1373"/>
      <c r="H5" s="1374"/>
      <c r="I5" s="1375"/>
      <c r="J5" s="1374"/>
      <c r="K5" s="1376"/>
      <c r="M5" s="1367"/>
    </row>
    <row r="6" spans="1:13">
      <c r="A6" s="1370"/>
      <c r="B6" s="1377" t="s">
        <v>219</v>
      </c>
      <c r="C6" s="1377"/>
      <c r="D6" s="1377"/>
      <c r="E6" s="1377"/>
      <c r="F6" s="1377"/>
      <c r="G6" s="1377"/>
      <c r="H6" s="1377"/>
      <c r="I6" s="1377"/>
      <c r="J6" s="1377"/>
      <c r="K6" s="1371"/>
      <c r="M6" s="1367"/>
    </row>
    <row r="7" spans="1:13">
      <c r="A7" s="1370"/>
      <c r="B7" s="1378" t="s">
        <v>144</v>
      </c>
      <c r="C7" s="1379"/>
      <c r="D7" s="1379"/>
      <c r="E7" s="1379"/>
      <c r="F7" s="1379"/>
      <c r="G7" s="1379"/>
      <c r="H7" s="1379"/>
      <c r="I7" s="1370"/>
      <c r="J7" s="1370"/>
      <c r="K7" s="1371"/>
      <c r="M7" s="1367"/>
    </row>
    <row r="8" ht="15" customHeight="1" spans="1:13">
      <c r="A8" s="1370"/>
      <c r="B8" s="1378" t="s">
        <v>146</v>
      </c>
      <c r="C8" s="1380" t="s">
        <v>247</v>
      </c>
      <c r="D8" s="1380"/>
      <c r="E8" s="1380"/>
      <c r="F8" s="1380"/>
      <c r="G8" s="1380"/>
      <c r="H8" s="1380"/>
      <c r="I8" s="1380"/>
      <c r="J8" s="1380"/>
      <c r="K8" s="1380"/>
      <c r="M8" s="1367"/>
    </row>
    <row r="9" ht="15.75" customHeight="1" spans="1:13">
      <c r="A9" s="1370"/>
      <c r="B9" s="1374"/>
      <c r="C9" s="1381"/>
      <c r="D9" s="1381"/>
      <c r="E9" s="1381"/>
      <c r="F9" s="1381"/>
      <c r="G9" s="1381"/>
      <c r="H9" s="1381"/>
      <c r="I9" s="1381"/>
      <c r="J9" s="1381"/>
      <c r="K9" s="1381"/>
      <c r="M9" s="1367"/>
    </row>
    <row r="10" ht="15.75" customHeight="1" spans="1:13">
      <c r="A10" s="1370"/>
      <c r="B10" s="1374"/>
      <c r="C10" s="1381"/>
      <c r="D10" s="1381"/>
      <c r="E10" s="1381"/>
      <c r="F10" s="1381"/>
      <c r="G10" s="1381"/>
      <c r="H10" s="1381"/>
      <c r="I10" s="1381"/>
      <c r="J10" s="1381"/>
      <c r="K10" s="1381"/>
      <c r="M10" s="1367"/>
    </row>
    <row r="11" ht="15.75" customHeight="1" spans="1:13">
      <c r="A11" s="1370"/>
      <c r="B11" s="1374"/>
      <c r="C11" s="1381"/>
      <c r="D11" s="1381"/>
      <c r="E11" s="1381"/>
      <c r="F11" s="1381"/>
      <c r="G11" s="1381"/>
      <c r="H11" s="1381"/>
      <c r="I11" s="1381"/>
      <c r="J11" s="1381"/>
      <c r="K11" s="1381"/>
      <c r="M11" s="1367"/>
    </row>
    <row r="12" ht="15.75" customHeight="1" spans="1:13">
      <c r="A12" s="1370"/>
      <c r="B12" s="1374"/>
      <c r="C12" s="1381"/>
      <c r="D12" s="1381"/>
      <c r="E12" s="1381"/>
      <c r="F12" s="1381"/>
      <c r="G12" s="1381"/>
      <c r="H12" s="1381"/>
      <c r="I12" s="1381"/>
      <c r="J12" s="1381"/>
      <c r="K12" s="1381"/>
      <c r="M12" s="1367"/>
    </row>
    <row r="13" ht="34.5" customHeight="1" spans="1:13">
      <c r="A13" s="1370"/>
      <c r="B13" s="1374"/>
      <c r="C13" s="1381"/>
      <c r="D13" s="1381"/>
      <c r="E13" s="1381"/>
      <c r="F13" s="1381"/>
      <c r="G13" s="1381"/>
      <c r="H13" s="1381"/>
      <c r="I13" s="1381"/>
      <c r="J13" s="1381"/>
      <c r="K13" s="1381"/>
      <c r="M13" s="1367"/>
    </row>
    <row r="14" spans="1:13">
      <c r="A14" s="1370"/>
      <c r="B14" s="1378" t="s">
        <v>148</v>
      </c>
      <c r="C14" s="1370"/>
      <c r="D14" s="1370"/>
      <c r="E14" s="1370"/>
      <c r="F14" s="1370"/>
      <c r="G14" s="1370"/>
      <c r="H14" s="1370"/>
      <c r="I14" s="1370"/>
      <c r="J14" s="1370"/>
      <c r="K14" s="1371"/>
    </row>
    <row r="15" ht="15" spans="1:13">
      <c r="A15" s="1370"/>
      <c r="B15" s="1378" t="s">
        <v>149</v>
      </c>
      <c r="C15" s="1382" t="s">
        <v>57</v>
      </c>
      <c r="D15" s="1382"/>
      <c r="E15" s="1382"/>
      <c r="F15" s="1382"/>
      <c r="G15" s="1382"/>
      <c r="H15" s="1383"/>
      <c r="I15" s="1383"/>
      <c r="J15" s="1383"/>
      <c r="K15" s="1383"/>
    </row>
    <row r="16" spans="1:13">
      <c r="A16" s="1370"/>
      <c r="B16" s="1378" t="s">
        <v>150</v>
      </c>
      <c r="C16" s="1384"/>
      <c r="D16" s="1384"/>
      <c r="E16" s="1384"/>
      <c r="F16" s="1384"/>
      <c r="G16" s="1384"/>
      <c r="H16" s="1385"/>
      <c r="I16" s="1385"/>
      <c r="J16" s="1385"/>
      <c r="K16" s="1385"/>
    </row>
    <row r="17" ht="15" spans="1:11">
      <c r="A17" s="1370"/>
      <c r="B17" s="1378" t="s">
        <v>151</v>
      </c>
      <c r="C17" s="1386" t="s">
        <v>221</v>
      </c>
      <c r="D17" s="1387"/>
      <c r="E17" s="1387"/>
      <c r="F17" s="1387"/>
      <c r="G17" s="1387"/>
      <c r="H17" s="1387"/>
      <c r="I17" s="1387"/>
      <c r="J17" s="1387"/>
      <c r="K17" s="1387"/>
    </row>
    <row r="18" ht="15" spans="1:11">
      <c r="A18" s="1370"/>
      <c r="B18" s="1378"/>
      <c r="C18" s="1386"/>
      <c r="D18" s="1387"/>
      <c r="E18" s="1387"/>
      <c r="F18" s="1387"/>
      <c r="G18" s="1387"/>
      <c r="H18" s="1387"/>
      <c r="I18" s="1387"/>
      <c r="J18" s="1387"/>
      <c r="K18" s="1387"/>
    </row>
    <row r="19" ht="15" spans="1:11">
      <c r="A19" s="1370"/>
      <c r="B19" s="1378"/>
      <c r="C19" s="1382"/>
      <c r="D19" s="1382"/>
      <c r="E19" s="1382"/>
      <c r="F19" s="1382"/>
      <c r="G19" s="1382"/>
      <c r="H19" s="1382"/>
      <c r="I19" s="1382"/>
      <c r="J19" s="1382"/>
      <c r="K19" s="1382"/>
    </row>
    <row r="20" spans="1:11">
      <c r="A20" s="1388"/>
      <c r="B20" s="1389"/>
      <c r="C20" s="1389" t="s">
        <v>152</v>
      </c>
      <c r="D20" s="1389" t="s">
        <v>153</v>
      </c>
      <c r="E20" s="1390"/>
      <c r="F20" s="1390"/>
      <c r="G20" s="1390"/>
      <c r="H20" s="1390"/>
      <c r="I20" s="1390"/>
      <c r="J20" s="1391"/>
      <c r="K20" s="1392"/>
    </row>
    <row r="21" spans="1:11">
      <c r="A21" s="1393"/>
      <c r="B21" s="1394"/>
      <c r="C21" s="1394" t="s">
        <v>154</v>
      </c>
      <c r="D21" s="1394" t="s">
        <v>155</v>
      </c>
      <c r="E21" s="1374"/>
      <c r="F21" s="1374"/>
      <c r="G21" s="1374"/>
      <c r="H21" s="1374"/>
      <c r="I21" s="1374"/>
      <c r="J21" s="1395"/>
      <c r="K21" s="1396"/>
    </row>
    <row r="22" spans="1:11">
      <c r="A22" s="1393" t="s">
        <v>156</v>
      </c>
      <c r="B22" s="1394" t="s">
        <v>157</v>
      </c>
      <c r="C22" s="1394" t="s">
        <v>158</v>
      </c>
      <c r="D22" s="1394" t="s">
        <v>159</v>
      </c>
      <c r="E22" s="1374"/>
      <c r="F22" s="1374"/>
      <c r="G22" s="1374"/>
      <c r="H22" s="1374"/>
      <c r="I22" s="1374"/>
      <c r="J22" s="1395"/>
      <c r="K22" s="1396" t="s">
        <v>160</v>
      </c>
    </row>
    <row r="23" spans="1:11">
      <c r="A23" s="1393" t="s">
        <v>161</v>
      </c>
      <c r="B23" s="1394" t="s">
        <v>162</v>
      </c>
      <c r="C23" s="1394" t="s">
        <v>163</v>
      </c>
      <c r="D23" s="1394" t="s">
        <v>164</v>
      </c>
      <c r="E23" s="1374"/>
      <c r="F23" s="1374"/>
      <c r="G23" s="1374"/>
      <c r="H23" s="1374"/>
      <c r="I23" s="1374"/>
      <c r="J23" s="1395"/>
      <c r="K23" s="1396" t="s">
        <v>165</v>
      </c>
    </row>
    <row r="24" spans="1:11">
      <c r="A24" s="1393"/>
      <c r="B24" s="1394"/>
      <c r="C24" s="1394" t="s">
        <v>166</v>
      </c>
      <c r="D24" s="1394" t="s">
        <v>167</v>
      </c>
      <c r="E24" s="1374"/>
      <c r="F24" s="1374"/>
      <c r="G24" s="1374"/>
      <c r="H24" s="1374"/>
      <c r="I24" s="1374"/>
      <c r="J24" s="1395"/>
      <c r="K24" s="1396"/>
    </row>
    <row r="25" spans="1:11">
      <c r="A25" s="1393"/>
      <c r="B25" s="1394"/>
      <c r="C25" s="1394" t="s">
        <v>168</v>
      </c>
      <c r="D25" s="1394" t="s">
        <v>169</v>
      </c>
      <c r="E25" s="1374"/>
      <c r="F25" s="1374"/>
      <c r="G25" s="1374"/>
      <c r="H25" s="1374"/>
      <c r="I25" s="1374"/>
      <c r="J25" s="1395"/>
      <c r="K25" s="1396"/>
    </row>
    <row r="26" ht="14.25" customHeight="1" spans="1:11">
      <c r="A26" s="1397"/>
      <c r="B26" s="1398"/>
      <c r="C26" s="1398" t="s">
        <v>170</v>
      </c>
      <c r="D26" s="1398"/>
      <c r="E26" s="1372"/>
      <c r="F26" s="1372"/>
      <c r="G26" s="1372"/>
      <c r="H26" s="1372"/>
      <c r="I26" s="1372"/>
      <c r="J26" s="1399"/>
      <c r="K26" s="1400"/>
    </row>
    <row r="27" ht="16.5" customHeight="1" spans="1:11">
      <c r="A27" s="1401">
        <v>1</v>
      </c>
      <c r="B27" s="1402">
        <v>2</v>
      </c>
      <c r="C27" s="1402">
        <v>3</v>
      </c>
      <c r="D27" s="1402">
        <v>4</v>
      </c>
      <c r="E27" s="538"/>
      <c r="F27" s="538"/>
      <c r="G27" s="538"/>
      <c r="H27" s="538"/>
      <c r="I27" s="538"/>
      <c r="J27" s="1403"/>
      <c r="K27" s="1404">
        <v>5</v>
      </c>
    </row>
    <row r="28" ht="18.75" customHeight="1" spans="1:11">
      <c r="A28" s="1405"/>
      <c r="B28" s="1406" t="s">
        <v>222</v>
      </c>
      <c r="C28" s="1407"/>
      <c r="D28" s="1407"/>
      <c r="E28" s="1407"/>
      <c r="F28" s="1407"/>
      <c r="G28" s="1407"/>
      <c r="H28" s="1407"/>
      <c r="I28" s="1407"/>
      <c r="J28" s="1407"/>
      <c r="K28" s="1407"/>
    </row>
    <row r="29" ht="18.75" customHeight="1" spans="1:11">
      <c r="A29" s="1393"/>
      <c r="B29" s="1408"/>
      <c r="C29" s="1409"/>
      <c r="D29" s="1374"/>
      <c r="E29" s="1374"/>
      <c r="F29" s="1374"/>
      <c r="G29" s="1374"/>
      <c r="H29" s="1374"/>
      <c r="I29" s="1374"/>
      <c r="J29" s="1374"/>
      <c r="K29" s="1409"/>
    </row>
    <row r="30" ht="18.75" customHeight="1" spans="1:11">
      <c r="A30" s="1393"/>
      <c r="B30" s="1410" t="s">
        <v>248</v>
      </c>
      <c r="C30" s="1411" t="s">
        <v>224</v>
      </c>
      <c r="D30" s="1374">
        <v>3189</v>
      </c>
      <c r="E30" s="1374" t="s">
        <v>177</v>
      </c>
      <c r="F30" s="1374">
        <v>0.08</v>
      </c>
      <c r="G30" s="1374" t="s">
        <v>177</v>
      </c>
      <c r="H30" s="1374">
        <v>1.2</v>
      </c>
      <c r="I30" s="1374"/>
      <c r="J30" s="1374"/>
      <c r="K30" s="1412">
        <f>D30*F30*H30</f>
        <v>306.144</v>
      </c>
    </row>
    <row r="31" ht="18.75" customHeight="1" spans="1:11">
      <c r="A31" s="1393"/>
      <c r="B31" s="1410" t="s">
        <v>249</v>
      </c>
      <c r="C31" s="1413"/>
      <c r="D31" s="1374"/>
      <c r="E31" s="1374"/>
      <c r="F31" s="1374"/>
      <c r="G31" s="1374"/>
      <c r="H31" s="1374"/>
      <c r="I31" s="1374"/>
      <c r="J31" s="1374"/>
      <c r="K31" s="1413"/>
    </row>
    <row r="32" ht="18.75" customHeight="1" spans="1:11">
      <c r="A32" s="1393">
        <v>1</v>
      </c>
      <c r="B32" s="1410" t="s">
        <v>231</v>
      </c>
      <c r="C32" s="1413"/>
      <c r="D32" s="1374"/>
      <c r="E32" s="1374"/>
      <c r="F32" s="1374"/>
      <c r="G32" s="1374"/>
      <c r="H32" s="1374"/>
      <c r="I32" s="1374"/>
      <c r="J32" s="1374"/>
      <c r="K32" s="1413"/>
    </row>
    <row r="33" ht="18.75" customHeight="1" spans="1:12">
      <c r="A33" s="1393"/>
      <c r="B33" s="1410" t="s">
        <v>250</v>
      </c>
      <c r="C33" s="1413"/>
      <c r="D33" s="1374"/>
      <c r="E33" s="1374"/>
      <c r="F33" s="1374"/>
      <c r="G33" s="1374"/>
      <c r="H33" s="1374"/>
      <c r="I33" s="1374"/>
      <c r="J33" s="1374"/>
      <c r="K33" s="1413"/>
    </row>
    <row r="34" ht="18.75" customHeight="1" spans="1:12">
      <c r="A34" s="1393"/>
      <c r="B34" s="1414" t="s">
        <v>251</v>
      </c>
      <c r="C34" s="1413" t="s">
        <v>252</v>
      </c>
      <c r="D34" s="1374"/>
      <c r="E34" s="1374"/>
      <c r="F34" s="1374"/>
      <c r="G34" s="1374"/>
      <c r="H34" s="1374"/>
      <c r="I34" s="1374"/>
      <c r="J34" s="1374"/>
      <c r="K34" s="1413"/>
    </row>
    <row r="35" ht="18.75" customHeight="1" spans="1:12">
      <c r="A35" s="1393"/>
      <c r="B35" s="1415"/>
      <c r="C35" s="1413"/>
      <c r="D35" s="1374"/>
      <c r="E35" s="1374"/>
      <c r="F35" s="1374"/>
      <c r="G35" s="1374"/>
      <c r="H35" s="1374"/>
      <c r="I35" s="1374"/>
      <c r="J35" s="1374"/>
      <c r="K35" s="1413"/>
    </row>
    <row r="36" ht="18.75" customHeight="1" spans="1:12">
      <c r="A36" s="1397"/>
      <c r="B36" s="1416"/>
      <c r="C36" s="1417"/>
      <c r="D36" s="1418"/>
      <c r="E36" s="1418"/>
      <c r="F36" s="1418"/>
      <c r="G36" s="1418"/>
      <c r="H36" s="1418"/>
      <c r="I36" s="1418"/>
      <c r="J36" s="1418"/>
      <c r="K36" s="1417"/>
    </row>
    <row r="37" ht="18" customHeight="1" spans="1:12">
      <c r="A37" s="1393"/>
      <c r="B37" s="1419" t="s">
        <v>228</v>
      </c>
      <c r="C37" s="1420" t="s">
        <v>229</v>
      </c>
      <c r="D37" s="1421">
        <v>1838</v>
      </c>
      <c r="E37" s="1374" t="s">
        <v>177</v>
      </c>
      <c r="F37" s="1374">
        <v>0.08</v>
      </c>
      <c r="G37" s="1374" t="s">
        <v>177</v>
      </c>
      <c r="H37" s="1374">
        <v>1.2</v>
      </c>
      <c r="I37" s="1374"/>
      <c r="J37" s="1374"/>
      <c r="K37" s="1422">
        <f>D37*F37*H37</f>
        <v>176.448</v>
      </c>
      <c r="L37" s="1423"/>
    </row>
    <row r="38" ht="24" customHeight="1" spans="1:12">
      <c r="A38" s="1393"/>
      <c r="B38" s="1419" t="s">
        <v>249</v>
      </c>
      <c r="C38" s="1421"/>
      <c r="D38" s="1421"/>
      <c r="E38" s="1374"/>
      <c r="F38" s="1374"/>
      <c r="G38" s="1374"/>
      <c r="H38" s="1374"/>
      <c r="I38" s="1374"/>
      <c r="J38" s="1374"/>
      <c r="K38" s="1421"/>
      <c r="L38" s="1423"/>
    </row>
    <row r="39" ht="18.75" customHeight="1" spans="1:12">
      <c r="A39" s="1393"/>
      <c r="B39" s="1419" t="s">
        <v>231</v>
      </c>
      <c r="C39" s="1421"/>
      <c r="D39" s="1421"/>
      <c r="E39" s="1374"/>
      <c r="F39" s="1374"/>
      <c r="G39" s="1374"/>
      <c r="H39" s="1374"/>
      <c r="I39" s="1374"/>
      <c r="J39" s="1374"/>
      <c r="K39" s="1421"/>
      <c r="L39" s="1423"/>
    </row>
    <row r="40" ht="18.75" customHeight="1" spans="1:12">
      <c r="A40" s="1393">
        <v>2</v>
      </c>
      <c r="B40" s="1419" t="s">
        <v>250</v>
      </c>
      <c r="C40" s="1421"/>
      <c r="D40" s="1421"/>
      <c r="E40" s="1374"/>
      <c r="F40" s="1374"/>
      <c r="G40" s="1374"/>
      <c r="H40" s="1374"/>
      <c r="I40" s="1374"/>
      <c r="J40" s="1374"/>
      <c r="K40" s="1421"/>
      <c r="L40" s="1423"/>
    </row>
    <row r="41" ht="18.75" customHeight="1" spans="1:12">
      <c r="A41" s="1393"/>
      <c r="B41" s="1424" t="s">
        <v>251</v>
      </c>
      <c r="C41" s="1421" t="s">
        <v>252</v>
      </c>
      <c r="D41" s="1421"/>
      <c r="E41" s="1374"/>
      <c r="F41" s="1374"/>
      <c r="G41" s="1374"/>
      <c r="H41" s="1374"/>
      <c r="I41" s="1374"/>
      <c r="J41" s="1374"/>
      <c r="K41" s="1421"/>
      <c r="L41" s="1423"/>
    </row>
    <row r="42" ht="18.75" customHeight="1" spans="1:12">
      <c r="A42" s="1397"/>
      <c r="B42" s="1425"/>
      <c r="C42" s="1426"/>
      <c r="D42" s="1426"/>
      <c r="E42" s="1418"/>
      <c r="F42" s="1418"/>
      <c r="G42" s="1418"/>
      <c r="H42" s="1418"/>
      <c r="I42" s="1418"/>
      <c r="J42" s="1418"/>
      <c r="K42" s="1417"/>
      <c r="L42" s="1423"/>
    </row>
    <row r="43" ht="18.75" customHeight="1" spans="1:12">
      <c r="A43" s="1393"/>
      <c r="B43" s="1424" t="s">
        <v>232</v>
      </c>
      <c r="C43" s="1421" t="s">
        <v>233</v>
      </c>
      <c r="D43" s="1421">
        <v>323</v>
      </c>
      <c r="E43" s="1374" t="s">
        <v>177</v>
      </c>
      <c r="F43" s="1374">
        <v>18</v>
      </c>
      <c r="G43" s="1374"/>
      <c r="H43" s="1374"/>
      <c r="I43" s="1374"/>
      <c r="J43" s="1374"/>
      <c r="K43" s="1421">
        <f>D43*F43</f>
        <v>5814</v>
      </c>
      <c r="L43" s="1423"/>
    </row>
    <row r="44" ht="18.75" customHeight="1" spans="1:12">
      <c r="A44" s="1393"/>
      <c r="B44" s="1424" t="s">
        <v>234</v>
      </c>
      <c r="C44" s="1421"/>
      <c r="D44" s="1421"/>
      <c r="E44" s="1374"/>
      <c r="F44" s="1374"/>
      <c r="G44" s="1374"/>
      <c r="H44" s="1374"/>
      <c r="I44" s="1374"/>
      <c r="J44" s="1374"/>
      <c r="K44" s="1421"/>
      <c r="L44" s="1423"/>
    </row>
    <row r="45" ht="18.75" customHeight="1" spans="1:12">
      <c r="A45" s="1393">
        <v>3</v>
      </c>
      <c r="B45" s="1424" t="s">
        <v>235</v>
      </c>
      <c r="C45" s="1421"/>
      <c r="D45" s="1421"/>
      <c r="E45" s="1374"/>
      <c r="F45" s="1374"/>
      <c r="G45" s="1374"/>
      <c r="H45" s="1374"/>
      <c r="I45" s="1374"/>
      <c r="J45" s="1374"/>
      <c r="K45" s="1421"/>
      <c r="L45" s="1423"/>
    </row>
    <row r="46" ht="18.75" customHeight="1" spans="1:12">
      <c r="A46" s="1393"/>
      <c r="B46" s="1424" t="s">
        <v>236</v>
      </c>
      <c r="C46" s="1421"/>
      <c r="D46" s="1421"/>
      <c r="E46" s="1374"/>
      <c r="F46" s="1374"/>
      <c r="G46" s="1374"/>
      <c r="H46" s="1374"/>
      <c r="I46" s="1374"/>
      <c r="J46" s="1374"/>
      <c r="K46" s="1421"/>
      <c r="L46" s="1423"/>
    </row>
    <row r="47" ht="18.75" customHeight="1" spans="1:12">
      <c r="A47" s="1393"/>
      <c r="B47" s="1424" t="s">
        <v>237</v>
      </c>
      <c r="C47" s="1421"/>
      <c r="D47" s="1421"/>
      <c r="E47" s="1374"/>
      <c r="F47" s="1374"/>
      <c r="G47" s="1374"/>
      <c r="H47" s="1374"/>
      <c r="I47" s="1374"/>
      <c r="J47" s="1374"/>
      <c r="K47" s="1421"/>
      <c r="L47" s="1423"/>
    </row>
    <row r="48" ht="18.75" customHeight="1" spans="1:12">
      <c r="A48" s="1393"/>
      <c r="B48" s="1424" t="s">
        <v>253</v>
      </c>
      <c r="C48" s="1421"/>
      <c r="D48" s="1421"/>
      <c r="E48" s="1374"/>
      <c r="F48" s="1374"/>
      <c r="G48" s="1374"/>
      <c r="H48" s="1374"/>
      <c r="I48" s="1374"/>
      <c r="J48" s="1374"/>
      <c r="K48" s="1421"/>
      <c r="L48" s="1423"/>
    </row>
    <row r="49" ht="18.75" customHeight="1" spans="1:14">
      <c r="A49" s="1393"/>
      <c r="B49" s="1427"/>
      <c r="C49" s="1417"/>
      <c r="D49" s="1426"/>
      <c r="E49" s="1374"/>
      <c r="F49" s="1374"/>
      <c r="G49" s="1374"/>
      <c r="H49" s="1374"/>
      <c r="I49" s="1374"/>
      <c r="J49" s="1374"/>
      <c r="K49" s="1426"/>
      <c r="L49" s="1423"/>
    </row>
    <row r="50" spans="1:14">
      <c r="A50" s="1428"/>
      <c r="B50" s="1429" t="s">
        <v>239</v>
      </c>
      <c r="C50" s="1430"/>
      <c r="D50" s="1430"/>
      <c r="E50" s="1431"/>
      <c r="F50" s="1431"/>
      <c r="G50" s="1431"/>
      <c r="H50" s="1431"/>
      <c r="I50" s="1431"/>
      <c r="J50" s="1432"/>
      <c r="K50" s="1433">
        <f>K30+K37+K43</f>
        <v>6296.592</v>
      </c>
    </row>
    <row r="51" ht="15" spans="1:14">
      <c r="A51" s="1428"/>
      <c r="B51" s="1434" t="s">
        <v>194</v>
      </c>
      <c r="C51" s="1435"/>
      <c r="D51" s="1436"/>
      <c r="E51" s="1437"/>
      <c r="F51" s="1437"/>
      <c r="G51" s="1437"/>
      <c r="H51" s="1437"/>
      <c r="I51" s="1437"/>
      <c r="J51" s="1437"/>
      <c r="K51" s="1438"/>
    </row>
    <row r="52" ht="15" spans="1:14">
      <c r="A52" s="1428"/>
      <c r="B52" s="1434"/>
      <c r="C52" s="1439"/>
      <c r="D52" s="1436"/>
      <c r="E52" s="1437"/>
      <c r="F52" s="1437"/>
      <c r="G52" s="1437"/>
      <c r="H52" s="1437"/>
      <c r="I52" s="1437"/>
      <c r="J52" s="1437"/>
      <c r="K52" s="1438"/>
    </row>
    <row r="53" spans="1:14">
      <c r="A53" s="1428"/>
      <c r="B53" s="1440" t="s">
        <v>199</v>
      </c>
      <c r="C53" s="1367"/>
      <c r="D53" s="1441">
        <f>K50</f>
        <v>6296.592</v>
      </c>
      <c r="E53" s="1442" t="s">
        <v>177</v>
      </c>
      <c r="F53" s="1443">
        <v>0.392</v>
      </c>
      <c r="I53" s="1442"/>
      <c r="J53" s="1442"/>
      <c r="K53" s="1444">
        <f>D53*F53</f>
        <v>2468.264064</v>
      </c>
    </row>
    <row r="54" spans="1:14">
      <c r="A54" s="1445">
        <v>4</v>
      </c>
      <c r="B54" s="1440" t="s">
        <v>240</v>
      </c>
      <c r="C54" s="1440" t="s">
        <v>200</v>
      </c>
      <c r="D54" s="1446"/>
      <c r="E54" s="1447"/>
      <c r="F54" s="1447"/>
      <c r="G54" s="1447"/>
      <c r="H54" s="1447"/>
      <c r="I54" s="1447"/>
      <c r="J54" s="1447"/>
      <c r="K54" s="1448"/>
    </row>
    <row r="55" spans="1:14">
      <c r="A55" s="1428"/>
      <c r="B55" s="1440" t="s">
        <v>203</v>
      </c>
      <c r="C55" s="1446"/>
      <c r="D55" s="1446"/>
      <c r="E55" s="1447"/>
      <c r="F55" s="1447"/>
      <c r="G55" s="1447"/>
      <c r="H55" s="1447"/>
      <c r="I55" s="1447"/>
      <c r="J55" s="1447"/>
      <c r="K55" s="1448"/>
    </row>
    <row r="56" spans="1:14">
      <c r="A56" s="1428"/>
      <c r="B56" s="1449">
        <v>0.392</v>
      </c>
      <c r="C56" s="1446"/>
      <c r="D56" s="1446"/>
      <c r="E56" s="1447"/>
      <c r="F56" s="1447"/>
      <c r="G56" s="1447"/>
      <c r="H56" s="1447"/>
      <c r="I56" s="1447"/>
      <c r="J56" s="1447"/>
      <c r="K56" s="1448"/>
    </row>
    <row r="57" ht="15" spans="1:14">
      <c r="A57" s="1428"/>
      <c r="B57" s="1434"/>
      <c r="C57" s="1439"/>
      <c r="D57" s="1436"/>
      <c r="E57" s="1437"/>
      <c r="F57" s="1437"/>
      <c r="G57" s="1437"/>
      <c r="H57" s="1437"/>
      <c r="I57" s="1437"/>
      <c r="J57" s="1437"/>
      <c r="K57" s="1438"/>
    </row>
    <row r="58" spans="1:14">
      <c r="A58" s="1450">
        <v>5</v>
      </c>
      <c r="B58" s="1451" t="s">
        <v>195</v>
      </c>
      <c r="C58" s="1452" t="s">
        <v>241</v>
      </c>
      <c r="D58" s="1453">
        <f>K50</f>
        <v>6296.592</v>
      </c>
      <c r="E58" s="1454" t="s">
        <v>177</v>
      </c>
      <c r="F58" s="1455">
        <v>0.1625</v>
      </c>
      <c r="G58" s="1437"/>
      <c r="H58" s="1437"/>
      <c r="I58" s="1456"/>
      <c r="J58" s="1437"/>
      <c r="K58" s="1457">
        <f>D58*F58</f>
        <v>1023.1962</v>
      </c>
    </row>
    <row r="59" spans="1:14">
      <c r="A59" s="1428"/>
      <c r="B59" s="1451" t="s">
        <v>242</v>
      </c>
      <c r="C59" s="1452"/>
      <c r="D59" s="1458"/>
      <c r="E59" s="1437"/>
      <c r="F59" s="1437"/>
      <c r="G59" s="1459"/>
      <c r="H59" s="1437"/>
      <c r="I59" s="1456"/>
      <c r="J59" s="1437"/>
      <c r="K59" s="1438"/>
    </row>
    <row r="60" spans="1:14">
      <c r="A60" s="1428"/>
      <c r="B60" s="1451" t="s">
        <v>254</v>
      </c>
      <c r="C60" s="1451"/>
      <c r="D60" s="1458"/>
      <c r="E60" s="1437"/>
      <c r="F60" s="1437"/>
      <c r="G60" s="1437"/>
      <c r="H60" s="1437"/>
      <c r="I60" s="1437"/>
      <c r="J60" s="1437"/>
      <c r="K60" s="1438"/>
    </row>
    <row r="61" spans="1:14">
      <c r="A61" s="1460"/>
      <c r="B61" s="1461">
        <v>0.1625</v>
      </c>
      <c r="C61" s="1462"/>
      <c r="D61" s="1463"/>
      <c r="E61" s="1463"/>
      <c r="F61" s="1463"/>
      <c r="G61" s="1463"/>
      <c r="H61" s="1463"/>
      <c r="I61" s="1463"/>
      <c r="J61" s="1463"/>
      <c r="K61" s="1464"/>
      <c r="M61" s="1367"/>
      <c r="N61" s="1465"/>
    </row>
    <row r="62" spans="1:14">
      <c r="A62" s="1450">
        <v>6</v>
      </c>
      <c r="B62" s="1451" t="s">
        <v>204</v>
      </c>
      <c r="C62" s="1451" t="s">
        <v>205</v>
      </c>
      <c r="D62" s="1466">
        <f>K50</f>
        <v>6296.592</v>
      </c>
      <c r="E62" s="1455" t="s">
        <v>201</v>
      </c>
      <c r="F62" s="1453">
        <f>K58</f>
        <v>1023.1962</v>
      </c>
      <c r="G62" s="1455" t="s">
        <v>177</v>
      </c>
      <c r="H62" s="1454">
        <v>0.06</v>
      </c>
      <c r="I62" s="1455"/>
      <c r="J62" s="1455"/>
      <c r="K62" s="1457">
        <f>(D62+F62)*H62</f>
        <v>439.187292</v>
      </c>
      <c r="M62" s="1367"/>
    </row>
    <row r="63" spans="1:14">
      <c r="A63" s="1467"/>
      <c r="B63" s="1468" t="s">
        <v>206</v>
      </c>
      <c r="C63" s="1468" t="s">
        <v>207</v>
      </c>
      <c r="D63" s="1469"/>
      <c r="E63" s="1470"/>
      <c r="F63" s="1471"/>
      <c r="G63" s="1470"/>
      <c r="H63" s="1472"/>
      <c r="I63" s="1470"/>
      <c r="J63" s="1470"/>
      <c r="K63" s="1473"/>
      <c r="M63" s="1367"/>
    </row>
    <row r="64" spans="1:14">
      <c r="A64" s="1474"/>
      <c r="B64" s="1429" t="s">
        <v>244</v>
      </c>
      <c r="C64" s="1430"/>
      <c r="D64" s="1430"/>
      <c r="E64" s="1431"/>
      <c r="F64" s="1431"/>
      <c r="G64" s="1431"/>
      <c r="H64" s="1431"/>
      <c r="I64" s="1431"/>
      <c r="J64" s="1431"/>
      <c r="K64" s="1475">
        <f>(K50+K58+K62)/1000</f>
        <v>7.758975492</v>
      </c>
      <c r="M64" s="1367"/>
    </row>
    <row r="65" spans="1:13">
      <c r="A65" s="1476"/>
      <c r="B65" s="1458"/>
      <c r="C65" s="1477" t="s">
        <v>209</v>
      </c>
      <c r="D65" s="1478"/>
      <c r="E65" s="1437"/>
      <c r="F65" s="1437"/>
      <c r="G65" s="1437"/>
      <c r="H65" s="1437"/>
      <c r="I65" s="1437"/>
      <c r="J65" s="1437"/>
      <c r="K65" s="1438"/>
      <c r="M65" s="1367"/>
    </row>
    <row r="66" spans="1:13">
      <c r="A66" s="1450">
        <v>7</v>
      </c>
      <c r="B66" s="1451" t="s">
        <v>210</v>
      </c>
      <c r="C66" s="1477" t="s">
        <v>211</v>
      </c>
      <c r="D66" s="1458"/>
      <c r="E66" s="1437"/>
      <c r="F66" s="1437"/>
      <c r="G66" s="1437"/>
      <c r="H66" s="1437"/>
      <c r="I66" s="1437"/>
      <c r="J66" s="1437"/>
      <c r="K66" s="1479"/>
      <c r="M66" s="1367"/>
    </row>
    <row r="67" spans="1:13">
      <c r="A67" s="1428"/>
      <c r="B67" s="1480" t="s">
        <v>212</v>
      </c>
      <c r="C67" s="1477" t="s">
        <v>213</v>
      </c>
      <c r="D67" s="1466">
        <f>K64</f>
        <v>7.758975492</v>
      </c>
      <c r="E67" s="1455" t="s">
        <v>177</v>
      </c>
      <c r="F67" s="1455">
        <v>5.83</v>
      </c>
      <c r="G67" s="1437"/>
      <c r="H67" s="1437"/>
      <c r="I67" s="1437"/>
      <c r="J67" s="1437"/>
      <c r="K67" s="1481">
        <f>D67*F67</f>
        <v>45.23482711836</v>
      </c>
      <c r="M67" s="1367"/>
    </row>
    <row r="68" spans="1:13">
      <c r="A68" s="1460"/>
      <c r="B68" s="1482"/>
      <c r="C68" s="1483" t="s">
        <v>214</v>
      </c>
      <c r="D68" s="1469"/>
      <c r="E68" s="1470"/>
      <c r="F68" s="1470"/>
      <c r="G68" s="1463"/>
      <c r="H68" s="1463"/>
      <c r="I68" s="1463"/>
      <c r="J68" s="1463"/>
      <c r="K68" s="1484"/>
      <c r="M68" s="1367"/>
    </row>
    <row r="69" spans="1:13">
      <c r="A69" s="1485"/>
      <c r="B69" s="1370"/>
      <c r="C69" s="1370"/>
      <c r="D69" s="1370"/>
      <c r="E69" s="1370"/>
      <c r="F69" s="1370"/>
      <c r="G69" s="1370"/>
      <c r="H69" s="1370"/>
      <c r="I69" s="1370"/>
      <c r="J69" s="1370"/>
      <c r="K69" s="1371"/>
      <c r="M69" s="1367"/>
    </row>
    <row r="70" spans="1:13">
      <c r="A70" s="1485"/>
      <c r="B70" s="1370"/>
      <c r="C70" s="1370"/>
      <c r="D70" s="1370"/>
      <c r="E70" s="1370"/>
      <c r="F70" s="1370"/>
      <c r="G70" s="1370"/>
      <c r="H70" s="1370"/>
      <c r="I70" s="1370"/>
      <c r="J70" s="1370"/>
      <c r="K70" s="1371"/>
      <c r="M70" s="1367"/>
    </row>
    <row r="71" spans="1:13">
      <c r="B71" s="1370" t="s">
        <v>245</v>
      </c>
      <c r="C71" s="1370"/>
      <c r="D71" s="1370"/>
      <c r="E71" s="1370"/>
      <c r="F71" s="1370"/>
      <c r="G71" s="1370"/>
      <c r="H71" s="1370" t="s">
        <v>216</v>
      </c>
      <c r="I71" s="1370"/>
      <c r="J71" s="1370"/>
      <c r="M71" s="1367"/>
    </row>
    <row r="72" spans="1:13">
      <c r="M72" s="1367"/>
    </row>
    <row r="73" spans="1:13">
      <c r="M73" s="1367"/>
    </row>
    <row r="74" spans="1:13">
      <c r="M74" s="1367"/>
    </row>
    <row r="75" spans="1:13">
      <c r="B75" s="1486"/>
      <c r="C75" s="1487"/>
      <c r="M75" s="1367"/>
    </row>
    <row r="76" spans="1:13">
      <c r="B76" s="1488"/>
      <c r="M76" s="1367"/>
    </row>
    <row r="78" spans="1:13">
      <c r="M78" s="1367"/>
    </row>
    <row r="79" spans="1:13">
      <c r="M79" s="1367"/>
    </row>
    <row r="80" spans="1:13">
      <c r="M80" s="1367"/>
    </row>
    <row r="87" spans="2:2">
      <c r="B87" s="1366"/>
    </row>
    <row r="89" spans="2:2">
      <c r="B89" s="1366"/>
    </row>
  </sheetData>
  <mergeCells count="14">
    <mergeCell ref="C7:H7"/>
    <mergeCell ref="C15:K15"/>
    <mergeCell ref="C16:K16"/>
    <mergeCell ref="C17:K17"/>
    <mergeCell ref="D20:H20"/>
    <mergeCell ref="D21:H21"/>
    <mergeCell ref="D22:H22"/>
    <mergeCell ref="D23:H23"/>
    <mergeCell ref="D24:H24"/>
    <mergeCell ref="D25:H25"/>
    <mergeCell ref="D27:H27"/>
    <mergeCell ref="B28:K28"/>
    <mergeCell ref="B8:B13"/>
    <mergeCell ref="C8:K13"/>
  </mergeCells>
  <pageMargins left="0.196850393700787" right="0.196850393700787" top="0.196850393700787" bottom="0.196850393700787" header="0.196850393700787" footer="0.196850393700787"/>
  <pageSetup paperSize="9" scale="9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6">
    <pageSetUpPr fitToPage="1"/>
  </sheetPr>
  <dimension ref="A1:P273"/>
  <sheetViews>
    <sheetView zoomScaleSheetLayoutView="70" workbookViewId="0">
      <selection activeCell="G11" sqref="G11"/>
    </sheetView>
  </sheetViews>
  <sheetFormatPr defaultColWidth="9.14159292035398" defaultRowHeight="12.75"/>
  <cols>
    <col min="1" max="1" width="3.56637168141593" style="1129" customWidth="1"/>
    <col min="2" max="3" width="9.14159292035398" style="1129"/>
    <col min="4" max="4" width="10.858407079646" style="1129" customWidth="1"/>
    <col min="5" max="5" width="9.14159292035398" style="1129"/>
    <col min="6" max="6" width="9.14159292035398" style="1129" customWidth="1"/>
    <col min="7" max="7" width="7.56637168141593" style="1129" customWidth="1"/>
    <col min="8" max="8" width="1.70796460176991" style="1129" customWidth="1"/>
    <col min="9" max="9" width="7.14159292035398" style="1129" customWidth="1"/>
    <col min="10" max="10" width="1.70796460176991" style="1129" customWidth="1"/>
    <col min="11" max="11" width="7.28318584070797" style="1129" customWidth="1"/>
    <col min="12" max="12" width="15.141592920354" style="1129" customWidth="1"/>
    <col min="13" max="13" width="9.56637168141593" style="1130" customWidth="1"/>
    <col min="14" max="16384" width="9.14159292035398" style="1129"/>
  </cols>
  <sheetData>
    <row r="1" ht="13.1" spans="1:16">
      <c r="A1" s="1127"/>
      <c r="B1" s="1127"/>
      <c r="C1" s="1127"/>
      <c r="D1" s="1127"/>
      <c r="E1" s="1127"/>
      <c r="F1" s="1127"/>
      <c r="G1" s="1127"/>
      <c r="H1" s="1127"/>
      <c r="I1" s="1127"/>
      <c r="J1" s="1127"/>
      <c r="K1" s="1127"/>
      <c r="L1" s="1127" t="s">
        <v>255</v>
      </c>
    </row>
    <row r="2" ht="13.85" spans="1:16">
      <c r="A2" s="1127" t="s">
        <v>256</v>
      </c>
      <c r="B2" s="1127"/>
      <c r="C2" s="1131"/>
      <c r="D2" s="1131"/>
      <c r="E2" s="1131"/>
      <c r="F2" s="1127"/>
      <c r="G2" s="1127"/>
      <c r="H2" s="1127"/>
      <c r="I2" s="1127"/>
      <c r="J2" s="1127"/>
      <c r="K2" s="1127"/>
      <c r="L2" s="1127"/>
    </row>
    <row r="3" ht="13.1" spans="1:16">
      <c r="A3" s="1127"/>
      <c r="B3" s="1127"/>
      <c r="C3" s="1127"/>
      <c r="D3" s="1127"/>
      <c r="E3" s="1127"/>
      <c r="F3" s="1127"/>
      <c r="G3" s="1127"/>
      <c r="H3" s="1127"/>
      <c r="I3" s="1127"/>
      <c r="J3" s="1127"/>
      <c r="K3" s="1127"/>
      <c r="L3" s="1127"/>
    </row>
    <row r="4" ht="17.6" spans="1:16">
      <c r="A4" s="1132"/>
      <c r="B4" s="1133"/>
      <c r="C4" s="1134"/>
      <c r="D4" s="1134" t="s">
        <v>257</v>
      </c>
      <c r="E4" s="1134"/>
      <c r="F4" s="1135"/>
      <c r="G4" s="1127"/>
      <c r="H4" s="1127"/>
      <c r="I4" s="1127"/>
      <c r="J4" s="1127"/>
      <c r="K4" s="1127"/>
      <c r="L4" s="1127"/>
    </row>
    <row r="5" ht="15.35" spans="1:16">
      <c r="A5" s="1136" t="s">
        <v>258</v>
      </c>
      <c r="B5" s="1136"/>
      <c r="C5" s="1136"/>
      <c r="D5" s="1136"/>
      <c r="E5" s="1136"/>
      <c r="F5" s="1136"/>
      <c r="G5" s="1136"/>
      <c r="H5" s="1136"/>
      <c r="I5" s="1136"/>
      <c r="J5" s="1136"/>
      <c r="K5" s="1136"/>
      <c r="L5" s="1136"/>
    </row>
    <row r="6" ht="13.1" spans="1:16">
      <c r="A6" s="1127"/>
      <c r="B6" s="1127"/>
      <c r="C6" s="1127"/>
      <c r="D6" s="1127"/>
      <c r="E6" s="1127"/>
      <c r="F6" s="1127"/>
      <c r="G6" s="1127"/>
      <c r="H6" s="1127"/>
      <c r="I6" s="1127"/>
      <c r="J6" s="1127"/>
      <c r="K6" s="1127"/>
      <c r="L6" s="1127"/>
    </row>
    <row r="7" ht="13.1" spans="1:16">
      <c r="A7" s="1127" t="s">
        <v>144</v>
      </c>
      <c r="B7" s="1127"/>
      <c r="C7" s="1127"/>
      <c r="D7" s="1127"/>
      <c r="E7" s="1127" t="s">
        <v>259</v>
      </c>
      <c r="F7" s="1127"/>
      <c r="G7" s="1127"/>
      <c r="H7" s="1127"/>
      <c r="I7" s="1127"/>
      <c r="J7" s="1127"/>
      <c r="K7" s="1127"/>
      <c r="L7" s="1127"/>
    </row>
    <row r="8" ht="84.75" customHeight="1" spans="1:16">
      <c r="A8" s="1137" t="s">
        <v>146</v>
      </c>
      <c r="B8" s="1127"/>
      <c r="C8" s="1127"/>
      <c r="D8" s="1127"/>
      <c r="E8" s="1138" t="s">
        <v>49</v>
      </c>
      <c r="F8" s="1138"/>
      <c r="G8" s="1138"/>
      <c r="H8" s="1138"/>
      <c r="I8" s="1138"/>
      <c r="J8" s="1138"/>
      <c r="K8" s="1138"/>
      <c r="L8" s="1138"/>
    </row>
    <row r="9" customHeight="1" spans="1:16">
      <c r="A9" s="1127"/>
      <c r="B9" s="1127"/>
      <c r="C9" s="1127"/>
      <c r="D9" s="1127"/>
      <c r="E9" s="1139"/>
      <c r="F9" s="1139"/>
      <c r="G9" s="1139"/>
      <c r="H9" s="1139"/>
      <c r="I9" s="1139"/>
      <c r="J9" s="1139"/>
      <c r="K9" s="1139"/>
      <c r="L9" s="1139"/>
    </row>
    <row r="10" ht="13.85" spans="1:16">
      <c r="A10" s="1127" t="s">
        <v>260</v>
      </c>
      <c r="B10" s="1127"/>
      <c r="C10" s="1127"/>
      <c r="D10" s="1131"/>
      <c r="E10" s="1127"/>
      <c r="F10" s="1127"/>
      <c r="G10" s="1127"/>
      <c r="H10" s="1127"/>
      <c r="I10" s="1127"/>
      <c r="J10" s="1127"/>
      <c r="K10" s="1127"/>
      <c r="L10" s="1127"/>
    </row>
    <row r="11" ht="13.15" spans="1:16">
      <c r="A11" s="1127" t="s">
        <v>261</v>
      </c>
      <c r="B11" s="1127"/>
      <c r="C11" s="1127"/>
      <c r="D11" s="1127"/>
      <c r="E11" s="1127" t="s">
        <v>262</v>
      </c>
      <c r="F11" s="1127"/>
      <c r="G11" s="1127"/>
      <c r="H11" s="1127"/>
      <c r="I11" s="1127"/>
      <c r="J11" s="1127"/>
      <c r="K11" s="1127"/>
      <c r="L11" s="1127"/>
    </row>
    <row r="12" ht="13.1" spans="1:16">
      <c r="A12" s="1127"/>
      <c r="B12" s="1127"/>
      <c r="C12" s="1127"/>
      <c r="D12" s="1127"/>
      <c r="E12" s="1127"/>
      <c r="F12" s="1127"/>
      <c r="G12" s="1140"/>
      <c r="H12" s="1140"/>
      <c r="I12" s="1140"/>
      <c r="J12" s="1140"/>
      <c r="K12" s="1140"/>
      <c r="L12" s="1127"/>
    </row>
    <row r="13" ht="15.35" spans="1:16">
      <c r="A13" s="1127" t="s">
        <v>263</v>
      </c>
      <c r="B13" s="1127"/>
      <c r="C13" s="1127"/>
      <c r="D13" s="1141"/>
      <c r="E13" s="1127"/>
      <c r="F13" s="1127"/>
      <c r="G13" s="1127"/>
      <c r="H13" s="1127"/>
      <c r="I13" s="1127"/>
      <c r="J13" s="1127"/>
      <c r="K13" s="1127"/>
      <c r="L13" s="1127"/>
    </row>
    <row r="14" ht="13.85" spans="1:16">
      <c r="A14" s="1127" t="s">
        <v>264</v>
      </c>
      <c r="B14" s="1127"/>
      <c r="C14" s="1131"/>
      <c r="D14" s="1127"/>
      <c r="E14" s="1142"/>
      <c r="F14" s="1142"/>
      <c r="G14" s="1142"/>
      <c r="H14" s="1142"/>
      <c r="I14" s="1142"/>
      <c r="J14" s="1142"/>
      <c r="K14" s="1142"/>
      <c r="L14" s="1142"/>
      <c r="M14" s="1143"/>
      <c r="N14" s="1142"/>
      <c r="O14" s="1142"/>
      <c r="P14" s="1142"/>
    </row>
    <row r="15" ht="13.85" spans="1:16">
      <c r="A15" s="1144"/>
      <c r="B15" s="1144"/>
      <c r="C15" s="1145"/>
      <c r="D15" s="1144"/>
      <c r="E15" s="1145"/>
      <c r="F15" s="1146"/>
      <c r="G15" s="1146"/>
      <c r="H15" s="1146"/>
      <c r="I15" s="1146"/>
      <c r="J15" s="1146"/>
      <c r="K15" s="1146"/>
      <c r="L15" s="1146"/>
    </row>
    <row r="16" ht="13.85" spans="1:16">
      <c r="A16" s="1147" t="s">
        <v>265</v>
      </c>
      <c r="B16" s="1127" t="s">
        <v>266</v>
      </c>
      <c r="C16" s="1127"/>
      <c r="D16" s="1148"/>
      <c r="E16" s="1127" t="s">
        <v>152</v>
      </c>
      <c r="F16" s="1148"/>
      <c r="G16" s="1127" t="s">
        <v>153</v>
      </c>
      <c r="H16" s="1127"/>
      <c r="I16" s="1127"/>
      <c r="J16" s="1127"/>
      <c r="K16" s="1148"/>
      <c r="L16" s="1148" t="s">
        <v>160</v>
      </c>
    </row>
    <row r="17" ht="13.1" spans="1:13">
      <c r="A17" s="1149" t="s">
        <v>161</v>
      </c>
      <c r="B17" s="1127" t="s">
        <v>267</v>
      </c>
      <c r="C17" s="1127"/>
      <c r="D17" s="1148"/>
      <c r="E17" s="1127" t="s">
        <v>268</v>
      </c>
      <c r="F17" s="1148"/>
      <c r="G17" s="1127" t="s">
        <v>269</v>
      </c>
      <c r="H17" s="1127"/>
      <c r="I17" s="1127"/>
      <c r="J17" s="1127"/>
      <c r="K17" s="1148"/>
      <c r="L17" s="1148" t="s">
        <v>270</v>
      </c>
    </row>
    <row r="18" ht="13.1" spans="1:13">
      <c r="A18" s="1150"/>
      <c r="B18" s="1127"/>
      <c r="C18" s="1127" t="s">
        <v>271</v>
      </c>
      <c r="D18" s="1148"/>
      <c r="E18" s="1127" t="s">
        <v>272</v>
      </c>
      <c r="F18" s="1148"/>
      <c r="G18" s="1127" t="s">
        <v>273</v>
      </c>
      <c r="H18" s="1127"/>
      <c r="I18" s="1127"/>
      <c r="J18" s="1127"/>
      <c r="K18" s="1148"/>
      <c r="L18" s="1148"/>
    </row>
    <row r="19" ht="13.1" spans="1:13">
      <c r="A19" s="1150"/>
      <c r="B19" s="1127"/>
      <c r="C19" s="1127"/>
      <c r="D19" s="1148"/>
      <c r="E19" s="1127" t="s">
        <v>274</v>
      </c>
      <c r="F19" s="1148"/>
      <c r="G19" s="1127" t="s">
        <v>275</v>
      </c>
      <c r="H19" s="1127"/>
      <c r="I19" s="1127"/>
      <c r="J19" s="1127"/>
      <c r="K19" s="1148"/>
      <c r="L19" s="1148"/>
    </row>
    <row r="20" ht="13.1" spans="1:13">
      <c r="A20" s="1150"/>
      <c r="B20" s="1127"/>
      <c r="C20" s="1127"/>
      <c r="D20" s="1148"/>
      <c r="E20" s="1127" t="s">
        <v>276</v>
      </c>
      <c r="F20" s="1148"/>
      <c r="G20" s="1127" t="s">
        <v>277</v>
      </c>
      <c r="H20" s="1127"/>
      <c r="I20" s="1127"/>
      <c r="J20" s="1127"/>
      <c r="K20" s="1148"/>
      <c r="L20" s="1148"/>
    </row>
    <row r="21" ht="13.1" spans="1:13">
      <c r="A21" s="1150"/>
      <c r="B21" s="1127"/>
      <c r="C21" s="1127"/>
      <c r="D21" s="1148"/>
      <c r="E21" s="1127" t="s">
        <v>278</v>
      </c>
      <c r="F21" s="1148"/>
      <c r="G21" s="1127" t="s">
        <v>279</v>
      </c>
      <c r="H21" s="1127"/>
      <c r="I21" s="1127"/>
      <c r="J21" s="1127"/>
      <c r="K21" s="1148"/>
      <c r="L21" s="1148"/>
    </row>
    <row r="22" ht="13.1" spans="1:13">
      <c r="A22" s="1150"/>
      <c r="B22" s="1127"/>
      <c r="C22" s="1127"/>
      <c r="D22" s="1148"/>
      <c r="E22" s="1127" t="s">
        <v>280</v>
      </c>
      <c r="F22" s="1148"/>
      <c r="G22" s="1127" t="s">
        <v>281</v>
      </c>
      <c r="H22" s="1127"/>
      <c r="I22" s="1127"/>
      <c r="J22" s="1127"/>
      <c r="K22" s="1148"/>
      <c r="L22" s="1150"/>
    </row>
    <row r="23" ht="13.1" spans="1:13">
      <c r="A23" s="1150"/>
      <c r="B23" s="1127"/>
      <c r="C23" s="1127"/>
      <c r="D23" s="1148"/>
      <c r="E23" s="1127" t="s">
        <v>282</v>
      </c>
      <c r="F23" s="1148"/>
      <c r="G23" s="1151"/>
      <c r="H23" s="1127"/>
      <c r="I23" s="1127"/>
      <c r="J23" s="1127"/>
      <c r="K23" s="1148"/>
      <c r="L23" s="1150"/>
    </row>
    <row r="24" ht="13.1" spans="1:13">
      <c r="A24" s="1152">
        <v>1</v>
      </c>
      <c r="B24" s="1153"/>
      <c r="C24" s="1153">
        <v>2</v>
      </c>
      <c r="D24" s="1154"/>
      <c r="E24" s="1155">
        <v>3</v>
      </c>
      <c r="F24" s="1154"/>
      <c r="G24" s="1155">
        <v>4</v>
      </c>
      <c r="H24" s="1153"/>
      <c r="I24" s="1153"/>
      <c r="J24" s="1153"/>
      <c r="K24" s="1154"/>
      <c r="L24" s="1152">
        <v>5</v>
      </c>
    </row>
    <row r="25" ht="38.25" customHeight="1" spans="1:13">
      <c r="A25" s="1156" t="s">
        <v>283</v>
      </c>
      <c r="B25" s="1157"/>
      <c r="C25" s="1157"/>
      <c r="D25" s="1157"/>
      <c r="E25" s="1157"/>
      <c r="F25" s="1157"/>
      <c r="G25" s="1157"/>
      <c r="H25" s="1157"/>
      <c r="I25" s="1157"/>
      <c r="J25" s="1157"/>
      <c r="K25" s="1157"/>
      <c r="L25" s="1158"/>
    </row>
    <row r="26" ht="12" customHeight="1" spans="1:13">
      <c r="A26" s="1159" t="s">
        <v>284</v>
      </c>
      <c r="B26" s="1160"/>
      <c r="C26" s="1160"/>
      <c r="D26" s="1160"/>
      <c r="E26" s="1160"/>
      <c r="F26" s="1160"/>
      <c r="G26" s="1160"/>
      <c r="H26" s="1160"/>
      <c r="I26" s="1160"/>
      <c r="J26" s="1160"/>
      <c r="K26" s="1160"/>
      <c r="L26" s="1161"/>
    </row>
    <row r="27" s="1127" customFormat="1" ht="13.1" spans="1:13">
      <c r="A27" s="1149">
        <v>1</v>
      </c>
      <c r="B27" s="1162" t="s">
        <v>285</v>
      </c>
      <c r="C27" s="1163"/>
      <c r="D27" s="1164"/>
      <c r="E27" s="1165" t="s">
        <v>286</v>
      </c>
      <c r="F27" s="1166"/>
      <c r="G27" s="1165" t="s">
        <v>174</v>
      </c>
      <c r="H27" s="1167"/>
      <c r="I27" s="1167"/>
      <c r="J27" s="1167"/>
      <c r="K27" s="1166"/>
      <c r="L27" s="1168"/>
      <c r="M27" s="1169"/>
    </row>
    <row r="28" s="1127" customFormat="1" ht="13.1" spans="1:13">
      <c r="A28" s="1149"/>
      <c r="B28" s="1162" t="s">
        <v>287</v>
      </c>
      <c r="C28" s="1163"/>
      <c r="D28" s="1164"/>
      <c r="E28" s="1165" t="s">
        <v>288</v>
      </c>
      <c r="F28" s="1167"/>
      <c r="G28" s="1170">
        <v>1</v>
      </c>
      <c r="H28" s="1171" t="s">
        <v>177</v>
      </c>
      <c r="I28" s="1171">
        <v>30</v>
      </c>
      <c r="J28" s="1171"/>
      <c r="K28" s="1133"/>
      <c r="L28" s="1172">
        <f>G28*I28</f>
        <v>30</v>
      </c>
      <c r="M28" s="1169"/>
    </row>
    <row r="29" s="1127" customFormat="1" ht="13.1" spans="1:13">
      <c r="A29" s="1149"/>
      <c r="B29" s="1162" t="s">
        <v>289</v>
      </c>
      <c r="C29" s="1163"/>
      <c r="D29" s="1164"/>
      <c r="E29" s="1167" t="s">
        <v>290</v>
      </c>
      <c r="F29" s="1166"/>
      <c r="G29" s="1165" t="s">
        <v>182</v>
      </c>
      <c r="H29" s="1167"/>
      <c r="I29" s="1167"/>
      <c r="J29" s="1167"/>
      <c r="K29" s="1173"/>
      <c r="L29" s="1149"/>
      <c r="M29" s="1169"/>
    </row>
    <row r="30" s="1127" customFormat="1" ht="13.1" spans="1:13">
      <c r="A30" s="1149"/>
      <c r="B30" s="1162" t="s">
        <v>291</v>
      </c>
      <c r="C30" s="1163"/>
      <c r="D30" s="1164"/>
      <c r="E30" s="1167"/>
      <c r="F30" s="1166"/>
      <c r="G30" s="1170">
        <v>1</v>
      </c>
      <c r="H30" s="1127" t="s">
        <v>177</v>
      </c>
      <c r="I30" s="1127">
        <v>10</v>
      </c>
      <c r="J30" s="1174"/>
      <c r="K30" s="1175"/>
      <c r="L30" s="1149">
        <f>G30*I30</f>
        <v>10</v>
      </c>
      <c r="M30" s="1169"/>
    </row>
    <row r="31" s="1127" customFormat="1" ht="13.1" spans="1:13">
      <c r="A31" s="1149"/>
      <c r="B31" s="1133"/>
      <c r="C31" s="1163"/>
      <c r="D31" s="1164"/>
      <c r="E31" s="1167"/>
      <c r="F31" s="1166"/>
      <c r="G31" s="1170"/>
      <c r="K31" s="1176"/>
      <c r="L31" s="1149"/>
      <c r="M31" s="1169"/>
    </row>
    <row r="32" s="1127" customFormat="1" ht="13.1" spans="1:13">
      <c r="A32" s="1149">
        <v>2</v>
      </c>
      <c r="B32" s="1162" t="s">
        <v>285</v>
      </c>
      <c r="C32" s="1163"/>
      <c r="D32" s="1164"/>
      <c r="E32" s="1165" t="s">
        <v>286</v>
      </c>
      <c r="F32" s="1166"/>
      <c r="G32" s="1165" t="s">
        <v>174</v>
      </c>
      <c r="H32" s="1167"/>
      <c r="I32" s="1167"/>
      <c r="J32" s="1167"/>
      <c r="K32" s="1166"/>
      <c r="L32" s="1149"/>
      <c r="M32" s="1169"/>
    </row>
    <row r="33" s="1127" customFormat="1" ht="13.1" spans="1:13">
      <c r="A33" s="1149"/>
      <c r="B33" s="1162" t="s">
        <v>292</v>
      </c>
      <c r="C33" s="1163"/>
      <c r="D33" s="1164"/>
      <c r="E33" s="1165" t="s">
        <v>288</v>
      </c>
      <c r="F33" s="1167"/>
      <c r="G33" s="1170">
        <v>1.3</v>
      </c>
      <c r="H33" s="1171" t="s">
        <v>177</v>
      </c>
      <c r="I33" s="1171">
        <v>20</v>
      </c>
      <c r="J33" s="1171"/>
      <c r="K33" s="1133"/>
      <c r="L33" s="1149">
        <f>G33*I33</f>
        <v>26</v>
      </c>
      <c r="M33" s="1169"/>
    </row>
    <row r="34" s="1127" customFormat="1" ht="13.1" spans="1:13">
      <c r="A34" s="1149"/>
      <c r="B34" s="1162" t="s">
        <v>289</v>
      </c>
      <c r="C34" s="1163"/>
      <c r="D34" s="1164"/>
      <c r="E34" s="1167" t="s">
        <v>293</v>
      </c>
      <c r="F34" s="1166"/>
      <c r="G34" s="1165" t="s">
        <v>182</v>
      </c>
      <c r="H34" s="1167"/>
      <c r="I34" s="1167"/>
      <c r="J34" s="1167"/>
      <c r="K34" s="1173"/>
      <c r="L34" s="1149"/>
      <c r="M34" s="1169"/>
    </row>
    <row r="35" s="1127" customFormat="1" ht="13.1" spans="1:13">
      <c r="A35" s="1149"/>
      <c r="B35" s="1162" t="s">
        <v>294</v>
      </c>
      <c r="C35" s="1163"/>
      <c r="D35" s="1164"/>
      <c r="E35" s="1167"/>
      <c r="F35" s="1166"/>
      <c r="G35" s="1170">
        <v>1.3</v>
      </c>
      <c r="H35" s="1127" t="s">
        <v>177</v>
      </c>
      <c r="I35" s="1127">
        <v>7</v>
      </c>
      <c r="J35" s="1174"/>
      <c r="K35" s="1175"/>
      <c r="L35" s="1149">
        <f>G35*I35</f>
        <v>9.1</v>
      </c>
      <c r="M35" s="1169"/>
    </row>
    <row r="36" s="1127" customFormat="1" ht="13.1" spans="1:13">
      <c r="A36" s="1149"/>
      <c r="B36" s="1133"/>
      <c r="C36" s="1163"/>
      <c r="D36" s="1164"/>
      <c r="E36" s="1167"/>
      <c r="F36" s="1166"/>
      <c r="G36" s="1170"/>
      <c r="K36" s="1176"/>
      <c r="L36" s="1149"/>
      <c r="M36" s="1169"/>
    </row>
    <row r="37" s="1127" customFormat="1" ht="13.1" spans="1:13">
      <c r="A37" s="1149">
        <v>3</v>
      </c>
      <c r="B37" s="1133" t="s">
        <v>295</v>
      </c>
      <c r="C37" s="1163"/>
      <c r="D37" s="1164"/>
      <c r="E37" s="1165" t="s">
        <v>286</v>
      </c>
      <c r="F37" s="1166"/>
      <c r="G37" s="1165" t="s">
        <v>174</v>
      </c>
      <c r="H37" s="1167"/>
      <c r="I37" s="1167"/>
      <c r="J37" s="1167"/>
      <c r="K37" s="1166"/>
      <c r="L37" s="1149"/>
      <c r="M37" s="1169"/>
    </row>
    <row r="38" s="1127" customFormat="1" ht="13.1" spans="1:13">
      <c r="A38" s="1149"/>
      <c r="B38" s="1133" t="s">
        <v>296</v>
      </c>
      <c r="C38" s="1163"/>
      <c r="D38" s="1164"/>
      <c r="E38" s="1165" t="s">
        <v>297</v>
      </c>
      <c r="F38" s="1166"/>
      <c r="G38" s="1170">
        <v>0.2</v>
      </c>
      <c r="H38" s="1171" t="s">
        <v>177</v>
      </c>
      <c r="I38" s="1171">
        <v>161</v>
      </c>
      <c r="J38" s="1171"/>
      <c r="K38" s="1133"/>
      <c r="L38" s="1149">
        <f>G38*I38</f>
        <v>32.2</v>
      </c>
      <c r="M38" s="1169"/>
    </row>
    <row r="39" s="1127" customFormat="1" ht="13.1" spans="1:13">
      <c r="A39" s="1149"/>
      <c r="B39" s="1162" t="s">
        <v>289</v>
      </c>
      <c r="C39" s="1163"/>
      <c r="D39" s="1164"/>
      <c r="E39" s="1177"/>
      <c r="F39" s="1178"/>
      <c r="G39" s="1165" t="s">
        <v>182</v>
      </c>
      <c r="H39" s="1167"/>
      <c r="I39" s="1167"/>
      <c r="J39" s="1167"/>
      <c r="K39" s="1173"/>
      <c r="L39" s="1149"/>
      <c r="M39" s="1169"/>
    </row>
    <row r="40" s="1127" customFormat="1" ht="13.1" spans="1:13">
      <c r="A40" s="1149"/>
      <c r="B40" s="1162" t="s">
        <v>298</v>
      </c>
      <c r="C40" s="1163"/>
      <c r="D40" s="1164"/>
      <c r="E40" s="1177"/>
      <c r="F40" s="1178"/>
      <c r="G40" s="1170">
        <v>0.2</v>
      </c>
      <c r="H40" s="1127" t="s">
        <v>177</v>
      </c>
      <c r="I40" s="1127">
        <v>14</v>
      </c>
      <c r="J40" s="1174"/>
      <c r="K40" s="1175"/>
      <c r="L40" s="1149">
        <f>G40*I40</f>
        <v>2.8</v>
      </c>
      <c r="M40" s="1169"/>
    </row>
    <row r="41" s="1127" customFormat="1" ht="13.1" hidden="1" spans="1:13">
      <c r="A41" s="1149"/>
      <c r="B41" s="1133"/>
      <c r="C41" s="1163"/>
      <c r="D41" s="1164"/>
      <c r="E41" s="1177"/>
      <c r="F41" s="1178"/>
      <c r="G41" s="1170"/>
      <c r="K41" s="1176"/>
      <c r="L41" s="1149"/>
      <c r="M41" s="1169"/>
    </row>
    <row r="42" s="1127" customFormat="1" ht="13.1" spans="1:13">
      <c r="A42" s="1149"/>
      <c r="B42" s="1179" t="s">
        <v>299</v>
      </c>
      <c r="C42" s="1163"/>
      <c r="D42" s="1164"/>
      <c r="E42" s="1177"/>
      <c r="F42" s="1178"/>
      <c r="G42" s="1170"/>
      <c r="K42" s="1176"/>
      <c r="L42" s="1149"/>
      <c r="M42" s="1169"/>
    </row>
    <row r="43" s="1127" customFormat="1" ht="13.1" spans="1:13">
      <c r="A43" s="1149"/>
      <c r="B43" s="1133"/>
      <c r="C43" s="1163"/>
      <c r="D43" s="1164"/>
      <c r="E43" s="1151"/>
      <c r="F43" s="1148"/>
      <c r="G43" s="1170"/>
      <c r="K43" s="1176"/>
      <c r="L43" s="1149"/>
      <c r="M43" s="1169"/>
    </row>
    <row r="44" s="1127" customFormat="1" ht="13.1" spans="1:13">
      <c r="A44" s="1149">
        <v>4</v>
      </c>
      <c r="B44" s="1179" t="s">
        <v>300</v>
      </c>
      <c r="C44" s="1180"/>
      <c r="D44" s="1181"/>
      <c r="E44" s="1151"/>
      <c r="F44" s="1148"/>
      <c r="G44" s="1170"/>
      <c r="K44" s="1176"/>
      <c r="L44" s="1149"/>
      <c r="M44" s="1169"/>
    </row>
    <row r="45" s="1127" customFormat="1" ht="13.1" spans="1:13">
      <c r="A45" s="1149"/>
      <c r="B45" s="1179" t="s">
        <v>301</v>
      </c>
      <c r="C45" s="1180"/>
      <c r="D45" s="1181"/>
      <c r="E45" s="1151"/>
      <c r="F45" s="1148"/>
      <c r="G45" s="1170"/>
      <c r="K45" s="1176"/>
      <c r="L45" s="1149"/>
      <c r="M45" s="1169"/>
    </row>
    <row r="46" s="1127" customFormat="1" ht="13.1" spans="1:13">
      <c r="A46" s="1149"/>
      <c r="B46" s="1179" t="s">
        <v>302</v>
      </c>
      <c r="C46" s="1180"/>
      <c r="D46" s="1181"/>
      <c r="E46" s="1151"/>
      <c r="F46" s="1148"/>
      <c r="G46" s="1170"/>
      <c r="K46" s="1176"/>
      <c r="L46" s="1149"/>
      <c r="M46" s="1169"/>
    </row>
    <row r="47" s="1127" customFormat="1" ht="13.1" spans="1:13">
      <c r="A47" s="1149"/>
      <c r="B47" s="1179" t="s">
        <v>303</v>
      </c>
      <c r="C47" s="1180"/>
      <c r="D47" s="1181"/>
      <c r="E47" s="1177" t="s">
        <v>304</v>
      </c>
      <c r="F47" s="1178"/>
      <c r="G47" s="1165" t="s">
        <v>174</v>
      </c>
      <c r="H47" s="1167"/>
      <c r="I47" s="1167"/>
      <c r="J47" s="1167"/>
      <c r="K47" s="1166"/>
      <c r="L47" s="1149"/>
      <c r="M47" s="1169"/>
    </row>
    <row r="48" s="1127" customFormat="1" ht="13.1" spans="1:13">
      <c r="A48" s="1149"/>
      <c r="B48" s="1162" t="s">
        <v>305</v>
      </c>
      <c r="C48" s="1133"/>
      <c r="D48" s="1176"/>
      <c r="E48" s="1177" t="s">
        <v>306</v>
      </c>
      <c r="F48" s="1178"/>
      <c r="G48" s="1170">
        <v>1</v>
      </c>
      <c r="H48" s="1171" t="s">
        <v>177</v>
      </c>
      <c r="I48" s="1171">
        <v>174</v>
      </c>
      <c r="J48" s="1171"/>
      <c r="K48" s="1133"/>
      <c r="L48" s="1149">
        <f>G48*I48</f>
        <v>174</v>
      </c>
      <c r="M48" s="1169"/>
    </row>
    <row r="49" s="1127" customFormat="1" ht="13.1" spans="1:13">
      <c r="A49" s="1149"/>
      <c r="B49" s="1179" t="s">
        <v>289</v>
      </c>
      <c r="C49" s="1180"/>
      <c r="D49" s="1181"/>
      <c r="G49" s="1165"/>
      <c r="H49" s="1167"/>
      <c r="I49" s="1167"/>
      <c r="J49" s="1167"/>
      <c r="K49" s="1173"/>
      <c r="L49" s="1149"/>
      <c r="M49" s="1169"/>
    </row>
    <row r="50" s="1127" customFormat="1" ht="13.1" spans="1:13">
      <c r="A50" s="1149"/>
      <c r="B50" s="1179"/>
      <c r="C50" s="1180"/>
      <c r="D50" s="1181"/>
      <c r="E50" s="1151"/>
      <c r="F50" s="1148"/>
      <c r="G50" s="1170"/>
      <c r="K50" s="1176"/>
      <c r="L50" s="1149"/>
      <c r="M50" s="1169"/>
    </row>
    <row r="51" s="1127" customFormat="1" ht="13.1" hidden="1" spans="1:13">
      <c r="A51" s="1149"/>
      <c r="B51" s="1162" t="s">
        <v>307</v>
      </c>
      <c r="C51" s="1133"/>
      <c r="D51" s="1176"/>
      <c r="E51" s="1165" t="s">
        <v>286</v>
      </c>
      <c r="F51" s="1166"/>
      <c r="G51" s="1165" t="s">
        <v>174</v>
      </c>
      <c r="H51" s="1167"/>
      <c r="I51" s="1167"/>
      <c r="J51" s="1167"/>
      <c r="K51" s="1166"/>
      <c r="L51" s="1149"/>
      <c r="M51" s="1169"/>
    </row>
    <row r="52" s="1127" customFormat="1" ht="13.1" hidden="1" spans="1:13">
      <c r="A52" s="1149"/>
      <c r="B52" s="1162" t="s">
        <v>308</v>
      </c>
      <c r="C52" s="1133"/>
      <c r="D52" s="1176"/>
      <c r="E52" s="1165" t="s">
        <v>309</v>
      </c>
      <c r="F52" s="1166"/>
      <c r="G52" s="1170">
        <v>0</v>
      </c>
      <c r="H52" s="1171" t="s">
        <v>177</v>
      </c>
      <c r="I52" s="1171">
        <v>42</v>
      </c>
      <c r="J52" s="1171"/>
      <c r="K52" s="1133"/>
      <c r="L52" s="1149">
        <f>G52*I52</f>
        <v>0</v>
      </c>
      <c r="M52" s="1169"/>
    </row>
    <row r="53" s="1127" customFormat="1" ht="13.1" hidden="1" spans="1:13">
      <c r="A53" s="1149"/>
      <c r="B53" s="1162" t="s">
        <v>310</v>
      </c>
      <c r="C53" s="1133"/>
      <c r="D53" s="1176"/>
      <c r="G53" s="1165" t="s">
        <v>182</v>
      </c>
      <c r="H53" s="1167"/>
      <c r="I53" s="1167"/>
      <c r="J53" s="1167"/>
      <c r="K53" s="1173"/>
      <c r="L53" s="1149"/>
      <c r="M53" s="1169"/>
    </row>
    <row r="54" s="1127" customFormat="1" ht="13.1" hidden="1" spans="1:13">
      <c r="A54" s="1149"/>
      <c r="B54" s="1133"/>
      <c r="C54" s="1133"/>
      <c r="D54" s="1176"/>
      <c r="G54" s="1170">
        <v>0</v>
      </c>
      <c r="H54" s="1127" t="s">
        <v>177</v>
      </c>
      <c r="I54" s="1127">
        <v>7.5</v>
      </c>
      <c r="J54" s="1174"/>
      <c r="K54" s="1175"/>
      <c r="L54" s="1149">
        <f>G54*I54</f>
        <v>0</v>
      </c>
      <c r="M54" s="1169"/>
    </row>
    <row r="55" s="1127" customFormat="1" ht="13.1" hidden="1" spans="1:13">
      <c r="A55" s="1149"/>
      <c r="B55" s="1133"/>
      <c r="C55" s="1133"/>
      <c r="D55" s="1176"/>
      <c r="F55" s="1148"/>
      <c r="K55" s="1148"/>
      <c r="M55" s="1169"/>
    </row>
    <row r="56" s="1127" customFormat="1" ht="13.1" hidden="1" spans="1:13">
      <c r="A56" s="1149"/>
      <c r="B56" s="1133" t="s">
        <v>311</v>
      </c>
      <c r="C56" s="1133"/>
      <c r="D56" s="1176"/>
      <c r="G56" s="1165"/>
      <c r="H56" s="1167"/>
      <c r="I56" s="1167"/>
      <c r="J56" s="1167"/>
      <c r="K56" s="1182"/>
      <c r="L56" s="1149"/>
      <c r="M56" s="1169"/>
    </row>
    <row r="57" s="1127" customFormat="1" ht="13.1" hidden="1" spans="1:13">
      <c r="A57" s="1149"/>
      <c r="B57" s="1133" t="s">
        <v>312</v>
      </c>
      <c r="C57" s="1133"/>
      <c r="D57" s="1176"/>
      <c r="E57" s="1165" t="s">
        <v>286</v>
      </c>
      <c r="F57" s="1166"/>
      <c r="G57" s="1165" t="s">
        <v>174</v>
      </c>
      <c r="H57" s="1167"/>
      <c r="I57" s="1167"/>
      <c r="J57" s="1167"/>
      <c r="K57" s="1166"/>
      <c r="L57" s="1149"/>
      <c r="M57" s="1169"/>
    </row>
    <row r="58" s="1127" customFormat="1" ht="13.1" hidden="1" spans="1:13">
      <c r="A58" s="1149"/>
      <c r="B58" s="1133" t="s">
        <v>313</v>
      </c>
      <c r="C58" s="1133"/>
      <c r="D58" s="1176"/>
      <c r="E58" s="1165" t="s">
        <v>314</v>
      </c>
      <c r="F58" s="1166"/>
      <c r="G58" s="1170">
        <v>0</v>
      </c>
      <c r="H58" s="1171" t="s">
        <v>177</v>
      </c>
      <c r="I58" s="1171">
        <v>33</v>
      </c>
      <c r="J58" s="1171"/>
      <c r="K58" s="1133"/>
      <c r="L58" s="1149">
        <f>G58*I58</f>
        <v>0</v>
      </c>
      <c r="M58" s="1169"/>
    </row>
    <row r="59" s="1127" customFormat="1" ht="13.1" hidden="1" spans="1:13">
      <c r="A59" s="1149"/>
      <c r="B59" s="1133"/>
      <c r="C59" s="1133"/>
      <c r="D59" s="1176"/>
      <c r="F59" s="1148"/>
      <c r="G59" s="1171"/>
      <c r="J59" s="1174"/>
      <c r="K59" s="1175"/>
      <c r="L59" s="1149"/>
      <c r="M59" s="1169"/>
    </row>
    <row r="60" s="1127" customFormat="1" ht="13.1" spans="1:13">
      <c r="A60" s="1149">
        <v>5</v>
      </c>
      <c r="B60" s="1162" t="s">
        <v>307</v>
      </c>
      <c r="C60" s="1133"/>
      <c r="D60" s="1176"/>
      <c r="E60" s="1165" t="s">
        <v>286</v>
      </c>
      <c r="F60" s="1166"/>
      <c r="G60" s="1165" t="s">
        <v>174</v>
      </c>
      <c r="H60" s="1167"/>
      <c r="I60" s="1167"/>
      <c r="J60" s="1167"/>
      <c r="K60" s="1166"/>
      <c r="L60" s="1150"/>
      <c r="M60" s="1169"/>
    </row>
    <row r="61" s="1127" customFormat="1" ht="13.1" spans="1:13">
      <c r="A61" s="1149"/>
      <c r="B61" s="1133" t="s">
        <v>315</v>
      </c>
      <c r="C61" s="1133"/>
      <c r="D61" s="1176"/>
      <c r="E61" s="1165" t="s">
        <v>316</v>
      </c>
      <c r="F61" s="1166"/>
      <c r="G61" s="1170">
        <v>1</v>
      </c>
      <c r="H61" s="1171" t="s">
        <v>177</v>
      </c>
      <c r="I61" s="1171">
        <v>19</v>
      </c>
      <c r="J61" s="1171"/>
      <c r="K61" s="1133"/>
      <c r="L61" s="1149">
        <f>G61*I61</f>
        <v>19</v>
      </c>
      <c r="M61" s="1169"/>
    </row>
    <row r="62" s="1127" customFormat="1" ht="13.1" spans="1:13">
      <c r="A62" s="1149"/>
      <c r="B62" s="1133"/>
      <c r="C62" s="1133"/>
      <c r="D62" s="1176"/>
      <c r="E62" s="1167"/>
      <c r="F62" s="1166"/>
      <c r="K62" s="1148"/>
      <c r="L62" s="1150"/>
      <c r="M62" s="1169"/>
    </row>
    <row r="63" s="1127" customFormat="1" ht="13.1" spans="1:13">
      <c r="A63" s="1149">
        <v>6</v>
      </c>
      <c r="B63" s="1133" t="s">
        <v>317</v>
      </c>
      <c r="C63" s="1133"/>
      <c r="D63" s="1176"/>
      <c r="E63" s="1165" t="s">
        <v>286</v>
      </c>
      <c r="F63" s="1166"/>
      <c r="G63" s="1165" t="s">
        <v>174</v>
      </c>
      <c r="H63" s="1167"/>
      <c r="I63" s="1167"/>
      <c r="J63" s="1167"/>
      <c r="K63" s="1166"/>
      <c r="L63" s="1150"/>
      <c r="M63" s="1169"/>
    </row>
    <row r="64" s="1127" customFormat="1" ht="13.1" spans="1:13">
      <c r="A64" s="1149"/>
      <c r="B64" s="1133" t="s">
        <v>318</v>
      </c>
      <c r="C64" s="1133"/>
      <c r="D64" s="1176"/>
      <c r="E64" s="1165" t="s">
        <v>319</v>
      </c>
      <c r="F64" s="1166"/>
      <c r="G64" s="1170">
        <v>0.2</v>
      </c>
      <c r="H64" s="1171" t="s">
        <v>177</v>
      </c>
      <c r="I64" s="1171">
        <v>272</v>
      </c>
      <c r="J64" s="1171"/>
      <c r="K64" s="1133"/>
      <c r="L64" s="1149">
        <f>G64*I64</f>
        <v>54.4</v>
      </c>
      <c r="M64" s="1169"/>
    </row>
    <row r="65" s="1127" customFormat="1" ht="13.1" spans="1:13">
      <c r="A65" s="1149"/>
      <c r="B65" s="1179" t="s">
        <v>289</v>
      </c>
      <c r="C65" s="1133"/>
      <c r="D65" s="1176"/>
      <c r="E65" s="1167"/>
      <c r="F65" s="1166"/>
      <c r="K65" s="1148"/>
      <c r="L65" s="1150"/>
      <c r="M65" s="1169"/>
    </row>
    <row r="66" s="1127" customFormat="1" ht="13.1" spans="1:13">
      <c r="A66" s="1149"/>
      <c r="B66" s="1162" t="s">
        <v>298</v>
      </c>
      <c r="C66" s="1133"/>
      <c r="D66" s="1176"/>
      <c r="E66" s="1167"/>
      <c r="F66" s="1166"/>
      <c r="K66" s="1148"/>
      <c r="L66" s="1150"/>
      <c r="M66" s="1169"/>
    </row>
    <row r="67" s="1127" customFormat="1" ht="13.1" spans="1:13">
      <c r="A67" s="1149"/>
      <c r="D67" s="1148"/>
      <c r="E67" s="1167"/>
      <c r="F67" s="1166"/>
      <c r="G67" s="1170"/>
      <c r="H67" s="1171"/>
      <c r="I67" s="1171"/>
      <c r="J67" s="1171"/>
      <c r="K67" s="1133"/>
      <c r="L67" s="1149"/>
      <c r="M67" s="1169"/>
    </row>
    <row r="68" s="1127" customFormat="1" ht="13.1" spans="1:13">
      <c r="A68" s="1149">
        <v>7</v>
      </c>
      <c r="B68" s="1133" t="s">
        <v>320</v>
      </c>
      <c r="C68" s="1133"/>
      <c r="D68" s="1176"/>
      <c r="E68" s="1167"/>
      <c r="F68" s="1166"/>
      <c r="G68" s="1170"/>
      <c r="H68" s="1171"/>
      <c r="I68" s="1171"/>
      <c r="J68" s="1171"/>
      <c r="K68" s="1133"/>
      <c r="L68" s="1149"/>
      <c r="M68" s="1169"/>
    </row>
    <row r="69" s="1127" customFormat="1" ht="13.1" spans="1:13">
      <c r="A69" s="1149"/>
      <c r="B69" s="1133" t="s">
        <v>321</v>
      </c>
      <c r="C69" s="1133"/>
      <c r="D69" s="1176"/>
      <c r="E69" s="1165" t="s">
        <v>286</v>
      </c>
      <c r="F69" s="1166"/>
      <c r="G69" s="1165" t="s">
        <v>174</v>
      </c>
      <c r="H69" s="1167"/>
      <c r="I69" s="1167"/>
      <c r="J69" s="1167"/>
      <c r="K69" s="1166"/>
      <c r="L69" s="1149"/>
      <c r="M69" s="1169"/>
    </row>
    <row r="70" s="1127" customFormat="1" ht="13.1" spans="1:13">
      <c r="A70" s="1149"/>
      <c r="B70" s="1179" t="s">
        <v>322</v>
      </c>
      <c r="C70" s="1180"/>
      <c r="D70" s="1181"/>
      <c r="E70" s="1165" t="s">
        <v>323</v>
      </c>
      <c r="F70" s="1166"/>
      <c r="G70" s="1170">
        <v>0</v>
      </c>
      <c r="H70" s="1171" t="s">
        <v>177</v>
      </c>
      <c r="I70" s="1171">
        <v>133</v>
      </c>
      <c r="J70" s="1171"/>
      <c r="K70" s="1133"/>
      <c r="L70" s="1149">
        <f>G70*I70</f>
        <v>0</v>
      </c>
      <c r="M70" s="1169"/>
    </row>
    <row r="71" s="1127" customFormat="1" ht="13.1" spans="1:13">
      <c r="A71" s="1149"/>
      <c r="B71" s="1179" t="s">
        <v>289</v>
      </c>
      <c r="C71" s="1180"/>
      <c r="D71" s="1181"/>
      <c r="E71" s="1167"/>
      <c r="F71" s="1166"/>
      <c r="G71" s="1170"/>
      <c r="H71" s="1171"/>
      <c r="I71" s="1171"/>
      <c r="J71" s="1171"/>
      <c r="K71" s="1133"/>
      <c r="L71" s="1149"/>
      <c r="M71" s="1169"/>
    </row>
    <row r="72" s="1127" customFormat="1" ht="13.1" spans="1:13">
      <c r="A72" s="1149"/>
      <c r="B72" s="1162" t="s">
        <v>324</v>
      </c>
      <c r="C72" s="1133"/>
      <c r="D72" s="1176"/>
      <c r="E72" s="1183"/>
      <c r="F72" s="1178"/>
      <c r="G72" s="1165"/>
      <c r="H72" s="1167"/>
      <c r="I72" s="1167"/>
      <c r="J72" s="1167"/>
      <c r="K72" s="1173"/>
      <c r="L72" s="1149"/>
      <c r="M72" s="1169"/>
    </row>
    <row r="73" s="1127" customFormat="1" ht="13.1" spans="1:13">
      <c r="A73" s="1149"/>
      <c r="B73" s="1133"/>
      <c r="C73" s="1133"/>
      <c r="D73" s="1176"/>
      <c r="E73" s="1183"/>
      <c r="F73" s="1178"/>
      <c r="G73" s="1165"/>
      <c r="H73" s="1167"/>
      <c r="I73" s="1167"/>
      <c r="J73" s="1167"/>
      <c r="K73" s="1173"/>
      <c r="L73" s="1149"/>
      <c r="M73" s="1169"/>
    </row>
    <row r="74" s="1127" customFormat="1" ht="13.1" hidden="1" spans="1:13">
      <c r="A74" s="1149"/>
      <c r="B74" s="1162" t="s">
        <v>325</v>
      </c>
      <c r="C74" s="1133"/>
      <c r="D74" s="1176"/>
      <c r="E74" s="1165" t="s">
        <v>286</v>
      </c>
      <c r="F74" s="1166"/>
      <c r="G74" s="1165" t="s">
        <v>174</v>
      </c>
      <c r="H74" s="1167"/>
      <c r="I74" s="1167"/>
      <c r="J74" s="1167"/>
      <c r="K74" s="1166"/>
      <c r="L74" s="1149"/>
      <c r="M74" s="1169"/>
    </row>
    <row r="75" s="1127" customFormat="1" ht="13.1" hidden="1" spans="1:13">
      <c r="A75" s="1149"/>
      <c r="B75" s="1162" t="s">
        <v>326</v>
      </c>
      <c r="C75" s="1133"/>
      <c r="D75" s="1176"/>
      <c r="E75" s="1165" t="s">
        <v>327</v>
      </c>
      <c r="F75" s="1166"/>
      <c r="G75" s="1170">
        <v>0</v>
      </c>
      <c r="H75" s="1171" t="s">
        <v>177</v>
      </c>
      <c r="I75" s="1171">
        <v>78</v>
      </c>
      <c r="J75" s="1171"/>
      <c r="K75" s="1133"/>
      <c r="L75" s="1149">
        <f>G75*I75</f>
        <v>0</v>
      </c>
      <c r="M75" s="1169"/>
    </row>
    <row r="76" s="1127" customFormat="1" ht="13.1" hidden="1" spans="1:13">
      <c r="A76" s="1149"/>
      <c r="B76" s="1162" t="s">
        <v>328</v>
      </c>
      <c r="C76" s="1133"/>
      <c r="D76" s="1176"/>
      <c r="E76" s="1183"/>
      <c r="F76" s="1178"/>
      <c r="G76" s="1165" t="s">
        <v>182</v>
      </c>
      <c r="H76" s="1167"/>
      <c r="I76" s="1167"/>
      <c r="J76" s="1167"/>
      <c r="K76" s="1173"/>
      <c r="L76" s="1149"/>
      <c r="M76" s="1169"/>
    </row>
    <row r="77" s="1127" customFormat="1" ht="13.1" hidden="1" spans="1:13">
      <c r="A77" s="1149"/>
      <c r="B77" s="1162" t="s">
        <v>329</v>
      </c>
      <c r="C77" s="1133"/>
      <c r="D77" s="1176"/>
      <c r="E77" s="1183"/>
      <c r="F77" s="1178"/>
      <c r="G77" s="1170">
        <v>0</v>
      </c>
      <c r="H77" s="1127" t="s">
        <v>177</v>
      </c>
      <c r="I77" s="1127">
        <v>17</v>
      </c>
      <c r="J77" s="1174" t="s">
        <v>177</v>
      </c>
      <c r="K77" s="1175">
        <v>1.15</v>
      </c>
      <c r="L77" s="1149">
        <f>G77*I77*K77</f>
        <v>0</v>
      </c>
      <c r="M77" s="1169"/>
    </row>
    <row r="78" s="1127" customFormat="1" ht="13.1" hidden="1" spans="1:13">
      <c r="A78" s="1149"/>
      <c r="B78" s="1162" t="s">
        <v>330</v>
      </c>
      <c r="C78" s="1133"/>
      <c r="D78" s="1176"/>
      <c r="E78" s="1183"/>
      <c r="F78" s="1178"/>
      <c r="G78" s="1170"/>
      <c r="K78" s="1176"/>
      <c r="L78" s="1149"/>
      <c r="M78" s="1169"/>
    </row>
    <row r="79" s="1127" customFormat="1" ht="13.1" hidden="1" spans="1:13">
      <c r="A79" s="1149"/>
      <c r="B79" s="1162" t="s">
        <v>331</v>
      </c>
      <c r="C79" s="1133"/>
      <c r="D79" s="1176"/>
      <c r="E79" s="1183"/>
      <c r="F79" s="1178"/>
      <c r="G79" s="1165"/>
      <c r="H79" s="1167"/>
      <c r="I79" s="1167"/>
      <c r="J79" s="1167"/>
      <c r="K79" s="1173"/>
      <c r="L79" s="1149"/>
      <c r="M79" s="1169"/>
    </row>
    <row r="80" s="1127" customFormat="1" ht="13.1" hidden="1" spans="1:13">
      <c r="A80" s="1149"/>
      <c r="B80" s="1162"/>
      <c r="C80" s="1133"/>
      <c r="D80" s="1176"/>
      <c r="E80" s="1183"/>
      <c r="F80" s="1178"/>
      <c r="G80" s="1165"/>
      <c r="H80" s="1167"/>
      <c r="I80" s="1167"/>
      <c r="J80" s="1167"/>
      <c r="K80" s="1173"/>
      <c r="L80" s="1149"/>
      <c r="M80" s="1169"/>
    </row>
    <row r="81" s="1127" customFormat="1" ht="13.1" spans="1:13">
      <c r="A81" s="1149">
        <v>8</v>
      </c>
      <c r="B81" s="1162" t="s">
        <v>332</v>
      </c>
      <c r="C81" s="1133"/>
      <c r="D81" s="1176"/>
      <c r="E81" s="1165" t="s">
        <v>286</v>
      </c>
      <c r="F81" s="1166"/>
      <c r="G81" s="1165" t="s">
        <v>174</v>
      </c>
      <c r="H81" s="1167"/>
      <c r="I81" s="1167"/>
      <c r="J81" s="1167"/>
      <c r="K81" s="1166"/>
      <c r="L81" s="1149"/>
      <c r="M81" s="1169"/>
    </row>
    <row r="82" s="1127" customFormat="1" ht="13.1" spans="1:13">
      <c r="A82" s="1149"/>
      <c r="B82" s="1179" t="s">
        <v>333</v>
      </c>
      <c r="C82" s="1180"/>
      <c r="D82" s="1181"/>
      <c r="E82" s="1165" t="s">
        <v>334</v>
      </c>
      <c r="F82" s="1167"/>
      <c r="G82" s="1151">
        <v>11</v>
      </c>
      <c r="H82" s="1127" t="s">
        <v>177</v>
      </c>
      <c r="I82" s="1127">
        <v>7</v>
      </c>
      <c r="K82" s="1148"/>
      <c r="L82" s="1149">
        <f>G82*I82</f>
        <v>77</v>
      </c>
      <c r="M82" s="1169"/>
    </row>
    <row r="83" s="1127" customFormat="1" ht="13.1" spans="1:13">
      <c r="A83" s="1149"/>
      <c r="B83" s="1179"/>
      <c r="C83" s="1180"/>
      <c r="D83" s="1181"/>
      <c r="E83" s="1165"/>
      <c r="F83" s="1166"/>
      <c r="G83" s="1184"/>
      <c r="H83" s="1144"/>
      <c r="I83" s="1144"/>
      <c r="J83" s="1144"/>
      <c r="K83" s="1185"/>
      <c r="L83" s="1186"/>
      <c r="M83" s="1169"/>
    </row>
    <row r="84" s="1127" customFormat="1" ht="13.1" spans="1:13">
      <c r="A84" s="1152"/>
      <c r="B84" s="1187" t="s">
        <v>335</v>
      </c>
      <c r="C84" s="1187"/>
      <c r="D84" s="1187"/>
      <c r="E84" s="1188"/>
      <c r="F84" s="1189"/>
      <c r="G84" s="1188"/>
      <c r="H84" s="1190"/>
      <c r="I84" s="1190"/>
      <c r="J84" s="1190"/>
      <c r="K84" s="1189"/>
      <c r="L84" s="1191">
        <f>SUM(L27:L82)</f>
        <v>434.5</v>
      </c>
      <c r="M84" s="1169"/>
    </row>
    <row r="85" s="1127" customFormat="1" ht="13.1" spans="1:13">
      <c r="A85" s="1168"/>
      <c r="B85" s="1192" t="s">
        <v>336</v>
      </c>
      <c r="C85" s="1192"/>
      <c r="D85" s="1193"/>
      <c r="E85" s="1194"/>
      <c r="F85" s="1195"/>
      <c r="G85" s="1196"/>
      <c r="H85" s="1196"/>
      <c r="I85" s="1196"/>
      <c r="J85" s="1196"/>
      <c r="K85" s="1195"/>
      <c r="L85" s="1197">
        <f>L28+L82+L33+L48+L52+L70+L75+L64+L38</f>
        <v>393.6</v>
      </c>
      <c r="M85" s="1169"/>
    </row>
    <row r="86" s="1127" customFormat="1" ht="13.1" spans="1:13">
      <c r="A86" s="1186"/>
      <c r="B86" s="1198" t="s">
        <v>337</v>
      </c>
      <c r="C86" s="1198"/>
      <c r="D86" s="1199"/>
      <c r="E86" s="1184"/>
      <c r="F86" s="1185"/>
      <c r="G86" s="1144"/>
      <c r="H86" s="1144"/>
      <c r="I86" s="1144"/>
      <c r="J86" s="1144"/>
      <c r="K86" s="1185"/>
      <c r="L86" s="1200">
        <f>L30+L35+L40+L77</f>
        <v>21.9</v>
      </c>
      <c r="M86" s="1169"/>
    </row>
    <row r="87" s="1127" customFormat="1" ht="13.1" spans="1:13">
      <c r="A87" s="1149"/>
      <c r="B87" s="1133"/>
      <c r="C87" s="1133"/>
      <c r="D87" s="1176"/>
      <c r="E87" s="1151"/>
      <c r="G87" s="1194"/>
      <c r="K87" s="1148"/>
      <c r="L87" s="1201"/>
      <c r="M87" s="1169"/>
    </row>
    <row r="88" s="1127" customFormat="1" ht="13.1" spans="1:13">
      <c r="A88" s="1149">
        <v>9</v>
      </c>
      <c r="B88" s="1133" t="s">
        <v>338</v>
      </c>
      <c r="C88" s="1133"/>
      <c r="D88" s="1176"/>
      <c r="E88" s="1202" t="s">
        <v>339</v>
      </c>
      <c r="F88" s="1203"/>
      <c r="G88" s="1151"/>
      <c r="I88" s="1204">
        <f>L84</f>
        <v>434.5</v>
      </c>
      <c r="J88" s="1127" t="s">
        <v>177</v>
      </c>
      <c r="K88" s="1148">
        <v>1.3</v>
      </c>
      <c r="L88" s="1201">
        <f>I88*K88</f>
        <v>564.85</v>
      </c>
      <c r="M88" s="1169"/>
    </row>
    <row r="89" s="1127" customFormat="1" ht="13.1" spans="1:13">
      <c r="A89" s="1149"/>
      <c r="B89" s="1133" t="s">
        <v>340</v>
      </c>
      <c r="C89" s="1133"/>
      <c r="D89" s="1176"/>
      <c r="E89" s="1151"/>
      <c r="G89" s="1151"/>
      <c r="K89" s="1148"/>
      <c r="L89" s="1201"/>
      <c r="M89" s="1169"/>
    </row>
    <row r="90" s="1127" customFormat="1" ht="13.1" spans="1:13">
      <c r="A90" s="1168"/>
      <c r="B90" s="1192" t="s">
        <v>336</v>
      </c>
      <c r="C90" s="1192"/>
      <c r="D90" s="1193"/>
      <c r="E90" s="1194"/>
      <c r="F90" s="1195"/>
      <c r="G90" s="1196"/>
      <c r="H90" s="1196"/>
      <c r="I90" s="1196"/>
      <c r="J90" s="1196"/>
      <c r="K90" s="1195"/>
      <c r="L90" s="1197">
        <f>L85*K88</f>
        <v>511.68</v>
      </c>
      <c r="M90" s="1169"/>
    </row>
    <row r="91" s="1127" customFormat="1" ht="13.1" spans="1:13">
      <c r="A91" s="1186"/>
      <c r="B91" s="1198" t="s">
        <v>337</v>
      </c>
      <c r="C91" s="1198"/>
      <c r="D91" s="1199"/>
      <c r="E91" s="1184"/>
      <c r="F91" s="1185"/>
      <c r="G91" s="1144"/>
      <c r="H91" s="1144"/>
      <c r="I91" s="1144"/>
      <c r="J91" s="1144"/>
      <c r="K91" s="1185"/>
      <c r="L91" s="1200">
        <f>L86*K88</f>
        <v>28.47</v>
      </c>
      <c r="M91" s="1169"/>
    </row>
    <row r="92" s="1127" customFormat="1" ht="13.1" spans="1:13">
      <c r="A92" s="1149"/>
      <c r="B92" s="1133"/>
      <c r="C92" s="1133"/>
      <c r="D92" s="1176"/>
      <c r="E92" s="1151"/>
      <c r="G92" s="1151"/>
      <c r="K92" s="1148"/>
      <c r="L92" s="1201"/>
      <c r="M92" s="1169"/>
    </row>
    <row r="93" s="1127" customFormat="1" ht="13.1" spans="1:13">
      <c r="A93" s="1205">
        <v>10</v>
      </c>
      <c r="B93" s="1175" t="s">
        <v>341</v>
      </c>
      <c r="C93" s="1175"/>
      <c r="D93" s="1206"/>
      <c r="E93" s="1207"/>
      <c r="F93" s="1174"/>
      <c r="G93" s="1207"/>
      <c r="H93" s="1174"/>
      <c r="I93" s="1174"/>
      <c r="J93" s="1174"/>
      <c r="K93" s="1208"/>
      <c r="L93" s="1209"/>
      <c r="M93" s="1169"/>
    </row>
    <row r="94" s="1127" customFormat="1" ht="14.25" spans="1:13">
      <c r="A94" s="1205"/>
      <c r="B94" s="1175" t="s">
        <v>342</v>
      </c>
      <c r="C94" s="1175"/>
      <c r="D94" s="1206"/>
      <c r="E94" s="1202" t="s">
        <v>343</v>
      </c>
      <c r="F94" s="1203"/>
      <c r="G94" s="1210">
        <f>L90</f>
        <v>511.68</v>
      </c>
      <c r="H94" s="1174" t="s">
        <v>177</v>
      </c>
      <c r="I94" s="1174">
        <v>0.1125</v>
      </c>
      <c r="J94" s="1174"/>
      <c r="K94" s="1211"/>
      <c r="L94" s="1209">
        <f>G94*I94</f>
        <v>57.564</v>
      </c>
      <c r="M94" s="1169"/>
    </row>
    <row r="95" s="1127" customFormat="1" ht="13.1" spans="1:13">
      <c r="A95" s="1205"/>
      <c r="B95" s="1175" t="s">
        <v>344</v>
      </c>
      <c r="C95" s="1175"/>
      <c r="D95" s="1206"/>
      <c r="E95" s="1202"/>
      <c r="F95" s="1203"/>
      <c r="G95" s="1207"/>
      <c r="H95" s="1174"/>
      <c r="I95" s="1174"/>
      <c r="J95" s="1174"/>
      <c r="K95" s="1208"/>
      <c r="L95" s="1209"/>
      <c r="M95" s="1169"/>
    </row>
    <row r="96" s="1127" customFormat="1" ht="13.1" spans="1:13">
      <c r="A96" s="1205"/>
      <c r="B96" s="1175" t="s">
        <v>345</v>
      </c>
      <c r="C96" s="1175"/>
      <c r="D96" s="1206"/>
      <c r="E96" s="1207"/>
      <c r="F96" s="1174"/>
      <c r="G96" s="1207"/>
      <c r="H96" s="1174"/>
      <c r="I96" s="1174"/>
      <c r="J96" s="1174"/>
      <c r="K96" s="1208"/>
      <c r="L96" s="1209"/>
      <c r="M96" s="1169"/>
    </row>
    <row r="97" s="1127" customFormat="1" ht="13.1" spans="1:13">
      <c r="A97" s="1205"/>
      <c r="B97" s="1175" t="s">
        <v>346</v>
      </c>
      <c r="C97" s="1175"/>
      <c r="D97" s="1206"/>
      <c r="E97" s="1207"/>
      <c r="F97" s="1174"/>
      <c r="G97" s="1207"/>
      <c r="H97" s="1174"/>
      <c r="I97" s="1174"/>
      <c r="J97" s="1174"/>
      <c r="K97" s="1208"/>
      <c r="L97" s="1209"/>
      <c r="M97" s="1169"/>
    </row>
    <row r="98" s="1127" customFormat="1" ht="13.1" spans="1:13">
      <c r="A98" s="1205"/>
      <c r="B98" s="1175"/>
      <c r="C98" s="1175"/>
      <c r="D98" s="1206"/>
      <c r="E98" s="1207"/>
      <c r="F98" s="1174"/>
      <c r="G98" s="1207"/>
      <c r="H98" s="1174"/>
      <c r="I98" s="1174"/>
      <c r="J98" s="1174"/>
      <c r="K98" s="1208"/>
      <c r="L98" s="1209"/>
      <c r="M98" s="1169"/>
    </row>
    <row r="99" s="1127" customFormat="1" ht="13.1" spans="1:13">
      <c r="A99" s="1205">
        <v>11</v>
      </c>
      <c r="B99" s="1175" t="s">
        <v>347</v>
      </c>
      <c r="C99" s="1175"/>
      <c r="D99" s="1206"/>
      <c r="E99" s="1202" t="s">
        <v>348</v>
      </c>
      <c r="F99" s="1212"/>
      <c r="G99" s="1210">
        <f>L88</f>
        <v>564.85</v>
      </c>
      <c r="H99" s="1174" t="s">
        <v>201</v>
      </c>
      <c r="I99" s="1213">
        <f>L94</f>
        <v>57.564</v>
      </c>
      <c r="J99" s="1174" t="s">
        <v>177</v>
      </c>
      <c r="K99" s="1214">
        <v>0.392</v>
      </c>
      <c r="L99" s="1209">
        <f>(G99+I99)*K99</f>
        <v>243.986288</v>
      </c>
      <c r="M99" s="1169"/>
    </row>
    <row r="100" s="1127" customFormat="1" ht="13.1" spans="1:13">
      <c r="A100" s="1205"/>
      <c r="B100" s="1175" t="s">
        <v>349</v>
      </c>
      <c r="C100" s="1175"/>
      <c r="D100" s="1206"/>
      <c r="E100" s="1207"/>
      <c r="F100" s="1174"/>
      <c r="G100" s="1207"/>
      <c r="H100" s="1174"/>
      <c r="I100" s="1174"/>
      <c r="J100" s="1174"/>
      <c r="K100" s="1208"/>
      <c r="L100" s="1209"/>
      <c r="M100" s="1169"/>
    </row>
    <row r="101" s="1127" customFormat="1" ht="13.1" spans="1:13">
      <c r="A101" s="1205"/>
      <c r="B101" s="1175"/>
      <c r="C101" s="1175"/>
      <c r="D101" s="1206"/>
      <c r="E101" s="1207"/>
      <c r="F101" s="1174"/>
      <c r="G101" s="1207"/>
      <c r="H101" s="1174"/>
      <c r="I101" s="1174"/>
      <c r="J101" s="1174"/>
      <c r="K101" s="1208"/>
      <c r="L101" s="1209"/>
      <c r="M101" s="1169"/>
    </row>
    <row r="102" s="1127" customFormat="1" ht="13.1" spans="1:13">
      <c r="A102" s="1205">
        <v>12</v>
      </c>
      <c r="B102" s="1175" t="s">
        <v>350</v>
      </c>
      <c r="C102" s="1175"/>
      <c r="D102" s="1206"/>
      <c r="E102" s="1207"/>
      <c r="F102" s="1174"/>
      <c r="G102" s="1207"/>
      <c r="H102" s="1174"/>
      <c r="I102" s="1174"/>
      <c r="J102" s="1174"/>
      <c r="K102" s="1208"/>
      <c r="L102" s="1209"/>
      <c r="M102" s="1169"/>
    </row>
    <row r="103" s="1127" customFormat="1" ht="13.5" customHeight="1" spans="1:13">
      <c r="A103" s="1205"/>
      <c r="B103" s="1175" t="s">
        <v>351</v>
      </c>
      <c r="C103" s="1175"/>
      <c r="D103" s="1206"/>
      <c r="E103" s="1202" t="s">
        <v>352</v>
      </c>
      <c r="F103" s="1215"/>
      <c r="G103" s="1216">
        <f>L88</f>
        <v>564.85</v>
      </c>
      <c r="H103" s="1174" t="s">
        <v>201</v>
      </c>
      <c r="I103" s="1213">
        <f>L94</f>
        <v>57.564</v>
      </c>
      <c r="J103" s="1174" t="s">
        <v>177</v>
      </c>
      <c r="K103" s="1217">
        <v>0.06</v>
      </c>
      <c r="L103" s="1209">
        <f>(G103+L94)*K104*0.06</f>
        <v>93.3621</v>
      </c>
      <c r="M103" s="1169"/>
    </row>
    <row r="104" s="1127" customFormat="1" ht="14.25" spans="1:13">
      <c r="A104" s="1205"/>
      <c r="B104" s="1218"/>
      <c r="C104" s="1175"/>
      <c r="D104" s="1206"/>
      <c r="E104" s="1219" t="s">
        <v>353</v>
      </c>
      <c r="F104" s="1215"/>
      <c r="G104" s="1216"/>
      <c r="H104" s="1174"/>
      <c r="I104" s="1213"/>
      <c r="J104" s="1220" t="s">
        <v>177</v>
      </c>
      <c r="K104" s="1221">
        <v>2.5</v>
      </c>
      <c r="L104" s="1209"/>
      <c r="M104" s="1169"/>
    </row>
    <row r="105" s="1127" customFormat="1" ht="13.1" spans="1:13">
      <c r="A105" s="1222"/>
      <c r="B105" s="1223" t="s">
        <v>354</v>
      </c>
      <c r="C105" s="1223"/>
      <c r="D105" s="1223"/>
      <c r="E105" s="1224"/>
      <c r="F105" s="1225"/>
      <c r="G105" s="1224"/>
      <c r="H105" s="1226"/>
      <c r="I105" s="1226"/>
      <c r="J105" s="1226"/>
      <c r="K105" s="1225"/>
      <c r="L105" s="1227">
        <f>L88+L94+L99+L103</f>
        <v>959.762388</v>
      </c>
      <c r="M105" s="1169"/>
    </row>
    <row r="106" s="1127" customFormat="1" ht="13.1" spans="1:13">
      <c r="A106" s="1168"/>
      <c r="B106" s="1228"/>
      <c r="C106" s="1192"/>
      <c r="D106" s="1193"/>
      <c r="E106" s="1229"/>
      <c r="F106" s="1230"/>
      <c r="G106" s="1231"/>
      <c r="H106" s="1196"/>
      <c r="I106" s="1232"/>
      <c r="J106" s="1196"/>
      <c r="K106" s="1233"/>
      <c r="L106" s="1234"/>
      <c r="M106" s="1169"/>
    </row>
    <row r="107" s="1127" customFormat="1" ht="13.1" spans="1:13">
      <c r="A107" s="1205">
        <v>13</v>
      </c>
      <c r="B107" s="1235" t="s">
        <v>355</v>
      </c>
      <c r="C107" s="1175"/>
      <c r="D107" s="1206"/>
      <c r="E107" s="1236" t="s">
        <v>286</v>
      </c>
      <c r="F107" s="1237"/>
      <c r="G107" s="1207"/>
      <c r="H107" s="1174"/>
      <c r="I107" s="1174"/>
      <c r="J107" s="1174"/>
      <c r="K107" s="1208"/>
      <c r="L107" s="1209"/>
      <c r="M107" s="1169"/>
    </row>
    <row r="108" s="1127" customFormat="1" ht="13.1" spans="1:13">
      <c r="A108" s="1205"/>
      <c r="B108" s="1235" t="s">
        <v>356</v>
      </c>
      <c r="C108" s="1175"/>
      <c r="D108" s="1206"/>
      <c r="E108" s="1236" t="s">
        <v>357</v>
      </c>
      <c r="F108" s="1237"/>
      <c r="G108" s="1207"/>
      <c r="H108" s="1174"/>
      <c r="I108" s="1213">
        <f>L105</f>
        <v>959.762388</v>
      </c>
      <c r="J108" s="1174" t="s">
        <v>177</v>
      </c>
      <c r="K108" s="1206">
        <v>0</v>
      </c>
      <c r="L108" s="1209">
        <f>I108*K108</f>
        <v>0</v>
      </c>
      <c r="M108" s="1169"/>
    </row>
    <row r="109" s="1127" customFormat="1" ht="13.1" spans="1:13">
      <c r="A109" s="1205"/>
      <c r="B109" s="1235" t="s">
        <v>358</v>
      </c>
      <c r="C109" s="1175"/>
      <c r="D109" s="1206"/>
      <c r="E109" s="1236" t="s">
        <v>359</v>
      </c>
      <c r="F109" s="1237"/>
      <c r="G109" s="1207"/>
      <c r="H109" s="1174"/>
      <c r="I109" s="1213"/>
      <c r="J109" s="1174"/>
      <c r="K109" s="1206"/>
      <c r="L109" s="1209"/>
      <c r="M109" s="1169"/>
    </row>
    <row r="110" s="1127" customFormat="1" ht="13.1" spans="1:13">
      <c r="A110" s="1222"/>
      <c r="B110" s="1238"/>
      <c r="C110" s="1239"/>
      <c r="D110" s="1240"/>
      <c r="E110" s="1241"/>
      <c r="F110" s="1242"/>
      <c r="G110" s="1241"/>
      <c r="H110" s="1243"/>
      <c r="I110" s="1244"/>
      <c r="J110" s="1245"/>
      <c r="K110" s="1240"/>
      <c r="L110" s="1246"/>
      <c r="M110" s="1169"/>
    </row>
    <row r="111" s="1127" customFormat="1" ht="13.1" spans="1:13">
      <c r="A111" s="1152"/>
      <c r="B111" s="1187" t="s">
        <v>360</v>
      </c>
      <c r="C111" s="1187"/>
      <c r="D111" s="1187"/>
      <c r="E111" s="1188"/>
      <c r="F111" s="1189"/>
      <c r="G111" s="1188"/>
      <c r="H111" s="1190"/>
      <c r="I111" s="1190"/>
      <c r="J111" s="1190"/>
      <c r="K111" s="1189"/>
      <c r="L111" s="1191">
        <f>L105+L108</f>
        <v>959.762388</v>
      </c>
      <c r="M111" s="1169"/>
    </row>
    <row r="112" s="1127" customFormat="1" ht="13.1" spans="1:13">
      <c r="A112" s="1159" t="s">
        <v>361</v>
      </c>
      <c r="B112" s="1160"/>
      <c r="C112" s="1160"/>
      <c r="D112" s="1160"/>
      <c r="E112" s="1160"/>
      <c r="F112" s="1160"/>
      <c r="G112" s="1247"/>
      <c r="H112" s="1247"/>
      <c r="I112" s="1247"/>
      <c r="J112" s="1247"/>
      <c r="K112" s="1247"/>
      <c r="L112" s="1161"/>
      <c r="M112" s="1169"/>
    </row>
    <row r="113" s="1127" customFormat="1" ht="13.1" spans="1:13">
      <c r="A113" s="1248"/>
      <c r="B113" s="1249"/>
      <c r="C113" s="1247"/>
      <c r="D113" s="1250"/>
      <c r="E113" s="1249"/>
      <c r="F113" s="1250"/>
      <c r="G113" s="1249"/>
      <c r="H113" s="1247"/>
      <c r="I113" s="1247"/>
      <c r="J113" s="1247"/>
      <c r="K113" s="1250"/>
      <c r="L113" s="1251"/>
      <c r="M113" s="1169"/>
    </row>
    <row r="114" s="1127" customFormat="1" ht="13.1" spans="1:13">
      <c r="A114" s="1252" t="s">
        <v>66</v>
      </c>
      <c r="B114" s="1151" t="s">
        <v>362</v>
      </c>
      <c r="C114" s="1253"/>
      <c r="D114" s="1254"/>
      <c r="E114" s="1165" t="s">
        <v>286</v>
      </c>
      <c r="F114" s="1166"/>
      <c r="G114" s="1151">
        <v>2</v>
      </c>
      <c r="H114" s="1127" t="s">
        <v>177</v>
      </c>
      <c r="I114" s="1127">
        <v>6.7</v>
      </c>
      <c r="K114" s="1148"/>
      <c r="L114" s="1149">
        <f>G114*I114</f>
        <v>13.4</v>
      </c>
      <c r="M114" s="1169"/>
    </row>
    <row r="115" s="1127" customFormat="1" ht="13.1" spans="1:13">
      <c r="A115" s="1252"/>
      <c r="B115" s="1151" t="s">
        <v>289</v>
      </c>
      <c r="C115" s="1253"/>
      <c r="D115" s="1254"/>
      <c r="E115" s="1165" t="s">
        <v>363</v>
      </c>
      <c r="F115" s="1166"/>
      <c r="G115" s="1255"/>
      <c r="H115" s="1253"/>
      <c r="I115" s="1253"/>
      <c r="J115" s="1253"/>
      <c r="K115" s="1254"/>
      <c r="L115" s="1256"/>
      <c r="M115" s="1169"/>
    </row>
    <row r="116" s="1127" customFormat="1" ht="13.1" spans="1:13">
      <c r="A116" s="1252"/>
      <c r="B116" s="1162" t="s">
        <v>364</v>
      </c>
      <c r="C116" s="1253"/>
      <c r="D116" s="1254"/>
      <c r="E116" s="1165"/>
      <c r="F116" s="1166"/>
      <c r="G116" s="1255"/>
      <c r="H116" s="1253"/>
      <c r="I116" s="1253"/>
      <c r="J116" s="1253"/>
      <c r="K116" s="1254"/>
      <c r="L116" s="1256"/>
      <c r="M116" s="1169"/>
    </row>
    <row r="117" s="1127" customFormat="1" ht="13.1" spans="1:13">
      <c r="A117" s="1252"/>
      <c r="B117" s="1162"/>
      <c r="C117" s="1253"/>
      <c r="D117" s="1254"/>
      <c r="E117" s="1165"/>
      <c r="F117" s="1166"/>
      <c r="G117" s="1255"/>
      <c r="H117" s="1253"/>
      <c r="I117" s="1253"/>
      <c r="J117" s="1253"/>
      <c r="K117" s="1254"/>
      <c r="L117" s="1256"/>
      <c r="M117" s="1169"/>
    </row>
    <row r="118" s="1127" customFormat="1" ht="13.1" spans="1:13">
      <c r="A118" s="1252"/>
      <c r="B118" s="1151"/>
      <c r="C118" s="1253"/>
      <c r="D118" s="1254"/>
      <c r="E118" s="1255"/>
      <c r="F118" s="1254"/>
      <c r="G118" s="1255"/>
      <c r="H118" s="1253"/>
      <c r="I118" s="1253"/>
      <c r="J118" s="1253"/>
      <c r="K118" s="1254"/>
      <c r="L118" s="1256"/>
      <c r="M118" s="1169"/>
    </row>
    <row r="119" s="1127" customFormat="1" ht="13.1" spans="1:13">
      <c r="A119" s="1149">
        <v>2</v>
      </c>
      <c r="B119" s="1151" t="s">
        <v>365</v>
      </c>
      <c r="D119" s="1148"/>
      <c r="E119" s="1165" t="s">
        <v>366</v>
      </c>
      <c r="F119" s="1166"/>
      <c r="G119" s="1151">
        <v>1</v>
      </c>
      <c r="H119" s="1127" t="s">
        <v>177</v>
      </c>
      <c r="I119" s="1127">
        <v>105</v>
      </c>
      <c r="K119" s="1148"/>
      <c r="L119" s="1149">
        <f>G119*I119</f>
        <v>105</v>
      </c>
      <c r="M119" s="1169"/>
    </row>
    <row r="120" s="1127" customFormat="1" ht="13.1" spans="1:13">
      <c r="A120" s="1149"/>
      <c r="B120" s="1151" t="s">
        <v>367</v>
      </c>
      <c r="D120" s="1148"/>
      <c r="E120" s="1165" t="s">
        <v>368</v>
      </c>
      <c r="F120" s="1166"/>
      <c r="G120" s="1151"/>
      <c r="K120" s="1148"/>
      <c r="L120" s="1150"/>
      <c r="M120" s="1169"/>
    </row>
    <row r="121" s="1127" customFormat="1" ht="13.1" spans="1:13">
      <c r="A121" s="1149"/>
      <c r="B121" s="1151" t="s">
        <v>369</v>
      </c>
      <c r="D121" s="1148"/>
      <c r="E121" s="1165" t="s">
        <v>293</v>
      </c>
      <c r="F121" s="1166"/>
      <c r="G121" s="1151"/>
      <c r="K121" s="1148"/>
      <c r="L121" s="1149"/>
      <c r="M121" s="1169"/>
    </row>
    <row r="122" ht="13.1" spans="1:13">
      <c r="A122" s="1149"/>
      <c r="B122" s="1165"/>
      <c r="C122" s="1167"/>
      <c r="D122" s="1166"/>
      <c r="E122" s="1165"/>
      <c r="F122" s="1166"/>
      <c r="G122" s="1165"/>
      <c r="H122" s="1167"/>
      <c r="I122" s="1167"/>
      <c r="J122" s="1167"/>
      <c r="K122" s="1166"/>
      <c r="L122" s="1149"/>
    </row>
    <row r="123" ht="13.1" spans="1:13">
      <c r="A123" s="1149">
        <v>3</v>
      </c>
      <c r="B123" s="1151" t="s">
        <v>370</v>
      </c>
      <c r="C123" s="1127"/>
      <c r="D123" s="1148"/>
      <c r="E123" s="1165" t="s">
        <v>366</v>
      </c>
      <c r="F123" s="1166"/>
      <c r="G123" s="1151">
        <v>3</v>
      </c>
      <c r="H123" s="1127" t="s">
        <v>177</v>
      </c>
      <c r="I123" s="1127">
        <v>61</v>
      </c>
      <c r="J123" s="1127"/>
      <c r="K123" s="1148"/>
      <c r="L123" s="1149">
        <f>G123*I123</f>
        <v>183</v>
      </c>
    </row>
    <row r="124" ht="13.1" spans="1:13">
      <c r="A124" s="1149"/>
      <c r="B124" s="1151" t="s">
        <v>371</v>
      </c>
      <c r="C124" s="1127"/>
      <c r="D124" s="1148"/>
      <c r="E124" s="1165" t="s">
        <v>372</v>
      </c>
      <c r="F124" s="1166"/>
      <c r="G124" s="1165"/>
      <c r="H124" s="1167"/>
      <c r="I124" s="1167"/>
      <c r="J124" s="1167"/>
      <c r="K124" s="1166"/>
      <c r="L124" s="1149"/>
      <c r="M124" s="1257"/>
    </row>
    <row r="125" ht="13.1" spans="1:13">
      <c r="A125" s="1149"/>
      <c r="B125" s="1151" t="s">
        <v>373</v>
      </c>
      <c r="C125" s="1127"/>
      <c r="D125" s="1148"/>
      <c r="E125" s="1165"/>
      <c r="F125" s="1166"/>
      <c r="G125" s="1165"/>
      <c r="H125" s="1167"/>
      <c r="I125" s="1167"/>
      <c r="J125" s="1167"/>
      <c r="K125" s="1166"/>
      <c r="L125" s="1149"/>
      <c r="M125" s="1257"/>
    </row>
    <row r="126" ht="13.1" spans="1:13">
      <c r="A126" s="1149"/>
      <c r="B126" s="1151" t="s">
        <v>374</v>
      </c>
      <c r="C126" s="1127"/>
      <c r="D126" s="1148"/>
      <c r="E126" s="1165"/>
      <c r="F126" s="1166"/>
      <c r="G126" s="1165"/>
      <c r="H126" s="1167"/>
      <c r="I126" s="1167"/>
      <c r="J126" s="1167"/>
      <c r="K126" s="1166"/>
      <c r="L126" s="1149"/>
      <c r="M126" s="1169"/>
    </row>
    <row r="127" ht="13.1" spans="1:13">
      <c r="A127" s="1149"/>
      <c r="B127" s="1258"/>
      <c r="C127" s="1127"/>
      <c r="D127" s="1148"/>
      <c r="E127" s="1165"/>
      <c r="F127" s="1166"/>
      <c r="G127" s="1165"/>
      <c r="H127" s="1167"/>
      <c r="I127" s="1167"/>
      <c r="J127" s="1167"/>
      <c r="K127" s="1166"/>
      <c r="L127" s="1149"/>
    </row>
    <row r="128" ht="13.1" spans="1:13">
      <c r="A128" s="1149">
        <v>4</v>
      </c>
      <c r="B128" s="1151" t="s">
        <v>375</v>
      </c>
      <c r="C128" s="1127"/>
      <c r="D128" s="1148"/>
      <c r="E128" s="1165" t="s">
        <v>366</v>
      </c>
      <c r="F128" s="1166"/>
      <c r="G128" s="1170">
        <v>334</v>
      </c>
      <c r="H128" s="1167" t="s">
        <v>177</v>
      </c>
      <c r="I128" s="1171">
        <v>10</v>
      </c>
      <c r="J128" s="1167"/>
      <c r="K128" s="1166"/>
      <c r="L128" s="1149">
        <f>G128*I128</f>
        <v>3340</v>
      </c>
    </row>
    <row r="129" ht="13.1" spans="1:12">
      <c r="A129" s="1149"/>
      <c r="B129" s="1151" t="s">
        <v>376</v>
      </c>
      <c r="C129" s="1127"/>
      <c r="D129" s="1148"/>
      <c r="E129" s="1165" t="s">
        <v>377</v>
      </c>
      <c r="F129" s="1173"/>
      <c r="G129" s="1165"/>
      <c r="H129" s="1167"/>
      <c r="I129" s="1167"/>
      <c r="J129" s="1167"/>
      <c r="K129" s="1166"/>
      <c r="L129" s="1149"/>
    </row>
    <row r="130" ht="13.1" spans="1:12">
      <c r="A130" s="1149"/>
      <c r="B130" s="1151" t="s">
        <v>378</v>
      </c>
      <c r="C130" s="1127"/>
      <c r="D130" s="1148"/>
      <c r="E130" s="1165"/>
      <c r="F130" s="1166"/>
      <c r="G130" s="1165"/>
      <c r="H130" s="1167"/>
      <c r="I130" s="1167"/>
      <c r="J130" s="1167"/>
      <c r="K130" s="1166"/>
      <c r="L130" s="1149"/>
    </row>
    <row r="131" ht="13.1" spans="1:12">
      <c r="A131" s="1149"/>
      <c r="B131" s="1151" t="s">
        <v>379</v>
      </c>
      <c r="C131" s="1127"/>
      <c r="D131" s="1148"/>
      <c r="E131" s="1165"/>
      <c r="F131" s="1166"/>
      <c r="G131" s="1165"/>
      <c r="H131" s="1167"/>
      <c r="I131" s="1167"/>
      <c r="J131" s="1167"/>
      <c r="K131" s="1166"/>
      <c r="L131" s="1149"/>
    </row>
    <row r="132" ht="13.1" spans="1:12">
      <c r="A132" s="1149"/>
      <c r="B132" s="1129" t="s">
        <v>380</v>
      </c>
      <c r="C132" s="1127"/>
      <c r="D132" s="1148"/>
      <c r="E132" s="1165"/>
      <c r="F132" s="1166"/>
      <c r="G132" s="1165"/>
      <c r="H132" s="1167"/>
      <c r="I132" s="1167"/>
      <c r="J132" s="1167"/>
      <c r="K132" s="1166"/>
      <c r="L132" s="1149"/>
    </row>
    <row r="133" ht="13.1" spans="1:12">
      <c r="A133" s="1149"/>
      <c r="B133" s="1151"/>
      <c r="C133" s="1127"/>
      <c r="D133" s="1148"/>
      <c r="E133" s="1165"/>
      <c r="F133" s="1166"/>
      <c r="G133" s="1165"/>
      <c r="H133" s="1167"/>
      <c r="I133" s="1167"/>
      <c r="J133" s="1167"/>
      <c r="K133" s="1166"/>
      <c r="L133" s="1149"/>
    </row>
    <row r="134" ht="13.1" spans="1:12">
      <c r="A134" s="1205">
        <v>5</v>
      </c>
      <c r="B134" s="1207" t="s">
        <v>381</v>
      </c>
      <c r="C134" s="1174"/>
      <c r="D134" s="1208"/>
      <c r="E134" s="1236" t="s">
        <v>366</v>
      </c>
      <c r="F134" s="1237"/>
      <c r="G134" s="1207">
        <v>3</v>
      </c>
      <c r="H134" s="1174" t="s">
        <v>177</v>
      </c>
      <c r="I134" s="1174">
        <v>108</v>
      </c>
      <c r="J134" s="1174" t="s">
        <v>177</v>
      </c>
      <c r="K134" s="1208">
        <v>0.6</v>
      </c>
      <c r="L134" s="1205">
        <f>G134*I134*K134</f>
        <v>194.4</v>
      </c>
    </row>
    <row r="135" ht="13.1" spans="1:12">
      <c r="A135" s="1205"/>
      <c r="B135" s="1207" t="s">
        <v>382</v>
      </c>
      <c r="C135" s="1174"/>
      <c r="D135" s="1208"/>
      <c r="E135" s="1236" t="s">
        <v>383</v>
      </c>
      <c r="F135" s="1237"/>
      <c r="G135" s="1207"/>
      <c r="H135" s="1174"/>
      <c r="I135" s="1174"/>
      <c r="J135" s="1174"/>
      <c r="K135" s="1208"/>
      <c r="L135" s="1205"/>
    </row>
    <row r="136" ht="13.1" spans="1:12">
      <c r="A136" s="1205"/>
      <c r="B136" s="1207" t="s">
        <v>384</v>
      </c>
      <c r="C136" s="1174"/>
      <c r="D136" s="1208"/>
      <c r="E136" s="1236"/>
      <c r="F136" s="1237"/>
      <c r="G136" s="1207"/>
      <c r="H136" s="1174"/>
      <c r="I136" s="1174"/>
      <c r="J136" s="1174"/>
      <c r="K136" s="1208"/>
      <c r="L136" s="1205"/>
    </row>
    <row r="137" ht="13.1" spans="1:12">
      <c r="A137" s="1205"/>
      <c r="B137" s="1207" t="s">
        <v>385</v>
      </c>
      <c r="C137" s="1174"/>
      <c r="D137" s="1208"/>
      <c r="E137" s="1236"/>
      <c r="F137" s="1237"/>
      <c r="G137" s="1207"/>
      <c r="H137" s="1174"/>
      <c r="I137" s="1174"/>
      <c r="J137" s="1174"/>
      <c r="K137" s="1208"/>
      <c r="L137" s="1205"/>
    </row>
    <row r="138" ht="13.1" spans="1:12">
      <c r="A138" s="1205"/>
      <c r="B138" s="1207" t="s">
        <v>386</v>
      </c>
      <c r="C138" s="1174"/>
      <c r="D138" s="1208"/>
      <c r="E138" s="1236"/>
      <c r="F138" s="1237"/>
      <c r="G138" s="1207"/>
      <c r="H138" s="1174"/>
      <c r="I138" s="1174"/>
      <c r="J138" s="1174"/>
      <c r="K138" s="1208"/>
      <c r="L138" s="1205"/>
    </row>
    <row r="139" ht="13.1" spans="1:12">
      <c r="A139" s="1205"/>
      <c r="B139" s="1207" t="s">
        <v>387</v>
      </c>
      <c r="C139" s="1174"/>
      <c r="D139" s="1208"/>
      <c r="E139" s="1236"/>
      <c r="F139" s="1237"/>
      <c r="G139" s="1207"/>
      <c r="H139" s="1174"/>
      <c r="I139" s="1174"/>
      <c r="J139" s="1174"/>
      <c r="K139" s="1208"/>
      <c r="L139" s="1205"/>
    </row>
    <row r="140" ht="13.1" spans="1:12">
      <c r="A140" s="1205"/>
      <c r="B140" s="1259" t="s">
        <v>388</v>
      </c>
      <c r="C140" s="1174"/>
      <c r="D140" s="1208"/>
      <c r="E140" s="1236"/>
      <c r="F140" s="1237"/>
      <c r="G140" s="1207"/>
      <c r="H140" s="1174"/>
      <c r="I140" s="1174"/>
      <c r="J140" s="1174"/>
      <c r="K140" s="1208"/>
      <c r="L140" s="1205"/>
    </row>
    <row r="141" ht="13.1" spans="1:12">
      <c r="A141" s="1205"/>
      <c r="B141" s="1259" t="s">
        <v>389</v>
      </c>
      <c r="C141" s="1174"/>
      <c r="D141" s="1208"/>
      <c r="E141" s="1236"/>
      <c r="F141" s="1237"/>
      <c r="G141" s="1207"/>
      <c r="H141" s="1174"/>
      <c r="I141" s="1174"/>
      <c r="J141" s="1174"/>
      <c r="K141" s="1208"/>
      <c r="L141" s="1205"/>
    </row>
    <row r="142" ht="13.1" spans="1:12">
      <c r="A142" s="1205"/>
      <c r="B142" s="1259" t="s">
        <v>390</v>
      </c>
      <c r="C142" s="1174"/>
      <c r="D142" s="1208"/>
      <c r="E142" s="1236"/>
      <c r="F142" s="1237"/>
      <c r="G142" s="1207"/>
      <c r="H142" s="1174"/>
      <c r="I142" s="1174"/>
      <c r="J142" s="1174"/>
      <c r="K142" s="1208"/>
      <c r="L142" s="1205"/>
    </row>
    <row r="143" ht="13.1" spans="1:12">
      <c r="A143" s="1149"/>
      <c r="B143" s="1151"/>
      <c r="C143" s="1127"/>
      <c r="D143" s="1148"/>
      <c r="E143" s="1165"/>
      <c r="F143" s="1166"/>
      <c r="G143" s="1165"/>
      <c r="H143" s="1167"/>
      <c r="I143" s="1167"/>
      <c r="J143" s="1167"/>
      <c r="K143" s="1166"/>
      <c r="L143" s="1149"/>
    </row>
    <row r="144" ht="13.1" spans="1:12">
      <c r="A144" s="1149">
        <v>6</v>
      </c>
      <c r="B144" s="1162" t="s">
        <v>391</v>
      </c>
      <c r="C144" s="1127"/>
      <c r="D144" s="1148"/>
      <c r="E144" s="1165" t="s">
        <v>366</v>
      </c>
      <c r="F144" s="1166"/>
      <c r="G144" s="1260">
        <v>1</v>
      </c>
      <c r="H144" s="1171" t="s">
        <v>177</v>
      </c>
      <c r="I144" s="1171">
        <v>116</v>
      </c>
      <c r="J144" s="1127"/>
      <c r="K144" s="1148"/>
      <c r="L144" s="1172">
        <f>G144*I144</f>
        <v>116</v>
      </c>
    </row>
    <row r="145" ht="13.1" spans="1:16">
      <c r="A145" s="1149"/>
      <c r="B145" s="1162" t="s">
        <v>392</v>
      </c>
      <c r="C145" s="1127"/>
      <c r="D145" s="1148"/>
      <c r="E145" s="1165" t="s">
        <v>393</v>
      </c>
      <c r="F145" s="1166"/>
      <c r="G145" s="1258"/>
      <c r="K145" s="1261"/>
      <c r="L145" s="1262"/>
    </row>
    <row r="146" ht="13.1" spans="1:16">
      <c r="A146" s="1149"/>
      <c r="B146" s="1162"/>
      <c r="C146" s="1127"/>
      <c r="D146" s="1148"/>
      <c r="E146" s="1165"/>
      <c r="F146" s="1166"/>
      <c r="G146" s="1258"/>
      <c r="K146" s="1261"/>
      <c r="L146" s="1262"/>
    </row>
    <row r="147" ht="13.1" spans="1:16">
      <c r="A147" s="1149">
        <v>7</v>
      </c>
      <c r="B147" s="1162" t="s">
        <v>394</v>
      </c>
      <c r="C147" s="1127"/>
      <c r="D147" s="1148"/>
      <c r="E147" s="1165" t="s">
        <v>366</v>
      </c>
      <c r="F147" s="1166"/>
      <c r="G147" s="1170">
        <v>4</v>
      </c>
      <c r="H147" s="1171" t="s">
        <v>177</v>
      </c>
      <c r="I147" s="1171">
        <v>49</v>
      </c>
      <c r="J147" s="1127"/>
      <c r="K147" s="1148"/>
      <c r="L147" s="1172">
        <f>G147*I147</f>
        <v>196</v>
      </c>
    </row>
    <row r="148" ht="13.1" spans="1:16">
      <c r="A148" s="1149"/>
      <c r="B148" s="1162" t="s">
        <v>395</v>
      </c>
      <c r="C148" s="1127"/>
      <c r="D148" s="1148"/>
      <c r="E148" s="1165" t="s">
        <v>396</v>
      </c>
      <c r="F148" s="1166"/>
      <c r="G148" s="1258"/>
      <c r="K148" s="1261"/>
      <c r="L148" s="1262"/>
    </row>
    <row r="149" ht="13.1" spans="1:16">
      <c r="A149" s="1149"/>
      <c r="B149" s="1162" t="s">
        <v>397</v>
      </c>
      <c r="C149" s="1127"/>
      <c r="D149" s="1148"/>
      <c r="E149" s="1165"/>
      <c r="F149" s="1166"/>
      <c r="G149" s="1151"/>
      <c r="H149" s="1127"/>
      <c r="I149" s="1127"/>
      <c r="J149" s="1127"/>
      <c r="K149" s="1148"/>
      <c r="L149" s="1149"/>
    </row>
    <row r="150" ht="13.1" spans="1:16">
      <c r="A150" s="1149"/>
      <c r="B150" s="1151"/>
      <c r="C150" s="1127"/>
      <c r="D150" s="1148"/>
      <c r="E150" s="1165"/>
      <c r="F150" s="1166"/>
      <c r="G150" s="1170"/>
      <c r="H150" s="1171"/>
      <c r="I150" s="1171"/>
      <c r="J150" s="1167"/>
      <c r="K150" s="1166"/>
      <c r="L150" s="1149"/>
      <c r="M150" s="1169"/>
    </row>
    <row r="151" customHeight="1" spans="1:16">
      <c r="A151" s="1263">
        <v>8</v>
      </c>
      <c r="B151" s="1264" t="s">
        <v>398</v>
      </c>
      <c r="C151" s="1265"/>
      <c r="D151" s="1266"/>
      <c r="E151" s="1165" t="s">
        <v>366</v>
      </c>
      <c r="F151" s="1166"/>
      <c r="G151" s="1260">
        <v>25</v>
      </c>
      <c r="H151" s="1267" t="s">
        <v>177</v>
      </c>
      <c r="I151" s="1267">
        <v>6</v>
      </c>
      <c r="J151" s="1267"/>
      <c r="K151" s="1268"/>
      <c r="L151" s="1149">
        <f>G151*I151</f>
        <v>150</v>
      </c>
    </row>
    <row r="152" customHeight="1" spans="1:16">
      <c r="A152" s="1263"/>
      <c r="B152" s="1269" t="s">
        <v>399</v>
      </c>
      <c r="C152" s="1139"/>
      <c r="D152" s="1270"/>
      <c r="E152" s="1165" t="s">
        <v>400</v>
      </c>
      <c r="F152" s="1166"/>
      <c r="G152" s="1258"/>
      <c r="K152" s="1261"/>
      <c r="L152" s="1262"/>
    </row>
    <row r="153" customHeight="1" spans="1:16">
      <c r="A153" s="1263"/>
      <c r="B153" s="1271" t="s">
        <v>401</v>
      </c>
      <c r="C153" s="1139"/>
      <c r="D153" s="1270"/>
      <c r="E153" s="1165"/>
      <c r="F153" s="1166"/>
      <c r="G153" s="1258"/>
      <c r="K153" s="1261"/>
      <c r="L153" s="1262"/>
    </row>
    <row r="154" ht="13.1" spans="1:16">
      <c r="A154" s="1263"/>
      <c r="B154" s="1272"/>
      <c r="C154" s="1273"/>
      <c r="D154" s="1274"/>
      <c r="E154" s="1165"/>
      <c r="F154" s="1166"/>
      <c r="G154" s="1272"/>
      <c r="H154" s="1273"/>
      <c r="I154" s="1273"/>
      <c r="J154" s="1273"/>
      <c r="K154" s="1274"/>
      <c r="L154" s="1149"/>
    </row>
    <row r="155" ht="13.15" spans="1:16">
      <c r="A155" s="1263">
        <v>9</v>
      </c>
      <c r="B155" s="1275" t="s">
        <v>402</v>
      </c>
      <c r="C155" s="1276"/>
      <c r="D155" s="1277"/>
      <c r="E155" s="1165" t="s">
        <v>366</v>
      </c>
      <c r="F155" s="1166"/>
      <c r="G155" s="1260">
        <v>15</v>
      </c>
      <c r="H155" s="1267" t="s">
        <v>177</v>
      </c>
      <c r="I155" s="1267">
        <v>19</v>
      </c>
      <c r="J155" s="1267"/>
      <c r="K155" s="1268"/>
      <c r="L155" s="1149">
        <f>G155*I155</f>
        <v>285</v>
      </c>
      <c r="M155" s="1169"/>
      <c r="N155" s="1127"/>
      <c r="O155" s="1127"/>
      <c r="P155" s="1127"/>
    </row>
    <row r="156" ht="13.1" spans="1:16">
      <c r="A156" s="1263"/>
      <c r="B156" s="1269" t="s">
        <v>403</v>
      </c>
      <c r="C156" s="1139"/>
      <c r="D156" s="1270"/>
      <c r="E156" s="1165" t="s">
        <v>404</v>
      </c>
      <c r="F156" s="1166"/>
      <c r="G156" s="1258"/>
      <c r="K156" s="1261"/>
      <c r="L156" s="1262"/>
      <c r="M156" s="1169"/>
      <c r="N156" s="1127"/>
      <c r="O156" s="1127"/>
      <c r="P156" s="1127"/>
    </row>
    <row r="157" ht="13.1" spans="1:16">
      <c r="A157" s="1263"/>
      <c r="B157" s="1269"/>
      <c r="C157" s="1139"/>
      <c r="D157" s="1270"/>
      <c r="E157" s="1165"/>
      <c r="F157" s="1166"/>
      <c r="G157" s="1258"/>
      <c r="K157" s="1261"/>
      <c r="L157" s="1262"/>
      <c r="M157" s="1169"/>
      <c r="N157" s="1127"/>
      <c r="O157" s="1127"/>
      <c r="P157" s="1127"/>
    </row>
    <row r="158" ht="13.15" spans="1:16">
      <c r="A158" s="1263">
        <v>10</v>
      </c>
      <c r="B158" s="1271" t="s">
        <v>405</v>
      </c>
      <c r="C158" s="1139"/>
      <c r="D158" s="1270"/>
      <c r="E158" s="1165" t="s">
        <v>366</v>
      </c>
      <c r="F158" s="1166"/>
      <c r="G158" s="1260">
        <v>3</v>
      </c>
      <c r="H158" s="1267" t="s">
        <v>177</v>
      </c>
      <c r="I158" s="1267">
        <v>206</v>
      </c>
      <c r="J158" s="1267"/>
      <c r="K158" s="1268"/>
      <c r="L158" s="1149">
        <f>G158*I158</f>
        <v>618</v>
      </c>
      <c r="M158" s="1169"/>
      <c r="N158" s="1127"/>
      <c r="O158" s="1127"/>
      <c r="P158" s="1127"/>
    </row>
    <row r="159" ht="13.1" spans="1:16">
      <c r="A159" s="1263"/>
      <c r="B159" s="1271" t="s">
        <v>406</v>
      </c>
      <c r="C159" s="1139"/>
      <c r="D159" s="1270"/>
      <c r="E159" s="1165" t="s">
        <v>407</v>
      </c>
      <c r="F159" s="1166"/>
      <c r="G159" s="1258"/>
      <c r="K159" s="1261"/>
      <c r="L159" s="1262"/>
      <c r="M159" s="1169"/>
      <c r="N159" s="1127"/>
      <c r="O159" s="1127"/>
      <c r="P159" s="1127"/>
    </row>
    <row r="160" ht="13.1" spans="1:16">
      <c r="A160" s="1263"/>
      <c r="B160" s="1271" t="s">
        <v>408</v>
      </c>
      <c r="C160" s="1139"/>
      <c r="D160" s="1270"/>
      <c r="E160" s="1165"/>
      <c r="F160" s="1166"/>
      <c r="G160" s="1260"/>
      <c r="H160" s="1267"/>
      <c r="I160" s="1267"/>
      <c r="J160" s="1267"/>
      <c r="K160" s="1268"/>
      <c r="L160" s="1149"/>
      <c r="M160" s="1169"/>
      <c r="N160" s="1127"/>
      <c r="O160" s="1127"/>
      <c r="P160" s="1127"/>
    </row>
    <row r="161" ht="13.1" spans="1:16">
      <c r="A161" s="1263"/>
      <c r="B161" s="1151" t="s">
        <v>409</v>
      </c>
      <c r="C161" s="1139"/>
      <c r="D161" s="1270"/>
      <c r="E161" s="1165"/>
      <c r="F161" s="1166"/>
      <c r="G161" s="1260"/>
      <c r="H161" s="1267"/>
      <c r="I161" s="1267"/>
      <c r="J161" s="1267"/>
      <c r="K161" s="1268"/>
      <c r="L161" s="1149"/>
      <c r="M161" s="1169"/>
      <c r="N161" s="1127"/>
      <c r="O161" s="1127"/>
      <c r="P161" s="1127"/>
    </row>
    <row r="162" ht="13.1" spans="1:16">
      <c r="A162" s="1263"/>
      <c r="B162" s="1269"/>
      <c r="C162" s="1139"/>
      <c r="D162" s="1270"/>
      <c r="E162" s="1165"/>
      <c r="F162" s="1166"/>
      <c r="G162" s="1260"/>
      <c r="H162" s="1267"/>
      <c r="I162" s="1267"/>
      <c r="J162" s="1267"/>
      <c r="K162" s="1268"/>
      <c r="L162" s="1149"/>
      <c r="M162" s="1169"/>
      <c r="N162" s="1127"/>
      <c r="O162" s="1127"/>
      <c r="P162" s="1127"/>
    </row>
    <row r="163" ht="13.1" spans="1:16">
      <c r="A163" s="1149">
        <v>11</v>
      </c>
      <c r="B163" s="1151" t="s">
        <v>410</v>
      </c>
      <c r="C163" s="1127"/>
      <c r="D163" s="1148"/>
      <c r="E163" s="1165" t="s">
        <v>366</v>
      </c>
      <c r="F163" s="1166"/>
      <c r="G163" s="1165" t="s">
        <v>411</v>
      </c>
      <c r="H163" s="1167"/>
      <c r="I163" s="1167"/>
      <c r="J163" s="1127"/>
      <c r="K163" s="1148"/>
      <c r="L163" s="1172">
        <f>1*77+14*77*0.5</f>
        <v>616</v>
      </c>
      <c r="M163" s="1169"/>
      <c r="N163" s="1127"/>
      <c r="O163" s="1127"/>
      <c r="P163" s="1127"/>
    </row>
    <row r="164" ht="13.1" spans="1:16">
      <c r="A164" s="1149"/>
      <c r="B164" s="1151" t="s">
        <v>412</v>
      </c>
      <c r="C164" s="1127"/>
      <c r="D164" s="1148"/>
      <c r="E164" s="1165" t="s">
        <v>413</v>
      </c>
      <c r="F164" s="1166"/>
      <c r="G164" s="1151"/>
      <c r="H164" s="1127"/>
      <c r="I164" s="1127"/>
      <c r="J164" s="1127"/>
      <c r="K164" s="1148"/>
      <c r="L164" s="1172"/>
      <c r="M164" s="1169"/>
    </row>
    <row r="165" ht="13.1" spans="1:16">
      <c r="A165" s="1149"/>
      <c r="B165" s="1151" t="s">
        <v>414</v>
      </c>
      <c r="C165" s="1127"/>
      <c r="D165" s="1148"/>
      <c r="E165" s="1165"/>
      <c r="F165" s="1166"/>
      <c r="G165" s="1165"/>
      <c r="H165" s="1167"/>
      <c r="I165" s="1167"/>
      <c r="J165" s="1167"/>
      <c r="K165" s="1166"/>
      <c r="L165" s="1172"/>
    </row>
    <row r="166" ht="13.1" spans="1:16">
      <c r="A166" s="1149"/>
      <c r="B166" s="1151" t="s">
        <v>415</v>
      </c>
      <c r="C166" s="1127"/>
      <c r="D166" s="1148"/>
      <c r="E166" s="1165" t="s">
        <v>416</v>
      </c>
      <c r="F166" s="1166"/>
      <c r="G166" s="1258"/>
      <c r="K166" s="1261"/>
      <c r="L166" s="1262"/>
    </row>
    <row r="167" ht="13.1" spans="1:16">
      <c r="A167" s="1149"/>
      <c r="B167" s="1151"/>
      <c r="C167" s="1127"/>
      <c r="D167" s="1148"/>
      <c r="E167" s="1165"/>
      <c r="F167" s="1166"/>
      <c r="G167" s="1258"/>
      <c r="K167" s="1261"/>
      <c r="L167" s="1262"/>
    </row>
    <row r="168" ht="13.1" spans="1:16">
      <c r="A168" s="1149">
        <v>12</v>
      </c>
      <c r="B168" s="1151" t="s">
        <v>417</v>
      </c>
      <c r="C168" s="1127"/>
      <c r="D168" s="1148"/>
      <c r="E168" s="1165" t="s">
        <v>366</v>
      </c>
      <c r="F168" s="1166"/>
      <c r="G168" s="1165" t="s">
        <v>418</v>
      </c>
      <c r="H168" s="1167"/>
      <c r="I168" s="1167"/>
      <c r="J168" s="1127"/>
      <c r="K168" s="1148"/>
      <c r="L168" s="1172">
        <f>1*34+14*34*0.3</f>
        <v>176.8</v>
      </c>
    </row>
    <row r="169" ht="13.1" spans="1:16">
      <c r="A169" s="1149"/>
      <c r="B169" s="1151" t="s">
        <v>419</v>
      </c>
      <c r="C169" s="1127"/>
      <c r="D169" s="1148"/>
      <c r="E169" s="1165" t="s">
        <v>420</v>
      </c>
      <c r="F169" s="1166"/>
      <c r="G169" s="1258"/>
      <c r="K169" s="1261"/>
      <c r="L169" s="1262"/>
    </row>
    <row r="170" ht="13.1" spans="1:16">
      <c r="A170" s="1149"/>
      <c r="B170" s="1151" t="s">
        <v>421</v>
      </c>
      <c r="C170" s="1127"/>
      <c r="D170" s="1148"/>
      <c r="E170" s="1165"/>
      <c r="F170" s="1166"/>
      <c r="G170" s="1258"/>
      <c r="K170" s="1261"/>
      <c r="L170" s="1262"/>
    </row>
    <row r="171" ht="13.1" spans="1:16">
      <c r="A171" s="1149"/>
      <c r="B171" s="1151" t="s">
        <v>415</v>
      </c>
      <c r="C171" s="1127"/>
      <c r="D171" s="1148"/>
      <c r="E171" s="1165"/>
      <c r="F171" s="1166"/>
      <c r="G171" s="1258"/>
      <c r="K171" s="1261"/>
      <c r="L171" s="1262"/>
    </row>
    <row r="172" ht="13.1" spans="1:16">
      <c r="A172" s="1149"/>
      <c r="B172" s="1151"/>
      <c r="C172" s="1127"/>
      <c r="D172" s="1148"/>
      <c r="E172" s="1165"/>
      <c r="F172" s="1148"/>
      <c r="G172" s="1151"/>
      <c r="H172" s="1127"/>
      <c r="I172" s="1127"/>
      <c r="J172" s="1127"/>
      <c r="K172" s="1148"/>
      <c r="L172" s="1149"/>
    </row>
    <row r="173" ht="13.1" hidden="1" spans="1:16">
      <c r="A173" s="1149"/>
      <c r="B173" s="1151" t="s">
        <v>422</v>
      </c>
      <c r="C173" s="1127"/>
      <c r="D173" s="1148"/>
      <c r="E173" s="1165" t="s">
        <v>366</v>
      </c>
      <c r="F173" s="1166"/>
      <c r="G173" s="1170">
        <v>0</v>
      </c>
      <c r="H173" s="1171" t="s">
        <v>177</v>
      </c>
      <c r="I173" s="1171">
        <v>26</v>
      </c>
      <c r="J173" s="1127"/>
      <c r="K173" s="1148"/>
      <c r="L173" s="1172">
        <f>G173*I173</f>
        <v>0</v>
      </c>
    </row>
    <row r="174" ht="13.1" hidden="1" spans="1:16">
      <c r="A174" s="1149"/>
      <c r="B174" s="1151" t="s">
        <v>423</v>
      </c>
      <c r="C174" s="1127"/>
      <c r="D174" s="1148"/>
      <c r="E174" s="1165" t="s">
        <v>424</v>
      </c>
      <c r="F174" s="1166"/>
      <c r="G174" s="1258"/>
      <c r="K174" s="1261"/>
      <c r="L174" s="1262"/>
    </row>
    <row r="175" ht="13.1" hidden="1" spans="1:16">
      <c r="A175" s="1149"/>
      <c r="B175" s="1151" t="s">
        <v>425</v>
      </c>
      <c r="C175" s="1127"/>
      <c r="D175" s="1148"/>
      <c r="E175" s="1165"/>
      <c r="F175" s="1166"/>
      <c r="G175" s="1258"/>
      <c r="K175" s="1261"/>
      <c r="L175" s="1262"/>
    </row>
    <row r="176" ht="13.1" hidden="1" spans="1:16">
      <c r="A176" s="1149"/>
      <c r="B176" s="1151" t="s">
        <v>426</v>
      </c>
      <c r="C176" s="1127"/>
      <c r="D176" s="1148"/>
      <c r="E176" s="1165"/>
      <c r="F176" s="1166"/>
      <c r="G176" s="1258"/>
      <c r="K176" s="1261"/>
      <c r="L176" s="1262"/>
      <c r="M176" s="1169"/>
    </row>
    <row r="177" ht="13.1" hidden="1" spans="1:12">
      <c r="A177" s="1149"/>
      <c r="B177" s="1162"/>
      <c r="C177" s="1127"/>
      <c r="D177" s="1148"/>
      <c r="E177" s="1165"/>
      <c r="F177" s="1166"/>
      <c r="G177" s="1258"/>
      <c r="K177" s="1261"/>
      <c r="L177" s="1262"/>
    </row>
    <row r="178" ht="13.1" spans="1:12">
      <c r="A178" s="1149">
        <v>13</v>
      </c>
      <c r="B178" s="1207" t="s">
        <v>427</v>
      </c>
      <c r="C178" s="1174"/>
      <c r="D178" s="1208"/>
      <c r="E178" s="1165" t="s">
        <v>366</v>
      </c>
      <c r="F178" s="1166"/>
      <c r="G178" s="1170">
        <v>2</v>
      </c>
      <c r="H178" s="1171" t="s">
        <v>177</v>
      </c>
      <c r="I178" s="1171">
        <v>68</v>
      </c>
      <c r="J178" s="1127"/>
      <c r="K178" s="1148"/>
      <c r="L178" s="1172">
        <f>G178*I178</f>
        <v>136</v>
      </c>
    </row>
    <row r="179" ht="13.1" spans="1:12">
      <c r="A179" s="1149"/>
      <c r="B179" s="1207" t="s">
        <v>428</v>
      </c>
      <c r="C179" s="1174"/>
      <c r="D179" s="1208"/>
      <c r="E179" s="1165" t="s">
        <v>429</v>
      </c>
      <c r="F179" s="1166"/>
      <c r="G179" s="1258"/>
      <c r="K179" s="1261"/>
      <c r="L179" s="1262"/>
    </row>
    <row r="180" ht="13.1" spans="1:12">
      <c r="A180" s="1149"/>
      <c r="B180" s="1151" t="s">
        <v>430</v>
      </c>
      <c r="C180" s="1127"/>
      <c r="D180" s="1208"/>
      <c r="E180" s="1258"/>
      <c r="F180" s="1261"/>
      <c r="G180" s="1258"/>
      <c r="K180" s="1261"/>
      <c r="L180" s="1262"/>
    </row>
    <row r="181" ht="13.1" spans="1:12">
      <c r="A181" s="1149"/>
      <c r="B181" s="1271" t="s">
        <v>431</v>
      </c>
      <c r="C181" s="1127"/>
      <c r="D181" s="1208"/>
      <c r="E181" s="1258"/>
      <c r="F181" s="1261"/>
      <c r="G181" s="1258"/>
      <c r="K181" s="1261"/>
      <c r="L181" s="1262"/>
    </row>
    <row r="182" ht="13.1" spans="1:12">
      <c r="A182" s="1149"/>
      <c r="B182" s="1162"/>
      <c r="C182" s="1127"/>
      <c r="D182" s="1208"/>
      <c r="E182" s="1258"/>
      <c r="F182" s="1261"/>
      <c r="G182" s="1258"/>
      <c r="K182" s="1261"/>
      <c r="L182" s="1262"/>
    </row>
    <row r="183" ht="13.1" spans="1:12">
      <c r="A183" s="1149">
        <v>14</v>
      </c>
      <c r="B183" s="1162" t="s">
        <v>432</v>
      </c>
      <c r="C183" s="1127"/>
      <c r="D183" s="1148"/>
      <c r="E183" s="1165" t="s">
        <v>366</v>
      </c>
      <c r="F183" s="1166"/>
      <c r="G183" s="1170">
        <v>2</v>
      </c>
      <c r="H183" s="1171" t="s">
        <v>177</v>
      </c>
      <c r="I183" s="1171">
        <v>180</v>
      </c>
      <c r="J183" s="1127"/>
      <c r="K183" s="1148"/>
      <c r="L183" s="1172">
        <f>G183*I183</f>
        <v>360</v>
      </c>
    </row>
    <row r="184" ht="13.1" spans="1:12">
      <c r="A184" s="1149"/>
      <c r="B184" s="1162" t="s">
        <v>433</v>
      </c>
      <c r="C184" s="1127"/>
      <c r="D184" s="1148"/>
      <c r="E184" s="1165" t="s">
        <v>434</v>
      </c>
      <c r="F184" s="1166"/>
      <c r="G184" s="1258"/>
      <c r="K184" s="1261"/>
      <c r="L184" s="1262"/>
    </row>
    <row r="185" ht="13.1" spans="1:12">
      <c r="A185" s="1149"/>
      <c r="B185" s="1162" t="s">
        <v>435</v>
      </c>
      <c r="C185" s="1127"/>
      <c r="D185" s="1148"/>
      <c r="E185" s="1258"/>
      <c r="F185" s="1261"/>
      <c r="G185" s="1258"/>
      <c r="K185" s="1261"/>
      <c r="L185" s="1262"/>
    </row>
    <row r="186" ht="13.1" spans="1:12">
      <c r="A186" s="1149"/>
      <c r="B186" s="1162" t="s">
        <v>436</v>
      </c>
      <c r="C186" s="1127"/>
      <c r="D186" s="1148"/>
      <c r="E186" s="1258"/>
      <c r="F186" s="1261"/>
      <c r="G186" s="1258"/>
      <c r="K186" s="1261"/>
      <c r="L186" s="1262"/>
    </row>
    <row r="187" ht="13.1" spans="1:12">
      <c r="A187" s="1149"/>
      <c r="B187" s="1271" t="s">
        <v>431</v>
      </c>
      <c r="C187" s="1127"/>
      <c r="D187" s="1148"/>
      <c r="E187" s="1258"/>
      <c r="F187" s="1261"/>
      <c r="G187" s="1258"/>
      <c r="K187" s="1261"/>
      <c r="L187" s="1262"/>
    </row>
    <row r="188" ht="13.1" spans="1:12">
      <c r="A188" s="1149"/>
      <c r="B188" s="1162"/>
      <c r="C188" s="1127"/>
      <c r="D188" s="1148"/>
      <c r="E188" s="1258"/>
      <c r="F188" s="1261"/>
      <c r="G188" s="1258"/>
      <c r="K188" s="1261"/>
      <c r="L188" s="1262"/>
    </row>
    <row r="189" ht="13.1" spans="1:12">
      <c r="A189" s="1149">
        <v>15</v>
      </c>
      <c r="B189" s="1174" t="s">
        <v>437</v>
      </c>
      <c r="C189" s="1174"/>
      <c r="D189" s="1174"/>
      <c r="E189" s="1236" t="s">
        <v>366</v>
      </c>
      <c r="F189" s="1237"/>
      <c r="G189" s="1278">
        <v>6</v>
      </c>
      <c r="H189" s="1220" t="s">
        <v>177</v>
      </c>
      <c r="I189" s="1279">
        <v>76</v>
      </c>
      <c r="J189" s="1220"/>
      <c r="K189" s="1237"/>
      <c r="L189" s="1237">
        <f>G189*I189</f>
        <v>456</v>
      </c>
    </row>
    <row r="190" ht="13.1" spans="1:12">
      <c r="A190" s="1149"/>
      <c r="B190" s="1174" t="s">
        <v>438</v>
      </c>
      <c r="C190" s="1174"/>
      <c r="D190" s="1174"/>
      <c r="E190" s="1236" t="s">
        <v>439</v>
      </c>
      <c r="F190" s="1280"/>
      <c r="G190" s="1236"/>
      <c r="H190" s="1220"/>
      <c r="I190" s="1220"/>
      <c r="J190" s="1220"/>
      <c r="K190" s="1237"/>
      <c r="L190" s="1237"/>
    </row>
    <row r="191" ht="13.1" spans="1:12">
      <c r="A191" s="1149"/>
      <c r="B191" s="1174" t="s">
        <v>440</v>
      </c>
      <c r="C191" s="1174"/>
      <c r="D191" s="1174"/>
      <c r="E191" s="1236"/>
      <c r="F191" s="1237"/>
      <c r="G191" s="1236"/>
      <c r="H191" s="1220"/>
      <c r="I191" s="1220"/>
      <c r="J191" s="1220"/>
      <c r="K191" s="1237"/>
      <c r="L191" s="1237"/>
    </row>
    <row r="192" ht="13.1" spans="1:12">
      <c r="A192" s="1149"/>
      <c r="B192" s="1174" t="s">
        <v>441</v>
      </c>
      <c r="C192" s="1174"/>
      <c r="D192" s="1174"/>
      <c r="E192" s="1236"/>
      <c r="F192" s="1237"/>
      <c r="G192" s="1236"/>
      <c r="H192" s="1220"/>
      <c r="I192" s="1220"/>
      <c r="J192" s="1220"/>
      <c r="K192" s="1237"/>
      <c r="L192" s="1237"/>
    </row>
    <row r="193" ht="13.1" spans="1:13">
      <c r="A193" s="1149"/>
      <c r="B193" s="1207" t="s">
        <v>442</v>
      </c>
      <c r="C193" s="1174"/>
      <c r="D193" s="1174"/>
      <c r="E193" s="1236"/>
      <c r="F193" s="1237"/>
      <c r="G193" s="1236"/>
      <c r="H193" s="1220"/>
      <c r="I193" s="1220"/>
      <c r="J193" s="1220"/>
      <c r="K193" s="1237"/>
      <c r="L193" s="1237"/>
    </row>
    <row r="194" ht="13.1" hidden="1" spans="1:13">
      <c r="A194" s="1149"/>
      <c r="B194" s="1174"/>
      <c r="C194" s="1174"/>
      <c r="D194" s="1174"/>
      <c r="E194" s="1236"/>
      <c r="F194" s="1237"/>
      <c r="G194" s="1236"/>
      <c r="H194" s="1220"/>
      <c r="I194" s="1220"/>
      <c r="J194" s="1220"/>
      <c r="K194" s="1237"/>
      <c r="L194" s="1237"/>
    </row>
    <row r="195" ht="13.1" hidden="1" spans="1:13">
      <c r="A195" s="1149"/>
      <c r="B195" s="1151" t="s">
        <v>443</v>
      </c>
      <c r="C195" s="1127"/>
      <c r="D195" s="1148"/>
      <c r="E195" s="1165" t="s">
        <v>366</v>
      </c>
      <c r="F195" s="1166"/>
      <c r="G195" s="1170">
        <v>0</v>
      </c>
      <c r="H195" s="1171" t="s">
        <v>177</v>
      </c>
      <c r="I195" s="1171">
        <v>7</v>
      </c>
      <c r="J195" s="1127"/>
      <c r="K195" s="1148"/>
      <c r="L195" s="1172">
        <f>G195*I195</f>
        <v>0</v>
      </c>
      <c r="M195" s="1169"/>
    </row>
    <row r="196" ht="13.1" hidden="1" spans="1:13">
      <c r="A196" s="1149"/>
      <c r="B196" s="1162" t="s">
        <v>444</v>
      </c>
      <c r="C196" s="1127"/>
      <c r="D196" s="1148"/>
      <c r="E196" s="1165" t="s">
        <v>445</v>
      </c>
      <c r="F196" s="1166"/>
      <c r="G196" s="1258"/>
      <c r="K196" s="1261"/>
      <c r="L196" s="1262"/>
    </row>
    <row r="197" ht="13.1" hidden="1" spans="1:13">
      <c r="A197" s="1149"/>
      <c r="B197" s="1162" t="s">
        <v>446</v>
      </c>
      <c r="C197" s="1127"/>
      <c r="D197" s="1148"/>
      <c r="E197" s="1258"/>
      <c r="F197" s="1261"/>
      <c r="G197" s="1258"/>
      <c r="K197" s="1261"/>
      <c r="L197" s="1262"/>
    </row>
    <row r="198" ht="13.1" hidden="1" spans="1:13">
      <c r="A198" s="1149"/>
      <c r="B198" s="1162"/>
      <c r="C198" s="1127"/>
      <c r="D198" s="1148"/>
      <c r="E198" s="1258"/>
      <c r="F198" s="1261"/>
      <c r="G198" s="1258"/>
      <c r="K198" s="1261"/>
      <c r="L198" s="1262"/>
    </row>
    <row r="199" ht="13.1" hidden="1" spans="1:13">
      <c r="A199" s="1149"/>
      <c r="B199" s="1151" t="s">
        <v>447</v>
      </c>
      <c r="C199" s="1127"/>
      <c r="D199" s="1148"/>
      <c r="E199" s="1165" t="s">
        <v>366</v>
      </c>
      <c r="F199" s="1166"/>
      <c r="G199" s="1170">
        <v>0</v>
      </c>
      <c r="H199" s="1171" t="s">
        <v>177</v>
      </c>
      <c r="I199" s="1171">
        <v>585</v>
      </c>
      <c r="J199" s="1127" t="s">
        <v>177</v>
      </c>
      <c r="K199" s="1148">
        <v>0.5</v>
      </c>
      <c r="L199" s="1172">
        <f>G199*I199*K199</f>
        <v>0</v>
      </c>
    </row>
    <row r="200" ht="13.1" hidden="1" spans="1:13">
      <c r="A200" s="1149"/>
      <c r="B200" s="1151" t="s">
        <v>448</v>
      </c>
      <c r="C200" s="1127"/>
      <c r="D200" s="1148"/>
      <c r="E200" s="1165" t="s">
        <v>449</v>
      </c>
      <c r="F200" s="1166"/>
      <c r="G200" s="1151"/>
      <c r="H200" s="1127"/>
      <c r="I200" s="1127"/>
      <c r="J200" s="1127"/>
      <c r="K200" s="1148"/>
      <c r="L200" s="1172"/>
    </row>
    <row r="201" ht="13.1" hidden="1" spans="1:13">
      <c r="A201" s="1149"/>
      <c r="B201" s="1151" t="s">
        <v>450</v>
      </c>
      <c r="C201" s="1127"/>
      <c r="D201" s="1148"/>
      <c r="E201" s="1165"/>
      <c r="F201" s="1166"/>
      <c r="G201" s="1151"/>
      <c r="H201" s="1127"/>
      <c r="I201" s="1127"/>
      <c r="J201" s="1127"/>
      <c r="K201" s="1148"/>
      <c r="L201" s="1172"/>
    </row>
    <row r="202" ht="13.1" hidden="1" spans="1:13">
      <c r="A202" s="1149"/>
      <c r="B202" s="1151" t="s">
        <v>451</v>
      </c>
      <c r="C202" s="1127"/>
      <c r="D202" s="1148"/>
      <c r="E202" s="1165"/>
      <c r="F202" s="1166"/>
      <c r="G202" s="1151"/>
      <c r="H202" s="1127"/>
      <c r="I202" s="1127"/>
      <c r="J202" s="1127"/>
      <c r="K202" s="1148"/>
      <c r="L202" s="1149"/>
    </row>
    <row r="203" ht="13.1" hidden="1" spans="1:13">
      <c r="A203" s="1149"/>
      <c r="B203" s="1162"/>
      <c r="C203" s="1127"/>
      <c r="D203" s="1148"/>
      <c r="E203" s="1165"/>
      <c r="F203" s="1166"/>
      <c r="G203" s="1151"/>
      <c r="H203" s="1127"/>
      <c r="I203" s="1127"/>
      <c r="J203" s="1127"/>
      <c r="K203" s="1148"/>
      <c r="L203" s="1149"/>
    </row>
    <row r="204" ht="13.1" hidden="1" spans="1:13">
      <c r="A204" s="1149"/>
      <c r="B204" s="1174" t="s">
        <v>452</v>
      </c>
      <c r="C204" s="1174"/>
      <c r="D204" s="1208"/>
      <c r="E204" s="1220" t="s">
        <v>366</v>
      </c>
      <c r="F204" s="1237"/>
      <c r="G204" s="1278"/>
      <c r="H204" s="1220" t="s">
        <v>177</v>
      </c>
      <c r="I204" s="1279">
        <v>3220</v>
      </c>
      <c r="J204" s="1220" t="s">
        <v>177</v>
      </c>
      <c r="K204" s="1220">
        <v>0.1</v>
      </c>
      <c r="L204" s="1205">
        <f>G204*I204*K204</f>
        <v>0</v>
      </c>
    </row>
    <row r="205" ht="13.1" hidden="1" spans="1:13">
      <c r="A205" s="1149"/>
      <c r="B205" s="1174" t="s">
        <v>453</v>
      </c>
      <c r="C205" s="1174" t="s">
        <v>454</v>
      </c>
      <c r="D205" s="1208"/>
      <c r="E205" s="1220" t="s">
        <v>455</v>
      </c>
      <c r="F205" s="1280"/>
      <c r="G205" s="1236"/>
      <c r="H205" s="1220"/>
      <c r="I205" s="1220"/>
      <c r="J205" s="1220"/>
      <c r="K205" s="1220"/>
      <c r="L205" s="1205"/>
    </row>
    <row r="206" ht="13.1" hidden="1" spans="1:13">
      <c r="A206" s="1149"/>
      <c r="B206" s="1174"/>
      <c r="C206" s="1174"/>
      <c r="D206" s="1208"/>
      <c r="E206" s="1220"/>
      <c r="F206" s="1280"/>
      <c r="G206" s="1236"/>
      <c r="H206" s="1220"/>
      <c r="I206" s="1220"/>
      <c r="J206" s="1220"/>
      <c r="K206" s="1220"/>
      <c r="L206" s="1205"/>
    </row>
    <row r="207" ht="13.1" hidden="1" spans="1:13">
      <c r="A207" s="1149"/>
      <c r="B207" s="1174" t="s">
        <v>456</v>
      </c>
      <c r="C207" s="1174"/>
      <c r="D207" s="1208"/>
      <c r="E207" s="1220"/>
      <c r="F207" s="1280"/>
      <c r="G207" s="1279">
        <v>0</v>
      </c>
      <c r="H207" s="1279" t="s">
        <v>177</v>
      </c>
      <c r="I207" s="1279">
        <v>585</v>
      </c>
      <c r="J207" s="1174" t="s">
        <v>177</v>
      </c>
      <c r="K207" s="1208">
        <v>0.5</v>
      </c>
      <c r="L207" s="1281">
        <f>G207*I207*K207</f>
        <v>0</v>
      </c>
    </row>
    <row r="208" ht="13.1" hidden="1" spans="1:13">
      <c r="A208" s="1149"/>
      <c r="B208" s="1174" t="s">
        <v>457</v>
      </c>
      <c r="C208" s="1174"/>
      <c r="D208" s="1208"/>
      <c r="E208" s="1220"/>
      <c r="F208" s="1280"/>
      <c r="G208" s="1236"/>
      <c r="H208" s="1220"/>
      <c r="I208" s="1220"/>
      <c r="J208" s="1220"/>
      <c r="K208" s="1220"/>
      <c r="L208" s="1205"/>
    </row>
    <row r="209" ht="13.1" hidden="1" spans="1:13">
      <c r="A209" s="1149"/>
      <c r="B209" s="1174" t="s">
        <v>458</v>
      </c>
      <c r="C209" s="1174"/>
      <c r="D209" s="1208"/>
      <c r="E209" s="1220" t="s">
        <v>459</v>
      </c>
      <c r="F209" s="1237"/>
      <c r="G209" s="1236"/>
      <c r="H209" s="1220"/>
      <c r="I209" s="1220"/>
      <c r="J209" s="1220"/>
      <c r="K209" s="1220"/>
      <c r="L209" s="1205"/>
    </row>
    <row r="210" ht="13.1" spans="1:13">
      <c r="A210" s="1149"/>
      <c r="B210" s="1133"/>
      <c r="C210" s="1127"/>
      <c r="D210" s="1148"/>
      <c r="E210" s="1165"/>
      <c r="F210" s="1166"/>
      <c r="G210" s="1127"/>
      <c r="H210" s="1127"/>
      <c r="I210" s="1127"/>
      <c r="J210" s="1127"/>
      <c r="K210" s="1148"/>
      <c r="L210" s="1166"/>
    </row>
    <row r="211" ht="13.1" hidden="1" spans="1:13">
      <c r="A211" s="1149"/>
      <c r="B211" s="1174" t="s">
        <v>460</v>
      </c>
      <c r="C211" s="1174"/>
      <c r="D211" s="1208"/>
      <c r="E211" s="1236" t="s">
        <v>366</v>
      </c>
      <c r="F211" s="1237"/>
      <c r="G211" s="1279">
        <v>0</v>
      </c>
      <c r="H211" s="1279" t="s">
        <v>177</v>
      </c>
      <c r="I211" s="1279">
        <v>447</v>
      </c>
      <c r="J211" s="1174" t="s">
        <v>177</v>
      </c>
      <c r="K211" s="1208">
        <v>0.5</v>
      </c>
      <c r="L211" s="1281">
        <f>G211*I211*K211</f>
        <v>0</v>
      </c>
    </row>
    <row r="212" ht="13.1" hidden="1" spans="1:13">
      <c r="A212" s="1149"/>
      <c r="B212" s="1174" t="s">
        <v>461</v>
      </c>
      <c r="C212" s="1174"/>
      <c r="D212" s="1208"/>
      <c r="E212" s="1236" t="s">
        <v>462</v>
      </c>
      <c r="F212" s="1237"/>
      <c r="G212" s="1174"/>
      <c r="H212" s="1174"/>
      <c r="I212" s="1174"/>
      <c r="J212" s="1174"/>
      <c r="K212" s="1208"/>
      <c r="L212" s="1205"/>
    </row>
    <row r="213" ht="13.1" hidden="1" spans="1:13">
      <c r="A213" s="1149"/>
      <c r="B213" s="1174" t="s">
        <v>463</v>
      </c>
      <c r="C213" s="1174"/>
      <c r="D213" s="1208"/>
      <c r="E213" s="1220"/>
      <c r="F213" s="1237"/>
      <c r="G213" s="1174"/>
      <c r="H213" s="1174"/>
      <c r="I213" s="1174"/>
      <c r="J213" s="1174"/>
      <c r="K213" s="1208"/>
      <c r="L213" s="1205"/>
    </row>
    <row r="214" ht="13.1" hidden="1" spans="1:13">
      <c r="A214" s="1149"/>
      <c r="B214" s="1174" t="s">
        <v>464</v>
      </c>
      <c r="C214" s="1174"/>
      <c r="D214" s="1208"/>
      <c r="E214" s="1220"/>
      <c r="F214" s="1237"/>
      <c r="G214" s="1174"/>
      <c r="H214" s="1174"/>
      <c r="I214" s="1174"/>
      <c r="J214" s="1174"/>
      <c r="K214" s="1208"/>
      <c r="L214" s="1205"/>
    </row>
    <row r="215" ht="13.1" hidden="1" spans="1:13">
      <c r="A215" s="1149"/>
      <c r="B215" s="1162"/>
      <c r="C215" s="1127"/>
      <c r="D215" s="1148"/>
      <c r="E215" s="1165"/>
      <c r="F215" s="1166"/>
      <c r="G215" s="1151"/>
      <c r="H215" s="1127"/>
      <c r="I215" s="1127"/>
      <c r="J215" s="1127"/>
      <c r="K215" s="1148"/>
      <c r="L215" s="1149"/>
    </row>
    <row r="216" ht="13.1" spans="1:13">
      <c r="A216" s="1205">
        <v>16</v>
      </c>
      <c r="B216" s="1207" t="s">
        <v>465</v>
      </c>
      <c r="C216" s="1174"/>
      <c r="D216" s="1208"/>
      <c r="E216" s="1236" t="s">
        <v>366</v>
      </c>
      <c r="F216" s="1237"/>
      <c r="G216" s="1207">
        <v>1</v>
      </c>
      <c r="H216" s="1174" t="s">
        <v>177</v>
      </c>
      <c r="I216" s="1174">
        <v>1966</v>
      </c>
      <c r="J216" s="1174" t="s">
        <v>177</v>
      </c>
      <c r="K216" s="1208"/>
      <c r="L216" s="1205">
        <f>G216*I216</f>
        <v>1966</v>
      </c>
      <c r="M216" s="1130" t="s">
        <v>466</v>
      </c>
    </row>
    <row r="217" ht="13.1" spans="1:13">
      <c r="A217" s="1205"/>
      <c r="B217" s="1207" t="s">
        <v>467</v>
      </c>
      <c r="C217" s="1174"/>
      <c r="D217" s="1208"/>
      <c r="E217" s="1236" t="s">
        <v>468</v>
      </c>
      <c r="F217" s="1237"/>
      <c r="G217" s="1207"/>
      <c r="H217" s="1174"/>
      <c r="I217" s="1174"/>
      <c r="J217" s="1174"/>
      <c r="K217" s="1208"/>
      <c r="L217" s="1205"/>
    </row>
    <row r="218" ht="13.1" spans="1:13">
      <c r="A218" s="1205"/>
      <c r="B218" s="1207" t="s">
        <v>469</v>
      </c>
      <c r="C218" s="1174"/>
      <c r="D218" s="1208"/>
      <c r="E218" s="1236"/>
      <c r="F218" s="1237"/>
      <c r="G218" s="1207"/>
      <c r="H218" s="1174"/>
      <c r="I218" s="1174"/>
      <c r="J218" s="1174"/>
      <c r="K218" s="1208"/>
      <c r="L218" s="1205"/>
    </row>
    <row r="219" ht="13.1" hidden="1" spans="1:13">
      <c r="A219" s="1205"/>
      <c r="B219" s="1207"/>
      <c r="C219" s="1174"/>
      <c r="D219" s="1208"/>
      <c r="E219" s="1236"/>
      <c r="F219" s="1237"/>
      <c r="G219" s="1207"/>
      <c r="H219" s="1174"/>
      <c r="I219" s="1174"/>
      <c r="J219" s="1174"/>
      <c r="K219" s="1208"/>
      <c r="L219" s="1205"/>
    </row>
    <row r="220" ht="13.1" hidden="1" spans="1:13">
      <c r="A220" s="1205"/>
      <c r="B220" s="1207" t="s">
        <v>465</v>
      </c>
      <c r="C220" s="1174"/>
      <c r="D220" s="1208"/>
      <c r="E220" s="1236" t="s">
        <v>366</v>
      </c>
      <c r="F220" s="1237"/>
      <c r="G220" s="1207">
        <v>0</v>
      </c>
      <c r="H220" s="1174" t="s">
        <v>177</v>
      </c>
      <c r="I220" s="1174">
        <v>900</v>
      </c>
      <c r="J220" s="1174" t="s">
        <v>177</v>
      </c>
      <c r="K220" s="1208"/>
      <c r="L220" s="1205">
        <f>G220*I220</f>
        <v>0</v>
      </c>
      <c r="M220" s="1130" t="s">
        <v>470</v>
      </c>
    </row>
    <row r="221" ht="13.1" hidden="1" spans="1:13">
      <c r="A221" s="1205"/>
      <c r="B221" s="1207" t="s">
        <v>471</v>
      </c>
      <c r="C221" s="1174"/>
      <c r="D221" s="1208"/>
      <c r="E221" s="1236" t="s">
        <v>472</v>
      </c>
      <c r="F221" s="1237"/>
      <c r="G221" s="1207"/>
      <c r="H221" s="1174"/>
      <c r="I221" s="1174"/>
      <c r="J221" s="1174"/>
      <c r="K221" s="1208"/>
      <c r="L221" s="1205"/>
    </row>
    <row r="222" ht="13.1" hidden="1" spans="1:13">
      <c r="A222" s="1205"/>
      <c r="B222" s="1207" t="s">
        <v>473</v>
      </c>
      <c r="C222" s="1174"/>
      <c r="D222" s="1208"/>
      <c r="E222" s="1236"/>
      <c r="F222" s="1237"/>
      <c r="G222" s="1207"/>
      <c r="H222" s="1174"/>
      <c r="I222" s="1174"/>
      <c r="J222" s="1174"/>
      <c r="K222" s="1208"/>
      <c r="L222" s="1205"/>
    </row>
    <row r="223" ht="13.1" spans="1:13">
      <c r="A223" s="1205"/>
      <c r="B223" s="1174"/>
      <c r="C223" s="1174"/>
      <c r="D223" s="1174"/>
      <c r="E223" s="1236"/>
      <c r="F223" s="1237"/>
      <c r="G223" s="1207"/>
      <c r="H223" s="1174"/>
      <c r="I223" s="1174"/>
      <c r="J223" s="1174"/>
      <c r="K223" s="1174"/>
      <c r="L223" s="1205"/>
    </row>
    <row r="224" ht="13.1" spans="1:13">
      <c r="A224" s="1149">
        <v>17</v>
      </c>
      <c r="B224" s="1127" t="s">
        <v>474</v>
      </c>
      <c r="C224" s="1127"/>
      <c r="D224" s="1127"/>
      <c r="E224" s="1165" t="s">
        <v>366</v>
      </c>
      <c r="F224" s="1166"/>
      <c r="G224" s="1151">
        <v>1</v>
      </c>
      <c r="H224" s="1127" t="s">
        <v>177</v>
      </c>
      <c r="I224" s="1127">
        <v>90</v>
      </c>
      <c r="J224" s="1127"/>
      <c r="K224" s="1127"/>
      <c r="L224" s="1149">
        <f>G224*I224</f>
        <v>90</v>
      </c>
    </row>
    <row r="225" ht="13.1" spans="1:12">
      <c r="A225" s="1149"/>
      <c r="B225" s="1127" t="s">
        <v>475</v>
      </c>
      <c r="C225" s="1127"/>
      <c r="D225" s="1127"/>
      <c r="E225" s="1165" t="s">
        <v>476</v>
      </c>
      <c r="F225" s="1166"/>
      <c r="L225" s="1262"/>
    </row>
    <row r="226" ht="13.1" spans="1:12">
      <c r="A226" s="1149"/>
      <c r="B226" s="1127"/>
      <c r="C226" s="1127"/>
      <c r="D226" s="1127"/>
      <c r="E226" s="1165"/>
      <c r="F226" s="1166"/>
      <c r="G226" s="1184"/>
      <c r="H226" s="1144"/>
      <c r="I226" s="1144"/>
      <c r="J226" s="1144"/>
      <c r="K226" s="1144"/>
      <c r="L226" s="1149"/>
    </row>
    <row r="227" ht="13.1" spans="1:12">
      <c r="A227" s="1152"/>
      <c r="B227" s="1188" t="s">
        <v>477</v>
      </c>
      <c r="C227" s="1190"/>
      <c r="D227" s="1189"/>
      <c r="E227" s="1188"/>
      <c r="F227" s="1189"/>
      <c r="G227" s="1188"/>
      <c r="H227" s="1190"/>
      <c r="I227" s="1190"/>
      <c r="J227" s="1190"/>
      <c r="K227" s="1190"/>
      <c r="L227" s="1282">
        <f>SUM(L114:L226)</f>
        <v>9001.6</v>
      </c>
    </row>
    <row r="228" ht="13.1" spans="1:12">
      <c r="A228" s="1283"/>
      <c r="B228" s="1127"/>
      <c r="C228" s="1127"/>
      <c r="D228" s="1127"/>
      <c r="E228" s="1165"/>
      <c r="F228" s="1173"/>
      <c r="G228" s="1127"/>
      <c r="H228" s="1127"/>
      <c r="I228" s="1127"/>
      <c r="J228" s="1127"/>
      <c r="K228" s="1127"/>
      <c r="L228" s="1168"/>
    </row>
    <row r="229" ht="13.1" spans="1:12">
      <c r="A229" s="1149">
        <v>18</v>
      </c>
      <c r="B229" s="1127" t="s">
        <v>478</v>
      </c>
      <c r="C229" s="1127"/>
      <c r="D229" s="1148"/>
      <c r="E229" s="1165" t="s">
        <v>366</v>
      </c>
      <c r="F229" s="1166"/>
      <c r="G229" s="1151">
        <v>1</v>
      </c>
      <c r="H229" s="1127" t="s">
        <v>177</v>
      </c>
      <c r="I229" s="1127">
        <v>446</v>
      </c>
      <c r="J229" s="1127"/>
      <c r="K229" s="1127"/>
      <c r="L229" s="1149">
        <f>G229*I229</f>
        <v>446</v>
      </c>
    </row>
    <row r="230" ht="13.1" spans="1:12">
      <c r="A230" s="1149"/>
      <c r="B230" s="1127" t="s">
        <v>479</v>
      </c>
      <c r="C230" s="1127"/>
      <c r="D230" s="1148"/>
      <c r="E230" s="1165" t="s">
        <v>480</v>
      </c>
      <c r="F230" s="1166"/>
      <c r="G230" s="1127"/>
      <c r="H230" s="1127"/>
      <c r="I230" s="1127"/>
      <c r="J230" s="1127"/>
      <c r="K230" s="1127"/>
      <c r="L230" s="1149"/>
    </row>
    <row r="231" ht="13.1" spans="1:12">
      <c r="A231" s="1149"/>
      <c r="B231" s="1127" t="s">
        <v>469</v>
      </c>
      <c r="C231" s="1127"/>
      <c r="D231" s="1127"/>
      <c r="E231" s="1165"/>
      <c r="F231" s="1166"/>
      <c r="L231" s="1262"/>
    </row>
    <row r="232" ht="13.1" spans="1:12">
      <c r="A232" s="1152"/>
      <c r="B232" s="1188" t="s">
        <v>481</v>
      </c>
      <c r="C232" s="1190"/>
      <c r="D232" s="1189"/>
      <c r="E232" s="1188"/>
      <c r="F232" s="1189"/>
      <c r="G232" s="1190"/>
      <c r="H232" s="1190"/>
      <c r="I232" s="1190"/>
      <c r="J232" s="1190"/>
      <c r="K232" s="1190"/>
      <c r="L232" s="1191">
        <f>L227+L229</f>
        <v>9447.6</v>
      </c>
    </row>
    <row r="233" ht="13.1" spans="1:12">
      <c r="A233" s="1149">
        <v>19</v>
      </c>
      <c r="B233" s="1127" t="s">
        <v>482</v>
      </c>
      <c r="C233" s="1127"/>
      <c r="D233" s="1148"/>
      <c r="E233" s="1165" t="s">
        <v>366</v>
      </c>
      <c r="F233" s="1166" t="s">
        <v>366</v>
      </c>
      <c r="G233" s="1194">
        <v>1</v>
      </c>
      <c r="H233" s="1196" t="s">
        <v>177</v>
      </c>
      <c r="I233" s="1232">
        <f>L227</f>
        <v>9001.6</v>
      </c>
      <c r="J233" s="1196" t="s">
        <v>177</v>
      </c>
      <c r="K233" s="1284">
        <v>0.8</v>
      </c>
      <c r="L233" s="1234">
        <f>G233*I233*K233*K234</f>
        <v>7201.28</v>
      </c>
    </row>
    <row r="234" ht="13.1" spans="1:12">
      <c r="A234" s="1149"/>
      <c r="B234" s="1127" t="s">
        <v>483</v>
      </c>
      <c r="C234" s="1127"/>
      <c r="D234" s="1148"/>
      <c r="E234" s="1165" t="s">
        <v>484</v>
      </c>
      <c r="F234" s="1166" t="s">
        <v>485</v>
      </c>
      <c r="G234" s="1151"/>
      <c r="H234" s="1127"/>
      <c r="I234" s="1127"/>
      <c r="J234" s="1174" t="s">
        <v>177</v>
      </c>
      <c r="K234" s="1175">
        <v>1</v>
      </c>
      <c r="L234" s="1149"/>
    </row>
    <row r="235" ht="13.1" spans="1:12">
      <c r="A235" s="1149"/>
      <c r="B235" s="1127" t="s">
        <v>486</v>
      </c>
      <c r="C235" s="1127"/>
      <c r="D235" s="1148"/>
      <c r="E235" s="1165" t="s">
        <v>487</v>
      </c>
      <c r="F235" s="1166"/>
      <c r="G235" s="1151"/>
      <c r="H235" s="1127"/>
      <c r="I235" s="1127"/>
      <c r="J235" s="1127"/>
      <c r="K235" s="1127"/>
      <c r="L235" s="1172"/>
    </row>
    <row r="236" ht="14.25" hidden="1" spans="1:12">
      <c r="A236" s="1149"/>
      <c r="B236" s="1218" t="s">
        <v>488</v>
      </c>
      <c r="C236" s="1285"/>
      <c r="D236" s="1286"/>
      <c r="E236" s="1165"/>
      <c r="F236" s="1166"/>
      <c r="G236" s="1151"/>
      <c r="H236" s="1127"/>
      <c r="I236" s="1127"/>
      <c r="J236" s="1127"/>
      <c r="K236" s="1127"/>
      <c r="L236" s="1172"/>
    </row>
    <row r="237" ht="13.1" hidden="1" spans="1:12">
      <c r="A237" s="1149"/>
      <c r="B237" s="1174" t="s">
        <v>489</v>
      </c>
      <c r="C237" s="1174"/>
      <c r="D237" s="1208"/>
      <c r="E237" s="1165"/>
      <c r="F237" s="1166"/>
      <c r="G237" s="1151"/>
      <c r="H237" s="1127"/>
      <c r="I237" s="1127"/>
      <c r="J237" s="1127"/>
      <c r="K237" s="1127"/>
      <c r="L237" s="1287"/>
    </row>
    <row r="238" ht="13.1" spans="1:12">
      <c r="A238" s="1152"/>
      <c r="B238" s="1188" t="s">
        <v>490</v>
      </c>
      <c r="C238" s="1190"/>
      <c r="D238" s="1189"/>
      <c r="E238" s="1188"/>
      <c r="F238" s="1189"/>
      <c r="G238" s="1194"/>
      <c r="H238" s="1196"/>
      <c r="I238" s="1196"/>
      <c r="J238" s="1196"/>
      <c r="K238" s="1196"/>
      <c r="L238" s="1234">
        <f>L232+L233</f>
        <v>16648.88</v>
      </c>
    </row>
    <row r="239" ht="13.1" spans="1:12">
      <c r="A239" s="1205">
        <v>20</v>
      </c>
      <c r="B239" s="1207" t="s">
        <v>491</v>
      </c>
      <c r="C239" s="1174"/>
      <c r="D239" s="1208"/>
      <c r="E239" s="1236" t="s">
        <v>366</v>
      </c>
      <c r="F239" s="1220" t="s">
        <v>366</v>
      </c>
      <c r="G239" s="1288">
        <v>1</v>
      </c>
      <c r="H239" s="1289" t="s">
        <v>177</v>
      </c>
      <c r="I239" s="1289">
        <v>1700</v>
      </c>
      <c r="J239" s="1289"/>
      <c r="K239" s="1290"/>
      <c r="L239" s="1291">
        <f>G239*I239</f>
        <v>1700</v>
      </c>
    </row>
    <row r="240" ht="13.1" spans="1:12">
      <c r="A240" s="1205"/>
      <c r="B240" s="1207"/>
      <c r="C240" s="1174"/>
      <c r="D240" s="1208"/>
      <c r="E240" s="1236" t="s">
        <v>492</v>
      </c>
      <c r="F240" s="1220" t="s">
        <v>485</v>
      </c>
      <c r="G240" s="1207"/>
      <c r="H240" s="1174"/>
      <c r="I240" s="1174"/>
      <c r="J240" s="1174"/>
      <c r="K240" s="1174"/>
      <c r="L240" s="1209"/>
    </row>
    <row r="241" ht="13.1" spans="1:13">
      <c r="A241" s="1205"/>
      <c r="B241" s="1207"/>
      <c r="C241" s="1174"/>
      <c r="D241" s="1208"/>
      <c r="E241" s="1236" t="s">
        <v>493</v>
      </c>
      <c r="F241" s="1220" t="s">
        <v>485</v>
      </c>
      <c r="G241" s="1292"/>
      <c r="L241" s="1292"/>
    </row>
    <row r="242" ht="13.1" spans="1:13">
      <c r="A242" s="1293"/>
      <c r="B242" s="1224" t="s">
        <v>494</v>
      </c>
      <c r="C242" s="1226"/>
      <c r="D242" s="1225"/>
      <c r="E242" s="1224"/>
      <c r="F242" s="1225"/>
      <c r="G242" s="1224"/>
      <c r="H242" s="1226"/>
      <c r="I242" s="1226"/>
      <c r="J242" s="1226"/>
      <c r="K242" s="1225"/>
      <c r="L242" s="1227">
        <f>L238+L239+L239</f>
        <v>20048.88</v>
      </c>
    </row>
    <row r="243" ht="13.1" spans="1:13">
      <c r="A243" s="1294"/>
      <c r="B243" s="1288"/>
      <c r="C243" s="1289"/>
      <c r="D243" s="1290"/>
      <c r="E243" s="1288"/>
      <c r="F243" s="1290"/>
      <c r="G243" s="1288"/>
      <c r="H243" s="1289"/>
      <c r="I243" s="1289"/>
      <c r="J243" s="1289"/>
      <c r="K243" s="1290"/>
      <c r="L243" s="1295"/>
    </row>
    <row r="244" ht="13.1" spans="1:13">
      <c r="A244" s="1149">
        <v>21</v>
      </c>
      <c r="B244" s="1151" t="s">
        <v>495</v>
      </c>
      <c r="C244" s="1127"/>
      <c r="D244" s="1148"/>
      <c r="E244" s="1165" t="s">
        <v>366</v>
      </c>
      <c r="F244" s="1166" t="s">
        <v>366</v>
      </c>
      <c r="G244" s="1151"/>
      <c r="H244" s="1127"/>
      <c r="I244" s="1127"/>
      <c r="J244" s="1127"/>
      <c r="K244" s="1148"/>
      <c r="L244" s="1172"/>
    </row>
    <row r="245" ht="13.1" spans="1:13">
      <c r="A245" s="1149"/>
      <c r="B245" s="1151" t="s">
        <v>496</v>
      </c>
      <c r="C245" s="1127"/>
      <c r="D245" s="1148"/>
      <c r="E245" s="1165" t="s">
        <v>497</v>
      </c>
      <c r="F245" s="1166"/>
      <c r="G245" s="1296">
        <f>L242</f>
        <v>20048.88</v>
      </c>
      <c r="H245" s="1127" t="s">
        <v>177</v>
      </c>
      <c r="I245" s="1127">
        <v>0.1</v>
      </c>
      <c r="J245" s="1127"/>
      <c r="K245" s="1148"/>
      <c r="L245" s="1172">
        <f>G245*I245</f>
        <v>2004.888</v>
      </c>
      <c r="M245" s="1257"/>
    </row>
    <row r="246" ht="16.15" spans="1:13">
      <c r="A246" s="1186"/>
      <c r="B246" s="1184" t="s">
        <v>498</v>
      </c>
      <c r="C246" s="1144"/>
      <c r="D246" s="1185"/>
      <c r="E246" s="1297"/>
      <c r="F246" s="1298"/>
      <c r="G246" s="1184"/>
      <c r="H246" s="1144"/>
      <c r="I246" s="1144"/>
      <c r="J246" s="1144"/>
      <c r="K246" s="1185"/>
      <c r="L246" s="1287"/>
    </row>
    <row r="247" ht="13.1" spans="1:13">
      <c r="A247" s="1152"/>
      <c r="B247" s="1224" t="s">
        <v>499</v>
      </c>
      <c r="C247" s="1190"/>
      <c r="D247" s="1189"/>
      <c r="E247" s="1155"/>
      <c r="F247" s="1154"/>
      <c r="G247" s="1188"/>
      <c r="H247" s="1190"/>
      <c r="I247" s="1190"/>
      <c r="J247" s="1190"/>
      <c r="K247" s="1189"/>
      <c r="L247" s="1191">
        <f>L242+L245</f>
        <v>22053.768</v>
      </c>
    </row>
    <row r="248" ht="20.25" customHeight="1" spans="1:13">
      <c r="A248" s="1152"/>
      <c r="B248" s="1299" t="s">
        <v>500</v>
      </c>
      <c r="C248" s="1300"/>
      <c r="D248" s="1301"/>
      <c r="E248" s="1302"/>
      <c r="F248" s="1303"/>
      <c r="G248" s="1302"/>
      <c r="H248" s="1304"/>
      <c r="I248" s="1304"/>
      <c r="J248" s="1304"/>
      <c r="K248" s="1303"/>
      <c r="L248" s="1282">
        <f>L247</f>
        <v>22053.768</v>
      </c>
    </row>
    <row r="249" ht="21.75" customHeight="1" spans="1:13">
      <c r="A249" s="1305"/>
      <c r="B249" s="1306" t="s">
        <v>501</v>
      </c>
      <c r="C249" s="1307"/>
      <c r="D249" s="1308"/>
      <c r="E249" s="1309"/>
      <c r="F249" s="1310"/>
      <c r="G249" s="1309"/>
      <c r="H249" s="1311"/>
      <c r="I249" s="1311"/>
      <c r="J249" s="1311"/>
      <c r="K249" s="1310"/>
      <c r="L249" s="1312">
        <f>(L111+L248)/1000</f>
        <v>23.013530388</v>
      </c>
      <c r="M249" s="1313"/>
    </row>
    <row r="250" ht="13.5" customHeight="1" spans="1:13">
      <c r="A250" s="1314"/>
      <c r="B250" s="1315" t="s">
        <v>502</v>
      </c>
      <c r="C250" s="1315"/>
      <c r="D250" s="1316"/>
      <c r="E250" s="1317" t="s">
        <v>503</v>
      </c>
      <c r="F250" s="1318"/>
      <c r="G250" s="1319">
        <f>L249</f>
        <v>23.013530388</v>
      </c>
      <c r="H250" s="1320" t="s">
        <v>177</v>
      </c>
      <c r="I250" s="1320">
        <v>66.38</v>
      </c>
      <c r="J250" s="1320"/>
      <c r="K250" s="1321" t="s">
        <v>504</v>
      </c>
      <c r="L250" s="1322">
        <f>G250*I250</f>
        <v>1527.63814715544</v>
      </c>
      <c r="M250" s="1313"/>
    </row>
    <row r="251" customHeight="1" spans="1:13">
      <c r="A251" s="1323"/>
      <c r="B251" s="1315" t="s">
        <v>505</v>
      </c>
      <c r="C251" s="1315"/>
      <c r="D251" s="1316"/>
      <c r="E251" s="1317" t="s">
        <v>506</v>
      </c>
      <c r="F251" s="1318"/>
      <c r="G251" s="1324"/>
      <c r="H251" s="1320"/>
      <c r="I251" s="1320"/>
      <c r="J251" s="1320"/>
      <c r="K251" s="1321"/>
      <c r="L251" s="1325"/>
      <c r="M251" s="1313"/>
    </row>
    <row r="252" ht="13.5" customHeight="1" spans="1:13">
      <c r="A252" s="1323"/>
      <c r="B252" s="1320" t="s">
        <v>507</v>
      </c>
      <c r="C252" s="1320"/>
      <c r="D252" s="1321"/>
      <c r="E252" s="1317" t="s">
        <v>508</v>
      </c>
      <c r="F252" s="1318"/>
      <c r="G252" s="1324"/>
      <c r="H252" s="1320"/>
      <c r="I252" s="1320"/>
      <c r="J252" s="1320"/>
      <c r="K252" s="1321"/>
      <c r="L252" s="1325"/>
      <c r="M252" s="1313"/>
    </row>
    <row r="253" ht="13.5" customHeight="1" spans="1:13">
      <c r="A253" s="1326"/>
      <c r="B253" s="1320"/>
      <c r="C253" s="1320"/>
      <c r="D253" s="1320"/>
      <c r="E253" s="1317" t="s">
        <v>509</v>
      </c>
      <c r="F253" s="1323"/>
      <c r="G253" s="1324"/>
      <c r="H253" s="1320"/>
      <c r="I253" s="1320"/>
      <c r="J253" s="1320"/>
      <c r="K253" s="1321"/>
      <c r="L253" s="1325"/>
      <c r="M253" s="1313"/>
    </row>
    <row r="254" ht="13.1" spans="1:13">
      <c r="A254" s="1325">
        <v>23</v>
      </c>
      <c r="B254" s="1327" t="s">
        <v>510</v>
      </c>
      <c r="C254" s="1327"/>
      <c r="D254" s="1327"/>
      <c r="E254" s="1328" t="s">
        <v>511</v>
      </c>
      <c r="F254" s="1329"/>
      <c r="G254" s="1330"/>
      <c r="H254" s="1331"/>
      <c r="I254" s="1331"/>
      <c r="J254" s="1331"/>
      <c r="K254" s="1331"/>
      <c r="L254" s="1332"/>
      <c r="M254" s="1313" t="s">
        <v>512</v>
      </c>
    </row>
    <row r="255" ht="13.1" spans="1:13">
      <c r="A255" s="1325"/>
      <c r="B255" s="1320" t="s">
        <v>513</v>
      </c>
      <c r="C255" s="1320"/>
      <c r="D255" s="1320"/>
      <c r="E255" s="1333" t="s">
        <v>514</v>
      </c>
      <c r="F255" s="1334"/>
      <c r="G255" s="1324" t="s">
        <v>515</v>
      </c>
      <c r="H255" s="1128"/>
      <c r="I255" s="1128"/>
      <c r="J255" s="1128"/>
      <c r="K255" s="1128"/>
      <c r="L255" s="1335">
        <f>184800/1000</f>
        <v>184.8</v>
      </c>
      <c r="M255" s="1313" t="s">
        <v>516</v>
      </c>
    </row>
    <row r="256" ht="13.1" spans="1:13">
      <c r="A256" s="1325"/>
      <c r="B256" s="1320" t="s">
        <v>517</v>
      </c>
      <c r="C256" s="1320"/>
      <c r="D256" s="1320"/>
      <c r="E256" s="1336"/>
      <c r="F256" s="1323"/>
      <c r="G256" s="1337" t="s">
        <v>518</v>
      </c>
      <c r="H256" s="1338"/>
      <c r="I256" s="1338"/>
      <c r="J256" s="1338"/>
      <c r="K256" s="1339"/>
      <c r="L256" s="1340"/>
      <c r="M256" s="1313"/>
    </row>
    <row r="257" ht="13.1" spans="1:14">
      <c r="A257" s="1325"/>
      <c r="B257" s="1341" t="s">
        <v>519</v>
      </c>
      <c r="C257" s="1320"/>
      <c r="D257" s="1320"/>
      <c r="E257" s="1317"/>
      <c r="F257" s="1323"/>
      <c r="G257" s="1337" t="s">
        <v>520</v>
      </c>
      <c r="H257" s="1338"/>
      <c r="I257" s="1338"/>
      <c r="J257" s="1338"/>
      <c r="K257" s="1339"/>
      <c r="L257" s="1340">
        <f>221395.2/1000</f>
        <v>221.3952</v>
      </c>
      <c r="M257" s="1313" t="s">
        <v>521</v>
      </c>
    </row>
    <row r="258" ht="13.1" spans="1:14">
      <c r="A258" s="1325"/>
      <c r="B258" s="1341" t="s">
        <v>522</v>
      </c>
      <c r="C258" s="1320"/>
      <c r="D258" s="1320"/>
      <c r="E258" s="1317"/>
      <c r="F258" s="1323"/>
      <c r="G258" s="1324" t="s">
        <v>523</v>
      </c>
      <c r="H258" s="1320"/>
      <c r="I258" s="1320"/>
      <c r="J258" s="1320"/>
      <c r="K258" s="1321"/>
      <c r="L258" s="1325"/>
      <c r="M258" s="1313" t="s">
        <v>524</v>
      </c>
    </row>
    <row r="259" ht="13.1" spans="1:14">
      <c r="A259" s="1342"/>
      <c r="B259" s="1343"/>
      <c r="C259" s="1344"/>
      <c r="D259" s="1344"/>
      <c r="E259" s="1345"/>
      <c r="F259" s="1326"/>
      <c r="G259" s="1346"/>
      <c r="H259" s="1344"/>
      <c r="I259" s="1344"/>
      <c r="J259" s="1344"/>
      <c r="K259" s="1347"/>
      <c r="L259" s="1342"/>
      <c r="M259" s="1313"/>
    </row>
    <row r="260" s="1127" customFormat="1" ht="13.1" spans="1:14">
      <c r="A260" s="1348"/>
      <c r="B260" s="1306"/>
      <c r="C260" s="1349"/>
      <c r="D260" s="1350"/>
      <c r="E260" s="1351"/>
      <c r="F260" s="1352"/>
      <c r="G260" s="1351"/>
      <c r="H260" s="1353"/>
      <c r="I260" s="1353"/>
      <c r="J260" s="1353"/>
      <c r="K260" s="1352"/>
      <c r="L260" s="1354"/>
      <c r="M260" s="1355"/>
    </row>
    <row r="261" s="1128" customFormat="1" ht="15" spans="1:14">
      <c r="A261" s="1356" t="s">
        <v>525</v>
      </c>
      <c r="B261" s="1357"/>
      <c r="C261" s="1357"/>
      <c r="D261" s="1357"/>
      <c r="E261" s="1357"/>
      <c r="F261" s="1357"/>
      <c r="G261" s="1357"/>
      <c r="H261" s="1357"/>
      <c r="I261" s="1357"/>
      <c r="J261" s="1357"/>
      <c r="K261" s="1357"/>
      <c r="L261" s="1358">
        <f>L250+L255+L257</f>
        <v>1933.83334715544</v>
      </c>
      <c r="M261" s="1359"/>
      <c r="N261" s="1360"/>
    </row>
    <row r="262" s="1128" customFormat="1" ht="13.1" spans="1:14">
      <c r="A262" s="1361"/>
      <c r="B262" s="1362"/>
      <c r="C262" s="1357"/>
      <c r="D262" s="1357"/>
      <c r="E262" s="1357"/>
      <c r="F262" s="1357"/>
      <c r="G262" s="1357"/>
      <c r="H262" s="1362"/>
      <c r="I262" s="1362"/>
      <c r="J262" s="1357"/>
      <c r="K262" s="1363"/>
      <c r="L262" s="1364"/>
      <c r="M262" s="1313"/>
    </row>
    <row r="263" s="1128" customFormat="1" ht="13.1" spans="1:14">
      <c r="A263" s="1307" t="s">
        <v>526</v>
      </c>
      <c r="B263" s="1349"/>
      <c r="C263" s="1363"/>
      <c r="D263" s="1363"/>
      <c r="E263" s="1363"/>
      <c r="F263" s="1363"/>
      <c r="G263" s="1363"/>
      <c r="H263" s="1349"/>
      <c r="I263" s="1349"/>
      <c r="J263" s="1363"/>
      <c r="K263" s="1363"/>
      <c r="L263" s="1312">
        <f>L261/5.83</f>
        <v>331.703833131293</v>
      </c>
      <c r="M263" s="1313"/>
    </row>
    <row r="264" customHeight="1" spans="1:14">
      <c r="A264" s="1133"/>
      <c r="B264" s="1167"/>
      <c r="C264" s="1167"/>
      <c r="D264" s="1167"/>
      <c r="E264" s="1167"/>
      <c r="F264" s="1127"/>
      <c r="G264" s="1127"/>
      <c r="H264" s="1127"/>
      <c r="I264" s="1127"/>
      <c r="J264" s="1127"/>
      <c r="K264" s="1127"/>
      <c r="L264" s="1127"/>
    </row>
    <row r="265" ht="13.1" spans="1:14">
      <c r="A265" s="1127"/>
      <c r="B265" s="1127" t="s">
        <v>245</v>
      </c>
      <c r="C265" s="1127"/>
      <c r="D265" s="1127"/>
      <c r="E265" s="1127"/>
      <c r="F265" s="1127"/>
      <c r="H265" s="1127"/>
      <c r="I265" s="1127"/>
      <c r="J265" s="1127"/>
      <c r="K265" s="1127"/>
      <c r="L265" s="1127" t="s">
        <v>527</v>
      </c>
    </row>
    <row r="266" ht="13.1" spans="1:14">
      <c r="A266" s="1127"/>
      <c r="B266" s="1127"/>
      <c r="C266" s="1127"/>
      <c r="D266" s="1127"/>
      <c r="E266" s="1127"/>
      <c r="F266" s="1127"/>
      <c r="G266" s="1127"/>
      <c r="H266" s="1127"/>
      <c r="I266" s="1127"/>
      <c r="J266" s="1127"/>
      <c r="K266" s="1365"/>
      <c r="L266" s="1167"/>
    </row>
    <row r="267" ht="13.1" spans="1:14">
      <c r="L267" s="1127"/>
    </row>
    <row r="268" ht="13.1" spans="1:14">
      <c r="A268" s="1127"/>
      <c r="B268" s="1127"/>
      <c r="C268" s="1127"/>
      <c r="D268" s="1127"/>
      <c r="E268" s="1127"/>
      <c r="F268" s="1127"/>
      <c r="G268" s="1127"/>
      <c r="H268" s="1127"/>
      <c r="I268" s="1127"/>
      <c r="J268" s="1127"/>
      <c r="K268" s="1127"/>
      <c r="L268" s="1127"/>
    </row>
    <row r="269" ht="13.1" spans="1:14">
      <c r="A269" s="1127"/>
      <c r="B269" s="1127"/>
      <c r="C269" s="1127"/>
      <c r="D269" s="1127"/>
      <c r="E269" s="1127"/>
      <c r="F269" s="1127"/>
      <c r="G269" s="1127"/>
      <c r="H269" s="1127"/>
      <c r="I269" s="1127"/>
      <c r="J269" s="1127"/>
      <c r="K269" s="1127"/>
      <c r="L269" s="1127"/>
    </row>
    <row r="270" ht="13.1" spans="1:14">
      <c r="A270" s="1167"/>
      <c r="B270" s="1127"/>
      <c r="C270" s="1127"/>
      <c r="D270" s="1127"/>
      <c r="E270" s="1127"/>
      <c r="F270" s="1127"/>
      <c r="G270" s="1127"/>
      <c r="H270" s="1127"/>
      <c r="I270" s="1127"/>
      <c r="J270" s="1127"/>
      <c r="K270" s="1127"/>
      <c r="L270" s="1365"/>
    </row>
    <row r="272" ht="13.1" spans="1:14">
      <c r="B272" s="1127"/>
      <c r="C272" s="1127"/>
      <c r="D272" s="1127"/>
      <c r="E272" s="1127"/>
      <c r="F272" s="1127"/>
      <c r="G272" s="1127"/>
      <c r="H272" s="1127"/>
      <c r="I272" s="1127"/>
      <c r="J272" s="1127"/>
      <c r="K272" s="1127"/>
      <c r="L272" s="1127"/>
    </row>
    <row r="273" ht="13.1" spans="2:12">
      <c r="B273" s="1127"/>
      <c r="C273" s="1127"/>
      <c r="D273" s="1127"/>
      <c r="E273" s="1127"/>
      <c r="F273" s="1127"/>
      <c r="G273" s="1127"/>
      <c r="H273" s="1127"/>
      <c r="I273" s="1127"/>
      <c r="J273" s="1127"/>
      <c r="K273" s="1127"/>
      <c r="L273" s="1127"/>
    </row>
  </sheetData>
  <mergeCells count="161">
    <mergeCell ref="A5:L5"/>
    <mergeCell ref="E8:L8"/>
    <mergeCell ref="E9:L9"/>
    <mergeCell ref="E24:F24"/>
    <mergeCell ref="G24:K24"/>
    <mergeCell ref="A25:L25"/>
    <mergeCell ref="A26:L26"/>
    <mergeCell ref="B27:D27"/>
    <mergeCell ref="E27:F27"/>
    <mergeCell ref="G27:K27"/>
    <mergeCell ref="B28:D28"/>
    <mergeCell ref="E28:F28"/>
    <mergeCell ref="E29:F29"/>
    <mergeCell ref="G29:K29"/>
    <mergeCell ref="B30:D30"/>
    <mergeCell ref="E30:F30"/>
    <mergeCell ref="B32:D32"/>
    <mergeCell ref="E32:F32"/>
    <mergeCell ref="G32:K32"/>
    <mergeCell ref="B33:D33"/>
    <mergeCell ref="E33:F33"/>
    <mergeCell ref="E34:F34"/>
    <mergeCell ref="G34:K34"/>
    <mergeCell ref="B35:D35"/>
    <mergeCell ref="E37:F37"/>
    <mergeCell ref="G37:K37"/>
    <mergeCell ref="E38:F38"/>
    <mergeCell ref="G39:K39"/>
    <mergeCell ref="E47:F47"/>
    <mergeCell ref="G47:K47"/>
    <mergeCell ref="B48:D48"/>
    <mergeCell ref="E48:F48"/>
    <mergeCell ref="G49:K49"/>
    <mergeCell ref="B51:D51"/>
    <mergeCell ref="E51:F51"/>
    <mergeCell ref="G51:K51"/>
    <mergeCell ref="B52:D52"/>
    <mergeCell ref="E52:F52"/>
    <mergeCell ref="B53:D53"/>
    <mergeCell ref="G53:K53"/>
    <mergeCell ref="E57:F57"/>
    <mergeCell ref="G57:K57"/>
    <mergeCell ref="E58:F58"/>
    <mergeCell ref="B60:D60"/>
    <mergeCell ref="E60:F60"/>
    <mergeCell ref="G60:K60"/>
    <mergeCell ref="E61:F61"/>
    <mergeCell ref="E63:F63"/>
    <mergeCell ref="G63:K63"/>
    <mergeCell ref="E64:F64"/>
    <mergeCell ref="E69:F69"/>
    <mergeCell ref="G69:K69"/>
    <mergeCell ref="E70:F70"/>
    <mergeCell ref="E74:F74"/>
    <mergeCell ref="G74:K74"/>
    <mergeCell ref="E75:F75"/>
    <mergeCell ref="G76:K76"/>
    <mergeCell ref="B81:D81"/>
    <mergeCell ref="E81:F81"/>
    <mergeCell ref="G81:K81"/>
    <mergeCell ref="E82:F82"/>
    <mergeCell ref="B84:D84"/>
    <mergeCell ref="E88:F88"/>
    <mergeCell ref="E94:F94"/>
    <mergeCell ref="E95:F95"/>
    <mergeCell ref="E99:F99"/>
    <mergeCell ref="E103:F103"/>
    <mergeCell ref="B105:D105"/>
    <mergeCell ref="E107:F107"/>
    <mergeCell ref="E108:F108"/>
    <mergeCell ref="E109:F109"/>
    <mergeCell ref="B111:D111"/>
    <mergeCell ref="A112:L112"/>
    <mergeCell ref="E114:F114"/>
    <mergeCell ref="E115:F115"/>
    <mergeCell ref="E119:F119"/>
    <mergeCell ref="E120:F120"/>
    <mergeCell ref="E121:F121"/>
    <mergeCell ref="E123:F123"/>
    <mergeCell ref="E124:F124"/>
    <mergeCell ref="E126:F126"/>
    <mergeCell ref="G126:K126"/>
    <mergeCell ref="E128:F128"/>
    <mergeCell ref="E129:F129"/>
    <mergeCell ref="E130:F130"/>
    <mergeCell ref="E134:F134"/>
    <mergeCell ref="E135:F135"/>
    <mergeCell ref="E144:F144"/>
    <mergeCell ref="E145:F145"/>
    <mergeCell ref="E147:F147"/>
    <mergeCell ref="E148:F148"/>
    <mergeCell ref="B151:D151"/>
    <mergeCell ref="E151:F151"/>
    <mergeCell ref="B152:D152"/>
    <mergeCell ref="E152:F152"/>
    <mergeCell ref="B154:D154"/>
    <mergeCell ref="E154:F154"/>
    <mergeCell ref="B155:D155"/>
    <mergeCell ref="E155:F155"/>
    <mergeCell ref="B156:D156"/>
    <mergeCell ref="E156:F156"/>
    <mergeCell ref="E158:F158"/>
    <mergeCell ref="E159:F159"/>
    <mergeCell ref="E163:F163"/>
    <mergeCell ref="G163:I163"/>
    <mergeCell ref="E164:F164"/>
    <mergeCell ref="E166:F166"/>
    <mergeCell ref="E168:F168"/>
    <mergeCell ref="G168:I168"/>
    <mergeCell ref="E169:F169"/>
    <mergeCell ref="E173:F173"/>
    <mergeCell ref="E174:F174"/>
    <mergeCell ref="E178:F178"/>
    <mergeCell ref="E179:F179"/>
    <mergeCell ref="E183:F183"/>
    <mergeCell ref="E184:F184"/>
    <mergeCell ref="E189:F189"/>
    <mergeCell ref="E190:F190"/>
    <mergeCell ref="E191:F191"/>
    <mergeCell ref="E195:F195"/>
    <mergeCell ref="E196:F196"/>
    <mergeCell ref="E199:F199"/>
    <mergeCell ref="E200:F200"/>
    <mergeCell ref="E202:F202"/>
    <mergeCell ref="E204:F204"/>
    <mergeCell ref="E205:F205"/>
    <mergeCell ref="E209:F209"/>
    <mergeCell ref="E211:F211"/>
    <mergeCell ref="E212:F212"/>
    <mergeCell ref="E216:F216"/>
    <mergeCell ref="E217:F217"/>
    <mergeCell ref="E218:F218"/>
    <mergeCell ref="E220:F220"/>
    <mergeCell ref="E221:F221"/>
    <mergeCell ref="E222:F222"/>
    <mergeCell ref="E224:F224"/>
    <mergeCell ref="E225:F225"/>
    <mergeCell ref="E229:F229"/>
    <mergeCell ref="E230:F230"/>
    <mergeCell ref="E231:F231"/>
    <mergeCell ref="E233:F233"/>
    <mergeCell ref="E234:F234"/>
    <mergeCell ref="E235:F235"/>
    <mergeCell ref="E239:F239"/>
    <mergeCell ref="E240:F240"/>
    <mergeCell ref="E241:F241"/>
    <mergeCell ref="E244:F244"/>
    <mergeCell ref="E245:F245"/>
    <mergeCell ref="E246:F246"/>
    <mergeCell ref="B248:D248"/>
    <mergeCell ref="B250:D250"/>
    <mergeCell ref="E250:F250"/>
    <mergeCell ref="B251:D251"/>
    <mergeCell ref="E251:F251"/>
    <mergeCell ref="E252:F252"/>
    <mergeCell ref="E253:F253"/>
    <mergeCell ref="E254:F254"/>
    <mergeCell ref="E255:F255"/>
    <mergeCell ref="G256:K256"/>
    <mergeCell ref="G257:K257"/>
    <mergeCell ref="A261:K261"/>
  </mergeCells>
  <printOptions horizontalCentered="1"/>
  <pageMargins left="0.78740157480315" right="0.393700787401575" top="0.47244094488189" bottom="0.47244094488189" header="0.31496062992126" footer="0.31496062992126"/>
  <pageSetup paperSize="9" scale="90" fitToHeight="0" orientation="portrait" horizontalDpi="1200" verticalDpi="12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47"/>
  <sheetViews>
    <sheetView workbookViewId="0">
      <selection activeCell="B3" sqref="B3"/>
    </sheetView>
  </sheetViews>
  <sheetFormatPr defaultColWidth="9" defaultRowHeight="13.1"/>
  <cols>
    <col min="1" max="1" width="5.14159292035398" style="1085" customWidth="1"/>
    <col min="2" max="2" width="38.4247787610619" style="1085" customWidth="1"/>
    <col min="3" max="3" width="14.141592920354" style="1085" customWidth="1"/>
    <col min="4" max="4" width="9.14159292035398" style="1085"/>
    <col min="5" max="5" width="12.7079646017699" style="1085" customWidth="1"/>
    <col min="6" max="7" width="4.42477876106195" style="1085" customWidth="1"/>
    <col min="8" max="8" width="8.28318584070797" style="1085" customWidth="1"/>
    <col min="9" max="9" width="13.141592920354" style="1085" customWidth="1"/>
    <col min="10" max="256" width="9.14159292035398" style="1086"/>
    <col min="257" max="257" width="5.14159292035398" style="1086" customWidth="1"/>
    <col min="258" max="258" width="43.4247787610619" style="1086" customWidth="1"/>
    <col min="259" max="259" width="14.141592920354" style="1086" customWidth="1"/>
    <col min="260" max="260" width="9.14159292035398" style="1086"/>
    <col min="261" max="261" width="18.141592920354" style="1086" customWidth="1"/>
    <col min="262" max="263" width="4.42477876106195" style="1086" customWidth="1"/>
    <col min="264" max="264" width="8.28318584070797" style="1086" customWidth="1"/>
    <col min="265" max="265" width="12.4247787610619" style="1086" customWidth="1"/>
    <col min="266" max="512" width="9.14159292035398" style="1086"/>
    <col min="513" max="513" width="5.14159292035398" style="1086" customWidth="1"/>
    <col min="514" max="514" width="43.4247787610619" style="1086" customWidth="1"/>
    <col min="515" max="515" width="14.141592920354" style="1086" customWidth="1"/>
    <col min="516" max="516" width="9.14159292035398" style="1086"/>
    <col min="517" max="517" width="18.141592920354" style="1086" customWidth="1"/>
    <col min="518" max="519" width="4.42477876106195" style="1086" customWidth="1"/>
    <col min="520" max="520" width="8.28318584070797" style="1086" customWidth="1"/>
    <col min="521" max="521" width="12.4247787610619" style="1086" customWidth="1"/>
    <col min="522" max="768" width="9.14159292035398" style="1086"/>
    <col min="769" max="769" width="5.14159292035398" style="1086" customWidth="1"/>
    <col min="770" max="770" width="43.4247787610619" style="1086" customWidth="1"/>
    <col min="771" max="771" width="14.141592920354" style="1086" customWidth="1"/>
    <col min="772" max="772" width="9.14159292035398" style="1086"/>
    <col min="773" max="773" width="18.141592920354" style="1086" customWidth="1"/>
    <col min="774" max="775" width="4.42477876106195" style="1086" customWidth="1"/>
    <col min="776" max="776" width="8.28318584070797" style="1086" customWidth="1"/>
    <col min="777" max="777" width="12.4247787610619" style="1086" customWidth="1"/>
    <col min="778" max="1024" width="9.14159292035398" style="1086"/>
    <col min="1025" max="1025" width="5.14159292035398" style="1086" customWidth="1"/>
    <col min="1026" max="1026" width="43.4247787610619" style="1086" customWidth="1"/>
    <col min="1027" max="1027" width="14.141592920354" style="1086" customWidth="1"/>
    <col min="1028" max="1028" width="9.14159292035398" style="1086"/>
    <col min="1029" max="1029" width="18.141592920354" style="1086" customWidth="1"/>
    <col min="1030" max="1031" width="4.42477876106195" style="1086" customWidth="1"/>
    <col min="1032" max="1032" width="8.28318584070797" style="1086" customWidth="1"/>
    <col min="1033" max="1033" width="12.4247787610619" style="1086" customWidth="1"/>
    <col min="1034" max="1280" width="9.14159292035398" style="1086"/>
    <col min="1281" max="1281" width="5.14159292035398" style="1086" customWidth="1"/>
    <col min="1282" max="1282" width="43.4247787610619" style="1086" customWidth="1"/>
    <col min="1283" max="1283" width="14.141592920354" style="1086" customWidth="1"/>
    <col min="1284" max="1284" width="9.14159292035398" style="1086"/>
    <col min="1285" max="1285" width="18.141592920354" style="1086" customWidth="1"/>
    <col min="1286" max="1287" width="4.42477876106195" style="1086" customWidth="1"/>
    <col min="1288" max="1288" width="8.28318584070797" style="1086" customWidth="1"/>
    <col min="1289" max="1289" width="12.4247787610619" style="1086" customWidth="1"/>
    <col min="1290" max="1536" width="9.14159292035398" style="1086"/>
    <col min="1537" max="1537" width="5.14159292035398" style="1086" customWidth="1"/>
    <col min="1538" max="1538" width="43.4247787610619" style="1086" customWidth="1"/>
    <col min="1539" max="1539" width="14.141592920354" style="1086" customWidth="1"/>
    <col min="1540" max="1540" width="9.14159292035398" style="1086"/>
    <col min="1541" max="1541" width="18.141592920354" style="1086" customWidth="1"/>
    <col min="1542" max="1543" width="4.42477876106195" style="1086" customWidth="1"/>
    <col min="1544" max="1544" width="8.28318584070797" style="1086" customWidth="1"/>
    <col min="1545" max="1545" width="12.4247787610619" style="1086" customWidth="1"/>
    <col min="1546" max="1792" width="9.14159292035398" style="1086"/>
    <col min="1793" max="1793" width="5.14159292035398" style="1086" customWidth="1"/>
    <col min="1794" max="1794" width="43.4247787610619" style="1086" customWidth="1"/>
    <col min="1795" max="1795" width="14.141592920354" style="1086" customWidth="1"/>
    <col min="1796" max="1796" width="9.14159292035398" style="1086"/>
    <col min="1797" max="1797" width="18.141592920354" style="1086" customWidth="1"/>
    <col min="1798" max="1799" width="4.42477876106195" style="1086" customWidth="1"/>
    <col min="1800" max="1800" width="8.28318584070797" style="1086" customWidth="1"/>
    <col min="1801" max="1801" width="12.4247787610619" style="1086" customWidth="1"/>
    <col min="1802" max="2048" width="9.14159292035398" style="1086"/>
    <col min="2049" max="2049" width="5.14159292035398" style="1086" customWidth="1"/>
    <col min="2050" max="2050" width="43.4247787610619" style="1086" customWidth="1"/>
    <col min="2051" max="2051" width="14.141592920354" style="1086" customWidth="1"/>
    <col min="2052" max="2052" width="9.14159292035398" style="1086"/>
    <col min="2053" max="2053" width="18.141592920354" style="1086" customWidth="1"/>
    <col min="2054" max="2055" width="4.42477876106195" style="1086" customWidth="1"/>
    <col min="2056" max="2056" width="8.28318584070797" style="1086" customWidth="1"/>
    <col min="2057" max="2057" width="12.4247787610619" style="1086" customWidth="1"/>
    <col min="2058" max="2304" width="9.14159292035398" style="1086"/>
    <col min="2305" max="2305" width="5.14159292035398" style="1086" customWidth="1"/>
    <col min="2306" max="2306" width="43.4247787610619" style="1086" customWidth="1"/>
    <col min="2307" max="2307" width="14.141592920354" style="1086" customWidth="1"/>
    <col min="2308" max="2308" width="9.14159292035398" style="1086"/>
    <col min="2309" max="2309" width="18.141592920354" style="1086" customWidth="1"/>
    <col min="2310" max="2311" width="4.42477876106195" style="1086" customWidth="1"/>
    <col min="2312" max="2312" width="8.28318584070797" style="1086" customWidth="1"/>
    <col min="2313" max="2313" width="12.4247787610619" style="1086" customWidth="1"/>
    <col min="2314" max="2560" width="9.14159292035398" style="1086"/>
    <col min="2561" max="2561" width="5.14159292035398" style="1086" customWidth="1"/>
    <col min="2562" max="2562" width="43.4247787610619" style="1086" customWidth="1"/>
    <col min="2563" max="2563" width="14.141592920354" style="1086" customWidth="1"/>
    <col min="2564" max="2564" width="9.14159292035398" style="1086"/>
    <col min="2565" max="2565" width="18.141592920354" style="1086" customWidth="1"/>
    <col min="2566" max="2567" width="4.42477876106195" style="1086" customWidth="1"/>
    <col min="2568" max="2568" width="8.28318584070797" style="1086" customWidth="1"/>
    <col min="2569" max="2569" width="12.4247787610619" style="1086" customWidth="1"/>
    <col min="2570" max="2816" width="9.14159292035398" style="1086"/>
    <col min="2817" max="2817" width="5.14159292035398" style="1086" customWidth="1"/>
    <col min="2818" max="2818" width="43.4247787610619" style="1086" customWidth="1"/>
    <col min="2819" max="2819" width="14.141592920354" style="1086" customWidth="1"/>
    <col min="2820" max="2820" width="9.14159292035398" style="1086"/>
    <col min="2821" max="2821" width="18.141592920354" style="1086" customWidth="1"/>
    <col min="2822" max="2823" width="4.42477876106195" style="1086" customWidth="1"/>
    <col min="2824" max="2824" width="8.28318584070797" style="1086" customWidth="1"/>
    <col min="2825" max="2825" width="12.4247787610619" style="1086" customWidth="1"/>
    <col min="2826" max="3072" width="9.14159292035398" style="1086"/>
    <col min="3073" max="3073" width="5.14159292035398" style="1086" customWidth="1"/>
    <col min="3074" max="3074" width="43.4247787610619" style="1086" customWidth="1"/>
    <col min="3075" max="3075" width="14.141592920354" style="1086" customWidth="1"/>
    <col min="3076" max="3076" width="9.14159292035398" style="1086"/>
    <col min="3077" max="3077" width="18.141592920354" style="1086" customWidth="1"/>
    <col min="3078" max="3079" width="4.42477876106195" style="1086" customWidth="1"/>
    <col min="3080" max="3080" width="8.28318584070797" style="1086" customWidth="1"/>
    <col min="3081" max="3081" width="12.4247787610619" style="1086" customWidth="1"/>
    <col min="3082" max="3328" width="9.14159292035398" style="1086"/>
    <col min="3329" max="3329" width="5.14159292035398" style="1086" customWidth="1"/>
    <col min="3330" max="3330" width="43.4247787610619" style="1086" customWidth="1"/>
    <col min="3331" max="3331" width="14.141592920354" style="1086" customWidth="1"/>
    <col min="3332" max="3332" width="9.14159292035398" style="1086"/>
    <col min="3333" max="3333" width="18.141592920354" style="1086" customWidth="1"/>
    <col min="3334" max="3335" width="4.42477876106195" style="1086" customWidth="1"/>
    <col min="3336" max="3336" width="8.28318584070797" style="1086" customWidth="1"/>
    <col min="3337" max="3337" width="12.4247787610619" style="1086" customWidth="1"/>
    <col min="3338" max="3584" width="9.14159292035398" style="1086"/>
    <col min="3585" max="3585" width="5.14159292035398" style="1086" customWidth="1"/>
    <col min="3586" max="3586" width="43.4247787610619" style="1086" customWidth="1"/>
    <col min="3587" max="3587" width="14.141592920354" style="1086" customWidth="1"/>
    <col min="3588" max="3588" width="9.14159292035398" style="1086"/>
    <col min="3589" max="3589" width="18.141592920354" style="1086" customWidth="1"/>
    <col min="3590" max="3591" width="4.42477876106195" style="1086" customWidth="1"/>
    <col min="3592" max="3592" width="8.28318584070797" style="1086" customWidth="1"/>
    <col min="3593" max="3593" width="12.4247787610619" style="1086" customWidth="1"/>
    <col min="3594" max="3840" width="9.14159292035398" style="1086"/>
    <col min="3841" max="3841" width="5.14159292035398" style="1086" customWidth="1"/>
    <col min="3842" max="3842" width="43.4247787610619" style="1086" customWidth="1"/>
    <col min="3843" max="3843" width="14.141592920354" style="1086" customWidth="1"/>
    <col min="3844" max="3844" width="9.14159292035398" style="1086"/>
    <col min="3845" max="3845" width="18.141592920354" style="1086" customWidth="1"/>
    <col min="3846" max="3847" width="4.42477876106195" style="1086" customWidth="1"/>
    <col min="3848" max="3848" width="8.28318584070797" style="1086" customWidth="1"/>
    <col min="3849" max="3849" width="12.4247787610619" style="1086" customWidth="1"/>
    <col min="3850" max="4096" width="9.14159292035398" style="1086"/>
    <col min="4097" max="4097" width="5.14159292035398" style="1086" customWidth="1"/>
    <col min="4098" max="4098" width="43.4247787610619" style="1086" customWidth="1"/>
    <col min="4099" max="4099" width="14.141592920354" style="1086" customWidth="1"/>
    <col min="4100" max="4100" width="9.14159292035398" style="1086"/>
    <col min="4101" max="4101" width="18.141592920354" style="1086" customWidth="1"/>
    <col min="4102" max="4103" width="4.42477876106195" style="1086" customWidth="1"/>
    <col min="4104" max="4104" width="8.28318584070797" style="1086" customWidth="1"/>
    <col min="4105" max="4105" width="12.4247787610619" style="1086" customWidth="1"/>
    <col min="4106" max="4352" width="9.14159292035398" style="1086"/>
    <col min="4353" max="4353" width="5.14159292035398" style="1086" customWidth="1"/>
    <col min="4354" max="4354" width="43.4247787610619" style="1086" customWidth="1"/>
    <col min="4355" max="4355" width="14.141592920354" style="1086" customWidth="1"/>
    <col min="4356" max="4356" width="9.14159292035398" style="1086"/>
    <col min="4357" max="4357" width="18.141592920354" style="1086" customWidth="1"/>
    <col min="4358" max="4359" width="4.42477876106195" style="1086" customWidth="1"/>
    <col min="4360" max="4360" width="8.28318584070797" style="1086" customWidth="1"/>
    <col min="4361" max="4361" width="12.4247787610619" style="1086" customWidth="1"/>
    <col min="4362" max="4608" width="9.14159292035398" style="1086"/>
    <col min="4609" max="4609" width="5.14159292035398" style="1086" customWidth="1"/>
    <col min="4610" max="4610" width="43.4247787610619" style="1086" customWidth="1"/>
    <col min="4611" max="4611" width="14.141592920354" style="1086" customWidth="1"/>
    <col min="4612" max="4612" width="9.14159292035398" style="1086"/>
    <col min="4613" max="4613" width="18.141592920354" style="1086" customWidth="1"/>
    <col min="4614" max="4615" width="4.42477876106195" style="1086" customWidth="1"/>
    <col min="4616" max="4616" width="8.28318584070797" style="1086" customWidth="1"/>
    <col min="4617" max="4617" width="12.4247787610619" style="1086" customWidth="1"/>
    <col min="4618" max="4864" width="9.14159292035398" style="1086"/>
    <col min="4865" max="4865" width="5.14159292035398" style="1086" customWidth="1"/>
    <col min="4866" max="4866" width="43.4247787610619" style="1086" customWidth="1"/>
    <col min="4867" max="4867" width="14.141592920354" style="1086" customWidth="1"/>
    <col min="4868" max="4868" width="9.14159292035398" style="1086"/>
    <col min="4869" max="4869" width="18.141592920354" style="1086" customWidth="1"/>
    <col min="4870" max="4871" width="4.42477876106195" style="1086" customWidth="1"/>
    <col min="4872" max="4872" width="8.28318584070797" style="1086" customWidth="1"/>
    <col min="4873" max="4873" width="12.4247787610619" style="1086" customWidth="1"/>
    <col min="4874" max="5120" width="9.14159292035398" style="1086"/>
    <col min="5121" max="5121" width="5.14159292035398" style="1086" customWidth="1"/>
    <col min="5122" max="5122" width="43.4247787610619" style="1086" customWidth="1"/>
    <col min="5123" max="5123" width="14.141592920354" style="1086" customWidth="1"/>
    <col min="5124" max="5124" width="9.14159292035398" style="1086"/>
    <col min="5125" max="5125" width="18.141592920354" style="1086" customWidth="1"/>
    <col min="5126" max="5127" width="4.42477876106195" style="1086" customWidth="1"/>
    <col min="5128" max="5128" width="8.28318584070797" style="1086" customWidth="1"/>
    <col min="5129" max="5129" width="12.4247787610619" style="1086" customWidth="1"/>
    <col min="5130" max="5376" width="9.14159292035398" style="1086"/>
    <col min="5377" max="5377" width="5.14159292035398" style="1086" customWidth="1"/>
    <col min="5378" max="5378" width="43.4247787610619" style="1086" customWidth="1"/>
    <col min="5379" max="5379" width="14.141592920354" style="1086" customWidth="1"/>
    <col min="5380" max="5380" width="9.14159292035398" style="1086"/>
    <col min="5381" max="5381" width="18.141592920354" style="1086" customWidth="1"/>
    <col min="5382" max="5383" width="4.42477876106195" style="1086" customWidth="1"/>
    <col min="5384" max="5384" width="8.28318584070797" style="1086" customWidth="1"/>
    <col min="5385" max="5385" width="12.4247787610619" style="1086" customWidth="1"/>
    <col min="5386" max="5632" width="9.14159292035398" style="1086"/>
    <col min="5633" max="5633" width="5.14159292035398" style="1086" customWidth="1"/>
    <col min="5634" max="5634" width="43.4247787610619" style="1086" customWidth="1"/>
    <col min="5635" max="5635" width="14.141592920354" style="1086" customWidth="1"/>
    <col min="5636" max="5636" width="9.14159292035398" style="1086"/>
    <col min="5637" max="5637" width="18.141592920354" style="1086" customWidth="1"/>
    <col min="5638" max="5639" width="4.42477876106195" style="1086" customWidth="1"/>
    <col min="5640" max="5640" width="8.28318584070797" style="1086" customWidth="1"/>
    <col min="5641" max="5641" width="12.4247787610619" style="1086" customWidth="1"/>
    <col min="5642" max="5888" width="9.14159292035398" style="1086"/>
    <col min="5889" max="5889" width="5.14159292035398" style="1086" customWidth="1"/>
    <col min="5890" max="5890" width="43.4247787610619" style="1086" customWidth="1"/>
    <col min="5891" max="5891" width="14.141592920354" style="1086" customWidth="1"/>
    <col min="5892" max="5892" width="9.14159292035398" style="1086"/>
    <col min="5893" max="5893" width="18.141592920354" style="1086" customWidth="1"/>
    <col min="5894" max="5895" width="4.42477876106195" style="1086" customWidth="1"/>
    <col min="5896" max="5896" width="8.28318584070797" style="1086" customWidth="1"/>
    <col min="5897" max="5897" width="12.4247787610619" style="1086" customWidth="1"/>
    <col min="5898" max="6144" width="9.14159292035398" style="1086"/>
    <col min="6145" max="6145" width="5.14159292035398" style="1086" customWidth="1"/>
    <col min="6146" max="6146" width="43.4247787610619" style="1086" customWidth="1"/>
    <col min="6147" max="6147" width="14.141592920354" style="1086" customWidth="1"/>
    <col min="6148" max="6148" width="9.14159292035398" style="1086"/>
    <col min="6149" max="6149" width="18.141592920354" style="1086" customWidth="1"/>
    <col min="6150" max="6151" width="4.42477876106195" style="1086" customWidth="1"/>
    <col min="6152" max="6152" width="8.28318584070797" style="1086" customWidth="1"/>
    <col min="6153" max="6153" width="12.4247787610619" style="1086" customWidth="1"/>
    <col min="6154" max="6400" width="9.14159292035398" style="1086"/>
    <col min="6401" max="6401" width="5.14159292035398" style="1086" customWidth="1"/>
    <col min="6402" max="6402" width="43.4247787610619" style="1086" customWidth="1"/>
    <col min="6403" max="6403" width="14.141592920354" style="1086" customWidth="1"/>
    <col min="6404" max="6404" width="9.14159292035398" style="1086"/>
    <col min="6405" max="6405" width="18.141592920354" style="1086" customWidth="1"/>
    <col min="6406" max="6407" width="4.42477876106195" style="1086" customWidth="1"/>
    <col min="6408" max="6408" width="8.28318584070797" style="1086" customWidth="1"/>
    <col min="6409" max="6409" width="12.4247787610619" style="1086" customWidth="1"/>
    <col min="6410" max="6656" width="9.14159292035398" style="1086"/>
    <col min="6657" max="6657" width="5.14159292035398" style="1086" customWidth="1"/>
    <col min="6658" max="6658" width="43.4247787610619" style="1086" customWidth="1"/>
    <col min="6659" max="6659" width="14.141592920354" style="1086" customWidth="1"/>
    <col min="6660" max="6660" width="9.14159292035398" style="1086"/>
    <col min="6661" max="6661" width="18.141592920354" style="1086" customWidth="1"/>
    <col min="6662" max="6663" width="4.42477876106195" style="1086" customWidth="1"/>
    <col min="6664" max="6664" width="8.28318584070797" style="1086" customWidth="1"/>
    <col min="6665" max="6665" width="12.4247787610619" style="1086" customWidth="1"/>
    <col min="6666" max="6912" width="9.14159292035398" style="1086"/>
    <col min="6913" max="6913" width="5.14159292035398" style="1086" customWidth="1"/>
    <col min="6914" max="6914" width="43.4247787610619" style="1086" customWidth="1"/>
    <col min="6915" max="6915" width="14.141592920354" style="1086" customWidth="1"/>
    <col min="6916" max="6916" width="9.14159292035398" style="1086"/>
    <col min="6917" max="6917" width="18.141592920354" style="1086" customWidth="1"/>
    <col min="6918" max="6919" width="4.42477876106195" style="1086" customWidth="1"/>
    <col min="6920" max="6920" width="8.28318584070797" style="1086" customWidth="1"/>
    <col min="6921" max="6921" width="12.4247787610619" style="1086" customWidth="1"/>
    <col min="6922" max="7168" width="9.14159292035398" style="1086"/>
    <col min="7169" max="7169" width="5.14159292035398" style="1086" customWidth="1"/>
    <col min="7170" max="7170" width="43.4247787610619" style="1086" customWidth="1"/>
    <col min="7171" max="7171" width="14.141592920354" style="1086" customWidth="1"/>
    <col min="7172" max="7172" width="9.14159292035398" style="1086"/>
    <col min="7173" max="7173" width="18.141592920354" style="1086" customWidth="1"/>
    <col min="7174" max="7175" width="4.42477876106195" style="1086" customWidth="1"/>
    <col min="7176" max="7176" width="8.28318584070797" style="1086" customWidth="1"/>
    <col min="7177" max="7177" width="12.4247787610619" style="1086" customWidth="1"/>
    <col min="7178" max="7424" width="9.14159292035398" style="1086"/>
    <col min="7425" max="7425" width="5.14159292035398" style="1086" customWidth="1"/>
    <col min="7426" max="7426" width="43.4247787610619" style="1086" customWidth="1"/>
    <col min="7427" max="7427" width="14.141592920354" style="1086" customWidth="1"/>
    <col min="7428" max="7428" width="9.14159292035398" style="1086"/>
    <col min="7429" max="7429" width="18.141592920354" style="1086" customWidth="1"/>
    <col min="7430" max="7431" width="4.42477876106195" style="1086" customWidth="1"/>
    <col min="7432" max="7432" width="8.28318584070797" style="1086" customWidth="1"/>
    <col min="7433" max="7433" width="12.4247787610619" style="1086" customWidth="1"/>
    <col min="7434" max="7680" width="9.14159292035398" style="1086"/>
    <col min="7681" max="7681" width="5.14159292035398" style="1086" customWidth="1"/>
    <col min="7682" max="7682" width="43.4247787610619" style="1086" customWidth="1"/>
    <col min="7683" max="7683" width="14.141592920354" style="1086" customWidth="1"/>
    <col min="7684" max="7684" width="9.14159292035398" style="1086"/>
    <col min="7685" max="7685" width="18.141592920354" style="1086" customWidth="1"/>
    <col min="7686" max="7687" width="4.42477876106195" style="1086" customWidth="1"/>
    <col min="7688" max="7688" width="8.28318584070797" style="1086" customWidth="1"/>
    <col min="7689" max="7689" width="12.4247787610619" style="1086" customWidth="1"/>
    <col min="7690" max="7936" width="9.14159292035398" style="1086"/>
    <col min="7937" max="7937" width="5.14159292035398" style="1086" customWidth="1"/>
    <col min="7938" max="7938" width="43.4247787610619" style="1086" customWidth="1"/>
    <col min="7939" max="7939" width="14.141592920354" style="1086" customWidth="1"/>
    <col min="7940" max="7940" width="9.14159292035398" style="1086"/>
    <col min="7941" max="7941" width="18.141592920354" style="1086" customWidth="1"/>
    <col min="7942" max="7943" width="4.42477876106195" style="1086" customWidth="1"/>
    <col min="7944" max="7944" width="8.28318584070797" style="1086" customWidth="1"/>
    <col min="7945" max="7945" width="12.4247787610619" style="1086" customWidth="1"/>
    <col min="7946" max="8192" width="9.14159292035398" style="1086"/>
    <col min="8193" max="8193" width="5.14159292035398" style="1086" customWidth="1"/>
    <col min="8194" max="8194" width="43.4247787610619" style="1086" customWidth="1"/>
    <col min="8195" max="8195" width="14.141592920354" style="1086" customWidth="1"/>
    <col min="8196" max="8196" width="9.14159292035398" style="1086"/>
    <col min="8197" max="8197" width="18.141592920354" style="1086" customWidth="1"/>
    <col min="8198" max="8199" width="4.42477876106195" style="1086" customWidth="1"/>
    <col min="8200" max="8200" width="8.28318584070797" style="1086" customWidth="1"/>
    <col min="8201" max="8201" width="12.4247787610619" style="1086" customWidth="1"/>
    <col min="8202" max="8448" width="9.14159292035398" style="1086"/>
    <col min="8449" max="8449" width="5.14159292035398" style="1086" customWidth="1"/>
    <col min="8450" max="8450" width="43.4247787610619" style="1086" customWidth="1"/>
    <col min="8451" max="8451" width="14.141592920354" style="1086" customWidth="1"/>
    <col min="8452" max="8452" width="9.14159292035398" style="1086"/>
    <col min="8453" max="8453" width="18.141592920354" style="1086" customWidth="1"/>
    <col min="8454" max="8455" width="4.42477876106195" style="1086" customWidth="1"/>
    <col min="8456" max="8456" width="8.28318584070797" style="1086" customWidth="1"/>
    <col min="8457" max="8457" width="12.4247787610619" style="1086" customWidth="1"/>
    <col min="8458" max="8704" width="9.14159292035398" style="1086"/>
    <col min="8705" max="8705" width="5.14159292035398" style="1086" customWidth="1"/>
    <col min="8706" max="8706" width="43.4247787610619" style="1086" customWidth="1"/>
    <col min="8707" max="8707" width="14.141592920354" style="1086" customWidth="1"/>
    <col min="8708" max="8708" width="9.14159292035398" style="1086"/>
    <col min="8709" max="8709" width="18.141592920354" style="1086" customWidth="1"/>
    <col min="8710" max="8711" width="4.42477876106195" style="1086" customWidth="1"/>
    <col min="8712" max="8712" width="8.28318584070797" style="1086" customWidth="1"/>
    <col min="8713" max="8713" width="12.4247787610619" style="1086" customWidth="1"/>
    <col min="8714" max="8960" width="9.14159292035398" style="1086"/>
    <col min="8961" max="8961" width="5.14159292035398" style="1086" customWidth="1"/>
    <col min="8962" max="8962" width="43.4247787610619" style="1086" customWidth="1"/>
    <col min="8963" max="8963" width="14.141592920354" style="1086" customWidth="1"/>
    <col min="8964" max="8964" width="9.14159292035398" style="1086"/>
    <col min="8965" max="8965" width="18.141592920354" style="1086" customWidth="1"/>
    <col min="8966" max="8967" width="4.42477876106195" style="1086" customWidth="1"/>
    <col min="8968" max="8968" width="8.28318584070797" style="1086" customWidth="1"/>
    <col min="8969" max="8969" width="12.4247787610619" style="1086" customWidth="1"/>
    <col min="8970" max="9216" width="9.14159292035398" style="1086"/>
    <col min="9217" max="9217" width="5.14159292035398" style="1086" customWidth="1"/>
    <col min="9218" max="9218" width="43.4247787610619" style="1086" customWidth="1"/>
    <col min="9219" max="9219" width="14.141592920354" style="1086" customWidth="1"/>
    <col min="9220" max="9220" width="9.14159292035398" style="1086"/>
    <col min="9221" max="9221" width="18.141592920354" style="1086" customWidth="1"/>
    <col min="9222" max="9223" width="4.42477876106195" style="1086" customWidth="1"/>
    <col min="9224" max="9224" width="8.28318584070797" style="1086" customWidth="1"/>
    <col min="9225" max="9225" width="12.4247787610619" style="1086" customWidth="1"/>
    <col min="9226" max="9472" width="9.14159292035398" style="1086"/>
    <col min="9473" max="9473" width="5.14159292035398" style="1086" customWidth="1"/>
    <col min="9474" max="9474" width="43.4247787610619" style="1086" customWidth="1"/>
    <col min="9475" max="9475" width="14.141592920354" style="1086" customWidth="1"/>
    <col min="9476" max="9476" width="9.14159292035398" style="1086"/>
    <col min="9477" max="9477" width="18.141592920354" style="1086" customWidth="1"/>
    <col min="9478" max="9479" width="4.42477876106195" style="1086" customWidth="1"/>
    <col min="9480" max="9480" width="8.28318584070797" style="1086" customWidth="1"/>
    <col min="9481" max="9481" width="12.4247787610619" style="1086" customWidth="1"/>
    <col min="9482" max="9728" width="9.14159292035398" style="1086"/>
    <col min="9729" max="9729" width="5.14159292035398" style="1086" customWidth="1"/>
    <col min="9730" max="9730" width="43.4247787610619" style="1086" customWidth="1"/>
    <col min="9731" max="9731" width="14.141592920354" style="1086" customWidth="1"/>
    <col min="9732" max="9732" width="9.14159292035398" style="1086"/>
    <col min="9733" max="9733" width="18.141592920354" style="1086" customWidth="1"/>
    <col min="9734" max="9735" width="4.42477876106195" style="1086" customWidth="1"/>
    <col min="9736" max="9736" width="8.28318584070797" style="1086" customWidth="1"/>
    <col min="9737" max="9737" width="12.4247787610619" style="1086" customWidth="1"/>
    <col min="9738" max="9984" width="9.14159292035398" style="1086"/>
    <col min="9985" max="9985" width="5.14159292035398" style="1086" customWidth="1"/>
    <col min="9986" max="9986" width="43.4247787610619" style="1086" customWidth="1"/>
    <col min="9987" max="9987" width="14.141592920354" style="1086" customWidth="1"/>
    <col min="9988" max="9988" width="9.14159292035398" style="1086"/>
    <col min="9989" max="9989" width="18.141592920354" style="1086" customWidth="1"/>
    <col min="9990" max="9991" width="4.42477876106195" style="1086" customWidth="1"/>
    <col min="9992" max="9992" width="8.28318584070797" style="1086" customWidth="1"/>
    <col min="9993" max="9993" width="12.4247787610619" style="1086" customWidth="1"/>
    <col min="9994" max="10240" width="9.14159292035398" style="1086"/>
    <col min="10241" max="10241" width="5.14159292035398" style="1086" customWidth="1"/>
    <col min="10242" max="10242" width="43.4247787610619" style="1086" customWidth="1"/>
    <col min="10243" max="10243" width="14.141592920354" style="1086" customWidth="1"/>
    <col min="10244" max="10244" width="9.14159292035398" style="1086"/>
    <col min="10245" max="10245" width="18.141592920354" style="1086" customWidth="1"/>
    <col min="10246" max="10247" width="4.42477876106195" style="1086" customWidth="1"/>
    <col min="10248" max="10248" width="8.28318584070797" style="1086" customWidth="1"/>
    <col min="10249" max="10249" width="12.4247787610619" style="1086" customWidth="1"/>
    <col min="10250" max="10496" width="9.14159292035398" style="1086"/>
    <col min="10497" max="10497" width="5.14159292035398" style="1086" customWidth="1"/>
    <col min="10498" max="10498" width="43.4247787610619" style="1086" customWidth="1"/>
    <col min="10499" max="10499" width="14.141592920354" style="1086" customWidth="1"/>
    <col min="10500" max="10500" width="9.14159292035398" style="1086"/>
    <col min="10501" max="10501" width="18.141592920354" style="1086" customWidth="1"/>
    <col min="10502" max="10503" width="4.42477876106195" style="1086" customWidth="1"/>
    <col min="10504" max="10504" width="8.28318584070797" style="1086" customWidth="1"/>
    <col min="10505" max="10505" width="12.4247787610619" style="1086" customWidth="1"/>
    <col min="10506" max="10752" width="9.14159292035398" style="1086"/>
    <col min="10753" max="10753" width="5.14159292035398" style="1086" customWidth="1"/>
    <col min="10754" max="10754" width="43.4247787610619" style="1086" customWidth="1"/>
    <col min="10755" max="10755" width="14.141592920354" style="1086" customWidth="1"/>
    <col min="10756" max="10756" width="9.14159292035398" style="1086"/>
    <col min="10757" max="10757" width="18.141592920354" style="1086" customWidth="1"/>
    <col min="10758" max="10759" width="4.42477876106195" style="1086" customWidth="1"/>
    <col min="10760" max="10760" width="8.28318584070797" style="1086" customWidth="1"/>
    <col min="10761" max="10761" width="12.4247787610619" style="1086" customWidth="1"/>
    <col min="10762" max="11008" width="9.14159292035398" style="1086"/>
    <col min="11009" max="11009" width="5.14159292035398" style="1086" customWidth="1"/>
    <col min="11010" max="11010" width="43.4247787610619" style="1086" customWidth="1"/>
    <col min="11011" max="11011" width="14.141592920354" style="1086" customWidth="1"/>
    <col min="11012" max="11012" width="9.14159292035398" style="1086"/>
    <col min="11013" max="11013" width="18.141592920354" style="1086" customWidth="1"/>
    <col min="11014" max="11015" width="4.42477876106195" style="1086" customWidth="1"/>
    <col min="11016" max="11016" width="8.28318584070797" style="1086" customWidth="1"/>
    <col min="11017" max="11017" width="12.4247787610619" style="1086" customWidth="1"/>
    <col min="11018" max="11264" width="9.14159292035398" style="1086"/>
    <col min="11265" max="11265" width="5.14159292035398" style="1086" customWidth="1"/>
    <col min="11266" max="11266" width="43.4247787610619" style="1086" customWidth="1"/>
    <col min="11267" max="11267" width="14.141592920354" style="1086" customWidth="1"/>
    <col min="11268" max="11268" width="9.14159292035398" style="1086"/>
    <col min="11269" max="11269" width="18.141592920354" style="1086" customWidth="1"/>
    <col min="11270" max="11271" width="4.42477876106195" style="1086" customWidth="1"/>
    <col min="11272" max="11272" width="8.28318584070797" style="1086" customWidth="1"/>
    <col min="11273" max="11273" width="12.4247787610619" style="1086" customWidth="1"/>
    <col min="11274" max="11520" width="9.14159292035398" style="1086"/>
    <col min="11521" max="11521" width="5.14159292035398" style="1086" customWidth="1"/>
    <col min="11522" max="11522" width="43.4247787610619" style="1086" customWidth="1"/>
    <col min="11523" max="11523" width="14.141592920354" style="1086" customWidth="1"/>
    <col min="11524" max="11524" width="9.14159292035398" style="1086"/>
    <col min="11525" max="11525" width="18.141592920354" style="1086" customWidth="1"/>
    <col min="11526" max="11527" width="4.42477876106195" style="1086" customWidth="1"/>
    <col min="11528" max="11528" width="8.28318584070797" style="1086" customWidth="1"/>
    <col min="11529" max="11529" width="12.4247787610619" style="1086" customWidth="1"/>
    <col min="11530" max="11776" width="9.14159292035398" style="1086"/>
    <col min="11777" max="11777" width="5.14159292035398" style="1086" customWidth="1"/>
    <col min="11778" max="11778" width="43.4247787610619" style="1086" customWidth="1"/>
    <col min="11779" max="11779" width="14.141592920354" style="1086" customWidth="1"/>
    <col min="11780" max="11780" width="9.14159292035398" style="1086"/>
    <col min="11781" max="11781" width="18.141592920354" style="1086" customWidth="1"/>
    <col min="11782" max="11783" width="4.42477876106195" style="1086" customWidth="1"/>
    <col min="11784" max="11784" width="8.28318584070797" style="1086" customWidth="1"/>
    <col min="11785" max="11785" width="12.4247787610619" style="1086" customWidth="1"/>
    <col min="11786" max="12032" width="9.14159292035398" style="1086"/>
    <col min="12033" max="12033" width="5.14159292035398" style="1086" customWidth="1"/>
    <col min="12034" max="12034" width="43.4247787610619" style="1086" customWidth="1"/>
    <col min="12035" max="12035" width="14.141592920354" style="1086" customWidth="1"/>
    <col min="12036" max="12036" width="9.14159292035398" style="1086"/>
    <col min="12037" max="12037" width="18.141592920354" style="1086" customWidth="1"/>
    <col min="12038" max="12039" width="4.42477876106195" style="1086" customWidth="1"/>
    <col min="12040" max="12040" width="8.28318584070797" style="1086" customWidth="1"/>
    <col min="12041" max="12041" width="12.4247787610619" style="1086" customWidth="1"/>
    <col min="12042" max="12288" width="9.14159292035398" style="1086"/>
    <col min="12289" max="12289" width="5.14159292035398" style="1086" customWidth="1"/>
    <col min="12290" max="12290" width="43.4247787610619" style="1086" customWidth="1"/>
    <col min="12291" max="12291" width="14.141592920354" style="1086" customWidth="1"/>
    <col min="12292" max="12292" width="9.14159292035398" style="1086"/>
    <col min="12293" max="12293" width="18.141592920354" style="1086" customWidth="1"/>
    <col min="12294" max="12295" width="4.42477876106195" style="1086" customWidth="1"/>
    <col min="12296" max="12296" width="8.28318584070797" style="1086" customWidth="1"/>
    <col min="12297" max="12297" width="12.4247787610619" style="1086" customWidth="1"/>
    <col min="12298" max="12544" width="9.14159292035398" style="1086"/>
    <col min="12545" max="12545" width="5.14159292035398" style="1086" customWidth="1"/>
    <col min="12546" max="12546" width="43.4247787610619" style="1086" customWidth="1"/>
    <col min="12547" max="12547" width="14.141592920354" style="1086" customWidth="1"/>
    <col min="12548" max="12548" width="9.14159292035398" style="1086"/>
    <col min="12549" max="12549" width="18.141592920354" style="1086" customWidth="1"/>
    <col min="12550" max="12551" width="4.42477876106195" style="1086" customWidth="1"/>
    <col min="12552" max="12552" width="8.28318584070797" style="1086" customWidth="1"/>
    <col min="12553" max="12553" width="12.4247787610619" style="1086" customWidth="1"/>
    <col min="12554" max="12800" width="9.14159292035398" style="1086"/>
    <col min="12801" max="12801" width="5.14159292035398" style="1086" customWidth="1"/>
    <col min="12802" max="12802" width="43.4247787610619" style="1086" customWidth="1"/>
    <col min="12803" max="12803" width="14.141592920354" style="1086" customWidth="1"/>
    <col min="12804" max="12804" width="9.14159292035398" style="1086"/>
    <col min="12805" max="12805" width="18.141592920354" style="1086" customWidth="1"/>
    <col min="12806" max="12807" width="4.42477876106195" style="1086" customWidth="1"/>
    <col min="12808" max="12808" width="8.28318584070797" style="1086" customWidth="1"/>
    <col min="12809" max="12809" width="12.4247787610619" style="1086" customWidth="1"/>
    <col min="12810" max="13056" width="9.14159292035398" style="1086"/>
    <col min="13057" max="13057" width="5.14159292035398" style="1086" customWidth="1"/>
    <col min="13058" max="13058" width="43.4247787610619" style="1086" customWidth="1"/>
    <col min="13059" max="13059" width="14.141592920354" style="1086" customWidth="1"/>
    <col min="13060" max="13060" width="9.14159292035398" style="1086"/>
    <col min="13061" max="13061" width="18.141592920354" style="1086" customWidth="1"/>
    <col min="13062" max="13063" width="4.42477876106195" style="1086" customWidth="1"/>
    <col min="13064" max="13064" width="8.28318584070797" style="1086" customWidth="1"/>
    <col min="13065" max="13065" width="12.4247787610619" style="1086" customWidth="1"/>
    <col min="13066" max="13312" width="9.14159292035398" style="1086"/>
    <col min="13313" max="13313" width="5.14159292035398" style="1086" customWidth="1"/>
    <col min="13314" max="13314" width="43.4247787610619" style="1086" customWidth="1"/>
    <col min="13315" max="13315" width="14.141592920354" style="1086" customWidth="1"/>
    <col min="13316" max="13316" width="9.14159292035398" style="1086"/>
    <col min="13317" max="13317" width="18.141592920354" style="1086" customWidth="1"/>
    <col min="13318" max="13319" width="4.42477876106195" style="1086" customWidth="1"/>
    <col min="13320" max="13320" width="8.28318584070797" style="1086" customWidth="1"/>
    <col min="13321" max="13321" width="12.4247787610619" style="1086" customWidth="1"/>
    <col min="13322" max="13568" width="9.14159292035398" style="1086"/>
    <col min="13569" max="13569" width="5.14159292035398" style="1086" customWidth="1"/>
    <col min="13570" max="13570" width="43.4247787610619" style="1086" customWidth="1"/>
    <col min="13571" max="13571" width="14.141592920354" style="1086" customWidth="1"/>
    <col min="13572" max="13572" width="9.14159292035398" style="1086"/>
    <col min="13573" max="13573" width="18.141592920354" style="1086" customWidth="1"/>
    <col min="13574" max="13575" width="4.42477876106195" style="1086" customWidth="1"/>
    <col min="13576" max="13576" width="8.28318584070797" style="1086" customWidth="1"/>
    <col min="13577" max="13577" width="12.4247787610619" style="1086" customWidth="1"/>
    <col min="13578" max="13824" width="9.14159292035398" style="1086"/>
    <col min="13825" max="13825" width="5.14159292035398" style="1086" customWidth="1"/>
    <col min="13826" max="13826" width="43.4247787610619" style="1086" customWidth="1"/>
    <col min="13827" max="13827" width="14.141592920354" style="1086" customWidth="1"/>
    <col min="13828" max="13828" width="9.14159292035398" style="1086"/>
    <col min="13829" max="13829" width="18.141592920354" style="1086" customWidth="1"/>
    <col min="13830" max="13831" width="4.42477876106195" style="1086" customWidth="1"/>
    <col min="13832" max="13832" width="8.28318584070797" style="1086" customWidth="1"/>
    <col min="13833" max="13833" width="12.4247787610619" style="1086" customWidth="1"/>
    <col min="13834" max="14080" width="9.14159292035398" style="1086"/>
    <col min="14081" max="14081" width="5.14159292035398" style="1086" customWidth="1"/>
    <col min="14082" max="14082" width="43.4247787610619" style="1086" customWidth="1"/>
    <col min="14083" max="14083" width="14.141592920354" style="1086" customWidth="1"/>
    <col min="14084" max="14084" width="9.14159292035398" style="1086"/>
    <col min="14085" max="14085" width="18.141592920354" style="1086" customWidth="1"/>
    <col min="14086" max="14087" width="4.42477876106195" style="1086" customWidth="1"/>
    <col min="14088" max="14088" width="8.28318584070797" style="1086" customWidth="1"/>
    <col min="14089" max="14089" width="12.4247787610619" style="1086" customWidth="1"/>
    <col min="14090" max="14336" width="9.14159292035398" style="1086"/>
    <col min="14337" max="14337" width="5.14159292035398" style="1086" customWidth="1"/>
    <col min="14338" max="14338" width="43.4247787610619" style="1086" customWidth="1"/>
    <col min="14339" max="14339" width="14.141592920354" style="1086" customWidth="1"/>
    <col min="14340" max="14340" width="9.14159292035398" style="1086"/>
    <col min="14341" max="14341" width="18.141592920354" style="1086" customWidth="1"/>
    <col min="14342" max="14343" width="4.42477876106195" style="1086" customWidth="1"/>
    <col min="14344" max="14344" width="8.28318584070797" style="1086" customWidth="1"/>
    <col min="14345" max="14345" width="12.4247787610619" style="1086" customWidth="1"/>
    <col min="14346" max="14592" width="9.14159292035398" style="1086"/>
    <col min="14593" max="14593" width="5.14159292035398" style="1086" customWidth="1"/>
    <col min="14594" max="14594" width="43.4247787610619" style="1086" customWidth="1"/>
    <col min="14595" max="14595" width="14.141592920354" style="1086" customWidth="1"/>
    <col min="14596" max="14596" width="9.14159292035398" style="1086"/>
    <col min="14597" max="14597" width="18.141592920354" style="1086" customWidth="1"/>
    <col min="14598" max="14599" width="4.42477876106195" style="1086" customWidth="1"/>
    <col min="14600" max="14600" width="8.28318584070797" style="1086" customWidth="1"/>
    <col min="14601" max="14601" width="12.4247787610619" style="1086" customWidth="1"/>
    <col min="14602" max="14848" width="9.14159292035398" style="1086"/>
    <col min="14849" max="14849" width="5.14159292035398" style="1086" customWidth="1"/>
    <col min="14850" max="14850" width="43.4247787610619" style="1086" customWidth="1"/>
    <col min="14851" max="14851" width="14.141592920354" style="1086" customWidth="1"/>
    <col min="14852" max="14852" width="9.14159292035398" style="1086"/>
    <col min="14853" max="14853" width="18.141592920354" style="1086" customWidth="1"/>
    <col min="14854" max="14855" width="4.42477876106195" style="1086" customWidth="1"/>
    <col min="14856" max="14856" width="8.28318584070797" style="1086" customWidth="1"/>
    <col min="14857" max="14857" width="12.4247787610619" style="1086" customWidth="1"/>
    <col min="14858" max="15104" width="9.14159292035398" style="1086"/>
    <col min="15105" max="15105" width="5.14159292035398" style="1086" customWidth="1"/>
    <col min="15106" max="15106" width="43.4247787610619" style="1086" customWidth="1"/>
    <col min="15107" max="15107" width="14.141592920354" style="1086" customWidth="1"/>
    <col min="15108" max="15108" width="9.14159292035398" style="1086"/>
    <col min="15109" max="15109" width="18.141592920354" style="1086" customWidth="1"/>
    <col min="15110" max="15111" width="4.42477876106195" style="1086" customWidth="1"/>
    <col min="15112" max="15112" width="8.28318584070797" style="1086" customWidth="1"/>
    <col min="15113" max="15113" width="12.4247787610619" style="1086" customWidth="1"/>
    <col min="15114" max="15360" width="9.14159292035398" style="1086"/>
    <col min="15361" max="15361" width="5.14159292035398" style="1086" customWidth="1"/>
    <col min="15362" max="15362" width="43.4247787610619" style="1086" customWidth="1"/>
    <col min="15363" max="15363" width="14.141592920354" style="1086" customWidth="1"/>
    <col min="15364" max="15364" width="9.14159292035398" style="1086"/>
    <col min="15365" max="15365" width="18.141592920354" style="1086" customWidth="1"/>
    <col min="15366" max="15367" width="4.42477876106195" style="1086" customWidth="1"/>
    <col min="15368" max="15368" width="8.28318584070797" style="1086" customWidth="1"/>
    <col min="15369" max="15369" width="12.4247787610619" style="1086" customWidth="1"/>
    <col min="15370" max="15616" width="9.14159292035398" style="1086"/>
    <col min="15617" max="15617" width="5.14159292035398" style="1086" customWidth="1"/>
    <col min="15618" max="15618" width="43.4247787610619" style="1086" customWidth="1"/>
    <col min="15619" max="15619" width="14.141592920354" style="1086" customWidth="1"/>
    <col min="15620" max="15620" width="9.14159292035398" style="1086"/>
    <col min="15621" max="15621" width="18.141592920354" style="1086" customWidth="1"/>
    <col min="15622" max="15623" width="4.42477876106195" style="1086" customWidth="1"/>
    <col min="15624" max="15624" width="8.28318584070797" style="1086" customWidth="1"/>
    <col min="15625" max="15625" width="12.4247787610619" style="1086" customWidth="1"/>
    <col min="15626" max="15872" width="9.14159292035398" style="1086"/>
    <col min="15873" max="15873" width="5.14159292035398" style="1086" customWidth="1"/>
    <col min="15874" max="15874" width="43.4247787610619" style="1086" customWidth="1"/>
    <col min="15875" max="15875" width="14.141592920354" style="1086" customWidth="1"/>
    <col min="15876" max="15876" width="9.14159292035398" style="1086"/>
    <col min="15877" max="15877" width="18.141592920354" style="1086" customWidth="1"/>
    <col min="15878" max="15879" width="4.42477876106195" style="1086" customWidth="1"/>
    <col min="15880" max="15880" width="8.28318584070797" style="1086" customWidth="1"/>
    <col min="15881" max="15881" width="12.4247787610619" style="1086" customWidth="1"/>
    <col min="15882" max="16128" width="9.14159292035398" style="1086"/>
    <col min="16129" max="16129" width="5.14159292035398" style="1086" customWidth="1"/>
    <col min="16130" max="16130" width="43.4247787610619" style="1086" customWidth="1"/>
    <col min="16131" max="16131" width="14.141592920354" style="1086" customWidth="1"/>
    <col min="16132" max="16132" width="9.14159292035398" style="1086"/>
    <col min="16133" max="16133" width="18.141592920354" style="1086" customWidth="1"/>
    <col min="16134" max="16135" width="4.42477876106195" style="1086" customWidth="1"/>
    <col min="16136" max="16136" width="8.28318584070797" style="1086" customWidth="1"/>
    <col min="16137" max="16137" width="12.4247787610619" style="1086" customWidth="1"/>
    <col min="16138" max="16384" width="9.14159292035398" style="1086"/>
  </cols>
  <sheetData>
    <row r="1" spans="1:9">
      <c r="A1" s="1087" t="s">
        <v>528</v>
      </c>
      <c r="B1" s="1087"/>
      <c r="C1" s="1087"/>
      <c r="D1" s="1087"/>
      <c r="E1" s="1087"/>
      <c r="F1" s="1087"/>
      <c r="G1" s="1087"/>
      <c r="H1" s="1087"/>
    </row>
    <row r="2" spans="1:9">
      <c r="A2" s="1087" t="s">
        <v>529</v>
      </c>
      <c r="B2" s="1087"/>
      <c r="C2" s="1087"/>
      <c r="D2" s="1087"/>
      <c r="E2" s="1087"/>
      <c r="F2" s="1087"/>
      <c r="G2" s="1087"/>
      <c r="H2" s="1087"/>
    </row>
    <row r="3" ht="66.75" customHeight="1" spans="1:9">
      <c r="A3" s="1088" t="s">
        <v>530</v>
      </c>
      <c r="C3" s="1089" t="s">
        <v>531</v>
      </c>
      <c r="D3" s="1090"/>
      <c r="E3" s="1090"/>
      <c r="F3" s="1090"/>
      <c r="G3" s="1090"/>
      <c r="H3" s="1090"/>
      <c r="I3" s="1090"/>
    </row>
    <row r="4" ht="25.5" customHeight="1" spans="1:9">
      <c r="A4" s="1088" t="s">
        <v>532</v>
      </c>
      <c r="C4" s="1091" t="s">
        <v>533</v>
      </c>
      <c r="D4" s="1092"/>
      <c r="E4" s="1092"/>
      <c r="F4" s="1092"/>
      <c r="G4" s="1092"/>
      <c r="H4" s="1092"/>
      <c r="I4" s="1092"/>
    </row>
    <row r="5" ht="13.15" spans="1:9">
      <c r="A5" s="1088" t="s">
        <v>534</v>
      </c>
      <c r="C5" s="1093" t="s">
        <v>535</v>
      </c>
      <c r="D5" s="1093"/>
      <c r="E5" s="1093"/>
      <c r="F5" s="1093"/>
      <c r="G5" s="1093"/>
      <c r="H5" s="1093"/>
      <c r="I5" s="1093"/>
    </row>
    <row r="6" spans="1:9">
      <c r="A6" s="1088" t="s">
        <v>536</v>
      </c>
    </row>
    <row r="7" ht="20.25" customHeight="1" spans="1:9">
      <c r="A7" s="1085" t="s">
        <v>537</v>
      </c>
    </row>
    <row r="8" ht="26.25" spans="1:9">
      <c r="A8" s="1094" t="s">
        <v>538</v>
      </c>
      <c r="B8" s="1095" t="s">
        <v>539</v>
      </c>
      <c r="C8" s="1094" t="s">
        <v>540</v>
      </c>
      <c r="D8" s="1094" t="s">
        <v>541</v>
      </c>
      <c r="E8" s="1094" t="s">
        <v>542</v>
      </c>
      <c r="F8" s="1094" t="s">
        <v>543</v>
      </c>
      <c r="G8" s="1094"/>
      <c r="H8" s="1094" t="s">
        <v>544</v>
      </c>
      <c r="I8" s="1094" t="s">
        <v>545</v>
      </c>
    </row>
    <row r="9" spans="1:9">
      <c r="A9" s="1096" t="s">
        <v>546</v>
      </c>
      <c r="B9" s="1096"/>
      <c r="C9" s="1096"/>
      <c r="D9" s="1096"/>
      <c r="E9" s="1096"/>
      <c r="F9" s="1096"/>
      <c r="G9" s="1096"/>
      <c r="H9" s="1096"/>
      <c r="I9" s="1096"/>
    </row>
    <row r="10" ht="26.25" spans="1:9">
      <c r="A10" s="1095"/>
      <c r="B10" s="1097" t="s">
        <v>547</v>
      </c>
      <c r="C10" s="1095" t="s">
        <v>548</v>
      </c>
      <c r="D10" s="1094" t="s">
        <v>549</v>
      </c>
      <c r="E10" s="1098">
        <v>200</v>
      </c>
      <c r="F10" s="1095"/>
      <c r="G10" s="1095">
        <v>1.25</v>
      </c>
      <c r="H10" s="1094">
        <v>1</v>
      </c>
      <c r="I10" s="1098">
        <f>H10*E10*G10</f>
        <v>250</v>
      </c>
    </row>
    <row r="11" ht="13.15" spans="1:9">
      <c r="A11" s="1095"/>
      <c r="B11" s="1099" t="s">
        <v>550</v>
      </c>
      <c r="C11" s="1095" t="s">
        <v>551</v>
      </c>
      <c r="D11" s="1094"/>
      <c r="E11" s="1095"/>
      <c r="F11" s="1095"/>
      <c r="G11" s="1095">
        <v>1.1</v>
      </c>
      <c r="H11" s="1100"/>
      <c r="I11" s="1095"/>
    </row>
    <row r="12" spans="1:9">
      <c r="A12" s="1101"/>
      <c r="B12" s="1102" t="s">
        <v>552</v>
      </c>
      <c r="C12" s="1102"/>
      <c r="D12" s="1102"/>
      <c r="E12" s="1102"/>
      <c r="F12" s="1102"/>
      <c r="G12" s="1102"/>
      <c r="H12" s="1102"/>
      <c r="I12" s="1103">
        <f>(I10)*G11</f>
        <v>275</v>
      </c>
    </row>
    <row r="13" spans="1:9">
      <c r="A13" s="1096" t="s">
        <v>553</v>
      </c>
      <c r="B13" s="1096"/>
      <c r="C13" s="1096"/>
      <c r="D13" s="1096"/>
      <c r="E13" s="1096"/>
      <c r="F13" s="1096"/>
      <c r="G13" s="1096"/>
      <c r="H13" s="1096"/>
      <c r="I13" s="1096"/>
    </row>
    <row r="14" ht="39.4" spans="1:9">
      <c r="A14" s="1095"/>
      <c r="B14" s="1099" t="s">
        <v>554</v>
      </c>
      <c r="C14" s="1095" t="s">
        <v>555</v>
      </c>
      <c r="D14" s="1094" t="s">
        <v>556</v>
      </c>
      <c r="E14" s="1098">
        <v>16.6</v>
      </c>
      <c r="F14" s="1095">
        <v>1.3</v>
      </c>
      <c r="G14" s="1095"/>
      <c r="H14" s="1094">
        <v>18.5</v>
      </c>
      <c r="I14" s="1098">
        <f>H14*E14*F14</f>
        <v>399.23</v>
      </c>
    </row>
    <row r="15" ht="26.25" spans="1:9">
      <c r="A15" s="1095"/>
      <c r="B15" s="1099" t="s">
        <v>557</v>
      </c>
      <c r="C15" s="1095" t="s">
        <v>558</v>
      </c>
      <c r="D15" s="1094" t="s">
        <v>559</v>
      </c>
      <c r="E15" s="1098">
        <v>11.7</v>
      </c>
      <c r="F15" s="1095"/>
      <c r="G15" s="1095">
        <v>0.3</v>
      </c>
      <c r="H15" s="1094">
        <v>370</v>
      </c>
      <c r="I15" s="1098">
        <f>H15*E15*G15</f>
        <v>1298.7</v>
      </c>
    </row>
    <row r="16" ht="39.4" spans="1:9">
      <c r="A16" s="1095"/>
      <c r="B16" s="1099" t="s">
        <v>560</v>
      </c>
      <c r="C16" s="1095" t="s">
        <v>561</v>
      </c>
      <c r="D16" s="1094" t="s">
        <v>562</v>
      </c>
      <c r="E16" s="1098">
        <v>6.9</v>
      </c>
      <c r="F16" s="1095">
        <v>0.9</v>
      </c>
      <c r="G16" s="1095"/>
      <c r="H16" s="1094">
        <v>30</v>
      </c>
      <c r="I16" s="1098">
        <f>H16*F16*E16</f>
        <v>186.3</v>
      </c>
    </row>
    <row r="17" ht="26.25" spans="1:9">
      <c r="A17" s="1095"/>
      <c r="B17" s="1099" t="s">
        <v>563</v>
      </c>
      <c r="C17" s="1095" t="s">
        <v>561</v>
      </c>
      <c r="D17" s="1094" t="s">
        <v>562</v>
      </c>
      <c r="E17" s="1098">
        <v>6.9</v>
      </c>
      <c r="F17" s="1095">
        <v>1.2</v>
      </c>
      <c r="G17" s="1095"/>
      <c r="H17" s="1094">
        <v>12</v>
      </c>
      <c r="I17" s="1098">
        <f>H17*F17*E17</f>
        <v>99.36</v>
      </c>
    </row>
    <row r="18" spans="1:9">
      <c r="A18" s="1095"/>
      <c r="B18" s="1104" t="s">
        <v>564</v>
      </c>
      <c r="C18" s="1104"/>
      <c r="D18" s="1104"/>
      <c r="E18" s="1104"/>
      <c r="F18" s="1104"/>
      <c r="G18" s="1104"/>
      <c r="H18" s="1104"/>
      <c r="I18" s="1105">
        <f>SUM(I14:I17)</f>
        <v>1983.59</v>
      </c>
    </row>
    <row r="19" spans="1:9">
      <c r="A19" s="1106" t="s">
        <v>565</v>
      </c>
      <c r="B19" s="1107"/>
      <c r="C19" s="1107"/>
      <c r="D19" s="1107"/>
      <c r="E19" s="1107"/>
      <c r="F19" s="1107"/>
      <c r="G19" s="1107"/>
      <c r="H19" s="1107"/>
      <c r="I19" s="1108"/>
    </row>
    <row r="20" spans="1:9">
      <c r="A20" s="1109" t="s">
        <v>566</v>
      </c>
      <c r="B20" s="1109"/>
      <c r="C20" s="1109"/>
      <c r="D20" s="1109"/>
      <c r="E20" s="1109"/>
      <c r="F20" s="1109"/>
      <c r="G20" s="1109"/>
      <c r="H20" s="1109"/>
      <c r="I20" s="1109"/>
    </row>
    <row r="21" ht="13.15" spans="1:9">
      <c r="A21" s="1094"/>
      <c r="B21" s="1097" t="s">
        <v>567</v>
      </c>
      <c r="C21" s="1094" t="s">
        <v>568</v>
      </c>
      <c r="D21" s="1094" t="s">
        <v>569</v>
      </c>
      <c r="E21" s="1094">
        <v>2</v>
      </c>
      <c r="F21" s="1095"/>
      <c r="G21" s="1095"/>
      <c r="H21" s="1094">
        <v>6</v>
      </c>
      <c r="I21" s="1098">
        <f>H21*E21</f>
        <v>12</v>
      </c>
    </row>
    <row r="22" ht="13.15" spans="1:9">
      <c r="A22" s="1094"/>
      <c r="B22" s="1097" t="s">
        <v>570</v>
      </c>
      <c r="C22" s="1094" t="s">
        <v>571</v>
      </c>
      <c r="D22" s="1094" t="s">
        <v>569</v>
      </c>
      <c r="E22" s="1094">
        <v>7.8</v>
      </c>
      <c r="F22" s="1094"/>
      <c r="G22" s="1094"/>
      <c r="H22" s="1094">
        <v>6</v>
      </c>
      <c r="I22" s="1094">
        <f>PRODUCT(E22,H22)</f>
        <v>46.8</v>
      </c>
    </row>
    <row r="23" ht="13.15" spans="1:9">
      <c r="A23" s="1094"/>
      <c r="B23" s="1097" t="s">
        <v>572</v>
      </c>
      <c r="C23" s="1094" t="s">
        <v>571</v>
      </c>
      <c r="D23" s="1094" t="s">
        <v>569</v>
      </c>
      <c r="E23" s="1094">
        <v>7.8</v>
      </c>
      <c r="F23" s="1094"/>
      <c r="G23" s="1094"/>
      <c r="H23" s="1094">
        <v>6</v>
      </c>
      <c r="I23" s="1098">
        <f>H23*E23</f>
        <v>46.8</v>
      </c>
    </row>
    <row r="24" ht="13.15" spans="1:9">
      <c r="A24" s="1094"/>
      <c r="B24" s="1097" t="s">
        <v>573</v>
      </c>
      <c r="C24" s="1094" t="s">
        <v>571</v>
      </c>
      <c r="D24" s="1094" t="s">
        <v>569</v>
      </c>
      <c r="E24" s="1094">
        <f>7.8*2</f>
        <v>15.6</v>
      </c>
      <c r="F24" s="1094"/>
      <c r="G24" s="1094"/>
      <c r="H24" s="1094">
        <v>6</v>
      </c>
      <c r="I24" s="1094">
        <f>PRODUCT(E24,H24)</f>
        <v>93.6</v>
      </c>
    </row>
    <row r="25" ht="13.15" spans="1:9">
      <c r="A25" s="1094"/>
      <c r="B25" s="1097" t="s">
        <v>574</v>
      </c>
      <c r="C25" s="1094" t="s">
        <v>571</v>
      </c>
      <c r="D25" s="1094" t="s">
        <v>569</v>
      </c>
      <c r="E25" s="1094">
        <v>7.8</v>
      </c>
      <c r="F25" s="1094"/>
      <c r="G25" s="1094"/>
      <c r="H25" s="1094">
        <v>6</v>
      </c>
      <c r="I25" s="1098">
        <f>H25*E25</f>
        <v>46.8</v>
      </c>
    </row>
    <row r="26" ht="13.15" spans="1:9">
      <c r="A26" s="1094"/>
      <c r="B26" s="1097" t="s">
        <v>575</v>
      </c>
      <c r="C26" s="1094" t="s">
        <v>571</v>
      </c>
      <c r="D26" s="1094" t="s">
        <v>569</v>
      </c>
      <c r="E26" s="1094">
        <v>7.8</v>
      </c>
      <c r="F26" s="1094"/>
      <c r="G26" s="1094"/>
      <c r="H26" s="1094">
        <v>6</v>
      </c>
      <c r="I26" s="1094">
        <f>PRODUCT(E26,H26)</f>
        <v>46.8</v>
      </c>
    </row>
    <row r="27" ht="13.15" spans="1:9">
      <c r="A27" s="1094"/>
      <c r="B27" s="1097" t="s">
        <v>576</v>
      </c>
      <c r="C27" s="1094" t="s">
        <v>571</v>
      </c>
      <c r="D27" s="1094" t="s">
        <v>569</v>
      </c>
      <c r="E27" s="1094">
        <v>7.8</v>
      </c>
      <c r="F27" s="1094"/>
      <c r="G27" s="1094"/>
      <c r="H27" s="1094">
        <v>6</v>
      </c>
      <c r="I27" s="1098">
        <f>H27*E27</f>
        <v>46.8</v>
      </c>
    </row>
    <row r="28" ht="13.15" spans="1:9">
      <c r="A28" s="1094"/>
      <c r="B28" s="1097" t="s">
        <v>577</v>
      </c>
      <c r="C28" s="1094" t="s">
        <v>578</v>
      </c>
      <c r="D28" s="1094" t="s">
        <v>569</v>
      </c>
      <c r="E28" s="1094">
        <v>19.7</v>
      </c>
      <c r="F28" s="1094"/>
      <c r="G28" s="1094"/>
      <c r="H28" s="1094">
        <v>6</v>
      </c>
      <c r="I28" s="1094">
        <f>PRODUCT(E28,H28)</f>
        <v>118.2</v>
      </c>
    </row>
    <row r="29" ht="13.15" spans="1:9">
      <c r="A29" s="1094"/>
      <c r="B29" s="1097" t="s">
        <v>579</v>
      </c>
      <c r="C29" s="1094" t="s">
        <v>580</v>
      </c>
      <c r="D29" s="1094" t="s">
        <v>569</v>
      </c>
      <c r="E29" s="1094">
        <v>95.8</v>
      </c>
      <c r="F29" s="1094"/>
      <c r="G29" s="1094"/>
      <c r="H29" s="1094">
        <v>6</v>
      </c>
      <c r="I29" s="1098">
        <f>H29*E29</f>
        <v>574.8</v>
      </c>
    </row>
    <row r="30" ht="26.25" spans="1:9">
      <c r="A30" s="1094"/>
      <c r="B30" s="1097" t="s">
        <v>581</v>
      </c>
      <c r="C30" s="1094" t="s">
        <v>582</v>
      </c>
      <c r="D30" s="1094" t="s">
        <v>569</v>
      </c>
      <c r="E30" s="1094">
        <v>147.4</v>
      </c>
      <c r="F30" s="1094"/>
      <c r="G30" s="1094"/>
      <c r="H30" s="1094">
        <v>6</v>
      </c>
      <c r="I30" s="1094">
        <f>PRODUCT(E30,H30)</f>
        <v>884.4</v>
      </c>
    </row>
    <row r="31" spans="1:9">
      <c r="A31" s="1094"/>
      <c r="B31" s="1110" t="s">
        <v>583</v>
      </c>
      <c r="C31" s="1111"/>
      <c r="D31" s="1111"/>
      <c r="E31" s="1111"/>
      <c r="F31" s="1111"/>
      <c r="G31" s="1111"/>
      <c r="H31" s="1112"/>
      <c r="I31" s="1113">
        <f>SUM(I21:I30)</f>
        <v>1917</v>
      </c>
    </row>
    <row r="32" spans="1:9">
      <c r="A32" s="1096" t="s">
        <v>584</v>
      </c>
      <c r="B32" s="1096"/>
      <c r="C32" s="1096"/>
      <c r="D32" s="1096"/>
      <c r="E32" s="1096"/>
      <c r="F32" s="1096"/>
      <c r="G32" s="1096"/>
      <c r="H32" s="1096"/>
      <c r="I32" s="1096"/>
    </row>
    <row r="33" ht="39.4" spans="1:11">
      <c r="A33" s="1094"/>
      <c r="B33" s="1099" t="s">
        <v>585</v>
      </c>
      <c r="C33" s="1094" t="s">
        <v>555</v>
      </c>
      <c r="D33" s="1094" t="s">
        <v>556</v>
      </c>
      <c r="E33" s="1098">
        <v>1.7</v>
      </c>
      <c r="F33" s="1094">
        <v>1.3</v>
      </c>
      <c r="G33" s="1094"/>
      <c r="H33" s="1094">
        <v>18.5</v>
      </c>
      <c r="I33" s="1114">
        <f>H33*F33*E33</f>
        <v>40.885</v>
      </c>
    </row>
    <row r="34" ht="26.25" spans="1:11">
      <c r="A34" s="1095"/>
      <c r="B34" s="1099" t="s">
        <v>557</v>
      </c>
      <c r="C34" s="1095" t="s">
        <v>558</v>
      </c>
      <c r="D34" s="1094" t="s">
        <v>559</v>
      </c>
      <c r="E34" s="1098">
        <v>7.5</v>
      </c>
      <c r="F34" s="1095">
        <v>1.15</v>
      </c>
      <c r="G34" s="1095">
        <v>0.3</v>
      </c>
      <c r="H34" s="1094">
        <v>370</v>
      </c>
      <c r="I34" s="1098">
        <f>H34*E34*F34*G34</f>
        <v>957.375</v>
      </c>
    </row>
    <row r="35" ht="13.15" spans="1:11">
      <c r="A35" s="1094"/>
      <c r="B35" s="1099" t="s">
        <v>586</v>
      </c>
      <c r="C35" s="1101" t="s">
        <v>587</v>
      </c>
      <c r="D35" s="1094" t="s">
        <v>588</v>
      </c>
      <c r="E35" s="1098">
        <v>20</v>
      </c>
      <c r="F35" s="1101"/>
      <c r="G35" s="1101"/>
      <c r="H35" s="1101"/>
      <c r="I35" s="1114">
        <f>I31*(E35/100)</f>
        <v>383.4</v>
      </c>
    </row>
    <row r="36" ht="13.15" spans="1:11">
      <c r="A36" s="1094"/>
      <c r="B36" s="1099" t="s">
        <v>589</v>
      </c>
      <c r="C36" s="1095"/>
      <c r="D36" s="1094"/>
      <c r="E36" s="1098"/>
      <c r="F36" s="1095"/>
      <c r="G36" s="1094"/>
      <c r="H36" s="1094"/>
      <c r="I36" s="1114">
        <f>I33+I34+I35</f>
        <v>1381.66</v>
      </c>
    </row>
    <row r="37" ht="13.15" spans="1:11">
      <c r="A37" s="1094"/>
      <c r="B37" s="1099" t="s">
        <v>590</v>
      </c>
      <c r="C37" s="1094" t="s">
        <v>591</v>
      </c>
      <c r="D37" s="1094" t="s">
        <v>588</v>
      </c>
      <c r="E37" s="1098">
        <v>21</v>
      </c>
      <c r="F37" s="1101"/>
      <c r="G37" s="1115"/>
      <c r="H37" s="1101"/>
      <c r="I37" s="1114">
        <f>SUM(I36+I18)*(E37/100)</f>
        <v>706.7025</v>
      </c>
    </row>
    <row r="38" ht="39.4" spans="1:11">
      <c r="A38" s="1094"/>
      <c r="B38" s="1116" t="s">
        <v>592</v>
      </c>
      <c r="C38" s="1094"/>
      <c r="D38" s="1094"/>
      <c r="E38" s="1101"/>
      <c r="F38" s="1101"/>
      <c r="G38" s="1094">
        <v>1.1</v>
      </c>
      <c r="H38" s="1101"/>
      <c r="I38" s="1113">
        <f>SUM(I33:I37)*G38</f>
        <v>3817.02475</v>
      </c>
    </row>
    <row r="39" ht="12.75" customHeight="1" spans="1:11">
      <c r="A39" s="1096" t="s">
        <v>593</v>
      </c>
      <c r="B39" s="1096"/>
      <c r="C39" s="1096"/>
      <c r="D39" s="1096"/>
      <c r="E39" s="1096"/>
      <c r="F39" s="1096"/>
      <c r="G39" s="1096"/>
      <c r="H39" s="1096"/>
      <c r="I39" s="1096"/>
    </row>
    <row r="40" ht="26.25" spans="1:11">
      <c r="A40" s="1117"/>
      <c r="B40" s="1117" t="s">
        <v>594</v>
      </c>
      <c r="C40" s="1101" t="s">
        <v>595</v>
      </c>
      <c r="D40" s="1094" t="s">
        <v>588</v>
      </c>
      <c r="E40" s="1117">
        <v>18.75</v>
      </c>
      <c r="F40" s="1101"/>
      <c r="G40" s="1118"/>
      <c r="H40" s="1119"/>
      <c r="I40" s="1113">
        <f>I18*E40/100</f>
        <v>371.923125</v>
      </c>
    </row>
    <row r="41" ht="26.25" spans="1:11">
      <c r="A41" s="1117"/>
      <c r="B41" s="1117" t="s">
        <v>596</v>
      </c>
      <c r="C41" s="1101" t="s">
        <v>597</v>
      </c>
      <c r="D41" s="1094" t="s">
        <v>588</v>
      </c>
      <c r="E41" s="1117">
        <v>32.2</v>
      </c>
      <c r="F41" s="1101"/>
      <c r="G41" s="1118"/>
      <c r="H41" s="1119"/>
      <c r="I41" s="1113">
        <f>(I18+I40)*E41/100</f>
        <v>758.47522625</v>
      </c>
    </row>
    <row r="42" ht="13.15" spans="1:11">
      <c r="A42" s="1117"/>
      <c r="B42" s="1117" t="s">
        <v>598</v>
      </c>
      <c r="C42" s="1101" t="s">
        <v>599</v>
      </c>
      <c r="D42" s="1094" t="s">
        <v>588</v>
      </c>
      <c r="E42" s="1117">
        <v>6</v>
      </c>
      <c r="F42" s="1101"/>
      <c r="G42" s="1118"/>
      <c r="H42" s="1119"/>
      <c r="I42" s="1113">
        <f>(I18+I41)*E42/100</f>
        <v>164.523913575</v>
      </c>
    </row>
    <row r="43" ht="15.75" customHeight="1" spans="1:11">
      <c r="A43" s="1117"/>
      <c r="B43" s="1104" t="s">
        <v>600</v>
      </c>
      <c r="C43" s="1104"/>
      <c r="D43" s="1104"/>
      <c r="E43" s="1104"/>
      <c r="F43" s="1104"/>
      <c r="G43" s="1104"/>
      <c r="H43" s="1104"/>
      <c r="I43" s="1113">
        <f>SUM(I12,I18,I38,I31,I40,I41,I42)/1000</f>
        <v>9.287537014825</v>
      </c>
    </row>
    <row r="44" ht="27.75" customHeight="1" spans="1:11">
      <c r="A44" s="1094"/>
      <c r="B44" s="1104" t="s">
        <v>601</v>
      </c>
      <c r="C44" s="1104"/>
      <c r="D44" s="1104"/>
      <c r="E44" s="1104"/>
      <c r="F44" s="1104"/>
      <c r="G44" s="1104"/>
      <c r="H44" s="1104"/>
      <c r="I44" s="1120">
        <f>(SUM(I12,I18,I38,I31,I40,I41,I42)*66.38)/1000</f>
        <v>616.506707044084</v>
      </c>
      <c r="K44" s="1121"/>
    </row>
    <row r="45" ht="18" customHeight="1" spans="1:11">
      <c r="A45" s="1094"/>
      <c r="B45" s="1122" t="s">
        <v>602</v>
      </c>
      <c r="C45" s="1123"/>
      <c r="D45" s="1123"/>
      <c r="E45" s="1123"/>
      <c r="F45" s="1123"/>
      <c r="G45" s="1123"/>
      <c r="H45" s="1124"/>
      <c r="I45" s="1120">
        <f>I44/5.83</f>
        <v>105.747291088179</v>
      </c>
      <c r="K45" s="1121"/>
    </row>
    <row r="47" s="1084" customFormat="1" spans="1:11">
      <c r="A47" s="1125" t="s">
        <v>603</v>
      </c>
      <c r="B47" s="1125" t="s">
        <v>604</v>
      </c>
      <c r="C47" s="1126"/>
      <c r="D47" s="1126"/>
      <c r="E47" t="s">
        <v>605</v>
      </c>
    </row>
  </sheetData>
  <mergeCells count="18">
    <mergeCell ref="A1:H1"/>
    <mergeCell ref="A2:H2"/>
    <mergeCell ref="C3:I3"/>
    <mergeCell ref="C4:I4"/>
    <mergeCell ref="C5:I5"/>
    <mergeCell ref="F8:G8"/>
    <mergeCell ref="A9:H9"/>
    <mergeCell ref="B12:H12"/>
    <mergeCell ref="A13:I13"/>
    <mergeCell ref="B18:H18"/>
    <mergeCell ref="A19:I19"/>
    <mergeCell ref="A20:I20"/>
    <mergeCell ref="B31:H31"/>
    <mergeCell ref="A32:I32"/>
    <mergeCell ref="A39:I39"/>
    <mergeCell ref="B43:H43"/>
    <mergeCell ref="B44:H44"/>
    <mergeCell ref="B45:H45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8">
    <tabColor theme="0" tint="-0.149998474074526"/>
  </sheetPr>
  <dimension ref="A1:T122"/>
  <sheetViews>
    <sheetView zoomScale="89" zoomScaleNormal="89" zoomScaleSheetLayoutView="55" topLeftCell="A100" workbookViewId="0">
      <selection activeCell="D5" sqref="D5:O5"/>
    </sheetView>
  </sheetViews>
  <sheetFormatPr defaultColWidth="9.14159292035398" defaultRowHeight="13.5"/>
  <cols>
    <col min="1" max="1" width="4.70796460176991" style="801" customWidth="1"/>
    <col min="2" max="2" width="33.283185840708" style="801" customWidth="1"/>
    <col min="3" max="3" width="8" style="801" customWidth="1"/>
    <col min="4" max="4" width="12.4247787610619" style="801" customWidth="1"/>
    <col min="5" max="5" width="9.14159292035398" style="801" hidden="1" customWidth="1"/>
    <col min="6" max="6" width="1.28318584070796" style="801" customWidth="1"/>
    <col min="7" max="7" width="7.85840707964602" style="801" customWidth="1"/>
    <col min="8" max="8" width="2.56637168141593" style="801" customWidth="1"/>
    <col min="9" max="9" width="1.85840707964602" style="801" customWidth="1"/>
    <col min="10" max="10" width="12" style="801" customWidth="1"/>
    <col min="11" max="11" width="1.42477876106195" style="801" customWidth="1"/>
    <col min="12" max="12" width="10.7079646017699" style="801" customWidth="1"/>
    <col min="13" max="13" width="1.85840707964602" style="801" customWidth="1"/>
    <col min="14" max="14" width="5.85840707964602" style="801" customWidth="1"/>
    <col min="15" max="15" width="18.283185840708" style="801" customWidth="1"/>
    <col min="16" max="20" width="9.14159292035398" style="801"/>
    <col min="21" max="16384" width="9.14159292035398" style="803"/>
  </cols>
  <sheetData>
    <row r="1" spans="1:15">
      <c r="A1" s="804" t="s">
        <v>606</v>
      </c>
    </row>
    <row r="2" spans="1:15">
      <c r="A2" s="804" t="s">
        <v>607</v>
      </c>
    </row>
    <row r="3" spans="1:15">
      <c r="A3" s="805"/>
      <c r="B3" s="806"/>
      <c r="C3" s="807"/>
      <c r="D3" s="808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10"/>
    </row>
    <row r="4" spans="1:15">
      <c r="A4" s="811" t="s">
        <v>144</v>
      </c>
      <c r="B4" s="806"/>
      <c r="C4" s="807"/>
      <c r="D4" s="812" t="s">
        <v>608</v>
      </c>
    </row>
    <row r="5" ht="76.5" customHeight="1" spans="1:15">
      <c r="A5" s="811" t="s">
        <v>146</v>
      </c>
      <c r="B5" s="806"/>
      <c r="C5" s="807"/>
      <c r="D5" s="813" t="s">
        <v>609</v>
      </c>
      <c r="E5" s="814"/>
      <c r="F5" s="814"/>
      <c r="G5" s="814"/>
      <c r="H5" s="814"/>
      <c r="I5" s="814"/>
      <c r="J5" s="814"/>
      <c r="K5" s="814"/>
      <c r="L5" s="814"/>
      <c r="M5" s="814"/>
      <c r="N5" s="814"/>
      <c r="O5" s="814"/>
    </row>
    <row r="6" spans="1:15">
      <c r="A6" s="811" t="s">
        <v>610</v>
      </c>
      <c r="B6" s="806"/>
      <c r="C6" s="807"/>
      <c r="D6" s="813" t="s">
        <v>55</v>
      </c>
    </row>
    <row r="7" spans="1:15">
      <c r="A7" s="811" t="s">
        <v>611</v>
      </c>
      <c r="B7" s="806"/>
      <c r="C7" s="807"/>
    </row>
    <row r="8" spans="1:15">
      <c r="A8" s="811" t="s">
        <v>612</v>
      </c>
      <c r="B8" s="806"/>
      <c r="C8" s="807"/>
      <c r="D8" s="813" t="s">
        <v>57</v>
      </c>
    </row>
    <row r="9" spans="1:15">
      <c r="A9" s="811" t="s">
        <v>613</v>
      </c>
      <c r="B9" s="806"/>
      <c r="C9" s="807"/>
    </row>
    <row r="10" spans="1:15">
      <c r="A10" s="815" t="s">
        <v>59</v>
      </c>
      <c r="B10" s="816" t="s">
        <v>614</v>
      </c>
      <c r="C10" s="817"/>
      <c r="D10" s="818" t="s">
        <v>615</v>
      </c>
      <c r="E10" s="819" t="s">
        <v>616</v>
      </c>
      <c r="F10" s="820"/>
      <c r="G10" s="820"/>
      <c r="H10" s="820"/>
      <c r="I10" s="820"/>
      <c r="J10" s="820"/>
      <c r="K10" s="820"/>
      <c r="L10" s="820"/>
      <c r="M10" s="820"/>
      <c r="N10" s="821"/>
      <c r="O10" s="822" t="s">
        <v>617</v>
      </c>
    </row>
    <row r="11" spans="1:15">
      <c r="A11" s="823"/>
      <c r="B11" s="824" t="s">
        <v>618</v>
      </c>
      <c r="C11" s="824" t="s">
        <v>619</v>
      </c>
      <c r="D11" s="825"/>
      <c r="E11" s="826"/>
      <c r="F11" s="827"/>
      <c r="G11" s="827"/>
      <c r="H11" s="827"/>
      <c r="I11" s="827"/>
      <c r="J11" s="827"/>
      <c r="K11" s="827"/>
      <c r="L11" s="827"/>
      <c r="M11" s="827"/>
      <c r="N11" s="828"/>
      <c r="O11" s="829"/>
    </row>
    <row r="12" ht="13.85" spans="1:15">
      <c r="A12" s="830">
        <v>1</v>
      </c>
      <c r="B12" s="831">
        <v>2</v>
      </c>
      <c r="C12" s="832"/>
      <c r="D12" s="833">
        <v>3</v>
      </c>
      <c r="E12" s="834">
        <v>4</v>
      </c>
      <c r="F12" s="835"/>
      <c r="G12" s="835"/>
      <c r="H12" s="835"/>
      <c r="I12" s="835"/>
      <c r="J12" s="835"/>
      <c r="K12" s="835"/>
      <c r="L12" s="835"/>
      <c r="M12" s="835"/>
      <c r="N12" s="836"/>
      <c r="O12" s="837">
        <v>5</v>
      </c>
    </row>
    <row r="13" ht="13.85" spans="1:15">
      <c r="A13" s="838" t="s">
        <v>620</v>
      </c>
      <c r="B13" s="839"/>
      <c r="C13" s="839"/>
      <c r="D13" s="839"/>
      <c r="E13" s="839"/>
      <c r="F13" s="839"/>
      <c r="G13" s="839"/>
      <c r="H13" s="839"/>
      <c r="I13" s="839"/>
      <c r="J13" s="839"/>
      <c r="K13" s="839"/>
      <c r="L13" s="839"/>
      <c r="M13" s="839"/>
      <c r="N13" s="839"/>
      <c r="O13" s="840"/>
    </row>
    <row r="14" ht="38.25" customHeight="1" spans="1:15">
      <c r="A14" s="841" t="s">
        <v>621</v>
      </c>
      <c r="B14" s="842"/>
      <c r="C14" s="842"/>
      <c r="D14" s="842"/>
      <c r="E14" s="842"/>
      <c r="F14" s="842"/>
      <c r="G14" s="842"/>
      <c r="H14" s="842"/>
      <c r="I14" s="842"/>
      <c r="J14" s="842"/>
      <c r="K14" s="842"/>
      <c r="L14" s="842"/>
      <c r="M14" s="842"/>
      <c r="N14" s="842"/>
      <c r="O14" s="843"/>
    </row>
    <row r="15" spans="1:15">
      <c r="A15" s="844" t="s">
        <v>622</v>
      </c>
      <c r="B15" s="845"/>
      <c r="C15" s="845"/>
      <c r="D15" s="845"/>
      <c r="E15" s="845"/>
      <c r="F15" s="845"/>
      <c r="G15" s="845"/>
      <c r="H15" s="845"/>
      <c r="I15" s="845"/>
      <c r="J15" s="845"/>
      <c r="K15" s="845"/>
      <c r="L15" s="845"/>
      <c r="M15" s="845"/>
      <c r="N15" s="845"/>
      <c r="O15" s="846"/>
    </row>
    <row r="16" spans="1:15">
      <c r="A16" s="844" t="s">
        <v>623</v>
      </c>
      <c r="B16" s="845"/>
      <c r="C16" s="845"/>
      <c r="D16" s="845"/>
      <c r="E16" s="845"/>
      <c r="F16" s="845"/>
      <c r="G16" s="845"/>
      <c r="H16" s="845"/>
      <c r="I16" s="845"/>
      <c r="J16" s="845"/>
      <c r="K16" s="845"/>
      <c r="L16" s="845"/>
      <c r="M16" s="845"/>
      <c r="N16" s="845"/>
      <c r="O16" s="846"/>
    </row>
    <row r="17" ht="13.85" spans="1:20">
      <c r="A17" s="838" t="s">
        <v>624</v>
      </c>
      <c r="B17" s="839"/>
      <c r="C17" s="839"/>
      <c r="D17" s="839"/>
      <c r="E17" s="839"/>
      <c r="F17" s="839"/>
      <c r="G17" s="839"/>
      <c r="H17" s="839"/>
      <c r="I17" s="839"/>
      <c r="J17" s="839"/>
      <c r="K17" s="839"/>
      <c r="L17" s="839"/>
      <c r="M17" s="839"/>
      <c r="N17" s="839"/>
      <c r="O17" s="840"/>
    </row>
    <row r="18" ht="54" spans="1:20">
      <c r="A18" s="847">
        <v>1</v>
      </c>
      <c r="B18" s="848" t="s">
        <v>625</v>
      </c>
      <c r="C18" s="849">
        <v>29.54</v>
      </c>
      <c r="D18" s="849" t="s">
        <v>626</v>
      </c>
      <c r="E18" s="850"/>
      <c r="F18" s="849"/>
      <c r="G18" s="850"/>
      <c r="H18" s="850"/>
      <c r="I18" s="850"/>
      <c r="J18" s="850">
        <f>SUM(C18)</f>
        <v>29.54</v>
      </c>
      <c r="K18" s="850" t="s">
        <v>177</v>
      </c>
      <c r="L18" s="850">
        <v>27</v>
      </c>
      <c r="M18" s="850"/>
      <c r="N18" s="850"/>
      <c r="O18" s="851">
        <f>SUM(J18*L18)</f>
        <v>797.58</v>
      </c>
    </row>
    <row r="19" spans="1:20">
      <c r="A19" s="852"/>
      <c r="B19" s="853" t="s">
        <v>627</v>
      </c>
      <c r="C19" s="845"/>
      <c r="D19" s="854"/>
      <c r="E19" s="855"/>
      <c r="F19" s="856"/>
      <c r="G19" s="857"/>
      <c r="H19" s="857"/>
      <c r="I19" s="857"/>
      <c r="J19" s="857"/>
      <c r="K19" s="857"/>
      <c r="L19" s="857"/>
      <c r="M19" s="857"/>
      <c r="N19" s="857"/>
      <c r="O19" s="858"/>
    </row>
    <row r="20" ht="30" customHeight="1" spans="1:20">
      <c r="A20" s="859">
        <v>2</v>
      </c>
      <c r="B20" s="860" t="s">
        <v>628</v>
      </c>
      <c r="C20" s="861"/>
      <c r="D20" s="862" t="s">
        <v>629</v>
      </c>
      <c r="E20" s="863"/>
      <c r="F20" s="863"/>
      <c r="G20" s="864"/>
      <c r="H20" s="864"/>
      <c r="I20" s="864"/>
      <c r="J20" s="864"/>
      <c r="K20" s="864"/>
      <c r="L20" s="864"/>
      <c r="M20" s="864"/>
      <c r="N20" s="864"/>
      <c r="O20" s="865"/>
      <c r="Q20" s="866"/>
    </row>
    <row r="21" spans="1:20">
      <c r="A21" s="867"/>
      <c r="B21" s="806" t="s">
        <v>630</v>
      </c>
      <c r="C21" s="868">
        <v>654.7</v>
      </c>
      <c r="D21" s="869" t="s">
        <v>631</v>
      </c>
      <c r="E21" s="810"/>
      <c r="F21" s="810"/>
      <c r="G21" s="870">
        <f t="shared" ref="G21:G22" si="0">SUM(C21)</f>
        <v>654.7</v>
      </c>
      <c r="H21" s="805" t="s">
        <v>177</v>
      </c>
      <c r="I21" s="805"/>
      <c r="J21" s="871">
        <v>38.4</v>
      </c>
      <c r="K21" s="805" t="s">
        <v>177</v>
      </c>
      <c r="L21" s="805">
        <v>0.9</v>
      </c>
      <c r="M21" s="805"/>
      <c r="N21" s="805"/>
      <c r="O21" s="872">
        <f t="shared" ref="O21:O22" si="1">ROUND(G21*J21*L21,0)</f>
        <v>22626</v>
      </c>
      <c r="T21" s="868"/>
    </row>
    <row r="22" spans="1:20">
      <c r="A22" s="867"/>
      <c r="B22" s="806" t="s">
        <v>632</v>
      </c>
      <c r="C22" s="868">
        <v>730.3</v>
      </c>
      <c r="D22" s="869"/>
      <c r="E22" s="810"/>
      <c r="F22" s="810"/>
      <c r="G22" s="870">
        <f t="shared" si="0"/>
        <v>730.3</v>
      </c>
      <c r="H22" s="805" t="s">
        <v>177</v>
      </c>
      <c r="I22" s="805"/>
      <c r="J22" s="871">
        <v>42.6</v>
      </c>
      <c r="K22" s="805" t="s">
        <v>177</v>
      </c>
      <c r="L22" s="805">
        <v>0.9</v>
      </c>
      <c r="M22" s="805"/>
      <c r="N22" s="805"/>
      <c r="O22" s="872">
        <f t="shared" si="1"/>
        <v>28000</v>
      </c>
      <c r="T22" s="868"/>
    </row>
    <row r="23" ht="15.35" spans="1:20">
      <c r="A23" s="867"/>
      <c r="B23" s="873" t="s">
        <v>633</v>
      </c>
      <c r="C23" s="874">
        <f>SUM(C21:C22)</f>
        <v>1385</v>
      </c>
      <c r="D23" s="869"/>
      <c r="E23" s="810"/>
      <c r="F23" s="810"/>
      <c r="G23" s="870"/>
      <c r="H23" s="805"/>
      <c r="I23" s="805"/>
      <c r="J23" s="875"/>
      <c r="K23" s="805"/>
      <c r="L23" s="805"/>
      <c r="M23" s="805"/>
      <c r="N23" s="805"/>
      <c r="O23" s="872"/>
    </row>
    <row r="24" ht="33" customHeight="1" spans="1:20">
      <c r="A24" s="876"/>
      <c r="B24" s="877" t="s">
        <v>634</v>
      </c>
      <c r="C24" s="828"/>
      <c r="D24" s="878" t="s">
        <v>635</v>
      </c>
      <c r="E24" s="879"/>
      <c r="F24" s="879"/>
      <c r="G24" s="880"/>
      <c r="H24" s="880"/>
      <c r="I24" s="880"/>
      <c r="J24" s="880"/>
      <c r="K24" s="880"/>
      <c r="L24" s="880"/>
      <c r="M24" s="880"/>
      <c r="N24" s="880"/>
      <c r="O24" s="881"/>
    </row>
    <row r="25" ht="33" customHeight="1" spans="1:20">
      <c r="A25" s="859">
        <v>3</v>
      </c>
      <c r="B25" s="860" t="s">
        <v>636</v>
      </c>
      <c r="C25" s="882"/>
      <c r="D25" s="862" t="s">
        <v>629</v>
      </c>
      <c r="E25" s="864"/>
      <c r="F25" s="864"/>
      <c r="G25" s="864"/>
      <c r="H25" s="864"/>
      <c r="I25" s="864"/>
      <c r="J25" s="864"/>
      <c r="K25" s="864"/>
      <c r="L25" s="883"/>
      <c r="M25" s="864"/>
      <c r="N25" s="884"/>
      <c r="O25" s="865"/>
    </row>
    <row r="26" ht="14.25" customHeight="1" spans="1:20">
      <c r="A26" s="867"/>
      <c r="B26" s="806" t="s">
        <v>632</v>
      </c>
      <c r="C26" s="868">
        <v>70</v>
      </c>
      <c r="D26" s="869"/>
      <c r="E26" s="810"/>
      <c r="F26" s="810"/>
      <c r="G26" s="870">
        <f t="shared" ref="G26" si="2">SUM(C26)</f>
        <v>70</v>
      </c>
      <c r="H26" s="805" t="s">
        <v>177</v>
      </c>
      <c r="I26" s="805"/>
      <c r="J26" s="871">
        <v>36.2</v>
      </c>
      <c r="K26" s="805" t="s">
        <v>177</v>
      </c>
      <c r="L26" s="805">
        <v>0.9</v>
      </c>
      <c r="M26" s="805"/>
      <c r="N26" s="805"/>
      <c r="O26" s="872">
        <f t="shared" ref="O26" si="3">ROUND(G26*J26*L26,0)</f>
        <v>2281</v>
      </c>
    </row>
    <row r="27" ht="14.25" customHeight="1" spans="1:20">
      <c r="A27" s="867"/>
      <c r="B27" s="873" t="s">
        <v>633</v>
      </c>
      <c r="C27" s="874">
        <f>SUM(C26:C26)</f>
        <v>70</v>
      </c>
      <c r="D27" s="869"/>
      <c r="E27" s="810"/>
      <c r="F27" s="810"/>
      <c r="G27" s="870"/>
      <c r="H27" s="805"/>
      <c r="I27" s="805"/>
      <c r="J27" s="805"/>
      <c r="K27" s="805"/>
      <c r="L27" s="805"/>
      <c r="M27" s="805"/>
      <c r="N27" s="805"/>
      <c r="O27" s="872"/>
    </row>
    <row r="28" ht="33" customHeight="1" spans="1:20">
      <c r="A28" s="859">
        <v>4</v>
      </c>
      <c r="B28" s="860" t="s">
        <v>637</v>
      </c>
      <c r="C28" s="882"/>
      <c r="D28" s="862" t="s">
        <v>629</v>
      </c>
      <c r="E28" s="864"/>
      <c r="F28" s="864"/>
      <c r="G28" s="864"/>
      <c r="H28" s="864"/>
      <c r="I28" s="864"/>
      <c r="J28" s="864"/>
      <c r="K28" s="864"/>
      <c r="L28" s="883"/>
      <c r="M28" s="864"/>
      <c r="N28" s="884"/>
      <c r="O28" s="865"/>
    </row>
    <row r="29" spans="1:20">
      <c r="A29" s="867"/>
      <c r="B29" s="806" t="s">
        <v>632</v>
      </c>
      <c r="C29" s="868">
        <v>100</v>
      </c>
      <c r="D29" s="869"/>
      <c r="E29" s="810"/>
      <c r="F29" s="810"/>
      <c r="G29" s="870">
        <f t="shared" ref="G29" si="4">SUM(C29)</f>
        <v>100</v>
      </c>
      <c r="H29" s="805" t="s">
        <v>177</v>
      </c>
      <c r="I29" s="805"/>
      <c r="J29" s="805">
        <v>31.3</v>
      </c>
      <c r="K29" s="805" t="s">
        <v>177</v>
      </c>
      <c r="L29" s="805">
        <v>0.95</v>
      </c>
      <c r="M29" s="805"/>
      <c r="N29" s="805"/>
      <c r="O29" s="872">
        <f t="shared" ref="O29" si="5">ROUND(G29*J29*L29,0)</f>
        <v>2974</v>
      </c>
      <c r="R29" s="868"/>
    </row>
    <row r="30" spans="1:20">
      <c r="A30" s="867"/>
      <c r="B30" s="873" t="s">
        <v>633</v>
      </c>
      <c r="C30" s="874">
        <f>SUM(C29:C29)</f>
        <v>100</v>
      </c>
      <c r="D30" s="869"/>
      <c r="E30" s="810"/>
      <c r="F30" s="810"/>
      <c r="G30" s="870"/>
      <c r="H30" s="805"/>
      <c r="I30" s="805"/>
      <c r="J30" s="805"/>
      <c r="K30" s="805"/>
      <c r="L30" s="805"/>
      <c r="M30" s="805"/>
      <c r="N30" s="805"/>
      <c r="O30" s="872"/>
    </row>
    <row r="31" spans="1:20">
      <c r="A31" s="867"/>
      <c r="B31" s="860" t="s">
        <v>638</v>
      </c>
      <c r="C31" s="882"/>
      <c r="D31" s="869"/>
      <c r="E31" s="810"/>
      <c r="F31" s="810"/>
      <c r="G31" s="870"/>
      <c r="H31" s="805"/>
      <c r="I31" s="805"/>
      <c r="J31" s="805"/>
      <c r="K31" s="805"/>
      <c r="L31" s="805"/>
      <c r="M31" s="805"/>
      <c r="N31" s="805"/>
      <c r="O31" s="872"/>
    </row>
    <row r="32" spans="1:20">
      <c r="A32" s="867"/>
      <c r="B32" s="885"/>
      <c r="C32" s="886"/>
      <c r="D32" s="869"/>
      <c r="E32" s="810"/>
      <c r="F32" s="810"/>
      <c r="G32" s="870"/>
      <c r="H32" s="805"/>
      <c r="I32" s="805"/>
      <c r="J32" s="805"/>
      <c r="K32" s="805"/>
      <c r="L32" s="805"/>
      <c r="M32" s="805"/>
      <c r="N32" s="805"/>
      <c r="O32" s="872"/>
    </row>
    <row r="33" spans="1:15">
      <c r="A33" s="867"/>
      <c r="B33" s="806" t="s">
        <v>632</v>
      </c>
      <c r="C33" s="887">
        <v>5</v>
      </c>
      <c r="D33" s="869"/>
      <c r="E33" s="810"/>
      <c r="F33" s="810"/>
      <c r="G33" s="870">
        <f t="shared" ref="G33" si="6">SUM(C33)</f>
        <v>5</v>
      </c>
      <c r="H33" s="805" t="s">
        <v>177</v>
      </c>
      <c r="I33" s="805"/>
      <c r="J33" s="805">
        <v>27.5</v>
      </c>
      <c r="K33" s="805" t="s">
        <v>177</v>
      </c>
      <c r="L33" s="805">
        <v>0.95</v>
      </c>
      <c r="M33" s="805"/>
      <c r="N33" s="805"/>
      <c r="O33" s="872">
        <f t="shared" ref="O33" si="7">ROUND(G33*J33*L33,0)</f>
        <v>131</v>
      </c>
    </row>
    <row r="34" ht="25.5" spans="1:15">
      <c r="A34" s="876"/>
      <c r="B34" s="877" t="s">
        <v>639</v>
      </c>
      <c r="C34" s="888"/>
      <c r="D34" s="878" t="s">
        <v>640</v>
      </c>
      <c r="E34" s="879"/>
      <c r="F34" s="879"/>
      <c r="G34" s="880"/>
      <c r="H34" s="880"/>
      <c r="I34" s="880"/>
      <c r="J34" s="880"/>
      <c r="K34" s="880"/>
      <c r="L34" s="880"/>
      <c r="M34" s="880"/>
      <c r="N34" s="880"/>
      <c r="O34" s="881"/>
    </row>
    <row r="35" ht="43.5" customHeight="1" spans="1:15">
      <c r="A35" s="859">
        <v>5</v>
      </c>
      <c r="B35" s="860" t="s">
        <v>641</v>
      </c>
      <c r="C35" s="861"/>
      <c r="D35" s="889" t="s">
        <v>642</v>
      </c>
      <c r="E35" s="890"/>
      <c r="F35" s="890"/>
      <c r="G35" s="864"/>
      <c r="H35" s="864"/>
      <c r="I35" s="864"/>
      <c r="J35" s="883">
        <v>911.9</v>
      </c>
      <c r="K35" s="864" t="s">
        <v>177</v>
      </c>
      <c r="L35" s="864">
        <v>1.6</v>
      </c>
      <c r="M35" s="864" t="s">
        <v>177</v>
      </c>
      <c r="N35" s="884">
        <v>0.6</v>
      </c>
      <c r="O35" s="865">
        <f>ROUND(J35*L35*N35,0)</f>
        <v>875</v>
      </c>
    </row>
    <row r="36" ht="30.75" customHeight="1" spans="1:15">
      <c r="A36" s="876"/>
      <c r="B36" s="877" t="s">
        <v>643</v>
      </c>
      <c r="C36" s="888"/>
      <c r="D36" s="891" t="s">
        <v>644</v>
      </c>
      <c r="E36" s="892"/>
      <c r="F36" s="892"/>
      <c r="G36" s="880"/>
      <c r="H36" s="880"/>
      <c r="I36" s="880"/>
      <c r="J36" s="893"/>
      <c r="K36" s="880"/>
      <c r="L36" s="880"/>
      <c r="M36" s="880"/>
      <c r="N36" s="894"/>
      <c r="O36" s="881"/>
    </row>
    <row r="37" ht="40.5" customHeight="1" spans="1:15">
      <c r="A37" s="859">
        <v>6</v>
      </c>
      <c r="B37" s="860" t="s">
        <v>645</v>
      </c>
      <c r="C37" s="882"/>
      <c r="D37" s="889" t="s">
        <v>642</v>
      </c>
      <c r="E37" s="895"/>
      <c r="F37" s="895"/>
      <c r="G37" s="857"/>
      <c r="H37" s="857"/>
      <c r="I37" s="857"/>
      <c r="J37" s="883">
        <v>110.8</v>
      </c>
      <c r="K37" s="864" t="s">
        <v>177</v>
      </c>
      <c r="L37" s="864">
        <v>1.8</v>
      </c>
      <c r="M37" s="864" t="s">
        <v>177</v>
      </c>
      <c r="N37" s="884">
        <v>0.6</v>
      </c>
      <c r="O37" s="865">
        <f>ROUND(J37*L37*N37,0)</f>
        <v>120</v>
      </c>
    </row>
    <row r="38" ht="30" customHeight="1" spans="1:15">
      <c r="A38" s="876"/>
      <c r="B38" s="877" t="s">
        <v>643</v>
      </c>
      <c r="C38" s="888"/>
      <c r="D38" s="891" t="s">
        <v>644</v>
      </c>
      <c r="E38" s="895"/>
      <c r="F38" s="895"/>
      <c r="G38" s="857"/>
      <c r="H38" s="857"/>
      <c r="I38" s="857"/>
      <c r="J38" s="896"/>
      <c r="K38" s="857"/>
      <c r="L38" s="857"/>
      <c r="M38" s="857"/>
      <c r="N38" s="897"/>
      <c r="O38" s="858"/>
    </row>
    <row r="39" ht="44.25" customHeight="1" spans="1:15">
      <c r="A39" s="859">
        <v>7</v>
      </c>
      <c r="B39" s="860" t="s">
        <v>646</v>
      </c>
      <c r="C39" s="861"/>
      <c r="D39" s="898" t="s">
        <v>642</v>
      </c>
      <c r="E39" s="895"/>
      <c r="F39" s="895"/>
      <c r="G39" s="857"/>
      <c r="H39" s="857"/>
      <c r="I39" s="857"/>
      <c r="J39" s="899">
        <v>48.3</v>
      </c>
      <c r="K39" s="857" t="s">
        <v>177</v>
      </c>
      <c r="L39" s="899">
        <v>2</v>
      </c>
      <c r="M39" s="857" t="s">
        <v>177</v>
      </c>
      <c r="N39" s="897">
        <v>0.6</v>
      </c>
      <c r="O39" s="858">
        <f t="shared" ref="O39" si="8">ROUND(J39*L39*N39,0)</f>
        <v>58</v>
      </c>
    </row>
    <row r="40" ht="27" customHeight="1" spans="1:15">
      <c r="A40" s="876"/>
      <c r="B40" s="877" t="s">
        <v>643</v>
      </c>
      <c r="C40" s="888"/>
      <c r="D40" s="878"/>
      <c r="E40" s="892"/>
      <c r="F40" s="892"/>
      <c r="G40" s="880"/>
      <c r="H40" s="880"/>
      <c r="I40" s="880"/>
      <c r="J40" s="900"/>
      <c r="K40" s="857"/>
      <c r="L40" s="857"/>
      <c r="M40" s="857"/>
      <c r="N40" s="897"/>
      <c r="O40" s="858"/>
    </row>
    <row r="41" ht="30" customHeight="1" spans="1:15">
      <c r="A41" s="901">
        <v>8</v>
      </c>
      <c r="B41" s="902" t="s">
        <v>647</v>
      </c>
      <c r="C41" s="854"/>
      <c r="D41" s="878" t="s">
        <v>648</v>
      </c>
      <c r="E41" s="892"/>
      <c r="F41" s="892"/>
      <c r="G41" s="880"/>
      <c r="H41" s="880"/>
      <c r="I41" s="880"/>
      <c r="J41" s="900">
        <v>1064</v>
      </c>
      <c r="K41" s="857" t="s">
        <v>177</v>
      </c>
      <c r="L41" s="857">
        <v>2.1</v>
      </c>
      <c r="M41" s="857" t="s">
        <v>177</v>
      </c>
      <c r="N41" s="897">
        <v>0.5</v>
      </c>
      <c r="O41" s="858">
        <f t="shared" ref="O41" si="9">ROUND(J41*L41*N41,0)</f>
        <v>1117</v>
      </c>
    </row>
    <row r="42" ht="17.25" customHeight="1" spans="1:15">
      <c r="A42" s="903"/>
      <c r="B42" s="904" t="s">
        <v>649</v>
      </c>
      <c r="C42" s="904"/>
      <c r="D42" s="904"/>
      <c r="E42" s="895"/>
      <c r="F42" s="895"/>
      <c r="G42" s="857"/>
      <c r="H42" s="857"/>
      <c r="I42" s="857"/>
      <c r="J42" s="896"/>
      <c r="K42" s="857"/>
      <c r="L42" s="857"/>
      <c r="M42" s="857"/>
      <c r="N42" s="857"/>
      <c r="O42" s="905"/>
    </row>
    <row r="43" ht="30" customHeight="1" spans="1:15">
      <c r="A43" s="906">
        <v>9</v>
      </c>
      <c r="B43" s="907" t="s">
        <v>650</v>
      </c>
      <c r="C43" s="908"/>
      <c r="D43" s="869"/>
      <c r="E43" s="809"/>
      <c r="F43" s="809"/>
      <c r="G43" s="805"/>
      <c r="H43" s="805"/>
      <c r="I43" s="805"/>
      <c r="J43" s="909"/>
      <c r="K43" s="805"/>
      <c r="L43" s="805"/>
      <c r="M43" s="805"/>
      <c r="N43" s="910"/>
      <c r="O43" s="872"/>
    </row>
    <row r="44" ht="16.5" customHeight="1" spans="1:15">
      <c r="A44" s="867"/>
      <c r="B44" s="907" t="s">
        <v>630</v>
      </c>
      <c r="C44" s="911">
        <v>13.2</v>
      </c>
      <c r="D44" s="869"/>
      <c r="E44" s="809"/>
      <c r="F44" s="809"/>
      <c r="G44" s="912">
        <f>SUM(C44)</f>
        <v>13.2</v>
      </c>
      <c r="H44" s="912"/>
      <c r="I44" s="913" t="s">
        <v>177</v>
      </c>
      <c r="J44" s="913">
        <v>34.4</v>
      </c>
      <c r="K44" s="912"/>
      <c r="L44" s="912"/>
      <c r="M44" s="914"/>
      <c r="N44" s="915"/>
      <c r="O44" s="916">
        <f>ROUND(G44*J44,0)</f>
        <v>454</v>
      </c>
    </row>
    <row r="45" ht="16.5" customHeight="1" spans="1:15">
      <c r="A45" s="867"/>
      <c r="B45" s="907" t="s">
        <v>651</v>
      </c>
      <c r="C45" s="911">
        <v>7.65</v>
      </c>
      <c r="D45" s="869"/>
      <c r="E45" s="809"/>
      <c r="F45" s="809"/>
      <c r="G45" s="912">
        <f>SUM(C45)</f>
        <v>7.65</v>
      </c>
      <c r="H45" s="912"/>
      <c r="I45" s="913" t="s">
        <v>177</v>
      </c>
      <c r="J45" s="913">
        <v>42.1</v>
      </c>
      <c r="K45" s="912"/>
      <c r="L45" s="912"/>
      <c r="M45" s="914"/>
      <c r="N45" s="915"/>
      <c r="O45" s="916">
        <f>ROUND(G45*J45,0)</f>
        <v>322</v>
      </c>
    </row>
    <row r="46" ht="26.25" customHeight="1" spans="1:15">
      <c r="A46" s="917"/>
      <c r="B46" s="918" t="s">
        <v>652</v>
      </c>
      <c r="C46" s="919"/>
      <c r="D46" s="920"/>
      <c r="E46" s="921"/>
      <c r="F46" s="921"/>
      <c r="G46" s="922"/>
      <c r="H46" s="922"/>
      <c r="I46" s="922"/>
      <c r="J46" s="922"/>
      <c r="K46" s="922"/>
      <c r="L46" s="922"/>
      <c r="M46" s="922"/>
      <c r="N46" s="923"/>
      <c r="O46" s="924">
        <f>SUM(O18:O45)</f>
        <v>59755.58</v>
      </c>
    </row>
    <row r="47" ht="24.75" customHeight="1" spans="1:15">
      <c r="A47" s="925"/>
      <c r="B47" s="926" t="s">
        <v>653</v>
      </c>
      <c r="D47" s="927"/>
      <c r="E47" s="928"/>
      <c r="F47" s="928"/>
      <c r="G47" s="928"/>
      <c r="H47" s="928"/>
      <c r="I47" s="928"/>
      <c r="J47" s="928"/>
      <c r="K47" s="928"/>
      <c r="L47" s="928"/>
      <c r="M47" s="928"/>
      <c r="N47" s="929"/>
      <c r="O47" s="930"/>
    </row>
    <row r="48" ht="38.25" customHeight="1" spans="1:15">
      <c r="A48" s="931">
        <v>10</v>
      </c>
      <c r="B48" s="932" t="s">
        <v>654</v>
      </c>
      <c r="C48" s="861"/>
      <c r="D48" s="933" t="s">
        <v>655</v>
      </c>
      <c r="E48" s="890"/>
      <c r="F48" s="934"/>
      <c r="G48" s="890"/>
      <c r="H48" s="890"/>
      <c r="I48" s="890"/>
      <c r="J48" s="890"/>
      <c r="K48" s="890"/>
      <c r="L48" s="890"/>
      <c r="M48" s="890"/>
      <c r="N48" s="890"/>
      <c r="O48" s="935"/>
    </row>
    <row r="49" spans="1:15">
      <c r="A49" s="936"/>
      <c r="B49" s="937" t="s">
        <v>656</v>
      </c>
      <c r="C49" s="938">
        <v>149</v>
      </c>
      <c r="D49" s="938" t="s">
        <v>657</v>
      </c>
      <c r="E49" s="807"/>
      <c r="F49" s="807"/>
      <c r="G49" s="807"/>
      <c r="H49" s="807"/>
      <c r="I49" s="807"/>
      <c r="J49" s="807">
        <f t="shared" ref="J49:J53" si="10">SUM(C49)</f>
        <v>149</v>
      </c>
      <c r="K49" s="807" t="s">
        <v>177</v>
      </c>
      <c r="L49" s="807">
        <v>22.9</v>
      </c>
      <c r="M49" s="807"/>
      <c r="N49" s="939"/>
      <c r="O49" s="940">
        <f t="shared" ref="O49:O53" si="11">ROUND(J49*L49,0)</f>
        <v>3412</v>
      </c>
    </row>
    <row r="50" spans="1:15">
      <c r="A50" s="936"/>
      <c r="B50" s="937" t="s">
        <v>658</v>
      </c>
      <c r="C50" s="938">
        <v>36</v>
      </c>
      <c r="D50" s="938" t="s">
        <v>659</v>
      </c>
      <c r="E50" s="807"/>
      <c r="F50" s="807"/>
      <c r="G50" s="807"/>
      <c r="H50" s="807"/>
      <c r="I50" s="807"/>
      <c r="J50" s="807">
        <f t="shared" si="10"/>
        <v>36</v>
      </c>
      <c r="K50" s="807" t="s">
        <v>177</v>
      </c>
      <c r="L50" s="807">
        <v>30.6</v>
      </c>
      <c r="M50" s="807"/>
      <c r="N50" s="807"/>
      <c r="O50" s="940">
        <f t="shared" si="11"/>
        <v>1102</v>
      </c>
    </row>
    <row r="51" spans="1:15">
      <c r="A51" s="936"/>
      <c r="B51" s="937" t="s">
        <v>660</v>
      </c>
      <c r="C51" s="938">
        <v>30</v>
      </c>
      <c r="D51" s="938" t="s">
        <v>661</v>
      </c>
      <c r="E51" s="807"/>
      <c r="F51" s="807"/>
      <c r="G51" s="807"/>
      <c r="H51" s="807"/>
      <c r="I51" s="807"/>
      <c r="J51" s="807">
        <f t="shared" si="10"/>
        <v>30</v>
      </c>
      <c r="K51" s="807" t="s">
        <v>177</v>
      </c>
      <c r="L51" s="807">
        <v>36.8</v>
      </c>
      <c r="M51" s="807"/>
      <c r="N51" s="807"/>
      <c r="O51" s="940">
        <f t="shared" si="11"/>
        <v>1104</v>
      </c>
    </row>
    <row r="52" spans="1:15">
      <c r="A52" s="936"/>
      <c r="B52" s="937" t="s">
        <v>662</v>
      </c>
      <c r="C52" s="938">
        <v>24</v>
      </c>
      <c r="D52" s="938" t="s">
        <v>663</v>
      </c>
      <c r="E52" s="807"/>
      <c r="F52" s="807"/>
      <c r="G52" s="807"/>
      <c r="H52" s="807"/>
      <c r="I52" s="807"/>
      <c r="J52" s="807">
        <f t="shared" si="10"/>
        <v>24</v>
      </c>
      <c r="K52" s="807" t="s">
        <v>177</v>
      </c>
      <c r="L52" s="807">
        <v>38.8</v>
      </c>
      <c r="M52" s="807"/>
      <c r="N52" s="807"/>
      <c r="O52" s="940">
        <f t="shared" si="11"/>
        <v>931</v>
      </c>
    </row>
    <row r="53" spans="1:15">
      <c r="A53" s="936"/>
      <c r="B53" s="937" t="s">
        <v>664</v>
      </c>
      <c r="C53" s="938">
        <v>7</v>
      </c>
      <c r="D53" s="938" t="s">
        <v>665</v>
      </c>
      <c r="E53" s="807"/>
      <c r="F53" s="807"/>
      <c r="G53" s="807"/>
      <c r="H53" s="807"/>
      <c r="I53" s="807"/>
      <c r="J53" s="807">
        <f t="shared" si="10"/>
        <v>7</v>
      </c>
      <c r="K53" s="807" t="s">
        <v>177</v>
      </c>
      <c r="L53" s="807">
        <v>42.7</v>
      </c>
      <c r="M53" s="807"/>
      <c r="N53" s="807"/>
      <c r="O53" s="940">
        <f t="shared" si="11"/>
        <v>299</v>
      </c>
    </row>
    <row r="54" ht="48.75" customHeight="1" spans="1:15">
      <c r="A54" s="941">
        <v>11</v>
      </c>
      <c r="B54" s="932" t="s">
        <v>666</v>
      </c>
      <c r="C54" s="861"/>
      <c r="D54" s="942" t="s">
        <v>667</v>
      </c>
      <c r="E54" s="943"/>
      <c r="F54" s="943"/>
      <c r="G54" s="943"/>
      <c r="H54" s="943"/>
      <c r="I54" s="943"/>
      <c r="J54" s="864"/>
      <c r="K54" s="943"/>
      <c r="L54" s="944"/>
      <c r="M54" s="943"/>
      <c r="N54" s="943"/>
      <c r="O54" s="865"/>
    </row>
    <row r="55" spans="1:15">
      <c r="A55" s="945"/>
      <c r="B55" s="937" t="s">
        <v>668</v>
      </c>
      <c r="C55" s="938">
        <v>8</v>
      </c>
      <c r="D55" s="946"/>
      <c r="E55" s="947"/>
      <c r="F55" s="947"/>
      <c r="G55" s="948"/>
      <c r="H55" s="948"/>
      <c r="I55" s="948"/>
      <c r="J55" s="805">
        <f t="shared" ref="J55" si="12">SUM(C55)</f>
        <v>8</v>
      </c>
      <c r="K55" s="948" t="s">
        <v>177</v>
      </c>
      <c r="L55" s="870">
        <v>172.5</v>
      </c>
      <c r="M55" s="948"/>
      <c r="N55" s="948"/>
      <c r="O55" s="872">
        <f t="shared" ref="O55" si="13">ROUND(J55*L55,0)</f>
        <v>1380</v>
      </c>
    </row>
    <row r="56" spans="1:15">
      <c r="A56" s="945"/>
      <c r="B56" s="937" t="s">
        <v>669</v>
      </c>
      <c r="C56" s="938">
        <v>7</v>
      </c>
      <c r="D56" s="946"/>
      <c r="E56" s="947"/>
      <c r="F56" s="947"/>
      <c r="G56" s="805">
        <f>SUM(C56)</f>
        <v>7</v>
      </c>
      <c r="I56" s="870" t="s">
        <v>177</v>
      </c>
      <c r="J56" s="805">
        <v>216.8</v>
      </c>
      <c r="K56" s="948"/>
      <c r="L56" s="805"/>
      <c r="M56" s="811"/>
      <c r="N56" s="949"/>
      <c r="O56" s="872">
        <f>ROUND(G56*J56,0)</f>
        <v>1518</v>
      </c>
    </row>
    <row r="57" ht="63" customHeight="1" spans="1:15">
      <c r="A57" s="945">
        <v>12</v>
      </c>
      <c r="B57" s="932" t="s">
        <v>670</v>
      </c>
      <c r="C57" s="861"/>
      <c r="D57" s="942" t="s">
        <v>671</v>
      </c>
      <c r="E57" s="943"/>
      <c r="F57" s="943"/>
      <c r="G57" s="943"/>
      <c r="H57" s="943"/>
      <c r="I57" s="943"/>
      <c r="J57" s="864"/>
      <c r="K57" s="943"/>
      <c r="L57" s="944"/>
      <c r="M57" s="943"/>
      <c r="N57" s="943"/>
      <c r="O57" s="865"/>
    </row>
    <row r="58" spans="1:15">
      <c r="A58" s="950"/>
      <c r="B58" s="937" t="s">
        <v>672</v>
      </c>
      <c r="C58" s="938">
        <v>4</v>
      </c>
      <c r="D58" s="946" t="s">
        <v>673</v>
      </c>
      <c r="E58" s="947"/>
      <c r="F58" s="947"/>
      <c r="G58" s="947"/>
      <c r="H58" s="947"/>
      <c r="I58" s="947"/>
      <c r="J58" s="805">
        <v>4</v>
      </c>
      <c r="K58" s="947" t="s">
        <v>177</v>
      </c>
      <c r="L58" s="870">
        <v>487</v>
      </c>
      <c r="M58" s="947"/>
      <c r="N58" s="947"/>
      <c r="O58" s="872">
        <f t="shared" ref="O58:O59" si="14">ROUND(J58*L58,0)</f>
        <v>1948</v>
      </c>
    </row>
    <row r="59" ht="38.25" spans="1:15">
      <c r="A59" s="951">
        <v>13</v>
      </c>
      <c r="B59" s="952" t="s">
        <v>674</v>
      </c>
      <c r="C59" s="953">
        <v>6</v>
      </c>
      <c r="D59" s="954" t="s">
        <v>675</v>
      </c>
      <c r="E59" s="955"/>
      <c r="F59" s="955"/>
      <c r="G59" s="955"/>
      <c r="H59" s="955"/>
      <c r="I59" s="955"/>
      <c r="J59" s="857">
        <f>SUM(C59)</f>
        <v>6</v>
      </c>
      <c r="K59" s="955" t="s">
        <v>177</v>
      </c>
      <c r="L59" s="899">
        <v>30.4</v>
      </c>
      <c r="M59" s="955"/>
      <c r="N59" s="955"/>
      <c r="O59" s="858">
        <f t="shared" si="14"/>
        <v>182</v>
      </c>
    </row>
    <row r="60" ht="13.85" spans="1:15">
      <c r="A60" s="956"/>
      <c r="B60" s="957" t="s">
        <v>676</v>
      </c>
      <c r="C60" s="958"/>
      <c r="D60" s="959"/>
      <c r="E60" s="960"/>
      <c r="F60" s="834"/>
      <c r="G60" s="961"/>
      <c r="H60" s="961"/>
      <c r="I60" s="961"/>
      <c r="J60" s="962"/>
      <c r="K60" s="960"/>
      <c r="L60" s="962"/>
      <c r="M60" s="960"/>
      <c r="N60" s="963"/>
      <c r="O60" s="964">
        <f>SUM(O48:O59)</f>
        <v>11876</v>
      </c>
    </row>
    <row r="61" ht="13.85" spans="1:15">
      <c r="A61" s="965" t="s">
        <v>677</v>
      </c>
      <c r="B61" s="966"/>
      <c r="C61" s="966"/>
      <c r="D61" s="919"/>
      <c r="E61" s="967"/>
      <c r="F61" s="967"/>
      <c r="G61" s="968"/>
      <c r="H61" s="966"/>
      <c r="I61" s="921"/>
      <c r="J61" s="969"/>
      <c r="K61" s="970"/>
      <c r="L61" s="809"/>
      <c r="M61" s="970"/>
      <c r="N61" s="970"/>
      <c r="O61" s="971">
        <f>SUM(O46,O60)</f>
        <v>71631.58</v>
      </c>
    </row>
    <row r="62" ht="13.85" spans="1:15">
      <c r="A62" s="838" t="s">
        <v>678</v>
      </c>
      <c r="B62" s="839"/>
      <c r="C62" s="839"/>
      <c r="D62" s="839"/>
      <c r="E62" s="839"/>
      <c r="F62" s="839"/>
      <c r="G62" s="839"/>
      <c r="H62" s="839"/>
      <c r="I62" s="839"/>
      <c r="J62" s="839"/>
      <c r="K62" s="839"/>
      <c r="L62" s="839"/>
      <c r="M62" s="839"/>
      <c r="N62" s="839"/>
      <c r="O62" s="840"/>
    </row>
    <row r="63" spans="1:15">
      <c r="A63" s="972"/>
      <c r="B63" s="973" t="s">
        <v>679</v>
      </c>
      <c r="C63" s="966"/>
      <c r="D63" s="928"/>
      <c r="E63" s="810"/>
      <c r="F63" s="810"/>
      <c r="G63" s="810"/>
      <c r="H63" s="810"/>
      <c r="I63" s="810"/>
      <c r="J63" s="810"/>
      <c r="K63" s="810"/>
      <c r="L63" s="810"/>
      <c r="M63" s="810"/>
      <c r="N63" s="810"/>
      <c r="O63" s="974"/>
    </row>
    <row r="64" ht="35.25" customHeight="1" spans="1:15">
      <c r="A64" s="867">
        <v>14</v>
      </c>
      <c r="B64" s="975" t="s">
        <v>680</v>
      </c>
      <c r="C64" s="891">
        <v>448</v>
      </c>
      <c r="D64" s="891" t="s">
        <v>681</v>
      </c>
      <c r="E64" s="976"/>
      <c r="F64" s="879"/>
      <c r="G64" s="879"/>
      <c r="H64" s="879"/>
      <c r="I64" s="879"/>
      <c r="J64" s="880">
        <f t="shared" ref="J64:J71" si="15">SUM(C64)</f>
        <v>448</v>
      </c>
      <c r="K64" s="880" t="s">
        <v>177</v>
      </c>
      <c r="L64" s="900">
        <v>18.2</v>
      </c>
      <c r="M64" s="879"/>
      <c r="N64" s="977"/>
      <c r="O64" s="881">
        <f t="shared" ref="O64:O71" si="16">ROUND(J64*L64,0)</f>
        <v>8154</v>
      </c>
    </row>
    <row r="65" ht="25.5" spans="1:15">
      <c r="A65" s="901">
        <v>15</v>
      </c>
      <c r="B65" s="978" t="s">
        <v>682</v>
      </c>
      <c r="C65" s="979">
        <v>133</v>
      </c>
      <c r="D65" s="979" t="s">
        <v>683</v>
      </c>
      <c r="E65" s="856"/>
      <c r="F65" s="855"/>
      <c r="G65" s="855"/>
      <c r="H65" s="855"/>
      <c r="I65" s="855"/>
      <c r="J65" s="857">
        <f t="shared" si="15"/>
        <v>133</v>
      </c>
      <c r="K65" s="857" t="s">
        <v>177</v>
      </c>
      <c r="L65" s="899">
        <v>47.1</v>
      </c>
      <c r="M65" s="855"/>
      <c r="N65" s="980"/>
      <c r="O65" s="858">
        <f t="shared" si="16"/>
        <v>6264</v>
      </c>
    </row>
    <row r="66" ht="34.5" customHeight="1" spans="1:15">
      <c r="A66" s="901" t="s">
        <v>684</v>
      </c>
      <c r="B66" s="978" t="s">
        <v>685</v>
      </c>
      <c r="C66" s="979">
        <v>44</v>
      </c>
      <c r="D66" s="979" t="s">
        <v>686</v>
      </c>
      <c r="E66" s="856"/>
      <c r="F66" s="855"/>
      <c r="G66" s="855"/>
      <c r="H66" s="855"/>
      <c r="I66" s="855"/>
      <c r="J66" s="857">
        <f t="shared" ref="J66" si="17">SUM(C66)</f>
        <v>44</v>
      </c>
      <c r="K66" s="857" t="s">
        <v>177</v>
      </c>
      <c r="L66" s="899">
        <v>19.6</v>
      </c>
      <c r="M66" s="855"/>
      <c r="N66" s="980"/>
      <c r="O66" s="858">
        <f t="shared" ref="O66" si="18">ROUND(J66*L66,0)</f>
        <v>862</v>
      </c>
    </row>
    <row r="67" ht="78.75" customHeight="1" spans="1:15">
      <c r="A67" s="901">
        <v>16</v>
      </c>
      <c r="B67" s="978" t="s">
        <v>687</v>
      </c>
      <c r="C67" s="979">
        <v>57</v>
      </c>
      <c r="D67" s="979" t="s">
        <v>688</v>
      </c>
      <c r="E67" s="856"/>
      <c r="F67" s="855"/>
      <c r="G67" s="855"/>
      <c r="H67" s="855"/>
      <c r="I67" s="855"/>
      <c r="J67" s="857">
        <f t="shared" si="15"/>
        <v>57</v>
      </c>
      <c r="K67" s="857" t="s">
        <v>177</v>
      </c>
      <c r="L67" s="899">
        <v>193</v>
      </c>
      <c r="M67" s="855"/>
      <c r="N67" s="980"/>
      <c r="O67" s="858">
        <f t="shared" si="16"/>
        <v>11001</v>
      </c>
    </row>
    <row r="68" ht="81.75" customHeight="1" spans="1:15">
      <c r="A68" s="901">
        <v>17</v>
      </c>
      <c r="B68" s="978" t="s">
        <v>689</v>
      </c>
      <c r="C68" s="979">
        <v>40</v>
      </c>
      <c r="D68" s="979" t="s">
        <v>690</v>
      </c>
      <c r="E68" s="856"/>
      <c r="F68" s="855"/>
      <c r="G68" s="855"/>
      <c r="H68" s="855"/>
      <c r="I68" s="855"/>
      <c r="J68" s="857">
        <f t="shared" si="15"/>
        <v>40</v>
      </c>
      <c r="K68" s="857" t="s">
        <v>177</v>
      </c>
      <c r="L68" s="899">
        <v>101.9</v>
      </c>
      <c r="M68" s="855"/>
      <c r="N68" s="980"/>
      <c r="O68" s="858">
        <f t="shared" si="16"/>
        <v>4076</v>
      </c>
    </row>
    <row r="69" ht="51" spans="1:15">
      <c r="A69" s="901">
        <v>18</v>
      </c>
      <c r="B69" s="978" t="s">
        <v>691</v>
      </c>
      <c r="C69" s="979">
        <v>16</v>
      </c>
      <c r="D69" s="979" t="s">
        <v>692</v>
      </c>
      <c r="E69" s="856"/>
      <c r="F69" s="855"/>
      <c r="G69" s="855"/>
      <c r="H69" s="855"/>
      <c r="I69" s="855"/>
      <c r="J69" s="857">
        <f t="shared" si="15"/>
        <v>16</v>
      </c>
      <c r="K69" s="855"/>
      <c r="L69" s="899">
        <v>114.4</v>
      </c>
      <c r="M69" s="855"/>
      <c r="N69" s="980"/>
      <c r="O69" s="858">
        <f t="shared" si="16"/>
        <v>1830</v>
      </c>
    </row>
    <row r="70" ht="38.25" spans="1:15">
      <c r="A70" s="901">
        <v>19</v>
      </c>
      <c r="B70" s="981" t="s">
        <v>693</v>
      </c>
      <c r="C70" s="979">
        <v>42</v>
      </c>
      <c r="D70" s="979" t="s">
        <v>694</v>
      </c>
      <c r="E70" s="856"/>
      <c r="F70" s="855"/>
      <c r="G70" s="855"/>
      <c r="H70" s="855"/>
      <c r="I70" s="855"/>
      <c r="J70" s="857">
        <f t="shared" si="15"/>
        <v>42</v>
      </c>
      <c r="K70" s="857" t="s">
        <v>177</v>
      </c>
      <c r="L70" s="857">
        <v>741.4</v>
      </c>
      <c r="M70" s="857"/>
      <c r="N70" s="897"/>
      <c r="O70" s="858">
        <f t="shared" si="16"/>
        <v>31139</v>
      </c>
    </row>
    <row r="71" ht="25.5" spans="1:15">
      <c r="A71" s="951">
        <v>20</v>
      </c>
      <c r="B71" s="981" t="s">
        <v>695</v>
      </c>
      <c r="C71" s="979">
        <v>4</v>
      </c>
      <c r="D71" s="982" t="s">
        <v>696</v>
      </c>
      <c r="E71" s="856"/>
      <c r="F71" s="855"/>
      <c r="G71" s="855"/>
      <c r="H71" s="855"/>
      <c r="I71" s="855"/>
      <c r="J71" s="857">
        <f t="shared" si="15"/>
        <v>4</v>
      </c>
      <c r="K71" s="855" t="s">
        <v>177</v>
      </c>
      <c r="L71" s="857">
        <v>8.6</v>
      </c>
      <c r="M71" s="855"/>
      <c r="N71" s="980"/>
      <c r="O71" s="858">
        <f t="shared" si="16"/>
        <v>34</v>
      </c>
    </row>
    <row r="72" spans="1:15">
      <c r="A72" s="867"/>
      <c r="B72" s="983" t="s">
        <v>697</v>
      </c>
      <c r="C72" s="984"/>
      <c r="D72" s="985"/>
      <c r="E72" s="986"/>
      <c r="F72" s="810"/>
      <c r="G72" s="810"/>
      <c r="H72" s="810"/>
      <c r="I72" s="810"/>
      <c r="J72" s="805"/>
      <c r="K72" s="987"/>
      <c r="L72" s="987"/>
      <c r="M72" s="810"/>
      <c r="N72" s="988"/>
      <c r="O72" s="872"/>
    </row>
    <row r="73" ht="38.25" spans="1:15">
      <c r="A73" s="901">
        <v>21</v>
      </c>
      <c r="B73" s="978" t="s">
        <v>698</v>
      </c>
      <c r="C73" s="979">
        <v>136</v>
      </c>
      <c r="D73" s="979" t="s">
        <v>699</v>
      </c>
      <c r="E73" s="989"/>
      <c r="F73" s="857"/>
      <c r="G73" s="857"/>
      <c r="H73" s="857"/>
      <c r="I73" s="857"/>
      <c r="J73" s="857">
        <f t="shared" ref="J73:J76" si="19">SUM(C73)</f>
        <v>136</v>
      </c>
      <c r="K73" s="857" t="s">
        <v>177</v>
      </c>
      <c r="L73" s="857">
        <v>4</v>
      </c>
      <c r="M73" s="857"/>
      <c r="N73" s="897"/>
      <c r="O73" s="858">
        <f t="shared" ref="O73:O76" si="20">ROUND(J73*L73,0)</f>
        <v>544</v>
      </c>
    </row>
    <row r="74" ht="38.25" spans="1:15">
      <c r="A74" s="901">
        <v>22</v>
      </c>
      <c r="B74" s="990" t="s">
        <v>700</v>
      </c>
      <c r="C74" s="953">
        <v>19</v>
      </c>
      <c r="D74" s="953" t="s">
        <v>701</v>
      </c>
      <c r="E74" s="856"/>
      <c r="F74" s="855"/>
      <c r="G74" s="855"/>
      <c r="H74" s="855"/>
      <c r="I74" s="855"/>
      <c r="J74" s="857">
        <f t="shared" si="19"/>
        <v>19</v>
      </c>
      <c r="K74" s="991" t="s">
        <v>177</v>
      </c>
      <c r="L74" s="991">
        <v>6.7</v>
      </c>
      <c r="M74" s="857"/>
      <c r="N74" s="897"/>
      <c r="O74" s="858">
        <f t="shared" si="20"/>
        <v>127</v>
      </c>
    </row>
    <row r="75" spans="1:15">
      <c r="A75" s="901">
        <v>23</v>
      </c>
      <c r="B75" s="990" t="s">
        <v>702</v>
      </c>
      <c r="C75" s="953">
        <v>7</v>
      </c>
      <c r="D75" s="953" t="s">
        <v>703</v>
      </c>
      <c r="E75" s="856"/>
      <c r="F75" s="855"/>
      <c r="G75" s="855"/>
      <c r="H75" s="855"/>
      <c r="I75" s="855"/>
      <c r="J75" s="857">
        <v>13</v>
      </c>
      <c r="K75" s="991" t="s">
        <v>177</v>
      </c>
      <c r="L75" s="991">
        <v>1.9</v>
      </c>
      <c r="M75" s="857"/>
      <c r="N75" s="897"/>
      <c r="O75" s="858">
        <f t="shared" si="20"/>
        <v>25</v>
      </c>
    </row>
    <row r="76" ht="25.5" spans="1:15">
      <c r="A76" s="901">
        <v>24</v>
      </c>
      <c r="B76" s="990" t="s">
        <v>682</v>
      </c>
      <c r="C76" s="953">
        <v>10</v>
      </c>
      <c r="D76" s="953" t="s">
        <v>704</v>
      </c>
      <c r="E76" s="856"/>
      <c r="F76" s="855"/>
      <c r="G76" s="855"/>
      <c r="H76" s="855"/>
      <c r="I76" s="855"/>
      <c r="J76" s="857">
        <f t="shared" si="19"/>
        <v>10</v>
      </c>
      <c r="K76" s="991" t="s">
        <v>177</v>
      </c>
      <c r="L76" s="991">
        <v>45.5</v>
      </c>
      <c r="M76" s="857"/>
      <c r="N76" s="897"/>
      <c r="O76" s="858">
        <f t="shared" si="20"/>
        <v>455</v>
      </c>
    </row>
    <row r="77" spans="1:15">
      <c r="A77" s="901"/>
      <c r="B77" s="992" t="s">
        <v>705</v>
      </c>
      <c r="C77" s="993"/>
      <c r="D77" s="994"/>
      <c r="E77" s="986"/>
      <c r="F77" s="810"/>
      <c r="G77" s="810"/>
      <c r="H77" s="810"/>
      <c r="I77" s="810"/>
      <c r="J77" s="805"/>
      <c r="K77" s="810"/>
      <c r="L77" s="805"/>
      <c r="M77" s="810"/>
      <c r="N77" s="988"/>
      <c r="O77" s="872"/>
    </row>
    <row r="78" ht="27" customHeight="1" spans="1:15">
      <c r="A78" s="901">
        <v>25</v>
      </c>
      <c r="B78" s="995" t="s">
        <v>706</v>
      </c>
      <c r="C78" s="979">
        <v>5</v>
      </c>
      <c r="D78" s="953" t="s">
        <v>707</v>
      </c>
      <c r="E78" s="856"/>
      <c r="F78" s="855"/>
      <c r="G78" s="855"/>
      <c r="H78" s="855"/>
      <c r="I78" s="855"/>
      <c r="J78" s="857">
        <f t="shared" ref="J78:J79" si="21">SUM(C78)</f>
        <v>5</v>
      </c>
      <c r="K78" s="991" t="s">
        <v>177</v>
      </c>
      <c r="L78" s="991">
        <v>5.3</v>
      </c>
      <c r="M78" s="857"/>
      <c r="N78" s="897"/>
      <c r="O78" s="858">
        <f t="shared" ref="O78:O79" si="22">ROUND(J78*L78,0)</f>
        <v>27</v>
      </c>
    </row>
    <row r="79" ht="22.5" customHeight="1" spans="1:15">
      <c r="A79" s="901">
        <v>26</v>
      </c>
      <c r="B79" s="995" t="s">
        <v>708</v>
      </c>
      <c r="C79" s="979">
        <v>5</v>
      </c>
      <c r="D79" s="979" t="s">
        <v>709</v>
      </c>
      <c r="E79" s="856"/>
      <c r="F79" s="855"/>
      <c r="G79" s="855"/>
      <c r="H79" s="857"/>
      <c r="I79" s="857"/>
      <c r="J79" s="857">
        <f t="shared" si="21"/>
        <v>5</v>
      </c>
      <c r="K79" s="857"/>
      <c r="L79" s="899">
        <v>4.9</v>
      </c>
      <c r="M79" s="857"/>
      <c r="N79" s="897"/>
      <c r="O79" s="858">
        <f t="shared" si="22"/>
        <v>25</v>
      </c>
    </row>
    <row r="80" spans="1:15">
      <c r="A80" s="996"/>
      <c r="B80" s="997" t="s">
        <v>710</v>
      </c>
      <c r="C80" s="927"/>
      <c r="D80" s="994"/>
      <c r="E80" s="986"/>
      <c r="F80" s="810"/>
      <c r="G80" s="810"/>
      <c r="H80" s="810"/>
      <c r="I80" s="810"/>
      <c r="J80" s="805"/>
      <c r="K80" s="810"/>
      <c r="L80" s="805"/>
      <c r="M80" s="810"/>
      <c r="N80" s="988"/>
      <c r="O80" s="872"/>
    </row>
    <row r="81" ht="25.5" spans="1:15">
      <c r="A81" s="901">
        <v>27</v>
      </c>
      <c r="B81" s="998" t="s">
        <v>711</v>
      </c>
      <c r="C81" s="979">
        <v>30</v>
      </c>
      <c r="D81" s="979" t="s">
        <v>712</v>
      </c>
      <c r="E81" s="856"/>
      <c r="F81" s="855"/>
      <c r="G81" s="999"/>
      <c r="H81" s="999"/>
      <c r="I81" s="857"/>
      <c r="J81" s="857">
        <f t="shared" ref="J81:J84" si="23">SUM(C81)</f>
        <v>30</v>
      </c>
      <c r="K81" s="857" t="s">
        <v>177</v>
      </c>
      <c r="L81" s="857">
        <v>18.2</v>
      </c>
      <c r="M81" s="857"/>
      <c r="N81" s="897"/>
      <c r="O81" s="858">
        <f t="shared" ref="O81:O84" si="24">ROUND(J81*L81,0)</f>
        <v>546</v>
      </c>
    </row>
    <row r="82" spans="1:15">
      <c r="A82" s="901">
        <v>28</v>
      </c>
      <c r="B82" s="1000" t="s">
        <v>713</v>
      </c>
      <c r="C82" s="979">
        <v>24</v>
      </c>
      <c r="D82" s="898" t="s">
        <v>714</v>
      </c>
      <c r="E82" s="856"/>
      <c r="F82" s="856"/>
      <c r="G82" s="855"/>
      <c r="H82" s="855"/>
      <c r="I82" s="855"/>
      <c r="J82" s="857">
        <f t="shared" si="23"/>
        <v>24</v>
      </c>
      <c r="K82" s="857" t="s">
        <v>177</v>
      </c>
      <c r="L82" s="857">
        <v>58.3</v>
      </c>
      <c r="M82" s="855"/>
      <c r="N82" s="980"/>
      <c r="O82" s="858">
        <f t="shared" si="24"/>
        <v>1399</v>
      </c>
    </row>
    <row r="83" spans="1:15">
      <c r="A83" s="901">
        <v>29</v>
      </c>
      <c r="B83" s="1000" t="s">
        <v>715</v>
      </c>
      <c r="C83" s="979">
        <v>24</v>
      </c>
      <c r="D83" s="898" t="s">
        <v>716</v>
      </c>
      <c r="E83" s="855"/>
      <c r="F83" s="855"/>
      <c r="G83" s="855"/>
      <c r="H83" s="855"/>
      <c r="I83" s="855"/>
      <c r="J83" s="857">
        <f t="shared" si="23"/>
        <v>24</v>
      </c>
      <c r="K83" s="857" t="s">
        <v>177</v>
      </c>
      <c r="L83" s="857">
        <v>3.8</v>
      </c>
      <c r="M83" s="855"/>
      <c r="N83" s="980"/>
      <c r="O83" s="858">
        <f t="shared" si="24"/>
        <v>91</v>
      </c>
    </row>
    <row r="84" spans="1:15">
      <c r="A84" s="901">
        <v>30</v>
      </c>
      <c r="B84" s="1000" t="s">
        <v>717</v>
      </c>
      <c r="C84" s="979">
        <v>5</v>
      </c>
      <c r="D84" s="898" t="s">
        <v>718</v>
      </c>
      <c r="E84" s="855"/>
      <c r="F84" s="855"/>
      <c r="G84" s="855"/>
      <c r="H84" s="855"/>
      <c r="I84" s="855"/>
      <c r="J84" s="857">
        <f t="shared" si="23"/>
        <v>5</v>
      </c>
      <c r="K84" s="855" t="s">
        <v>177</v>
      </c>
      <c r="L84" s="857">
        <v>96.2</v>
      </c>
      <c r="M84" s="855"/>
      <c r="N84" s="980"/>
      <c r="O84" s="858">
        <f t="shared" si="24"/>
        <v>481</v>
      </c>
    </row>
    <row r="85" ht="19.5" customHeight="1" spans="1:15">
      <c r="A85" s="1001" t="s">
        <v>719</v>
      </c>
      <c r="B85" s="1002"/>
      <c r="C85" s="1002"/>
      <c r="D85" s="1003"/>
      <c r="E85" s="855"/>
      <c r="F85" s="855"/>
      <c r="G85" s="855"/>
      <c r="H85" s="855"/>
      <c r="I85" s="855"/>
      <c r="J85" s="857"/>
      <c r="K85" s="855"/>
      <c r="L85" s="857"/>
      <c r="M85" s="855"/>
      <c r="N85" s="980"/>
      <c r="O85" s="1004">
        <f>SUM(O64:O84)</f>
        <v>67080</v>
      </c>
    </row>
    <row r="86" ht="13.85" spans="1:15">
      <c r="A86" s="838" t="s">
        <v>720</v>
      </c>
      <c r="B86" s="839"/>
      <c r="C86" s="839"/>
      <c r="D86" s="839"/>
      <c r="E86" s="839"/>
      <c r="F86" s="839"/>
      <c r="G86" s="839"/>
      <c r="H86" s="839"/>
      <c r="I86" s="839"/>
      <c r="J86" s="839"/>
      <c r="K86" s="839"/>
      <c r="L86" s="839"/>
      <c r="M86" s="839"/>
      <c r="N86" s="839"/>
      <c r="O86" s="840"/>
    </row>
    <row r="87" ht="53.25" customHeight="1" spans="1:15">
      <c r="A87" s="917">
        <v>31</v>
      </c>
      <c r="B87" s="1005" t="s">
        <v>721</v>
      </c>
      <c r="C87" s="919"/>
      <c r="D87" s="920" t="s">
        <v>722</v>
      </c>
      <c r="E87" s="970"/>
      <c r="F87" s="970"/>
      <c r="G87" s="970"/>
      <c r="H87" s="970"/>
      <c r="I87" s="970"/>
      <c r="J87" s="970">
        <v>1</v>
      </c>
      <c r="K87" s="970" t="s">
        <v>177</v>
      </c>
      <c r="L87" s="970">
        <v>800</v>
      </c>
      <c r="M87" s="970" t="s">
        <v>177</v>
      </c>
      <c r="N87" s="970">
        <v>1.25</v>
      </c>
      <c r="O87" s="1006">
        <f>ROUND(J87*L87*N87,0)</f>
        <v>1000</v>
      </c>
    </row>
    <row r="88" ht="25.5" spans="1:15">
      <c r="A88" s="876"/>
      <c r="B88" s="1007" t="s">
        <v>723</v>
      </c>
      <c r="C88" s="828"/>
      <c r="D88" s="1008" t="s">
        <v>724</v>
      </c>
      <c r="E88" s="879"/>
      <c r="F88" s="879"/>
      <c r="G88" s="879"/>
      <c r="H88" s="879"/>
      <c r="I88" s="879"/>
      <c r="J88" s="879"/>
      <c r="K88" s="879"/>
      <c r="L88" s="879"/>
      <c r="M88" s="879"/>
      <c r="N88" s="879"/>
      <c r="O88" s="1009"/>
    </row>
    <row r="89" ht="67.5" customHeight="1" spans="1:15">
      <c r="A89" s="1010">
        <v>32</v>
      </c>
      <c r="B89" s="1011" t="s">
        <v>725</v>
      </c>
      <c r="C89" s="1012">
        <f>SUM(C18)</f>
        <v>29.54</v>
      </c>
      <c r="D89" s="1013" t="s">
        <v>726</v>
      </c>
      <c r="E89" s="890"/>
      <c r="F89" s="890"/>
      <c r="G89" s="890"/>
      <c r="H89" s="890"/>
      <c r="I89" s="890"/>
      <c r="J89" s="890">
        <f>SUM(C89)</f>
        <v>29.54</v>
      </c>
      <c r="K89" s="890" t="s">
        <v>177</v>
      </c>
      <c r="L89" s="890">
        <v>18.5</v>
      </c>
      <c r="M89" s="890"/>
      <c r="N89" s="890"/>
      <c r="O89" s="1014">
        <f>SUM(J89*L89)</f>
        <v>546.49</v>
      </c>
    </row>
    <row r="90" ht="52.5" customHeight="1" spans="1:15">
      <c r="A90" s="859">
        <v>33</v>
      </c>
      <c r="B90" s="932" t="s">
        <v>727</v>
      </c>
      <c r="C90" s="1015"/>
      <c r="D90" s="889" t="s">
        <v>728</v>
      </c>
      <c r="E90" s="864"/>
      <c r="F90" s="864"/>
      <c r="G90" s="864"/>
      <c r="H90" s="864"/>
      <c r="I90" s="864"/>
      <c r="J90" s="883"/>
      <c r="K90" s="864"/>
      <c r="L90" s="864"/>
      <c r="M90" s="864"/>
      <c r="N90" s="884"/>
      <c r="O90" s="865"/>
    </row>
    <row r="91" ht="27" customHeight="1" spans="1:15">
      <c r="A91" s="867"/>
      <c r="B91" s="1016" t="s">
        <v>729</v>
      </c>
      <c r="C91" s="1017">
        <v>507.3</v>
      </c>
      <c r="D91" s="938" t="s">
        <v>631</v>
      </c>
      <c r="E91" s="805"/>
      <c r="F91" s="805"/>
      <c r="G91" s="805"/>
      <c r="H91" s="805"/>
      <c r="I91" s="805"/>
      <c r="J91" s="870">
        <f>SUM(C91)</f>
        <v>507.3</v>
      </c>
      <c r="K91" s="805" t="s">
        <v>177</v>
      </c>
      <c r="L91" s="805">
        <v>10.7</v>
      </c>
      <c r="M91" s="805" t="s">
        <v>177</v>
      </c>
      <c r="N91" s="910">
        <v>1.2</v>
      </c>
      <c r="O91" s="872">
        <f>ROUND(J91*L91,0)</f>
        <v>5428</v>
      </c>
    </row>
    <row r="92" ht="33" customHeight="1" spans="1:15">
      <c r="A92" s="867"/>
      <c r="B92" s="1016" t="s">
        <v>730</v>
      </c>
      <c r="C92" s="1017">
        <v>1073.55</v>
      </c>
      <c r="D92" s="938" t="s">
        <v>731</v>
      </c>
      <c r="E92" s="805"/>
      <c r="F92" s="805"/>
      <c r="G92" s="805"/>
      <c r="H92" s="805"/>
      <c r="I92" s="805"/>
      <c r="J92" s="870">
        <f>SUM(C92)</f>
        <v>1073.55</v>
      </c>
      <c r="K92" s="805" t="s">
        <v>177</v>
      </c>
      <c r="L92" s="805">
        <v>10.7</v>
      </c>
      <c r="M92" s="805" t="s">
        <v>177</v>
      </c>
      <c r="N92" s="910">
        <v>1.2</v>
      </c>
      <c r="O92" s="872">
        <f>ROUND(J92*L92,0)</f>
        <v>11487</v>
      </c>
    </row>
    <row r="93" ht="60" customHeight="1" spans="1:15">
      <c r="A93" s="876"/>
      <c r="B93" s="975" t="s">
        <v>732</v>
      </c>
      <c r="C93" s="1018"/>
      <c r="D93" s="891" t="s">
        <v>733</v>
      </c>
      <c r="E93" s="880"/>
      <c r="F93" s="880"/>
      <c r="G93" s="880"/>
      <c r="H93" s="880"/>
      <c r="I93" s="880"/>
      <c r="J93" s="893"/>
      <c r="K93" s="880"/>
      <c r="L93" s="880"/>
      <c r="M93" s="880"/>
      <c r="N93" s="880"/>
      <c r="O93" s="881"/>
    </row>
    <row r="94" ht="36.75" customHeight="1" spans="1:15">
      <c r="A94" s="859">
        <v>34</v>
      </c>
      <c r="B94" s="932" t="s">
        <v>734</v>
      </c>
      <c r="C94" s="861"/>
      <c r="D94" s="889" t="s">
        <v>735</v>
      </c>
      <c r="E94" s="864"/>
      <c r="F94" s="864"/>
      <c r="G94" s="864"/>
      <c r="H94" s="864"/>
      <c r="I94" s="864"/>
      <c r="J94" s="1019"/>
      <c r="K94" s="864"/>
      <c r="L94" s="864"/>
      <c r="M94" s="864"/>
      <c r="N94" s="864"/>
      <c r="O94" s="865"/>
    </row>
    <row r="95" ht="20.25" customHeight="1" spans="1:15">
      <c r="A95" s="867"/>
      <c r="B95" s="1020" t="s">
        <v>736</v>
      </c>
      <c r="C95" s="927"/>
      <c r="D95" s="938"/>
      <c r="E95" s="805"/>
      <c r="F95" s="805"/>
      <c r="G95" s="805"/>
      <c r="H95" s="805"/>
      <c r="I95" s="805"/>
      <c r="J95" s="909"/>
      <c r="K95" s="805"/>
      <c r="L95" s="805"/>
      <c r="M95" s="805"/>
      <c r="N95" s="805"/>
      <c r="O95" s="872"/>
    </row>
    <row r="96" spans="1:15">
      <c r="A96" s="867"/>
      <c r="B96" s="1021" t="s">
        <v>668</v>
      </c>
      <c r="C96" s="1022">
        <f>SUM(C55)</f>
        <v>8</v>
      </c>
      <c r="D96" s="938" t="s">
        <v>737</v>
      </c>
      <c r="E96" s="805"/>
      <c r="F96" s="805"/>
      <c r="G96" s="805"/>
      <c r="H96" s="805"/>
      <c r="I96" s="805"/>
      <c r="J96" s="909">
        <f t="shared" ref="J96:J99" si="25">SUM(C96)</f>
        <v>8</v>
      </c>
      <c r="K96" s="805" t="s">
        <v>177</v>
      </c>
      <c r="L96" s="805">
        <v>38.3</v>
      </c>
      <c r="M96" s="805"/>
      <c r="N96" s="805"/>
      <c r="O96" s="872">
        <f t="shared" ref="O96:O99" si="26">ROUND(J96*L96,0)</f>
        <v>306</v>
      </c>
    </row>
    <row r="97" spans="1:15">
      <c r="A97" s="867"/>
      <c r="B97" s="1021" t="s">
        <v>669</v>
      </c>
      <c r="C97" s="1022">
        <f>SUM(C56)</f>
        <v>7</v>
      </c>
      <c r="D97" s="938" t="s">
        <v>737</v>
      </c>
      <c r="E97" s="805"/>
      <c r="F97" s="805"/>
      <c r="G97" s="805"/>
      <c r="H97" s="805"/>
      <c r="I97" s="805"/>
      <c r="J97" s="909">
        <f t="shared" si="25"/>
        <v>7</v>
      </c>
      <c r="K97" s="805" t="s">
        <v>177</v>
      </c>
      <c r="L97" s="805">
        <v>48.2</v>
      </c>
      <c r="M97" s="805"/>
      <c r="N97" s="805"/>
      <c r="O97" s="872">
        <f t="shared" si="26"/>
        <v>337</v>
      </c>
    </row>
    <row r="98" spans="1:15">
      <c r="A98" s="867"/>
      <c r="B98" s="1023" t="s">
        <v>738</v>
      </c>
      <c r="C98" s="979">
        <f>SUM(C59)</f>
        <v>6</v>
      </c>
      <c r="D98" s="979" t="s">
        <v>739</v>
      </c>
      <c r="E98" s="857"/>
      <c r="F98" s="857"/>
      <c r="G98" s="857"/>
      <c r="H98" s="857"/>
      <c r="I98" s="857"/>
      <c r="J98" s="896">
        <f t="shared" si="25"/>
        <v>6</v>
      </c>
      <c r="K98" s="857" t="s">
        <v>177</v>
      </c>
      <c r="L98" s="857">
        <v>8.1</v>
      </c>
      <c r="M98" s="857"/>
      <c r="N98" s="857"/>
      <c r="O98" s="858">
        <f t="shared" si="26"/>
        <v>49</v>
      </c>
    </row>
    <row r="99" spans="1:15">
      <c r="A99" s="876"/>
      <c r="B99" s="1023" t="s">
        <v>740</v>
      </c>
      <c r="C99" s="1024">
        <f>SUM(C58)</f>
        <v>4</v>
      </c>
      <c r="D99" s="979"/>
      <c r="E99" s="857"/>
      <c r="F99" s="857"/>
      <c r="G99" s="857"/>
      <c r="H99" s="857"/>
      <c r="I99" s="857"/>
      <c r="J99" s="896">
        <f t="shared" si="25"/>
        <v>4</v>
      </c>
      <c r="K99" s="857" t="s">
        <v>177</v>
      </c>
      <c r="L99" s="857">
        <v>94.7</v>
      </c>
      <c r="M99" s="857"/>
      <c r="N99" s="857"/>
      <c r="O99" s="858">
        <f t="shared" si="26"/>
        <v>379</v>
      </c>
    </row>
    <row r="100" spans="1:15">
      <c r="A100" s="859">
        <v>35</v>
      </c>
      <c r="B100" s="902" t="s">
        <v>741</v>
      </c>
      <c r="C100" s="854"/>
      <c r="D100" s="979" t="s">
        <v>742</v>
      </c>
      <c r="E100" s="989"/>
      <c r="F100" s="989"/>
      <c r="G100" s="857"/>
      <c r="H100" s="857" t="s">
        <v>179</v>
      </c>
      <c r="I100" s="857"/>
      <c r="J100" s="896"/>
      <c r="K100" s="857"/>
      <c r="L100" s="857"/>
      <c r="M100" s="857"/>
      <c r="N100" s="897"/>
      <c r="O100" s="858"/>
    </row>
    <row r="101" spans="1:15">
      <c r="A101" s="936"/>
      <c r="B101" s="902" t="s">
        <v>743</v>
      </c>
      <c r="C101" s="854"/>
      <c r="D101" s="979" t="s">
        <v>631</v>
      </c>
      <c r="E101" s="989"/>
      <c r="F101" s="989"/>
      <c r="G101" s="857"/>
      <c r="H101" s="857"/>
      <c r="I101" s="857"/>
      <c r="J101" s="896">
        <f>SUM(O64:O71)</f>
        <v>63360</v>
      </c>
      <c r="K101" s="857" t="s">
        <v>177</v>
      </c>
      <c r="L101" s="857">
        <v>0.2</v>
      </c>
      <c r="M101" s="857"/>
      <c r="N101" s="897"/>
      <c r="O101" s="858">
        <f t="shared" ref="O101:O106" si="27">ROUND(J101*L101,0)</f>
        <v>12672</v>
      </c>
    </row>
    <row r="102" spans="1:15">
      <c r="A102" s="936"/>
      <c r="B102" s="902" t="s">
        <v>744</v>
      </c>
      <c r="C102" s="854"/>
      <c r="D102" s="979" t="s">
        <v>731</v>
      </c>
      <c r="E102" s="989"/>
      <c r="F102" s="989"/>
      <c r="G102" s="857"/>
      <c r="H102" s="857"/>
      <c r="I102" s="857"/>
      <c r="J102" s="896">
        <f>SUM(O73:O76)</f>
        <v>1151</v>
      </c>
      <c r="K102" s="857" t="s">
        <v>177</v>
      </c>
      <c r="L102" s="857">
        <v>0.15</v>
      </c>
      <c r="M102" s="857"/>
      <c r="N102" s="897"/>
      <c r="O102" s="858">
        <f t="shared" si="27"/>
        <v>173</v>
      </c>
    </row>
    <row r="103" spans="1:15">
      <c r="A103" s="936"/>
      <c r="B103" s="902" t="s">
        <v>745</v>
      </c>
      <c r="C103" s="854"/>
      <c r="D103" s="979" t="s">
        <v>746</v>
      </c>
      <c r="E103" s="989"/>
      <c r="F103" s="989"/>
      <c r="G103" s="857"/>
      <c r="H103" s="857"/>
      <c r="I103" s="857"/>
      <c r="J103" s="896">
        <f>SUM(O78:O79)</f>
        <v>52</v>
      </c>
      <c r="K103" s="857" t="s">
        <v>177</v>
      </c>
      <c r="L103" s="857">
        <v>0.12</v>
      </c>
      <c r="M103" s="857"/>
      <c r="N103" s="897"/>
      <c r="O103" s="858">
        <f t="shared" si="27"/>
        <v>6</v>
      </c>
    </row>
    <row r="104" spans="1:15">
      <c r="A104" s="936"/>
      <c r="B104" s="902" t="s">
        <v>747</v>
      </c>
      <c r="C104" s="854"/>
      <c r="D104" s="979" t="s">
        <v>739</v>
      </c>
      <c r="E104" s="989"/>
      <c r="F104" s="989"/>
      <c r="G104" s="857"/>
      <c r="H104" s="857"/>
      <c r="I104" s="857"/>
      <c r="J104" s="896">
        <f>SUM(O82:O83)</f>
        <v>1490</v>
      </c>
      <c r="K104" s="857" t="s">
        <v>177</v>
      </c>
      <c r="L104" s="857">
        <v>0.12</v>
      </c>
      <c r="M104" s="857"/>
      <c r="N104" s="897"/>
      <c r="O104" s="858">
        <f t="shared" si="27"/>
        <v>179</v>
      </c>
    </row>
    <row r="105" spans="1:15">
      <c r="A105" s="936"/>
      <c r="B105" s="1025" t="s">
        <v>748</v>
      </c>
      <c r="C105" s="854"/>
      <c r="D105" s="979" t="s">
        <v>749</v>
      </c>
      <c r="E105" s="989"/>
      <c r="F105" s="989"/>
      <c r="G105" s="857"/>
      <c r="H105" s="857"/>
      <c r="I105" s="857"/>
      <c r="J105" s="896">
        <f>SUM(O84)</f>
        <v>481</v>
      </c>
      <c r="K105" s="857" t="s">
        <v>177</v>
      </c>
      <c r="L105" s="857">
        <v>0.15</v>
      </c>
      <c r="M105" s="857"/>
      <c r="N105" s="897"/>
      <c r="O105" s="858">
        <f t="shared" si="27"/>
        <v>72</v>
      </c>
    </row>
    <row r="106" spans="1:15">
      <c r="A106" s="823"/>
      <c r="B106" s="902" t="s">
        <v>750</v>
      </c>
      <c r="C106" s="854"/>
      <c r="D106" s="979" t="s">
        <v>751</v>
      </c>
      <c r="E106" s="989"/>
      <c r="F106" s="989"/>
      <c r="G106" s="857"/>
      <c r="H106" s="857"/>
      <c r="I106" s="857"/>
      <c r="J106" s="896">
        <f>SUM(O81)</f>
        <v>546</v>
      </c>
      <c r="K106" s="857" t="s">
        <v>177</v>
      </c>
      <c r="L106" s="857">
        <v>0.15</v>
      </c>
      <c r="M106" s="857"/>
      <c r="N106" s="897"/>
      <c r="O106" s="858">
        <f t="shared" si="27"/>
        <v>82</v>
      </c>
    </row>
    <row r="107" ht="19.5" customHeight="1" spans="1:15">
      <c r="A107" s="1026" t="s">
        <v>752</v>
      </c>
      <c r="B107" s="845"/>
      <c r="C107" s="854"/>
      <c r="D107" s="1027"/>
      <c r="E107" s="857"/>
      <c r="F107" s="989"/>
      <c r="G107" s="857"/>
      <c r="H107" s="857"/>
      <c r="I107" s="857"/>
      <c r="J107" s="896"/>
      <c r="K107" s="857"/>
      <c r="L107" s="857"/>
      <c r="M107" s="857"/>
      <c r="N107" s="857"/>
      <c r="O107" s="1028">
        <f>SUM(O87:O106)</f>
        <v>32716.49</v>
      </c>
    </row>
    <row r="108" spans="1:15">
      <c r="A108" s="859">
        <v>36</v>
      </c>
      <c r="B108" s="860" t="s">
        <v>753</v>
      </c>
      <c r="C108" s="861"/>
      <c r="D108" s="1029" t="s">
        <v>754</v>
      </c>
      <c r="E108" s="805"/>
      <c r="F108" s="933"/>
      <c r="G108" s="805"/>
      <c r="H108" s="805"/>
      <c r="I108" s="805"/>
      <c r="J108" s="909">
        <f>O107</f>
        <v>32716.49</v>
      </c>
      <c r="K108" s="805" t="s">
        <v>177</v>
      </c>
      <c r="L108" s="1030">
        <v>0.16</v>
      </c>
      <c r="M108" s="805"/>
      <c r="N108" s="805"/>
      <c r="O108" s="872">
        <f>ROUND(J108*L108,0)</f>
        <v>5235</v>
      </c>
    </row>
    <row r="109" spans="1:15">
      <c r="A109" s="1031" t="s">
        <v>755</v>
      </c>
      <c r="B109" s="966"/>
      <c r="C109" s="966"/>
      <c r="D109" s="919"/>
      <c r="E109" s="922"/>
      <c r="F109" s="922"/>
      <c r="G109" s="922"/>
      <c r="H109" s="922"/>
      <c r="I109" s="922"/>
      <c r="J109" s="968"/>
      <c r="K109" s="922"/>
      <c r="L109" s="922"/>
      <c r="M109" s="922"/>
      <c r="N109" s="922"/>
      <c r="O109" s="924">
        <f>SUM(O107:O108)</f>
        <v>37951.49</v>
      </c>
    </row>
    <row r="110" ht="24.75" customHeight="1" spans="1:15">
      <c r="A110" s="1032" t="s">
        <v>756</v>
      </c>
      <c r="B110" s="1033"/>
      <c r="C110" s="1033"/>
      <c r="D110" s="1033"/>
      <c r="E110" s="890"/>
      <c r="F110" s="934"/>
      <c r="G110" s="890"/>
      <c r="H110" s="890"/>
      <c r="I110" s="890"/>
      <c r="J110" s="1019"/>
      <c r="K110" s="864"/>
      <c r="L110" s="864"/>
      <c r="M110" s="1034"/>
      <c r="N110" s="1034"/>
      <c r="O110" s="1035">
        <f>SUM(O61+O85+O109)</f>
        <v>176663.07</v>
      </c>
    </row>
    <row r="111" ht="13.85" spans="1:15">
      <c r="A111" s="838" t="s">
        <v>757</v>
      </c>
      <c r="B111" s="839"/>
      <c r="C111" s="839"/>
      <c r="D111" s="839"/>
      <c r="E111" s="839"/>
      <c r="F111" s="839"/>
      <c r="G111" s="839"/>
      <c r="H111" s="839"/>
      <c r="I111" s="839"/>
      <c r="J111" s="839"/>
      <c r="K111" s="839"/>
      <c r="L111" s="839"/>
      <c r="M111" s="839"/>
      <c r="N111" s="839"/>
      <c r="O111" s="840"/>
    </row>
    <row r="112" ht="55.5" customHeight="1" spans="1:15">
      <c r="A112" s="901">
        <v>37</v>
      </c>
      <c r="B112" s="1025" t="s">
        <v>758</v>
      </c>
      <c r="C112" s="854"/>
      <c r="D112" s="979" t="s">
        <v>759</v>
      </c>
      <c r="E112" s="856"/>
      <c r="F112" s="857"/>
      <c r="G112" s="896"/>
      <c r="H112" s="845"/>
      <c r="I112" s="857"/>
      <c r="J112" s="896">
        <f>O61</f>
        <v>71631.58</v>
      </c>
      <c r="K112" s="857" t="s">
        <v>177</v>
      </c>
      <c r="L112" s="1036">
        <v>0.15</v>
      </c>
      <c r="M112" s="896"/>
      <c r="N112" s="1037"/>
      <c r="O112" s="858">
        <f>ROUND((J112)*L112,0)</f>
        <v>10745</v>
      </c>
    </row>
    <row r="113" ht="69.75" customHeight="1" spans="1:20">
      <c r="A113" s="901">
        <v>38</v>
      </c>
      <c r="B113" s="1025" t="s">
        <v>760</v>
      </c>
      <c r="C113" s="854"/>
      <c r="D113" s="979" t="s">
        <v>761</v>
      </c>
      <c r="E113" s="989"/>
      <c r="F113" s="857"/>
      <c r="G113" s="896"/>
      <c r="H113" s="845"/>
      <c r="I113" s="857" t="s">
        <v>762</v>
      </c>
      <c r="J113" s="896">
        <f>J112</f>
        <v>71631.58</v>
      </c>
      <c r="K113" s="857" t="s">
        <v>201</v>
      </c>
      <c r="L113" s="896">
        <f>O112</f>
        <v>10745</v>
      </c>
      <c r="M113" s="857" t="s">
        <v>763</v>
      </c>
      <c r="N113" s="1038">
        <v>0.2</v>
      </c>
      <c r="O113" s="858">
        <f t="shared" ref="O113" si="28">ROUND((G113+J113+L113)*N113,0)</f>
        <v>16475</v>
      </c>
    </row>
    <row r="114" ht="40.5" customHeight="1" spans="1:20">
      <c r="A114" s="859">
        <v>39</v>
      </c>
      <c r="B114" s="1025" t="s">
        <v>764</v>
      </c>
      <c r="C114" s="854"/>
      <c r="D114" s="979" t="s">
        <v>765</v>
      </c>
      <c r="E114" s="999"/>
      <c r="F114" s="999"/>
      <c r="G114" s="896"/>
      <c r="H114" s="845"/>
      <c r="I114" s="857" t="s">
        <v>762</v>
      </c>
      <c r="J114" s="896">
        <f>J112</f>
        <v>71631.58</v>
      </c>
      <c r="K114" s="857" t="s">
        <v>201</v>
      </c>
      <c r="L114" s="896">
        <f>O112</f>
        <v>10745</v>
      </c>
      <c r="M114" s="857" t="s">
        <v>763</v>
      </c>
      <c r="N114" s="1038">
        <v>0.06</v>
      </c>
      <c r="O114" s="858">
        <f>ROUND((J114+L114)*N114,0)</f>
        <v>4943</v>
      </c>
    </row>
    <row r="115" ht="13.85" spans="1:20">
      <c r="A115" s="1039" t="s">
        <v>766</v>
      </c>
      <c r="B115" s="839"/>
      <c r="C115" s="1040"/>
      <c r="D115" s="1041"/>
      <c r="E115" s="1042"/>
      <c r="F115" s="1043"/>
      <c r="G115" s="1044"/>
      <c r="H115" s="1044"/>
      <c r="I115" s="1044"/>
      <c r="J115" s="1045"/>
      <c r="K115" s="1046"/>
      <c r="L115" s="1045"/>
      <c r="M115" s="1046"/>
      <c r="N115" s="1047"/>
      <c r="O115" s="1048">
        <f>SUM(O112:O114)</f>
        <v>32163</v>
      </c>
    </row>
    <row r="116" ht="21.75" customHeight="1" spans="1:20">
      <c r="A116" s="1039" t="s">
        <v>767</v>
      </c>
      <c r="B116" s="1049"/>
      <c r="C116" s="1049"/>
      <c r="D116" s="1050"/>
      <c r="E116" s="1051"/>
      <c r="F116" s="1052"/>
      <c r="G116" s="1052"/>
      <c r="H116" s="1052"/>
      <c r="I116" s="1052"/>
      <c r="J116" s="1053"/>
      <c r="K116" s="1054"/>
      <c r="L116" s="1053"/>
      <c r="M116" s="1054"/>
      <c r="N116" s="1055"/>
      <c r="O116" s="1048">
        <f>SUM(O110+O115)</f>
        <v>208826.07</v>
      </c>
    </row>
    <row r="117" ht="33" customHeight="1" spans="1:20">
      <c r="A117" s="1056" t="s">
        <v>768</v>
      </c>
      <c r="B117" s="1057"/>
      <c r="C117" s="1057"/>
      <c r="D117" s="1057"/>
      <c r="E117" s="966"/>
      <c r="F117" s="1058"/>
      <c r="G117" s="1059" t="s">
        <v>769</v>
      </c>
      <c r="H117" s="1059"/>
      <c r="I117" s="966"/>
      <c r="J117" s="1060">
        <f>SUM(O116)</f>
        <v>208826.07</v>
      </c>
      <c r="K117" s="921" t="s">
        <v>177</v>
      </c>
      <c r="L117" s="921">
        <v>66.38</v>
      </c>
      <c r="M117" s="966"/>
      <c r="N117" s="966"/>
      <c r="O117" s="1061">
        <f>SUM(J117*L117)/1000</f>
        <v>13861.8745266</v>
      </c>
    </row>
    <row r="118" ht="46.5" customHeight="1" spans="1:20">
      <c r="A118" s="1062" t="s">
        <v>770</v>
      </c>
      <c r="D118" s="927"/>
      <c r="E118" s="1063"/>
      <c r="F118" s="798"/>
      <c r="G118" s="1064" t="s">
        <v>769</v>
      </c>
      <c r="I118" s="1065"/>
      <c r="J118" s="1066"/>
      <c r="K118" s="1067"/>
      <c r="L118" s="1067"/>
      <c r="M118" s="1065"/>
      <c r="N118" s="1067"/>
      <c r="O118" s="1068"/>
    </row>
    <row r="119" s="802" customFormat="1" spans="1:20">
      <c r="A119" s="1069" t="s">
        <v>602</v>
      </c>
      <c r="B119" s="1070"/>
      <c r="C119" s="1070"/>
      <c r="D119" s="1071"/>
      <c r="E119" s="1072"/>
      <c r="F119" s="1073"/>
      <c r="G119" s="1074"/>
      <c r="H119" s="1075"/>
      <c r="I119" s="1076"/>
      <c r="J119" s="1077">
        <f>SUM(O117)</f>
        <v>13861.8745266</v>
      </c>
      <c r="K119" s="1077" t="s">
        <v>771</v>
      </c>
      <c r="L119" s="1077">
        <v>5.83</v>
      </c>
      <c r="M119" s="1078"/>
      <c r="N119" s="1079"/>
      <c r="O119" s="1080">
        <f>SUM(J119/L119)</f>
        <v>2377.68002171527</v>
      </c>
      <c r="P119" s="1081"/>
      <c r="Q119" s="1081"/>
      <c r="R119" s="1081"/>
      <c r="S119" s="1081"/>
      <c r="T119" s="1081"/>
    </row>
    <row r="120" spans="1:20">
      <c r="A120" s="1065"/>
      <c r="B120" s="796"/>
      <c r="C120" s="797"/>
      <c r="D120" s="798"/>
      <c r="E120" s="799"/>
      <c r="F120" s="1082"/>
      <c r="G120" s="1082"/>
      <c r="H120" s="1082"/>
      <c r="I120" s="1082"/>
      <c r="J120" s="800"/>
      <c r="K120" s="1082"/>
      <c r="L120" s="800"/>
      <c r="M120" s="1082"/>
      <c r="N120" s="1082"/>
      <c r="O120" s="1083"/>
    </row>
    <row r="121" spans="1:20">
      <c r="A121" s="1065"/>
      <c r="B121" s="796" t="s">
        <v>245</v>
      </c>
      <c r="C121" s="797"/>
      <c r="D121" s="798"/>
      <c r="E121" s="799"/>
      <c r="F121" s="800" t="s">
        <v>772</v>
      </c>
      <c r="O121" s="1083"/>
    </row>
    <row r="122" spans="1:20">
      <c r="A122" s="811"/>
      <c r="B122" s="806"/>
      <c r="C122" s="807"/>
      <c r="D122" s="808"/>
      <c r="E122" s="809"/>
      <c r="F122" s="809"/>
      <c r="G122" s="809"/>
      <c r="H122" s="809"/>
      <c r="I122" s="809"/>
      <c r="J122" s="805"/>
      <c r="K122" s="809"/>
      <c r="L122" s="805"/>
      <c r="M122" s="809"/>
      <c r="N122" s="809"/>
      <c r="O122" s="810"/>
    </row>
  </sheetData>
  <mergeCells count="93">
    <mergeCell ref="A1:O1"/>
    <mergeCell ref="A2:O2"/>
    <mergeCell ref="D4:O4"/>
    <mergeCell ref="D5:O5"/>
    <mergeCell ref="B10:C10"/>
    <mergeCell ref="E12:N12"/>
    <mergeCell ref="A13:O13"/>
    <mergeCell ref="A14:O14"/>
    <mergeCell ref="A15:O15"/>
    <mergeCell ref="A16:O16"/>
    <mergeCell ref="A17:O17"/>
    <mergeCell ref="B19:D19"/>
    <mergeCell ref="B20:C20"/>
    <mergeCell ref="B24:C24"/>
    <mergeCell ref="B25:C25"/>
    <mergeCell ref="B28:C28"/>
    <mergeCell ref="B34:C34"/>
    <mergeCell ref="B35:C35"/>
    <mergeCell ref="B36:C36"/>
    <mergeCell ref="B37:C37"/>
    <mergeCell ref="B38:C38"/>
    <mergeCell ref="B39:C39"/>
    <mergeCell ref="B40:C40"/>
    <mergeCell ref="B41:C41"/>
    <mergeCell ref="B42:D42"/>
    <mergeCell ref="B43:C43"/>
    <mergeCell ref="G44:H44"/>
    <mergeCell ref="G45:H45"/>
    <mergeCell ref="B46:C46"/>
    <mergeCell ref="B47:D47"/>
    <mergeCell ref="B48:C48"/>
    <mergeCell ref="B54:C54"/>
    <mergeCell ref="G56:H56"/>
    <mergeCell ref="B57:C57"/>
    <mergeCell ref="A61:D61"/>
    <mergeCell ref="G61:H61"/>
    <mergeCell ref="A62:O62"/>
    <mergeCell ref="B63:C63"/>
    <mergeCell ref="B72:C72"/>
    <mergeCell ref="B80:C80"/>
    <mergeCell ref="A85:D85"/>
    <mergeCell ref="A86:O86"/>
    <mergeCell ref="B87:C87"/>
    <mergeCell ref="B88:C88"/>
    <mergeCell ref="B90:C90"/>
    <mergeCell ref="B93:C93"/>
    <mergeCell ref="B94:C94"/>
    <mergeCell ref="B95:C95"/>
    <mergeCell ref="B100:C100"/>
    <mergeCell ref="B101:C101"/>
    <mergeCell ref="B102:C102"/>
    <mergeCell ref="B103:C103"/>
    <mergeCell ref="B104:C104"/>
    <mergeCell ref="B105:C105"/>
    <mergeCell ref="B106:C106"/>
    <mergeCell ref="A107:C107"/>
    <mergeCell ref="B108:C108"/>
    <mergeCell ref="A109:D109"/>
    <mergeCell ref="A110:D110"/>
    <mergeCell ref="A111:O111"/>
    <mergeCell ref="B112:C112"/>
    <mergeCell ref="G112:H112"/>
    <mergeCell ref="B113:C113"/>
    <mergeCell ref="G113:H113"/>
    <mergeCell ref="B114:C114"/>
    <mergeCell ref="G114:H114"/>
    <mergeCell ref="A115:C115"/>
    <mergeCell ref="A116:D116"/>
    <mergeCell ref="A117:D117"/>
    <mergeCell ref="G117:H117"/>
    <mergeCell ref="A118:D118"/>
    <mergeCell ref="G118:H118"/>
    <mergeCell ref="A119:D119"/>
    <mergeCell ref="F121:N121"/>
    <mergeCell ref="A10:A11"/>
    <mergeCell ref="A20:A24"/>
    <mergeCell ref="A25:A27"/>
    <mergeCell ref="A28:A34"/>
    <mergeCell ref="A35:A36"/>
    <mergeCell ref="A37:A38"/>
    <mergeCell ref="A48:A52"/>
    <mergeCell ref="A54:A56"/>
    <mergeCell ref="A57:A58"/>
    <mergeCell ref="A90:A93"/>
    <mergeCell ref="A94:A99"/>
    <mergeCell ref="A100:A106"/>
    <mergeCell ref="D10:D11"/>
    <mergeCell ref="D21:D22"/>
    <mergeCell ref="O10:O11"/>
    <mergeCell ref="B31:C32"/>
    <mergeCell ref="E10:N11"/>
    <mergeCell ref="D8:O9"/>
    <mergeCell ref="D6:O7"/>
  </mergeCells>
  <pageMargins left="0.25" right="0.25" top="0.75" bottom="0.75" header="0.3" footer="0.3"/>
  <pageSetup paperSize="9" scale="68" orientation="portrait"/>
  <headerFooter/>
  <rowBreaks count="3" manualBreakCount="3">
    <brk id="46" max="14" man="1"/>
    <brk id="92" max="14" man="1"/>
    <brk id="122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9"/>
  <dimension ref="A1:P66"/>
  <sheetViews>
    <sheetView zoomScale="89" zoomScaleNormal="89" workbookViewId="0">
      <selection activeCell="D72" sqref="D72"/>
    </sheetView>
  </sheetViews>
  <sheetFormatPr defaultColWidth="9.14159292035398" defaultRowHeight="13.1"/>
  <cols>
    <col min="1" max="1" width="4.28318584070797" style="560" customWidth="1"/>
    <col min="2" max="2" width="30.141592920354" style="561" customWidth="1"/>
    <col min="3" max="3" width="8.28318584070797" style="562" customWidth="1"/>
    <col min="4" max="4" width="13.4247787610619" style="563" customWidth="1"/>
    <col min="5" max="5" width="1.56637168141593" style="564" hidden="1" customWidth="1"/>
    <col min="6" max="6" width="1.28318584070796" style="564" customWidth="1"/>
    <col min="7" max="7" width="4.56637168141593" style="564" customWidth="1"/>
    <col min="8" max="9" width="1.85840707964602" style="564" customWidth="1"/>
    <col min="10" max="10" width="8.42477876106195" style="565" customWidth="1"/>
    <col min="11" max="11" width="1.42477876106195" style="564" customWidth="1"/>
    <col min="12" max="12" width="7.85840707964602" style="565" customWidth="1"/>
    <col min="13" max="13" width="3.14159292035398" style="564" customWidth="1"/>
    <col min="14" max="14" width="5.42477876106195" style="564" customWidth="1"/>
    <col min="15" max="15" width="11.283185840708" style="566" customWidth="1"/>
    <col min="16" max="16" width="10.7079646017699" style="564" customWidth="1"/>
    <col min="17" max="17" width="12.141592920354" style="567" customWidth="1"/>
    <col min="18" max="18" width="22" style="567" customWidth="1"/>
    <col min="19" max="16384" width="9.14159292035398" style="567"/>
  </cols>
  <sheetData>
    <row r="1" ht="24" customHeight="1" spans="1:15">
      <c r="A1" s="560" t="s">
        <v>773</v>
      </c>
      <c r="O1" s="568" t="s">
        <v>138</v>
      </c>
    </row>
    <row r="2" ht="21" customHeight="1" spans="1:15">
      <c r="A2" s="569" t="s">
        <v>774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</row>
    <row r="3" ht="15.75" customHeight="1" spans="1:15">
      <c r="A3" s="569" t="s">
        <v>775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</row>
    <row r="4" ht="24" customHeight="1" spans="1:15">
      <c r="A4" s="565"/>
      <c r="J4" s="564"/>
      <c r="L4" s="564"/>
      <c r="O4" s="571"/>
    </row>
    <row r="5" ht="24" customHeight="1" spans="1:15">
      <c r="A5" s="560" t="s">
        <v>144</v>
      </c>
      <c r="D5" s="572" t="s">
        <v>608</v>
      </c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</row>
    <row r="6" ht="81.75" customHeight="1" spans="1:15">
      <c r="A6" s="560" t="s">
        <v>146</v>
      </c>
      <c r="D6" s="573" t="s">
        <v>776</v>
      </c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</row>
    <row r="7" ht="30.75" customHeight="1" spans="1:15">
      <c r="A7" s="560" t="s">
        <v>777</v>
      </c>
      <c r="D7" s="573" t="s">
        <v>55</v>
      </c>
      <c r="E7" s="573"/>
      <c r="F7" s="573"/>
      <c r="G7" s="573"/>
      <c r="H7" s="573"/>
      <c r="I7" s="573"/>
      <c r="J7" s="573"/>
      <c r="K7" s="573"/>
      <c r="L7" s="573"/>
      <c r="M7" s="573"/>
      <c r="N7" s="573"/>
      <c r="O7" s="573"/>
    </row>
    <row r="8" ht="35.25" customHeight="1" spans="1:15">
      <c r="A8" s="573" t="s">
        <v>778</v>
      </c>
      <c r="B8" s="573"/>
      <c r="C8" s="573"/>
      <c r="D8" s="573" t="s">
        <v>57</v>
      </c>
      <c r="E8" s="573"/>
      <c r="F8" s="573"/>
      <c r="G8" s="573"/>
      <c r="H8" s="573"/>
      <c r="I8" s="573"/>
      <c r="J8" s="573"/>
      <c r="K8" s="573"/>
      <c r="L8" s="573"/>
      <c r="M8" s="573"/>
      <c r="N8" s="573"/>
      <c r="O8" s="573"/>
    </row>
    <row r="9" ht="33.75" customHeight="1" spans="1:15">
      <c r="A9" s="574" t="s">
        <v>59</v>
      </c>
      <c r="B9" s="575" t="s">
        <v>614</v>
      </c>
      <c r="C9" s="576"/>
      <c r="D9" s="577" t="s">
        <v>779</v>
      </c>
      <c r="E9" s="578" t="s">
        <v>780</v>
      </c>
      <c r="F9" s="579"/>
      <c r="G9" s="579"/>
      <c r="H9" s="579"/>
      <c r="I9" s="579"/>
      <c r="J9" s="579"/>
      <c r="K9" s="579"/>
      <c r="L9" s="579"/>
      <c r="M9" s="579"/>
      <c r="N9" s="580"/>
      <c r="O9" s="581" t="s">
        <v>781</v>
      </c>
    </row>
    <row r="10" ht="66.75" customHeight="1" spans="1:15">
      <c r="A10" s="582"/>
      <c r="B10" s="583" t="s">
        <v>618</v>
      </c>
      <c r="C10" s="583" t="s">
        <v>619</v>
      </c>
      <c r="D10" s="584"/>
      <c r="E10" s="585"/>
      <c r="F10" s="586"/>
      <c r="G10" s="586"/>
      <c r="H10" s="586"/>
      <c r="I10" s="586"/>
      <c r="J10" s="586"/>
      <c r="K10" s="586"/>
      <c r="L10" s="586"/>
      <c r="M10" s="586"/>
      <c r="N10" s="587"/>
      <c r="O10" s="588"/>
    </row>
    <row r="11" ht="15.75" customHeight="1" spans="1:15">
      <c r="A11" s="589">
        <v>1</v>
      </c>
      <c r="B11" s="590">
        <v>2</v>
      </c>
      <c r="C11" s="591">
        <v>3</v>
      </c>
      <c r="D11" s="592">
        <v>4</v>
      </c>
      <c r="E11" s="593">
        <v>5</v>
      </c>
      <c r="F11" s="593"/>
      <c r="G11" s="593"/>
      <c r="H11" s="593"/>
      <c r="I11" s="593"/>
      <c r="J11" s="593"/>
      <c r="K11" s="593"/>
      <c r="L11" s="593"/>
      <c r="M11" s="593"/>
      <c r="N11" s="593"/>
      <c r="O11" s="594">
        <v>6</v>
      </c>
    </row>
    <row r="12" ht="24" customHeight="1" spans="1:15">
      <c r="A12" s="595" t="s">
        <v>782</v>
      </c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596"/>
      <c r="O12" s="597"/>
    </row>
    <row r="13" ht="24" customHeight="1" spans="1:15">
      <c r="A13" s="598" t="s">
        <v>783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599"/>
      <c r="M13" s="599"/>
      <c r="N13" s="599"/>
      <c r="O13" s="600"/>
    </row>
    <row r="14" ht="24" customHeight="1" spans="1:15">
      <c r="A14" s="598" t="s">
        <v>784</v>
      </c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599"/>
      <c r="O14" s="600"/>
    </row>
    <row r="15" ht="24" customHeight="1" spans="1:15">
      <c r="A15" s="598" t="s">
        <v>785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599"/>
      <c r="O15" s="600"/>
    </row>
    <row r="16" ht="24" customHeight="1" spans="1:15">
      <c r="A16" s="601" t="s">
        <v>174</v>
      </c>
      <c r="B16" s="602"/>
      <c r="C16" s="602"/>
      <c r="D16" s="602"/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3"/>
    </row>
    <row r="17" ht="24" customHeight="1" spans="1:15">
      <c r="A17" s="604" t="s">
        <v>786</v>
      </c>
      <c r="B17" s="605"/>
      <c r="C17" s="605"/>
      <c r="D17" s="606"/>
      <c r="E17" s="606"/>
      <c r="F17" s="606"/>
      <c r="G17" s="606"/>
      <c r="H17" s="606"/>
      <c r="I17" s="606"/>
      <c r="J17" s="606"/>
      <c r="K17" s="606"/>
      <c r="L17" s="606"/>
      <c r="M17" s="606"/>
      <c r="N17" s="606"/>
      <c r="O17" s="607"/>
    </row>
    <row r="18" ht="69.75" customHeight="1" spans="1:15">
      <c r="A18" s="608">
        <v>1</v>
      </c>
      <c r="B18" s="609" t="s">
        <v>787</v>
      </c>
      <c r="C18" s="610">
        <v>192</v>
      </c>
      <c r="D18" s="610" t="s">
        <v>788</v>
      </c>
      <c r="E18" s="610"/>
      <c r="F18" s="611"/>
      <c r="G18" s="612">
        <f>SUM(C18)</f>
        <v>192</v>
      </c>
      <c r="H18" s="612"/>
      <c r="I18" s="612" t="s">
        <v>177</v>
      </c>
      <c r="J18" s="612">
        <v>10</v>
      </c>
      <c r="K18" s="612" t="s">
        <v>177</v>
      </c>
      <c r="L18" s="612">
        <v>1.1</v>
      </c>
      <c r="M18" s="612"/>
      <c r="N18" s="613"/>
      <c r="O18" s="614">
        <f>ROUND(G18*J18*L18,0)</f>
        <v>2112</v>
      </c>
    </row>
    <row r="19" ht="24" customHeight="1" spans="1:15">
      <c r="A19" s="615"/>
      <c r="B19" s="616" t="s">
        <v>789</v>
      </c>
      <c r="C19" s="617"/>
      <c r="D19" s="618"/>
      <c r="E19" s="619"/>
      <c r="F19" s="619"/>
      <c r="G19" s="620"/>
      <c r="H19" s="620"/>
      <c r="I19" s="620"/>
      <c r="J19" s="620"/>
      <c r="K19" s="620"/>
      <c r="L19" s="621"/>
      <c r="M19" s="620"/>
      <c r="N19" s="622"/>
      <c r="O19" s="623"/>
    </row>
    <row r="20" ht="27.75" customHeight="1" spans="1:15">
      <c r="A20" s="615"/>
      <c r="B20" s="624" t="s">
        <v>790</v>
      </c>
      <c r="C20" s="625">
        <v>1.1</v>
      </c>
      <c r="D20" s="625" t="s">
        <v>791</v>
      </c>
      <c r="E20" s="619"/>
      <c r="F20" s="619"/>
      <c r="G20" s="626"/>
      <c r="H20" s="626"/>
      <c r="I20" s="626"/>
      <c r="J20" s="626"/>
      <c r="K20" s="626"/>
      <c r="L20" s="626"/>
      <c r="M20" s="626"/>
      <c r="N20" s="626"/>
      <c r="O20" s="627"/>
    </row>
    <row r="21" ht="24" customHeight="1" spans="1:15">
      <c r="A21" s="628" t="s">
        <v>792</v>
      </c>
      <c r="B21" s="629"/>
      <c r="C21" s="629"/>
      <c r="D21" s="564"/>
      <c r="J21" s="564"/>
      <c r="L21" s="564"/>
      <c r="O21" s="630"/>
    </row>
    <row r="22" ht="45" customHeight="1" spans="1:15">
      <c r="A22" s="631">
        <v>2</v>
      </c>
      <c r="B22" s="632" t="s">
        <v>793</v>
      </c>
      <c r="C22" s="633">
        <v>4000</v>
      </c>
      <c r="D22" s="634" t="s">
        <v>794</v>
      </c>
      <c r="E22" s="635"/>
      <c r="F22" s="635"/>
      <c r="G22" s="636">
        <f>SUM(C22)</f>
        <v>4000</v>
      </c>
      <c r="H22" s="636"/>
      <c r="I22" s="637" t="s">
        <v>177</v>
      </c>
      <c r="J22" s="638">
        <v>1</v>
      </c>
      <c r="K22" s="637"/>
      <c r="L22" s="639"/>
      <c r="M22" s="637"/>
      <c r="N22" s="640"/>
      <c r="O22" s="641">
        <f>ROUND(G22*J22,0)</f>
        <v>4000</v>
      </c>
    </row>
    <row r="23" ht="66.75" customHeight="1" spans="1:15">
      <c r="A23" s="642">
        <v>3</v>
      </c>
      <c r="B23" s="643" t="s">
        <v>795</v>
      </c>
      <c r="C23" s="644">
        <v>150</v>
      </c>
      <c r="D23" s="645" t="s">
        <v>796</v>
      </c>
      <c r="E23" s="646"/>
      <c r="F23" s="646"/>
      <c r="G23" s="647">
        <f>SUM(C23)</f>
        <v>150</v>
      </c>
      <c r="H23" s="647"/>
      <c r="I23" s="648" t="s">
        <v>177</v>
      </c>
      <c r="J23" s="649">
        <v>1.5</v>
      </c>
      <c r="K23" s="648" t="s">
        <v>177</v>
      </c>
      <c r="L23" s="650">
        <f>SUM(C29)</f>
        <v>1.32</v>
      </c>
      <c r="M23" s="648"/>
      <c r="N23" s="651"/>
      <c r="O23" s="652">
        <f>ROUND(G23*J23*L23,0)</f>
        <v>297</v>
      </c>
    </row>
    <row r="24" ht="19.5" customHeight="1" spans="1:15">
      <c r="A24" s="653"/>
      <c r="B24" s="654" t="s">
        <v>789</v>
      </c>
      <c r="C24" s="655"/>
      <c r="D24" s="625"/>
      <c r="E24" s="619"/>
      <c r="F24" s="619"/>
      <c r="G24" s="656"/>
      <c r="H24" s="656"/>
      <c r="I24" s="657"/>
      <c r="J24" s="658"/>
      <c r="K24" s="657"/>
      <c r="L24" s="659"/>
      <c r="M24" s="657"/>
      <c r="N24" s="660"/>
      <c r="O24" s="623"/>
    </row>
    <row r="25" ht="24" customHeight="1" spans="1:15">
      <c r="A25" s="653"/>
      <c r="B25" s="624" t="s">
        <v>790</v>
      </c>
      <c r="C25" s="625">
        <v>1.1</v>
      </c>
      <c r="D25" s="625" t="s">
        <v>791</v>
      </c>
      <c r="E25" s="619"/>
      <c r="F25" s="619"/>
      <c r="G25" s="661"/>
      <c r="H25" s="662"/>
      <c r="I25" s="662"/>
      <c r="J25" s="626"/>
      <c r="K25" s="662"/>
      <c r="L25" s="662"/>
      <c r="M25" s="662"/>
      <c r="N25" s="663"/>
      <c r="O25" s="627"/>
    </row>
    <row r="26" ht="36.75" customHeight="1" spans="1:15">
      <c r="A26" s="653"/>
      <c r="B26" s="624" t="s">
        <v>797</v>
      </c>
      <c r="C26" s="625">
        <v>1.2</v>
      </c>
      <c r="D26" s="625" t="s">
        <v>798</v>
      </c>
      <c r="E26" s="619"/>
      <c r="F26" s="619"/>
      <c r="G26" s="661"/>
      <c r="H26" s="662"/>
      <c r="I26" s="662"/>
      <c r="J26" s="626"/>
      <c r="K26" s="662"/>
      <c r="L26" s="662"/>
      <c r="M26" s="662"/>
      <c r="N26" s="663"/>
      <c r="O26" s="627"/>
    </row>
    <row r="27" ht="30" customHeight="1" spans="1:15">
      <c r="A27" s="653"/>
      <c r="B27" s="664" t="s">
        <v>799</v>
      </c>
      <c r="C27" s="625">
        <v>1</v>
      </c>
      <c r="D27" s="625" t="s">
        <v>800</v>
      </c>
      <c r="E27" s="619"/>
      <c r="F27" s="619"/>
      <c r="G27" s="661"/>
      <c r="H27" s="662"/>
      <c r="I27" s="662"/>
      <c r="J27" s="626"/>
      <c r="K27" s="662"/>
      <c r="L27" s="662"/>
      <c r="M27" s="662"/>
      <c r="N27" s="663"/>
      <c r="O27" s="627"/>
    </row>
    <row r="28" ht="27.75" customHeight="1" spans="1:15">
      <c r="A28" s="653"/>
      <c r="B28" s="664" t="s">
        <v>801</v>
      </c>
      <c r="C28" s="625">
        <v>1</v>
      </c>
      <c r="D28" s="625" t="s">
        <v>802</v>
      </c>
      <c r="E28" s="619"/>
      <c r="F28" s="619"/>
      <c r="G28" s="661"/>
      <c r="H28" s="662"/>
      <c r="I28" s="662"/>
      <c r="J28" s="626"/>
      <c r="K28" s="662"/>
      <c r="L28" s="662"/>
      <c r="M28" s="662"/>
      <c r="N28" s="663"/>
      <c r="O28" s="627"/>
    </row>
    <row r="29" ht="18.75" customHeight="1" spans="1:15">
      <c r="A29" s="665"/>
      <c r="B29" s="666" t="s">
        <v>803</v>
      </c>
      <c r="C29" s="667">
        <f>SUM(C25*C26*C27*C28)</f>
        <v>1.32</v>
      </c>
      <c r="D29" s="668"/>
      <c r="E29" s="669"/>
      <c r="F29" s="669"/>
      <c r="G29" s="670"/>
      <c r="H29" s="671"/>
      <c r="I29" s="671"/>
      <c r="J29" s="672"/>
      <c r="K29" s="671"/>
      <c r="L29" s="671"/>
      <c r="M29" s="671"/>
      <c r="N29" s="673"/>
      <c r="O29" s="674"/>
    </row>
    <row r="30" ht="105.75" customHeight="1" spans="1:15">
      <c r="A30" s="642">
        <v>4</v>
      </c>
      <c r="B30" s="675" t="s">
        <v>804</v>
      </c>
      <c r="C30" s="645">
        <v>18</v>
      </c>
      <c r="D30" s="645" t="s">
        <v>805</v>
      </c>
      <c r="E30" s="646"/>
      <c r="F30" s="646"/>
      <c r="G30" s="647">
        <f>SUM(C30)</f>
        <v>18</v>
      </c>
      <c r="H30" s="647"/>
      <c r="I30" s="648" t="s">
        <v>177</v>
      </c>
      <c r="J30" s="676">
        <v>15</v>
      </c>
      <c r="K30" s="648" t="s">
        <v>177</v>
      </c>
      <c r="L30" s="650">
        <f>SUM(C34)</f>
        <v>1.1</v>
      </c>
      <c r="M30" s="648"/>
      <c r="N30" s="651"/>
      <c r="O30" s="652">
        <f>ROUND(G30*J30*L30,0)</f>
        <v>297</v>
      </c>
    </row>
    <row r="31" ht="21.75" customHeight="1" spans="1:15">
      <c r="A31" s="653"/>
      <c r="B31" s="654" t="s">
        <v>789</v>
      </c>
      <c r="C31" s="655"/>
      <c r="D31" s="677"/>
      <c r="E31" s="619"/>
      <c r="F31" s="619"/>
      <c r="G31" s="661"/>
      <c r="H31" s="662"/>
      <c r="I31" s="662"/>
      <c r="J31" s="626"/>
      <c r="K31" s="662"/>
      <c r="L31" s="662"/>
      <c r="M31" s="662"/>
      <c r="N31" s="663"/>
      <c r="O31" s="627"/>
    </row>
    <row r="32" ht="23.25" customHeight="1" spans="1:15">
      <c r="A32" s="653"/>
      <c r="B32" s="624" t="s">
        <v>790</v>
      </c>
      <c r="C32" s="625">
        <v>1.1</v>
      </c>
      <c r="D32" s="625" t="s">
        <v>791</v>
      </c>
      <c r="E32" s="619"/>
      <c r="F32" s="619"/>
      <c r="G32" s="661"/>
      <c r="H32" s="662"/>
      <c r="I32" s="662"/>
      <c r="J32" s="626"/>
      <c r="K32" s="662"/>
      <c r="L32" s="662"/>
      <c r="M32" s="662"/>
      <c r="N32" s="663"/>
      <c r="O32" s="627"/>
    </row>
    <row r="33" ht="18" customHeight="1" spans="1:15">
      <c r="A33" s="653"/>
      <c r="B33" s="624" t="s">
        <v>806</v>
      </c>
      <c r="C33" s="625">
        <v>1</v>
      </c>
      <c r="D33" s="625" t="s">
        <v>807</v>
      </c>
      <c r="E33" s="619"/>
      <c r="F33" s="619"/>
      <c r="G33" s="661"/>
      <c r="H33" s="662"/>
      <c r="I33" s="662"/>
      <c r="J33" s="626"/>
      <c r="K33" s="662"/>
      <c r="L33" s="662"/>
      <c r="M33" s="662"/>
      <c r="N33" s="663"/>
      <c r="O33" s="627"/>
    </row>
    <row r="34" ht="14.25" customHeight="1" spans="1:15">
      <c r="A34" s="665"/>
      <c r="B34" s="678" t="s">
        <v>803</v>
      </c>
      <c r="C34" s="679">
        <f>SUM(C32*C33)</f>
        <v>1.1</v>
      </c>
      <c r="D34" s="668"/>
      <c r="E34" s="669"/>
      <c r="F34" s="669"/>
      <c r="G34" s="670"/>
      <c r="H34" s="671"/>
      <c r="I34" s="671"/>
      <c r="J34" s="672"/>
      <c r="K34" s="671"/>
      <c r="L34" s="671"/>
      <c r="M34" s="671"/>
      <c r="N34" s="673"/>
      <c r="O34" s="674"/>
    </row>
    <row r="35" ht="69.75" customHeight="1" spans="1:15">
      <c r="A35" s="653">
        <v>5</v>
      </c>
      <c r="B35" s="675" t="s">
        <v>808</v>
      </c>
      <c r="C35" s="645">
        <f>64*3</f>
        <v>192</v>
      </c>
      <c r="D35" s="645" t="s">
        <v>809</v>
      </c>
      <c r="E35" s="619"/>
      <c r="F35" s="619"/>
      <c r="G35" s="661">
        <v>192</v>
      </c>
      <c r="H35" s="662"/>
      <c r="I35" s="662" t="s">
        <v>177</v>
      </c>
      <c r="J35" s="680">
        <v>13.5</v>
      </c>
      <c r="K35" s="662" t="s">
        <v>177</v>
      </c>
      <c r="L35" s="662">
        <v>1.1</v>
      </c>
      <c r="M35" s="662"/>
      <c r="N35" s="663"/>
      <c r="O35" s="652">
        <f>ROUND(G35*J35*L35,0)</f>
        <v>2851</v>
      </c>
    </row>
    <row r="36" ht="18" customHeight="1" spans="1:15">
      <c r="A36" s="653"/>
      <c r="B36" s="654" t="s">
        <v>789</v>
      </c>
      <c r="C36" s="655"/>
      <c r="D36" s="677"/>
      <c r="E36" s="619"/>
      <c r="F36" s="619"/>
      <c r="G36" s="661"/>
      <c r="H36" s="662"/>
      <c r="I36" s="662"/>
      <c r="J36" s="626"/>
      <c r="K36" s="662"/>
      <c r="L36" s="662"/>
      <c r="M36" s="662"/>
      <c r="N36" s="663"/>
      <c r="O36" s="627"/>
    </row>
    <row r="37" ht="21" customHeight="1" spans="1:15">
      <c r="A37" s="653"/>
      <c r="B37" s="624" t="s">
        <v>790</v>
      </c>
      <c r="C37" s="625">
        <v>1.1</v>
      </c>
      <c r="D37" s="625" t="s">
        <v>791</v>
      </c>
      <c r="E37" s="619"/>
      <c r="F37" s="619"/>
      <c r="G37" s="661"/>
      <c r="H37" s="662"/>
      <c r="I37" s="662"/>
      <c r="J37" s="626"/>
      <c r="K37" s="662"/>
      <c r="L37" s="662"/>
      <c r="M37" s="662"/>
      <c r="N37" s="663"/>
      <c r="O37" s="627"/>
    </row>
    <row r="38" ht="16.5" customHeight="1" spans="1:15">
      <c r="A38" s="653"/>
      <c r="B38" s="678" t="s">
        <v>803</v>
      </c>
      <c r="C38" s="679">
        <f>C37</f>
        <v>1.1</v>
      </c>
      <c r="D38" s="625"/>
      <c r="E38" s="619"/>
      <c r="F38" s="619"/>
      <c r="G38" s="661"/>
      <c r="H38" s="662"/>
      <c r="I38" s="662"/>
      <c r="J38" s="626"/>
      <c r="K38" s="662"/>
      <c r="L38" s="662"/>
      <c r="M38" s="662"/>
      <c r="N38" s="663"/>
      <c r="O38" s="627"/>
    </row>
    <row r="39" ht="61.5" customHeight="1" spans="1:15">
      <c r="A39" s="681" t="s">
        <v>810</v>
      </c>
      <c r="B39" s="682"/>
      <c r="C39" s="682"/>
      <c r="D39" s="610" t="s">
        <v>811</v>
      </c>
      <c r="E39" s="646"/>
      <c r="F39" s="646"/>
      <c r="G39" s="612"/>
      <c r="H39" s="683"/>
      <c r="I39" s="683"/>
      <c r="J39" s="684"/>
      <c r="K39" s="683"/>
      <c r="L39" s="683"/>
      <c r="M39" s="683"/>
      <c r="N39" s="685"/>
      <c r="O39" s="686"/>
    </row>
    <row r="40" ht="24" customHeight="1" spans="1:15">
      <c r="A40" s="687"/>
      <c r="B40" s="617" t="s">
        <v>812</v>
      </c>
      <c r="C40" s="688"/>
      <c r="D40" s="677"/>
      <c r="E40" s="619"/>
      <c r="F40" s="619"/>
      <c r="G40" s="661"/>
      <c r="H40" s="662"/>
      <c r="I40" s="662"/>
      <c r="J40" s="626">
        <f>SUM(O18:O35)</f>
        <v>9557</v>
      </c>
      <c r="K40" s="662" t="s">
        <v>177</v>
      </c>
      <c r="L40" s="662">
        <v>1.1</v>
      </c>
      <c r="M40" s="662"/>
      <c r="N40" s="663"/>
      <c r="O40" s="627">
        <f>ROUND(J40*L40,0)</f>
        <v>10513</v>
      </c>
    </row>
    <row r="41" ht="35.25" customHeight="1" spans="1:15">
      <c r="A41" s="689">
        <v>6</v>
      </c>
      <c r="B41" s="690" t="s">
        <v>813</v>
      </c>
      <c r="C41" s="691">
        <f>SUM(C18+C30+C35+70)</f>
        <v>472</v>
      </c>
      <c r="D41" s="692" t="s">
        <v>814</v>
      </c>
      <c r="E41" s="693"/>
      <c r="F41" s="693"/>
      <c r="G41" s="694"/>
      <c r="H41" s="695"/>
      <c r="I41" s="695"/>
      <c r="J41" s="696">
        <f>SUM(C41)</f>
        <v>472</v>
      </c>
      <c r="K41" s="695" t="s">
        <v>177</v>
      </c>
      <c r="L41" s="695">
        <v>4.2</v>
      </c>
      <c r="M41" s="695"/>
      <c r="N41" s="697"/>
      <c r="O41" s="698">
        <f>ROUND(J41*L41,0)</f>
        <v>1982</v>
      </c>
    </row>
    <row r="42" ht="21.75" customHeight="1" spans="1:15">
      <c r="A42" s="699" t="s">
        <v>815</v>
      </c>
      <c r="B42" s="609"/>
      <c r="C42" s="700"/>
      <c r="D42" s="701"/>
      <c r="E42" s="646"/>
      <c r="F42" s="646"/>
      <c r="G42" s="612"/>
      <c r="H42" s="683"/>
      <c r="I42" s="683"/>
      <c r="J42" s="684">
        <f>SUM(O40:O41)</f>
        <v>12495</v>
      </c>
      <c r="K42" s="683" t="s">
        <v>177</v>
      </c>
      <c r="L42" s="683">
        <v>1.2</v>
      </c>
      <c r="M42" s="683"/>
      <c r="N42" s="683"/>
      <c r="O42" s="702">
        <f>SUM(J42*L42)</f>
        <v>14994</v>
      </c>
    </row>
    <row r="43" ht="54.75" customHeight="1" spans="1:15">
      <c r="A43" s="703" t="s">
        <v>816</v>
      </c>
      <c r="B43" s="704"/>
      <c r="C43" s="705"/>
      <c r="D43" s="706" t="s">
        <v>817</v>
      </c>
      <c r="E43" s="669"/>
      <c r="F43" s="669"/>
      <c r="G43" s="670"/>
      <c r="H43" s="671"/>
      <c r="I43" s="671"/>
      <c r="J43" s="672"/>
      <c r="K43" s="671"/>
      <c r="L43" s="707"/>
      <c r="M43" s="671"/>
      <c r="N43" s="671"/>
      <c r="O43" s="708"/>
    </row>
    <row r="44" ht="22.5" customHeight="1" spans="1:15">
      <c r="A44" s="709" t="s">
        <v>182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1"/>
    </row>
    <row r="45" ht="49.5" customHeight="1" spans="1:15">
      <c r="A45" s="631">
        <v>7</v>
      </c>
      <c r="B45" s="712" t="s">
        <v>818</v>
      </c>
      <c r="C45" s="713"/>
      <c r="D45" s="714" t="s">
        <v>819</v>
      </c>
      <c r="E45" s="635"/>
      <c r="F45" s="635"/>
      <c r="G45" s="635"/>
      <c r="H45" s="715"/>
      <c r="I45" s="715"/>
      <c r="J45" s="716">
        <v>1</v>
      </c>
      <c r="K45" s="637" t="s">
        <v>177</v>
      </c>
      <c r="L45" s="637">
        <v>400</v>
      </c>
      <c r="M45" s="637"/>
      <c r="N45" s="640"/>
      <c r="O45" s="641">
        <f>ROUND(J45*L45,0)</f>
        <v>400</v>
      </c>
    </row>
    <row r="46" ht="54" customHeight="1" spans="1:15">
      <c r="A46" s="717">
        <v>8</v>
      </c>
      <c r="B46" s="718" t="s">
        <v>820</v>
      </c>
      <c r="C46" s="719">
        <f>SUM(C18)</f>
        <v>192</v>
      </c>
      <c r="D46" s="719" t="s">
        <v>821</v>
      </c>
      <c r="E46" s="720"/>
      <c r="F46" s="720"/>
      <c r="G46" s="721">
        <f>SUM(C46)</f>
        <v>192</v>
      </c>
      <c r="H46" s="721"/>
      <c r="I46" s="722" t="s">
        <v>177</v>
      </c>
      <c r="J46" s="723">
        <v>9</v>
      </c>
      <c r="K46" s="722"/>
      <c r="L46" s="724"/>
      <c r="M46" s="722"/>
      <c r="N46" s="725"/>
      <c r="O46" s="726">
        <f>ROUND(G46*J46,0)</f>
        <v>1728</v>
      </c>
    </row>
    <row r="47" ht="82.5" customHeight="1" spans="1:15">
      <c r="A47" s="717">
        <v>9</v>
      </c>
      <c r="B47" s="712" t="s">
        <v>822</v>
      </c>
      <c r="C47" s="713"/>
      <c r="D47" s="714" t="s">
        <v>823</v>
      </c>
      <c r="E47" s="635"/>
      <c r="F47" s="635"/>
      <c r="G47" s="720"/>
      <c r="H47" s="727"/>
      <c r="I47" s="727"/>
      <c r="J47" s="723">
        <f>SUM(O22)+C35</f>
        <v>4192</v>
      </c>
      <c r="K47" s="728" t="s">
        <v>177</v>
      </c>
      <c r="L47" s="728">
        <v>0.3</v>
      </c>
      <c r="M47" s="727"/>
      <c r="N47" s="727"/>
      <c r="O47" s="726">
        <f>ROUND(J47*L47,0)</f>
        <v>1258</v>
      </c>
    </row>
    <row r="48" ht="43.5" customHeight="1" spans="1:15">
      <c r="A48" s="717">
        <v>10</v>
      </c>
      <c r="B48" s="712" t="s">
        <v>824</v>
      </c>
      <c r="C48" s="713"/>
      <c r="D48" s="719" t="s">
        <v>825</v>
      </c>
      <c r="E48" s="720"/>
      <c r="F48" s="720"/>
      <c r="G48" s="720"/>
      <c r="H48" s="727"/>
      <c r="I48" s="727"/>
      <c r="J48" s="723">
        <v>15</v>
      </c>
      <c r="K48" s="728" t="s">
        <v>177</v>
      </c>
      <c r="L48" s="728">
        <v>0.51</v>
      </c>
      <c r="M48" s="727"/>
      <c r="N48" s="727"/>
      <c r="O48" s="726">
        <f>ROUND(J48*L48,0)</f>
        <v>8</v>
      </c>
    </row>
    <row r="49" ht="52.5" customHeight="1" spans="1:16">
      <c r="A49" s="717">
        <v>11</v>
      </c>
      <c r="B49" s="729" t="s">
        <v>826</v>
      </c>
      <c r="C49" s="719">
        <f>SUM(C30)</f>
        <v>18</v>
      </c>
      <c r="D49" s="719" t="s">
        <v>827</v>
      </c>
      <c r="E49" s="720"/>
      <c r="F49" s="720"/>
      <c r="G49" s="720"/>
      <c r="H49" s="727"/>
      <c r="I49" s="727"/>
      <c r="J49" s="723">
        <f>SUM(C49)</f>
        <v>18</v>
      </c>
      <c r="K49" s="728" t="s">
        <v>177</v>
      </c>
      <c r="L49" s="728">
        <v>0.53</v>
      </c>
      <c r="M49" s="728"/>
      <c r="N49" s="728"/>
      <c r="O49" s="726">
        <f>ROUND(J49*L49,0)</f>
        <v>10</v>
      </c>
    </row>
    <row r="50" ht="24" customHeight="1" spans="1:16">
      <c r="A50" s="730"/>
      <c r="B50" s="731" t="s">
        <v>828</v>
      </c>
      <c r="C50" s="732"/>
      <c r="D50" s="677"/>
      <c r="E50" s="619"/>
      <c r="F50" s="619"/>
      <c r="G50" s="619"/>
      <c r="H50" s="733"/>
      <c r="I50" s="733"/>
      <c r="J50" s="626"/>
      <c r="K50" s="662"/>
      <c r="L50" s="662"/>
      <c r="M50" s="733"/>
      <c r="N50" s="733"/>
      <c r="O50" s="734">
        <f>SUM(O45:O49)</f>
        <v>3404</v>
      </c>
    </row>
    <row r="51" ht="32.25" customHeight="1" spans="1:16">
      <c r="A51" s="735">
        <v>12</v>
      </c>
      <c r="B51" s="736" t="s">
        <v>829</v>
      </c>
      <c r="C51" s="700"/>
      <c r="D51" s="737" t="s">
        <v>830</v>
      </c>
      <c r="E51" s="738"/>
      <c r="F51" s="738" t="s">
        <v>762</v>
      </c>
      <c r="G51" s="739">
        <v>1000</v>
      </c>
      <c r="H51" s="740" t="s">
        <v>201</v>
      </c>
      <c r="I51" s="740" t="s">
        <v>762</v>
      </c>
      <c r="J51" s="741">
        <f>SUM(O50)</f>
        <v>3404</v>
      </c>
      <c r="K51" s="742" t="s">
        <v>177</v>
      </c>
      <c r="L51" s="743">
        <v>0.1</v>
      </c>
      <c r="M51" s="740" t="s">
        <v>831</v>
      </c>
      <c r="N51" s="742">
        <v>1.2</v>
      </c>
      <c r="O51" s="744">
        <f>SUM(G51+(J51*L51))*N51</f>
        <v>1608.48</v>
      </c>
    </row>
    <row r="52" ht="30.75" customHeight="1" spans="1:16">
      <c r="A52" s="745"/>
      <c r="B52" s="703" t="s">
        <v>832</v>
      </c>
      <c r="C52" s="705"/>
      <c r="D52" s="668" t="s">
        <v>833</v>
      </c>
      <c r="E52" s="669"/>
      <c r="F52" s="669"/>
      <c r="G52" s="669"/>
      <c r="H52" s="746"/>
      <c r="I52" s="746"/>
      <c r="J52" s="672"/>
      <c r="K52" s="671"/>
      <c r="L52" s="747"/>
      <c r="M52" s="746"/>
      <c r="N52" s="746"/>
      <c r="O52" s="674"/>
    </row>
    <row r="53" ht="24" customHeight="1" spans="1:16">
      <c r="A53" s="748" t="s">
        <v>834</v>
      </c>
      <c r="B53" s="749"/>
      <c r="C53" s="749"/>
      <c r="D53" s="750"/>
      <c r="E53" s="635"/>
      <c r="F53" s="635"/>
      <c r="G53" s="635"/>
      <c r="H53" s="715"/>
      <c r="I53" s="715"/>
      <c r="J53" s="751"/>
      <c r="K53" s="752"/>
      <c r="L53" s="752"/>
      <c r="M53" s="715"/>
      <c r="N53" s="715"/>
      <c r="O53" s="753">
        <f>SUM(O50:O52)</f>
        <v>5012.48</v>
      </c>
    </row>
    <row r="54" ht="18" customHeight="1" spans="1:16">
      <c r="A54" s="748" t="s">
        <v>835</v>
      </c>
      <c r="B54" s="749"/>
      <c r="C54" s="749"/>
      <c r="D54" s="749"/>
      <c r="E54" s="635"/>
      <c r="F54" s="635"/>
      <c r="G54" s="635"/>
      <c r="H54" s="715"/>
      <c r="I54" s="715"/>
      <c r="J54" s="751"/>
      <c r="K54" s="752"/>
      <c r="L54" s="752"/>
      <c r="M54" s="715"/>
      <c r="N54" s="715"/>
      <c r="O54" s="754">
        <f>SUM(O42+O53)</f>
        <v>20006.48</v>
      </c>
    </row>
    <row r="55" ht="18.75" customHeight="1" spans="1:16">
      <c r="A55" s="709" t="s">
        <v>194</v>
      </c>
      <c r="B55" s="755"/>
      <c r="C55" s="755"/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  <c r="O55" s="756"/>
    </row>
    <row r="56" ht="33" customHeight="1" spans="1:16">
      <c r="A56" s="642">
        <v>13</v>
      </c>
      <c r="B56" s="757" t="s">
        <v>836</v>
      </c>
      <c r="C56" s="758"/>
      <c r="D56" s="645" t="s">
        <v>837</v>
      </c>
      <c r="E56" s="759"/>
      <c r="F56" s="759"/>
      <c r="G56" s="759"/>
      <c r="H56" s="760"/>
      <c r="I56" s="760"/>
      <c r="J56" s="676">
        <f>SUM(O42)</f>
        <v>14994</v>
      </c>
      <c r="K56" s="648" t="s">
        <v>177</v>
      </c>
      <c r="L56" s="761">
        <v>0.06</v>
      </c>
      <c r="M56" s="760" t="s">
        <v>177</v>
      </c>
      <c r="N56" s="648">
        <v>1.25</v>
      </c>
      <c r="O56" s="652">
        <f>ROUND(J56*L56*N56,0)</f>
        <v>1125</v>
      </c>
    </row>
    <row r="57" ht="24" customHeight="1" spans="1:16">
      <c r="A57" s="665"/>
      <c r="B57" s="762" t="s">
        <v>838</v>
      </c>
      <c r="C57" s="763"/>
      <c r="D57" s="764"/>
      <c r="E57" s="669"/>
      <c r="F57" s="669"/>
      <c r="G57" s="669"/>
      <c r="H57" s="765"/>
      <c r="I57" s="765"/>
      <c r="J57" s="672"/>
      <c r="K57" s="671"/>
      <c r="L57" s="671"/>
      <c r="M57" s="746"/>
      <c r="N57" s="746"/>
      <c r="O57" s="674"/>
    </row>
    <row r="58" ht="21" customHeight="1" spans="1:16">
      <c r="A58" s="642">
        <v>14</v>
      </c>
      <c r="B58" s="757" t="s">
        <v>839</v>
      </c>
      <c r="C58" s="758"/>
      <c r="D58" s="645" t="s">
        <v>840</v>
      </c>
      <c r="E58" s="646"/>
      <c r="F58" s="759" t="s">
        <v>762</v>
      </c>
      <c r="G58" s="766">
        <f>SUM(J56)</f>
        <v>14994</v>
      </c>
      <c r="H58" s="647"/>
      <c r="I58" s="760" t="s">
        <v>201</v>
      </c>
      <c r="J58" s="676">
        <f>SUM(O56)</f>
        <v>1125</v>
      </c>
      <c r="K58" s="648" t="s">
        <v>763</v>
      </c>
      <c r="L58" s="648">
        <v>0.25</v>
      </c>
      <c r="M58" s="760" t="s">
        <v>177</v>
      </c>
      <c r="N58" s="760">
        <v>1.4</v>
      </c>
      <c r="O58" s="652">
        <f>ROUND((G58+J58)*L58*N58,0)</f>
        <v>5642</v>
      </c>
    </row>
    <row r="59" ht="45.75" customHeight="1" spans="1:16">
      <c r="A59" s="665"/>
      <c r="B59" s="762" t="s">
        <v>841</v>
      </c>
      <c r="C59" s="763"/>
      <c r="D59" s="764"/>
      <c r="E59" s="669"/>
      <c r="F59" s="669"/>
      <c r="G59" s="767"/>
      <c r="H59" s="670"/>
      <c r="I59" s="746"/>
      <c r="J59" s="672"/>
      <c r="K59" s="671"/>
      <c r="L59" s="671"/>
      <c r="M59" s="746"/>
      <c r="N59" s="746"/>
      <c r="O59" s="674"/>
    </row>
    <row r="60" ht="26.25" customHeight="1" spans="1:16">
      <c r="A60" s="631">
        <v>15</v>
      </c>
      <c r="B60" s="768" t="s">
        <v>842</v>
      </c>
      <c r="C60" s="769"/>
      <c r="D60" s="770" t="s">
        <v>843</v>
      </c>
      <c r="E60" s="635"/>
      <c r="F60" s="771" t="s">
        <v>762</v>
      </c>
      <c r="G60" s="772">
        <f>SUM(G58)</f>
        <v>14994</v>
      </c>
      <c r="H60" s="636"/>
      <c r="I60" s="715" t="s">
        <v>201</v>
      </c>
      <c r="J60" s="716">
        <f>SUM(O56)</f>
        <v>1125</v>
      </c>
      <c r="K60" s="637" t="s">
        <v>763</v>
      </c>
      <c r="L60" s="637">
        <v>0.11</v>
      </c>
      <c r="M60" s="715"/>
      <c r="N60" s="715"/>
      <c r="O60" s="641">
        <f>ROUND(((G60+J60)*L60),0)</f>
        <v>1773</v>
      </c>
    </row>
    <row r="61" ht="24" customHeight="1" spans="1:16">
      <c r="A61" s="773" t="s">
        <v>844</v>
      </c>
      <c r="B61" s="774"/>
      <c r="C61" s="774"/>
      <c r="D61" s="774"/>
      <c r="E61" s="775"/>
      <c r="F61" s="635"/>
      <c r="G61" s="635"/>
      <c r="H61" s="635"/>
      <c r="I61" s="715"/>
      <c r="J61" s="715"/>
      <c r="K61" s="751"/>
      <c r="L61" s="752"/>
      <c r="M61" s="715"/>
      <c r="N61" s="715"/>
      <c r="O61" s="753">
        <f>SUM(O56:O60)</f>
        <v>8540</v>
      </c>
    </row>
    <row r="62" ht="18" customHeight="1" spans="1:16">
      <c r="A62" s="776" t="s">
        <v>845</v>
      </c>
      <c r="B62" s="777"/>
      <c r="C62" s="777"/>
      <c r="D62" s="777"/>
      <c r="E62" s="777"/>
      <c r="F62" s="777"/>
      <c r="G62" s="777"/>
      <c r="H62" s="777"/>
      <c r="I62" s="777"/>
      <c r="J62" s="777"/>
      <c r="K62" s="777"/>
      <c r="L62" s="777"/>
      <c r="M62" s="777"/>
      <c r="N62" s="777"/>
      <c r="O62" s="778">
        <f>SUM(O54+O61)/1000</f>
        <v>28.54648</v>
      </c>
    </row>
    <row r="63" ht="44.25" customHeight="1" spans="1:16">
      <c r="A63" s="779" t="s">
        <v>846</v>
      </c>
      <c r="B63" s="768"/>
      <c r="C63" s="768"/>
      <c r="D63" s="769"/>
      <c r="E63" s="635"/>
      <c r="F63" s="635"/>
      <c r="G63" s="635"/>
      <c r="H63" s="715"/>
      <c r="I63" s="715"/>
      <c r="J63" s="751">
        <f>SUM(O62)</f>
        <v>28.54648</v>
      </c>
      <c r="K63" s="752" t="s">
        <v>177</v>
      </c>
      <c r="L63" s="752">
        <v>80.32</v>
      </c>
      <c r="M63" s="780"/>
      <c r="N63" s="781"/>
      <c r="O63" s="782">
        <f>SUM(J63*L63)</f>
        <v>2292.8532736</v>
      </c>
    </row>
    <row r="64" s="559" customFormat="1" ht="24" customHeight="1" spans="1:16">
      <c r="A64" s="783" t="s">
        <v>602</v>
      </c>
      <c r="B64" s="784"/>
      <c r="C64" s="784"/>
      <c r="D64" s="785"/>
      <c r="E64" s="786"/>
      <c r="F64" s="787"/>
      <c r="G64" s="788" t="s">
        <v>769</v>
      </c>
      <c r="H64" s="789"/>
      <c r="I64" s="790"/>
      <c r="J64" s="791">
        <f>SUM(O63)</f>
        <v>2292.8532736</v>
      </c>
      <c r="K64" s="791" t="s">
        <v>771</v>
      </c>
      <c r="L64" s="791">
        <v>5.83</v>
      </c>
      <c r="M64" s="792"/>
      <c r="N64" s="793"/>
      <c r="O64" s="794">
        <f>SUM(J64/L64)</f>
        <v>393.285295643225</v>
      </c>
      <c r="P64" s="795"/>
    </row>
    <row r="66" ht="13.15" spans="2:14">
      <c r="B66" s="796" t="s">
        <v>245</v>
      </c>
      <c r="C66" s="797"/>
      <c r="D66" s="798"/>
      <c r="E66" s="799"/>
      <c r="F66" s="800" t="s">
        <v>847</v>
      </c>
      <c r="G66" s="801"/>
      <c r="H66" s="801"/>
      <c r="I66" s="801"/>
      <c r="J66" s="801"/>
      <c r="K66" s="801"/>
      <c r="L66" s="801"/>
      <c r="M66" s="801"/>
      <c r="N66" s="801"/>
    </row>
  </sheetData>
  <mergeCells count="60">
    <mergeCell ref="A2:O2"/>
    <mergeCell ref="A3:O3"/>
    <mergeCell ref="D5:O5"/>
    <mergeCell ref="D6:O6"/>
    <mergeCell ref="D7:O7"/>
    <mergeCell ref="A8:C8"/>
    <mergeCell ref="D8:O8"/>
    <mergeCell ref="B9:C9"/>
    <mergeCell ref="E11:N11"/>
    <mergeCell ref="A12:O12"/>
    <mergeCell ref="A13:O13"/>
    <mergeCell ref="A14:O14"/>
    <mergeCell ref="A15:O15"/>
    <mergeCell ref="A16:O16"/>
    <mergeCell ref="A17:O17"/>
    <mergeCell ref="B19:C19"/>
    <mergeCell ref="A21:O21"/>
    <mergeCell ref="G22:H22"/>
    <mergeCell ref="G23:H23"/>
    <mergeCell ref="B24:C24"/>
    <mergeCell ref="G30:H30"/>
    <mergeCell ref="B31:C31"/>
    <mergeCell ref="B36:C36"/>
    <mergeCell ref="A39:C39"/>
    <mergeCell ref="B40:C40"/>
    <mergeCell ref="A42:C42"/>
    <mergeCell ref="A43:C43"/>
    <mergeCell ref="A44:O44"/>
    <mergeCell ref="B45:C45"/>
    <mergeCell ref="G46:H46"/>
    <mergeCell ref="B47:C47"/>
    <mergeCell ref="B48:C48"/>
    <mergeCell ref="B50:C50"/>
    <mergeCell ref="B51:C51"/>
    <mergeCell ref="B52:C52"/>
    <mergeCell ref="A53:D53"/>
    <mergeCell ref="A54:D54"/>
    <mergeCell ref="A55:O55"/>
    <mergeCell ref="B56:C56"/>
    <mergeCell ref="B57:D57"/>
    <mergeCell ref="B58:C58"/>
    <mergeCell ref="G58:H58"/>
    <mergeCell ref="B59:D59"/>
    <mergeCell ref="B60:C60"/>
    <mergeCell ref="G60:H60"/>
    <mergeCell ref="A61:D61"/>
    <mergeCell ref="A62:N62"/>
    <mergeCell ref="A63:D63"/>
    <mergeCell ref="A64:D64"/>
    <mergeCell ref="F66:N66"/>
    <mergeCell ref="A9:A10"/>
    <mergeCell ref="A23:A29"/>
    <mergeCell ref="A30:A34"/>
    <mergeCell ref="A51:A52"/>
    <mergeCell ref="A56:A57"/>
    <mergeCell ref="A58:A59"/>
    <mergeCell ref="D9:D10"/>
    <mergeCell ref="D39:D40"/>
    <mergeCell ref="O9:O10"/>
    <mergeCell ref="E9:N10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0"/>
  <dimension ref="A1:G49"/>
  <sheetViews>
    <sheetView zoomScale="120" zoomScaleNormal="120" workbookViewId="0">
      <selection activeCell="A35" sqref="$A35:$XFD35"/>
    </sheetView>
  </sheetViews>
  <sheetFormatPr defaultColWidth="9" defaultRowHeight="13.1" outlineLevelCol="6"/>
  <cols>
    <col min="1" max="1" width="4" style="453" customWidth="1"/>
    <col min="2" max="2" width="29.858407079646" style="453" customWidth="1"/>
    <col min="3" max="3" width="21.7079646017699" style="453" customWidth="1"/>
    <col min="4" max="4" width="20.7079646017699" style="453" customWidth="1"/>
    <col min="5" max="5" width="12.141592920354" style="453" customWidth="1"/>
    <col min="6" max="6" width="13.4247787610619" style="453" customWidth="1"/>
    <col min="7" max="7" width="11.5663716814159" style="453" customWidth="1"/>
    <col min="8" max="256" width="9.14159292035398" style="453"/>
    <col min="257" max="257" width="4" style="453" customWidth="1"/>
    <col min="258" max="258" width="29.858407079646" style="453" customWidth="1"/>
    <col min="259" max="259" width="21.7079646017699" style="453" customWidth="1"/>
    <col min="260" max="260" width="20.7079646017699" style="453" customWidth="1"/>
    <col min="261" max="261" width="12.141592920354" style="453" customWidth="1"/>
    <col min="262" max="262" width="13.4247787610619" style="453" customWidth="1"/>
    <col min="263" max="263" width="11.5663716814159" style="453" customWidth="1"/>
    <col min="264" max="512" width="9.14159292035398" style="453"/>
    <col min="513" max="513" width="4" style="453" customWidth="1"/>
    <col min="514" max="514" width="29.858407079646" style="453" customWidth="1"/>
    <col min="515" max="515" width="21.7079646017699" style="453" customWidth="1"/>
    <col min="516" max="516" width="20.7079646017699" style="453" customWidth="1"/>
    <col min="517" max="517" width="12.141592920354" style="453" customWidth="1"/>
    <col min="518" max="518" width="13.4247787610619" style="453" customWidth="1"/>
    <col min="519" max="519" width="11.5663716814159" style="453" customWidth="1"/>
    <col min="520" max="768" width="9.14159292035398" style="453"/>
    <col min="769" max="769" width="4" style="453" customWidth="1"/>
    <col min="770" max="770" width="29.858407079646" style="453" customWidth="1"/>
    <col min="771" max="771" width="21.7079646017699" style="453" customWidth="1"/>
    <col min="772" max="772" width="20.7079646017699" style="453" customWidth="1"/>
    <col min="773" max="773" width="12.141592920354" style="453" customWidth="1"/>
    <col min="774" max="774" width="13.4247787610619" style="453" customWidth="1"/>
    <col min="775" max="775" width="11.5663716814159" style="453" customWidth="1"/>
    <col min="776" max="1024" width="9.14159292035398" style="453"/>
    <col min="1025" max="1025" width="4" style="453" customWidth="1"/>
    <col min="1026" max="1026" width="29.858407079646" style="453" customWidth="1"/>
    <col min="1027" max="1027" width="21.7079646017699" style="453" customWidth="1"/>
    <col min="1028" max="1028" width="20.7079646017699" style="453" customWidth="1"/>
    <col min="1029" max="1029" width="12.141592920354" style="453" customWidth="1"/>
    <col min="1030" max="1030" width="13.4247787610619" style="453" customWidth="1"/>
    <col min="1031" max="1031" width="11.5663716814159" style="453" customWidth="1"/>
    <col min="1032" max="1280" width="9.14159292035398" style="453"/>
    <col min="1281" max="1281" width="4" style="453" customWidth="1"/>
    <col min="1282" max="1282" width="29.858407079646" style="453" customWidth="1"/>
    <col min="1283" max="1283" width="21.7079646017699" style="453" customWidth="1"/>
    <col min="1284" max="1284" width="20.7079646017699" style="453" customWidth="1"/>
    <col min="1285" max="1285" width="12.141592920354" style="453" customWidth="1"/>
    <col min="1286" max="1286" width="13.4247787610619" style="453" customWidth="1"/>
    <col min="1287" max="1287" width="11.5663716814159" style="453" customWidth="1"/>
    <col min="1288" max="1536" width="9.14159292035398" style="453"/>
    <col min="1537" max="1537" width="4" style="453" customWidth="1"/>
    <col min="1538" max="1538" width="29.858407079646" style="453" customWidth="1"/>
    <col min="1539" max="1539" width="21.7079646017699" style="453" customWidth="1"/>
    <col min="1540" max="1540" width="20.7079646017699" style="453" customWidth="1"/>
    <col min="1541" max="1541" width="12.141592920354" style="453" customWidth="1"/>
    <col min="1542" max="1542" width="13.4247787610619" style="453" customWidth="1"/>
    <col min="1543" max="1543" width="11.5663716814159" style="453" customWidth="1"/>
    <col min="1544" max="1792" width="9.14159292035398" style="453"/>
    <col min="1793" max="1793" width="4" style="453" customWidth="1"/>
    <col min="1794" max="1794" width="29.858407079646" style="453" customWidth="1"/>
    <col min="1795" max="1795" width="21.7079646017699" style="453" customWidth="1"/>
    <col min="1796" max="1796" width="20.7079646017699" style="453" customWidth="1"/>
    <col min="1797" max="1797" width="12.141592920354" style="453" customWidth="1"/>
    <col min="1798" max="1798" width="13.4247787610619" style="453" customWidth="1"/>
    <col min="1799" max="1799" width="11.5663716814159" style="453" customWidth="1"/>
    <col min="1800" max="2048" width="9.14159292035398" style="453"/>
    <col min="2049" max="2049" width="4" style="453" customWidth="1"/>
    <col min="2050" max="2050" width="29.858407079646" style="453" customWidth="1"/>
    <col min="2051" max="2051" width="21.7079646017699" style="453" customWidth="1"/>
    <col min="2052" max="2052" width="20.7079646017699" style="453" customWidth="1"/>
    <col min="2053" max="2053" width="12.141592920354" style="453" customWidth="1"/>
    <col min="2054" max="2054" width="13.4247787610619" style="453" customWidth="1"/>
    <col min="2055" max="2055" width="11.5663716814159" style="453" customWidth="1"/>
    <col min="2056" max="2304" width="9.14159292035398" style="453"/>
    <col min="2305" max="2305" width="4" style="453" customWidth="1"/>
    <col min="2306" max="2306" width="29.858407079646" style="453" customWidth="1"/>
    <col min="2307" max="2307" width="21.7079646017699" style="453" customWidth="1"/>
    <col min="2308" max="2308" width="20.7079646017699" style="453" customWidth="1"/>
    <col min="2309" max="2309" width="12.141592920354" style="453" customWidth="1"/>
    <col min="2310" max="2310" width="13.4247787610619" style="453" customWidth="1"/>
    <col min="2311" max="2311" width="11.5663716814159" style="453" customWidth="1"/>
    <col min="2312" max="2560" width="9.14159292035398" style="453"/>
    <col min="2561" max="2561" width="4" style="453" customWidth="1"/>
    <col min="2562" max="2562" width="29.858407079646" style="453" customWidth="1"/>
    <col min="2563" max="2563" width="21.7079646017699" style="453" customWidth="1"/>
    <col min="2564" max="2564" width="20.7079646017699" style="453" customWidth="1"/>
    <col min="2565" max="2565" width="12.141592920354" style="453" customWidth="1"/>
    <col min="2566" max="2566" width="13.4247787610619" style="453" customWidth="1"/>
    <col min="2567" max="2567" width="11.5663716814159" style="453" customWidth="1"/>
    <col min="2568" max="2816" width="9.14159292035398" style="453"/>
    <col min="2817" max="2817" width="4" style="453" customWidth="1"/>
    <col min="2818" max="2818" width="29.858407079646" style="453" customWidth="1"/>
    <col min="2819" max="2819" width="21.7079646017699" style="453" customWidth="1"/>
    <col min="2820" max="2820" width="20.7079646017699" style="453" customWidth="1"/>
    <col min="2821" max="2821" width="12.141592920354" style="453" customWidth="1"/>
    <col min="2822" max="2822" width="13.4247787610619" style="453" customWidth="1"/>
    <col min="2823" max="2823" width="11.5663716814159" style="453" customWidth="1"/>
    <col min="2824" max="3072" width="9.14159292035398" style="453"/>
    <col min="3073" max="3073" width="4" style="453" customWidth="1"/>
    <col min="3074" max="3074" width="29.858407079646" style="453" customWidth="1"/>
    <col min="3075" max="3075" width="21.7079646017699" style="453" customWidth="1"/>
    <col min="3076" max="3076" width="20.7079646017699" style="453" customWidth="1"/>
    <col min="3077" max="3077" width="12.141592920354" style="453" customWidth="1"/>
    <col min="3078" max="3078" width="13.4247787610619" style="453" customWidth="1"/>
    <col min="3079" max="3079" width="11.5663716814159" style="453" customWidth="1"/>
    <col min="3080" max="3328" width="9.14159292035398" style="453"/>
    <col min="3329" max="3329" width="4" style="453" customWidth="1"/>
    <col min="3330" max="3330" width="29.858407079646" style="453" customWidth="1"/>
    <col min="3331" max="3331" width="21.7079646017699" style="453" customWidth="1"/>
    <col min="3332" max="3332" width="20.7079646017699" style="453" customWidth="1"/>
    <col min="3333" max="3333" width="12.141592920354" style="453" customWidth="1"/>
    <col min="3334" max="3334" width="13.4247787610619" style="453" customWidth="1"/>
    <col min="3335" max="3335" width="11.5663716814159" style="453" customWidth="1"/>
    <col min="3336" max="3584" width="9.14159292035398" style="453"/>
    <col min="3585" max="3585" width="4" style="453" customWidth="1"/>
    <col min="3586" max="3586" width="29.858407079646" style="453" customWidth="1"/>
    <col min="3587" max="3587" width="21.7079646017699" style="453" customWidth="1"/>
    <col min="3588" max="3588" width="20.7079646017699" style="453" customWidth="1"/>
    <col min="3589" max="3589" width="12.141592920354" style="453" customWidth="1"/>
    <col min="3590" max="3590" width="13.4247787610619" style="453" customWidth="1"/>
    <col min="3591" max="3591" width="11.5663716814159" style="453" customWidth="1"/>
    <col min="3592" max="3840" width="9.14159292035398" style="453"/>
    <col min="3841" max="3841" width="4" style="453" customWidth="1"/>
    <col min="3842" max="3842" width="29.858407079646" style="453" customWidth="1"/>
    <col min="3843" max="3843" width="21.7079646017699" style="453" customWidth="1"/>
    <col min="3844" max="3844" width="20.7079646017699" style="453" customWidth="1"/>
    <col min="3845" max="3845" width="12.141592920354" style="453" customWidth="1"/>
    <col min="3846" max="3846" width="13.4247787610619" style="453" customWidth="1"/>
    <col min="3847" max="3847" width="11.5663716814159" style="453" customWidth="1"/>
    <col min="3848" max="4096" width="9.14159292035398" style="453"/>
    <col min="4097" max="4097" width="4" style="453" customWidth="1"/>
    <col min="4098" max="4098" width="29.858407079646" style="453" customWidth="1"/>
    <col min="4099" max="4099" width="21.7079646017699" style="453" customWidth="1"/>
    <col min="4100" max="4100" width="20.7079646017699" style="453" customWidth="1"/>
    <col min="4101" max="4101" width="12.141592920354" style="453" customWidth="1"/>
    <col min="4102" max="4102" width="13.4247787610619" style="453" customWidth="1"/>
    <col min="4103" max="4103" width="11.5663716814159" style="453" customWidth="1"/>
    <col min="4104" max="4352" width="9.14159292035398" style="453"/>
    <col min="4353" max="4353" width="4" style="453" customWidth="1"/>
    <col min="4354" max="4354" width="29.858407079646" style="453" customWidth="1"/>
    <col min="4355" max="4355" width="21.7079646017699" style="453" customWidth="1"/>
    <col min="4356" max="4356" width="20.7079646017699" style="453" customWidth="1"/>
    <col min="4357" max="4357" width="12.141592920354" style="453" customWidth="1"/>
    <col min="4358" max="4358" width="13.4247787610619" style="453" customWidth="1"/>
    <col min="4359" max="4359" width="11.5663716814159" style="453" customWidth="1"/>
    <col min="4360" max="4608" width="9.14159292035398" style="453"/>
    <col min="4609" max="4609" width="4" style="453" customWidth="1"/>
    <col min="4610" max="4610" width="29.858407079646" style="453" customWidth="1"/>
    <col min="4611" max="4611" width="21.7079646017699" style="453" customWidth="1"/>
    <col min="4612" max="4612" width="20.7079646017699" style="453" customWidth="1"/>
    <col min="4613" max="4613" width="12.141592920354" style="453" customWidth="1"/>
    <col min="4614" max="4614" width="13.4247787610619" style="453" customWidth="1"/>
    <col min="4615" max="4615" width="11.5663716814159" style="453" customWidth="1"/>
    <col min="4616" max="4864" width="9.14159292035398" style="453"/>
    <col min="4865" max="4865" width="4" style="453" customWidth="1"/>
    <col min="4866" max="4866" width="29.858407079646" style="453" customWidth="1"/>
    <col min="4867" max="4867" width="21.7079646017699" style="453" customWidth="1"/>
    <col min="4868" max="4868" width="20.7079646017699" style="453" customWidth="1"/>
    <col min="4869" max="4869" width="12.141592920354" style="453" customWidth="1"/>
    <col min="4870" max="4870" width="13.4247787610619" style="453" customWidth="1"/>
    <col min="4871" max="4871" width="11.5663716814159" style="453" customWidth="1"/>
    <col min="4872" max="5120" width="9.14159292035398" style="453"/>
    <col min="5121" max="5121" width="4" style="453" customWidth="1"/>
    <col min="5122" max="5122" width="29.858407079646" style="453" customWidth="1"/>
    <col min="5123" max="5123" width="21.7079646017699" style="453" customWidth="1"/>
    <col min="5124" max="5124" width="20.7079646017699" style="453" customWidth="1"/>
    <col min="5125" max="5125" width="12.141592920354" style="453" customWidth="1"/>
    <col min="5126" max="5126" width="13.4247787610619" style="453" customWidth="1"/>
    <col min="5127" max="5127" width="11.5663716814159" style="453" customWidth="1"/>
    <col min="5128" max="5376" width="9.14159292035398" style="453"/>
    <col min="5377" max="5377" width="4" style="453" customWidth="1"/>
    <col min="5378" max="5378" width="29.858407079646" style="453" customWidth="1"/>
    <col min="5379" max="5379" width="21.7079646017699" style="453" customWidth="1"/>
    <col min="5380" max="5380" width="20.7079646017699" style="453" customWidth="1"/>
    <col min="5381" max="5381" width="12.141592920354" style="453" customWidth="1"/>
    <col min="5382" max="5382" width="13.4247787610619" style="453" customWidth="1"/>
    <col min="5383" max="5383" width="11.5663716814159" style="453" customWidth="1"/>
    <col min="5384" max="5632" width="9.14159292035398" style="453"/>
    <col min="5633" max="5633" width="4" style="453" customWidth="1"/>
    <col min="5634" max="5634" width="29.858407079646" style="453" customWidth="1"/>
    <col min="5635" max="5635" width="21.7079646017699" style="453" customWidth="1"/>
    <col min="5636" max="5636" width="20.7079646017699" style="453" customWidth="1"/>
    <col min="5637" max="5637" width="12.141592920354" style="453" customWidth="1"/>
    <col min="5638" max="5638" width="13.4247787610619" style="453" customWidth="1"/>
    <col min="5639" max="5639" width="11.5663716814159" style="453" customWidth="1"/>
    <col min="5640" max="5888" width="9.14159292035398" style="453"/>
    <col min="5889" max="5889" width="4" style="453" customWidth="1"/>
    <col min="5890" max="5890" width="29.858407079646" style="453" customWidth="1"/>
    <col min="5891" max="5891" width="21.7079646017699" style="453" customWidth="1"/>
    <col min="5892" max="5892" width="20.7079646017699" style="453" customWidth="1"/>
    <col min="5893" max="5893" width="12.141592920354" style="453" customWidth="1"/>
    <col min="5894" max="5894" width="13.4247787610619" style="453" customWidth="1"/>
    <col min="5895" max="5895" width="11.5663716814159" style="453" customWidth="1"/>
    <col min="5896" max="6144" width="9.14159292035398" style="453"/>
    <col min="6145" max="6145" width="4" style="453" customWidth="1"/>
    <col min="6146" max="6146" width="29.858407079646" style="453" customWidth="1"/>
    <col min="6147" max="6147" width="21.7079646017699" style="453" customWidth="1"/>
    <col min="6148" max="6148" width="20.7079646017699" style="453" customWidth="1"/>
    <col min="6149" max="6149" width="12.141592920354" style="453" customWidth="1"/>
    <col min="6150" max="6150" width="13.4247787610619" style="453" customWidth="1"/>
    <col min="6151" max="6151" width="11.5663716814159" style="453" customWidth="1"/>
    <col min="6152" max="6400" width="9.14159292035398" style="453"/>
    <col min="6401" max="6401" width="4" style="453" customWidth="1"/>
    <col min="6402" max="6402" width="29.858407079646" style="453" customWidth="1"/>
    <col min="6403" max="6403" width="21.7079646017699" style="453" customWidth="1"/>
    <col min="6404" max="6404" width="20.7079646017699" style="453" customWidth="1"/>
    <col min="6405" max="6405" width="12.141592920354" style="453" customWidth="1"/>
    <col min="6406" max="6406" width="13.4247787610619" style="453" customWidth="1"/>
    <col min="6407" max="6407" width="11.5663716814159" style="453" customWidth="1"/>
    <col min="6408" max="6656" width="9.14159292035398" style="453"/>
    <col min="6657" max="6657" width="4" style="453" customWidth="1"/>
    <col min="6658" max="6658" width="29.858407079646" style="453" customWidth="1"/>
    <col min="6659" max="6659" width="21.7079646017699" style="453" customWidth="1"/>
    <col min="6660" max="6660" width="20.7079646017699" style="453" customWidth="1"/>
    <col min="6661" max="6661" width="12.141592920354" style="453" customWidth="1"/>
    <col min="6662" max="6662" width="13.4247787610619" style="453" customWidth="1"/>
    <col min="6663" max="6663" width="11.5663716814159" style="453" customWidth="1"/>
    <col min="6664" max="6912" width="9.14159292035398" style="453"/>
    <col min="6913" max="6913" width="4" style="453" customWidth="1"/>
    <col min="6914" max="6914" width="29.858407079646" style="453" customWidth="1"/>
    <col min="6915" max="6915" width="21.7079646017699" style="453" customWidth="1"/>
    <col min="6916" max="6916" width="20.7079646017699" style="453" customWidth="1"/>
    <col min="6917" max="6917" width="12.141592920354" style="453" customWidth="1"/>
    <col min="6918" max="6918" width="13.4247787610619" style="453" customWidth="1"/>
    <col min="6919" max="6919" width="11.5663716814159" style="453" customWidth="1"/>
    <col min="6920" max="7168" width="9.14159292035398" style="453"/>
    <col min="7169" max="7169" width="4" style="453" customWidth="1"/>
    <col min="7170" max="7170" width="29.858407079646" style="453" customWidth="1"/>
    <col min="7171" max="7171" width="21.7079646017699" style="453" customWidth="1"/>
    <col min="7172" max="7172" width="20.7079646017699" style="453" customWidth="1"/>
    <col min="7173" max="7173" width="12.141592920354" style="453" customWidth="1"/>
    <col min="7174" max="7174" width="13.4247787610619" style="453" customWidth="1"/>
    <col min="7175" max="7175" width="11.5663716814159" style="453" customWidth="1"/>
    <col min="7176" max="7424" width="9.14159292035398" style="453"/>
    <col min="7425" max="7425" width="4" style="453" customWidth="1"/>
    <col min="7426" max="7426" width="29.858407079646" style="453" customWidth="1"/>
    <col min="7427" max="7427" width="21.7079646017699" style="453" customWidth="1"/>
    <col min="7428" max="7428" width="20.7079646017699" style="453" customWidth="1"/>
    <col min="7429" max="7429" width="12.141592920354" style="453" customWidth="1"/>
    <col min="7430" max="7430" width="13.4247787610619" style="453" customWidth="1"/>
    <col min="7431" max="7431" width="11.5663716814159" style="453" customWidth="1"/>
    <col min="7432" max="7680" width="9.14159292035398" style="453"/>
    <col min="7681" max="7681" width="4" style="453" customWidth="1"/>
    <col min="7682" max="7682" width="29.858407079646" style="453" customWidth="1"/>
    <col min="7683" max="7683" width="21.7079646017699" style="453" customWidth="1"/>
    <col min="7684" max="7684" width="20.7079646017699" style="453" customWidth="1"/>
    <col min="7685" max="7685" width="12.141592920354" style="453" customWidth="1"/>
    <col min="7686" max="7686" width="13.4247787610619" style="453" customWidth="1"/>
    <col min="7687" max="7687" width="11.5663716814159" style="453" customWidth="1"/>
    <col min="7688" max="7936" width="9.14159292035398" style="453"/>
    <col min="7937" max="7937" width="4" style="453" customWidth="1"/>
    <col min="7938" max="7938" width="29.858407079646" style="453" customWidth="1"/>
    <col min="7939" max="7939" width="21.7079646017699" style="453" customWidth="1"/>
    <col min="7940" max="7940" width="20.7079646017699" style="453" customWidth="1"/>
    <col min="7941" max="7941" width="12.141592920354" style="453" customWidth="1"/>
    <col min="7942" max="7942" width="13.4247787610619" style="453" customWidth="1"/>
    <col min="7943" max="7943" width="11.5663716814159" style="453" customWidth="1"/>
    <col min="7944" max="8192" width="9.14159292035398" style="453"/>
    <col min="8193" max="8193" width="4" style="453" customWidth="1"/>
    <col min="8194" max="8194" width="29.858407079646" style="453" customWidth="1"/>
    <col min="8195" max="8195" width="21.7079646017699" style="453" customWidth="1"/>
    <col min="8196" max="8196" width="20.7079646017699" style="453" customWidth="1"/>
    <col min="8197" max="8197" width="12.141592920354" style="453" customWidth="1"/>
    <col min="8198" max="8198" width="13.4247787610619" style="453" customWidth="1"/>
    <col min="8199" max="8199" width="11.5663716814159" style="453" customWidth="1"/>
    <col min="8200" max="8448" width="9.14159292035398" style="453"/>
    <col min="8449" max="8449" width="4" style="453" customWidth="1"/>
    <col min="8450" max="8450" width="29.858407079646" style="453" customWidth="1"/>
    <col min="8451" max="8451" width="21.7079646017699" style="453" customWidth="1"/>
    <col min="8452" max="8452" width="20.7079646017699" style="453" customWidth="1"/>
    <col min="8453" max="8453" width="12.141592920354" style="453" customWidth="1"/>
    <col min="8454" max="8454" width="13.4247787610619" style="453" customWidth="1"/>
    <col min="8455" max="8455" width="11.5663716814159" style="453" customWidth="1"/>
    <col min="8456" max="8704" width="9.14159292035398" style="453"/>
    <col min="8705" max="8705" width="4" style="453" customWidth="1"/>
    <col min="8706" max="8706" width="29.858407079646" style="453" customWidth="1"/>
    <col min="8707" max="8707" width="21.7079646017699" style="453" customWidth="1"/>
    <col min="8708" max="8708" width="20.7079646017699" style="453" customWidth="1"/>
    <col min="8709" max="8709" width="12.141592920354" style="453" customWidth="1"/>
    <col min="8710" max="8710" width="13.4247787610619" style="453" customWidth="1"/>
    <col min="8711" max="8711" width="11.5663716814159" style="453" customWidth="1"/>
    <col min="8712" max="8960" width="9.14159292035398" style="453"/>
    <col min="8961" max="8961" width="4" style="453" customWidth="1"/>
    <col min="8962" max="8962" width="29.858407079646" style="453" customWidth="1"/>
    <col min="8963" max="8963" width="21.7079646017699" style="453" customWidth="1"/>
    <col min="8964" max="8964" width="20.7079646017699" style="453" customWidth="1"/>
    <col min="8965" max="8965" width="12.141592920354" style="453" customWidth="1"/>
    <col min="8966" max="8966" width="13.4247787610619" style="453" customWidth="1"/>
    <col min="8967" max="8967" width="11.5663716814159" style="453" customWidth="1"/>
    <col min="8968" max="9216" width="9.14159292035398" style="453"/>
    <col min="9217" max="9217" width="4" style="453" customWidth="1"/>
    <col min="9218" max="9218" width="29.858407079646" style="453" customWidth="1"/>
    <col min="9219" max="9219" width="21.7079646017699" style="453" customWidth="1"/>
    <col min="9220" max="9220" width="20.7079646017699" style="453" customWidth="1"/>
    <col min="9221" max="9221" width="12.141592920354" style="453" customWidth="1"/>
    <col min="9222" max="9222" width="13.4247787610619" style="453" customWidth="1"/>
    <col min="9223" max="9223" width="11.5663716814159" style="453" customWidth="1"/>
    <col min="9224" max="9472" width="9.14159292035398" style="453"/>
    <col min="9473" max="9473" width="4" style="453" customWidth="1"/>
    <col min="9474" max="9474" width="29.858407079646" style="453" customWidth="1"/>
    <col min="9475" max="9475" width="21.7079646017699" style="453" customWidth="1"/>
    <col min="9476" max="9476" width="20.7079646017699" style="453" customWidth="1"/>
    <col min="9477" max="9477" width="12.141592920354" style="453" customWidth="1"/>
    <col min="9478" max="9478" width="13.4247787610619" style="453" customWidth="1"/>
    <col min="9479" max="9479" width="11.5663716814159" style="453" customWidth="1"/>
    <col min="9480" max="9728" width="9.14159292035398" style="453"/>
    <col min="9729" max="9729" width="4" style="453" customWidth="1"/>
    <col min="9730" max="9730" width="29.858407079646" style="453" customWidth="1"/>
    <col min="9731" max="9731" width="21.7079646017699" style="453" customWidth="1"/>
    <col min="9732" max="9732" width="20.7079646017699" style="453" customWidth="1"/>
    <col min="9733" max="9733" width="12.141592920354" style="453" customWidth="1"/>
    <col min="9734" max="9734" width="13.4247787610619" style="453" customWidth="1"/>
    <col min="9735" max="9735" width="11.5663716814159" style="453" customWidth="1"/>
    <col min="9736" max="9984" width="9.14159292035398" style="453"/>
    <col min="9985" max="9985" width="4" style="453" customWidth="1"/>
    <col min="9986" max="9986" width="29.858407079646" style="453" customWidth="1"/>
    <col min="9987" max="9987" width="21.7079646017699" style="453" customWidth="1"/>
    <col min="9988" max="9988" width="20.7079646017699" style="453" customWidth="1"/>
    <col min="9989" max="9989" width="12.141592920354" style="453" customWidth="1"/>
    <col min="9990" max="9990" width="13.4247787610619" style="453" customWidth="1"/>
    <col min="9991" max="9991" width="11.5663716814159" style="453" customWidth="1"/>
    <col min="9992" max="10240" width="9.14159292035398" style="453"/>
    <col min="10241" max="10241" width="4" style="453" customWidth="1"/>
    <col min="10242" max="10242" width="29.858407079646" style="453" customWidth="1"/>
    <col min="10243" max="10243" width="21.7079646017699" style="453" customWidth="1"/>
    <col min="10244" max="10244" width="20.7079646017699" style="453" customWidth="1"/>
    <col min="10245" max="10245" width="12.141592920354" style="453" customWidth="1"/>
    <col min="10246" max="10246" width="13.4247787610619" style="453" customWidth="1"/>
    <col min="10247" max="10247" width="11.5663716814159" style="453" customWidth="1"/>
    <col min="10248" max="10496" width="9.14159292035398" style="453"/>
    <col min="10497" max="10497" width="4" style="453" customWidth="1"/>
    <col min="10498" max="10498" width="29.858407079646" style="453" customWidth="1"/>
    <col min="10499" max="10499" width="21.7079646017699" style="453" customWidth="1"/>
    <col min="10500" max="10500" width="20.7079646017699" style="453" customWidth="1"/>
    <col min="10501" max="10501" width="12.141592920354" style="453" customWidth="1"/>
    <col min="10502" max="10502" width="13.4247787610619" style="453" customWidth="1"/>
    <col min="10503" max="10503" width="11.5663716814159" style="453" customWidth="1"/>
    <col min="10504" max="10752" width="9.14159292035398" style="453"/>
    <col min="10753" max="10753" width="4" style="453" customWidth="1"/>
    <col min="10754" max="10754" width="29.858407079646" style="453" customWidth="1"/>
    <col min="10755" max="10755" width="21.7079646017699" style="453" customWidth="1"/>
    <col min="10756" max="10756" width="20.7079646017699" style="453" customWidth="1"/>
    <col min="10757" max="10757" width="12.141592920354" style="453" customWidth="1"/>
    <col min="10758" max="10758" width="13.4247787610619" style="453" customWidth="1"/>
    <col min="10759" max="10759" width="11.5663716814159" style="453" customWidth="1"/>
    <col min="10760" max="11008" width="9.14159292035398" style="453"/>
    <col min="11009" max="11009" width="4" style="453" customWidth="1"/>
    <col min="11010" max="11010" width="29.858407079646" style="453" customWidth="1"/>
    <col min="11011" max="11011" width="21.7079646017699" style="453" customWidth="1"/>
    <col min="11012" max="11012" width="20.7079646017699" style="453" customWidth="1"/>
    <col min="11013" max="11013" width="12.141592920354" style="453" customWidth="1"/>
    <col min="11014" max="11014" width="13.4247787610619" style="453" customWidth="1"/>
    <col min="11015" max="11015" width="11.5663716814159" style="453" customWidth="1"/>
    <col min="11016" max="11264" width="9.14159292035398" style="453"/>
    <col min="11265" max="11265" width="4" style="453" customWidth="1"/>
    <col min="11266" max="11266" width="29.858407079646" style="453" customWidth="1"/>
    <col min="11267" max="11267" width="21.7079646017699" style="453" customWidth="1"/>
    <col min="11268" max="11268" width="20.7079646017699" style="453" customWidth="1"/>
    <col min="11269" max="11269" width="12.141592920354" style="453" customWidth="1"/>
    <col min="11270" max="11270" width="13.4247787610619" style="453" customWidth="1"/>
    <col min="11271" max="11271" width="11.5663716814159" style="453" customWidth="1"/>
    <col min="11272" max="11520" width="9.14159292035398" style="453"/>
    <col min="11521" max="11521" width="4" style="453" customWidth="1"/>
    <col min="11522" max="11522" width="29.858407079646" style="453" customWidth="1"/>
    <col min="11523" max="11523" width="21.7079646017699" style="453" customWidth="1"/>
    <col min="11524" max="11524" width="20.7079646017699" style="453" customWidth="1"/>
    <col min="11525" max="11525" width="12.141592920354" style="453" customWidth="1"/>
    <col min="11526" max="11526" width="13.4247787610619" style="453" customWidth="1"/>
    <col min="11527" max="11527" width="11.5663716814159" style="453" customWidth="1"/>
    <col min="11528" max="11776" width="9.14159292035398" style="453"/>
    <col min="11777" max="11777" width="4" style="453" customWidth="1"/>
    <col min="11778" max="11778" width="29.858407079646" style="453" customWidth="1"/>
    <col min="11779" max="11779" width="21.7079646017699" style="453" customWidth="1"/>
    <col min="11780" max="11780" width="20.7079646017699" style="453" customWidth="1"/>
    <col min="11781" max="11781" width="12.141592920354" style="453" customWidth="1"/>
    <col min="11782" max="11782" width="13.4247787610619" style="453" customWidth="1"/>
    <col min="11783" max="11783" width="11.5663716814159" style="453" customWidth="1"/>
    <col min="11784" max="12032" width="9.14159292035398" style="453"/>
    <col min="12033" max="12033" width="4" style="453" customWidth="1"/>
    <col min="12034" max="12034" width="29.858407079646" style="453" customWidth="1"/>
    <col min="12035" max="12035" width="21.7079646017699" style="453" customWidth="1"/>
    <col min="12036" max="12036" width="20.7079646017699" style="453" customWidth="1"/>
    <col min="12037" max="12037" width="12.141592920354" style="453" customWidth="1"/>
    <col min="12038" max="12038" width="13.4247787610619" style="453" customWidth="1"/>
    <col min="12039" max="12039" width="11.5663716814159" style="453" customWidth="1"/>
    <col min="12040" max="12288" width="9.14159292035398" style="453"/>
    <col min="12289" max="12289" width="4" style="453" customWidth="1"/>
    <col min="12290" max="12290" width="29.858407079646" style="453" customWidth="1"/>
    <col min="12291" max="12291" width="21.7079646017699" style="453" customWidth="1"/>
    <col min="12292" max="12292" width="20.7079646017699" style="453" customWidth="1"/>
    <col min="12293" max="12293" width="12.141592920354" style="453" customWidth="1"/>
    <col min="12294" max="12294" width="13.4247787610619" style="453" customWidth="1"/>
    <col min="12295" max="12295" width="11.5663716814159" style="453" customWidth="1"/>
    <col min="12296" max="12544" width="9.14159292035398" style="453"/>
    <col min="12545" max="12545" width="4" style="453" customWidth="1"/>
    <col min="12546" max="12546" width="29.858407079646" style="453" customWidth="1"/>
    <col min="12547" max="12547" width="21.7079646017699" style="453" customWidth="1"/>
    <col min="12548" max="12548" width="20.7079646017699" style="453" customWidth="1"/>
    <col min="12549" max="12549" width="12.141592920354" style="453" customWidth="1"/>
    <col min="12550" max="12550" width="13.4247787610619" style="453" customWidth="1"/>
    <col min="12551" max="12551" width="11.5663716814159" style="453" customWidth="1"/>
    <col min="12552" max="12800" width="9.14159292035398" style="453"/>
    <col min="12801" max="12801" width="4" style="453" customWidth="1"/>
    <col min="12802" max="12802" width="29.858407079646" style="453" customWidth="1"/>
    <col min="12803" max="12803" width="21.7079646017699" style="453" customWidth="1"/>
    <col min="12804" max="12804" width="20.7079646017699" style="453" customWidth="1"/>
    <col min="12805" max="12805" width="12.141592920354" style="453" customWidth="1"/>
    <col min="12806" max="12806" width="13.4247787610619" style="453" customWidth="1"/>
    <col min="12807" max="12807" width="11.5663716814159" style="453" customWidth="1"/>
    <col min="12808" max="13056" width="9.14159292035398" style="453"/>
    <col min="13057" max="13057" width="4" style="453" customWidth="1"/>
    <col min="13058" max="13058" width="29.858407079646" style="453" customWidth="1"/>
    <col min="13059" max="13059" width="21.7079646017699" style="453" customWidth="1"/>
    <col min="13060" max="13060" width="20.7079646017699" style="453" customWidth="1"/>
    <col min="13061" max="13061" width="12.141592920354" style="453" customWidth="1"/>
    <col min="13062" max="13062" width="13.4247787610619" style="453" customWidth="1"/>
    <col min="13063" max="13063" width="11.5663716814159" style="453" customWidth="1"/>
    <col min="13064" max="13312" width="9.14159292035398" style="453"/>
    <col min="13313" max="13313" width="4" style="453" customWidth="1"/>
    <col min="13314" max="13314" width="29.858407079646" style="453" customWidth="1"/>
    <col min="13315" max="13315" width="21.7079646017699" style="453" customWidth="1"/>
    <col min="13316" max="13316" width="20.7079646017699" style="453" customWidth="1"/>
    <col min="13317" max="13317" width="12.141592920354" style="453" customWidth="1"/>
    <col min="13318" max="13318" width="13.4247787610619" style="453" customWidth="1"/>
    <col min="13319" max="13319" width="11.5663716814159" style="453" customWidth="1"/>
    <col min="13320" max="13568" width="9.14159292035398" style="453"/>
    <col min="13569" max="13569" width="4" style="453" customWidth="1"/>
    <col min="13570" max="13570" width="29.858407079646" style="453" customWidth="1"/>
    <col min="13571" max="13571" width="21.7079646017699" style="453" customWidth="1"/>
    <col min="13572" max="13572" width="20.7079646017699" style="453" customWidth="1"/>
    <col min="13573" max="13573" width="12.141592920354" style="453" customWidth="1"/>
    <col min="13574" max="13574" width="13.4247787610619" style="453" customWidth="1"/>
    <col min="13575" max="13575" width="11.5663716814159" style="453" customWidth="1"/>
    <col min="13576" max="13824" width="9.14159292035398" style="453"/>
    <col min="13825" max="13825" width="4" style="453" customWidth="1"/>
    <col min="13826" max="13826" width="29.858407079646" style="453" customWidth="1"/>
    <col min="13827" max="13827" width="21.7079646017699" style="453" customWidth="1"/>
    <col min="13828" max="13828" width="20.7079646017699" style="453" customWidth="1"/>
    <col min="13829" max="13829" width="12.141592920354" style="453" customWidth="1"/>
    <col min="13830" max="13830" width="13.4247787610619" style="453" customWidth="1"/>
    <col min="13831" max="13831" width="11.5663716814159" style="453" customWidth="1"/>
    <col min="13832" max="14080" width="9.14159292035398" style="453"/>
    <col min="14081" max="14081" width="4" style="453" customWidth="1"/>
    <col min="14082" max="14082" width="29.858407079646" style="453" customWidth="1"/>
    <col min="14083" max="14083" width="21.7079646017699" style="453" customWidth="1"/>
    <col min="14084" max="14084" width="20.7079646017699" style="453" customWidth="1"/>
    <col min="14085" max="14085" width="12.141592920354" style="453" customWidth="1"/>
    <col min="14086" max="14086" width="13.4247787610619" style="453" customWidth="1"/>
    <col min="14087" max="14087" width="11.5663716814159" style="453" customWidth="1"/>
    <col min="14088" max="14336" width="9.14159292035398" style="453"/>
    <col min="14337" max="14337" width="4" style="453" customWidth="1"/>
    <col min="14338" max="14338" width="29.858407079646" style="453" customWidth="1"/>
    <col min="14339" max="14339" width="21.7079646017699" style="453" customWidth="1"/>
    <col min="14340" max="14340" width="20.7079646017699" style="453" customWidth="1"/>
    <col min="14341" max="14341" width="12.141592920354" style="453" customWidth="1"/>
    <col min="14342" max="14342" width="13.4247787610619" style="453" customWidth="1"/>
    <col min="14343" max="14343" width="11.5663716814159" style="453" customWidth="1"/>
    <col min="14344" max="14592" width="9.14159292035398" style="453"/>
    <col min="14593" max="14593" width="4" style="453" customWidth="1"/>
    <col min="14594" max="14594" width="29.858407079646" style="453" customWidth="1"/>
    <col min="14595" max="14595" width="21.7079646017699" style="453" customWidth="1"/>
    <col min="14596" max="14596" width="20.7079646017699" style="453" customWidth="1"/>
    <col min="14597" max="14597" width="12.141592920354" style="453" customWidth="1"/>
    <col min="14598" max="14598" width="13.4247787610619" style="453" customWidth="1"/>
    <col min="14599" max="14599" width="11.5663716814159" style="453" customWidth="1"/>
    <col min="14600" max="14848" width="9.14159292035398" style="453"/>
    <col min="14849" max="14849" width="4" style="453" customWidth="1"/>
    <col min="14850" max="14850" width="29.858407079646" style="453" customWidth="1"/>
    <col min="14851" max="14851" width="21.7079646017699" style="453" customWidth="1"/>
    <col min="14852" max="14852" width="20.7079646017699" style="453" customWidth="1"/>
    <col min="14853" max="14853" width="12.141592920354" style="453" customWidth="1"/>
    <col min="14854" max="14854" width="13.4247787610619" style="453" customWidth="1"/>
    <col min="14855" max="14855" width="11.5663716814159" style="453" customWidth="1"/>
    <col min="14856" max="15104" width="9.14159292035398" style="453"/>
    <col min="15105" max="15105" width="4" style="453" customWidth="1"/>
    <col min="15106" max="15106" width="29.858407079646" style="453" customWidth="1"/>
    <col min="15107" max="15107" width="21.7079646017699" style="453" customWidth="1"/>
    <col min="15108" max="15108" width="20.7079646017699" style="453" customWidth="1"/>
    <col min="15109" max="15109" width="12.141592920354" style="453" customWidth="1"/>
    <col min="15110" max="15110" width="13.4247787610619" style="453" customWidth="1"/>
    <col min="15111" max="15111" width="11.5663716814159" style="453" customWidth="1"/>
    <col min="15112" max="15360" width="9.14159292035398" style="453"/>
    <col min="15361" max="15361" width="4" style="453" customWidth="1"/>
    <col min="15362" max="15362" width="29.858407079646" style="453" customWidth="1"/>
    <col min="15363" max="15363" width="21.7079646017699" style="453" customWidth="1"/>
    <col min="15364" max="15364" width="20.7079646017699" style="453" customWidth="1"/>
    <col min="15365" max="15365" width="12.141592920354" style="453" customWidth="1"/>
    <col min="15366" max="15366" width="13.4247787610619" style="453" customWidth="1"/>
    <col min="15367" max="15367" width="11.5663716814159" style="453" customWidth="1"/>
    <col min="15368" max="15616" width="9.14159292035398" style="453"/>
    <col min="15617" max="15617" width="4" style="453" customWidth="1"/>
    <col min="15618" max="15618" width="29.858407079646" style="453" customWidth="1"/>
    <col min="15619" max="15619" width="21.7079646017699" style="453" customWidth="1"/>
    <col min="15620" max="15620" width="20.7079646017699" style="453" customWidth="1"/>
    <col min="15621" max="15621" width="12.141592920354" style="453" customWidth="1"/>
    <col min="15622" max="15622" width="13.4247787610619" style="453" customWidth="1"/>
    <col min="15623" max="15623" width="11.5663716814159" style="453" customWidth="1"/>
    <col min="15624" max="15872" width="9.14159292035398" style="453"/>
    <col min="15873" max="15873" width="4" style="453" customWidth="1"/>
    <col min="15874" max="15874" width="29.858407079646" style="453" customWidth="1"/>
    <col min="15875" max="15875" width="21.7079646017699" style="453" customWidth="1"/>
    <col min="15876" max="15876" width="20.7079646017699" style="453" customWidth="1"/>
    <col min="15877" max="15877" width="12.141592920354" style="453" customWidth="1"/>
    <col min="15878" max="15878" width="13.4247787610619" style="453" customWidth="1"/>
    <col min="15879" max="15879" width="11.5663716814159" style="453" customWidth="1"/>
    <col min="15880" max="16128" width="9.14159292035398" style="453"/>
    <col min="16129" max="16129" width="4" style="453" customWidth="1"/>
    <col min="16130" max="16130" width="29.858407079646" style="453" customWidth="1"/>
    <col min="16131" max="16131" width="21.7079646017699" style="453" customWidth="1"/>
    <col min="16132" max="16132" width="20.7079646017699" style="453" customWidth="1"/>
    <col min="16133" max="16133" width="12.141592920354" style="453" customWidth="1"/>
    <col min="16134" max="16134" width="13.4247787610619" style="453" customWidth="1"/>
    <col min="16135" max="16135" width="11.5663716814159" style="453" customWidth="1"/>
    <col min="16136" max="16384" width="9.14159292035398" style="453"/>
  </cols>
  <sheetData>
    <row r="1" spans="1:7">
      <c r="A1" s="519"/>
      <c r="E1" s="453" t="s">
        <v>848</v>
      </c>
    </row>
    <row r="2" spans="1:7">
      <c r="A2" s="520" t="s">
        <v>849</v>
      </c>
    </row>
    <row r="3" ht="12" customHeight="1" spans="1:7">
      <c r="B3" s="521" t="s">
        <v>850</v>
      </c>
      <c r="C3" s="521"/>
      <c r="D3" s="521"/>
    </row>
    <row r="4" ht="12" customHeight="1" spans="1:7">
      <c r="F4" s="522"/>
    </row>
    <row r="5" ht="17.25" spans="1:7">
      <c r="A5" s="523" t="s">
        <v>851</v>
      </c>
      <c r="B5" s="523"/>
      <c r="C5" s="523"/>
      <c r="D5" s="523"/>
      <c r="E5" s="523"/>
    </row>
    <row r="6" ht="15" customHeight="1" spans="1:7">
      <c r="A6" s="526" t="s">
        <v>852</v>
      </c>
      <c r="B6" s="521"/>
      <c r="C6" s="521"/>
      <c r="D6" s="521"/>
      <c r="E6" s="521"/>
      <c r="F6" s="524"/>
      <c r="G6" s="525"/>
    </row>
    <row r="7" ht="14.25" customHeight="1" spans="1:7">
      <c r="D7" s="527"/>
      <c r="E7" s="525"/>
      <c r="F7" s="524"/>
      <c r="G7" s="528"/>
    </row>
    <row r="8" ht="13.85" spans="1:7">
      <c r="A8" s="453" t="s">
        <v>144</v>
      </c>
      <c r="C8" s="529" t="s">
        <v>259</v>
      </c>
      <c r="F8" s="530"/>
      <c r="G8" s="530"/>
    </row>
    <row r="9" ht="13.85" spans="1:7">
      <c r="A9" s="453" t="s">
        <v>146</v>
      </c>
      <c r="C9" s="453" t="s">
        <v>853</v>
      </c>
      <c r="F9" s="530"/>
      <c r="G9" s="530"/>
    </row>
    <row r="10" spans="1:7">
      <c r="C10" s="453" t="s">
        <v>854</v>
      </c>
      <c r="F10" s="525"/>
      <c r="G10" s="527"/>
    </row>
    <row r="11" spans="1:7">
      <c r="C11" s="519" t="s">
        <v>855</v>
      </c>
      <c r="D11" s="519"/>
      <c r="E11" s="519"/>
      <c r="F11" s="525"/>
      <c r="G11" s="527"/>
    </row>
    <row r="12" spans="1:7">
      <c r="C12" s="519" t="s">
        <v>856</v>
      </c>
      <c r="D12" s="519"/>
      <c r="E12" s="519"/>
      <c r="F12" s="525"/>
      <c r="G12" s="527"/>
    </row>
    <row r="13" spans="1:7">
      <c r="C13" s="531" t="s">
        <v>857</v>
      </c>
      <c r="D13" s="531"/>
      <c r="E13" s="531"/>
      <c r="F13" s="525"/>
      <c r="G13" s="527"/>
    </row>
    <row r="14" ht="27.75" customHeight="1" spans="1:7">
      <c r="C14" s="531"/>
      <c r="D14" s="531"/>
      <c r="E14" s="531"/>
      <c r="F14" s="525"/>
      <c r="G14" s="527"/>
    </row>
    <row r="15" spans="1:7">
      <c r="C15" s="519" t="s">
        <v>91</v>
      </c>
      <c r="D15" s="519"/>
      <c r="E15" s="519"/>
      <c r="F15" s="525"/>
      <c r="G15" s="527"/>
    </row>
    <row r="16" ht="13.85" spans="1:7">
      <c r="A16" s="453" t="s">
        <v>858</v>
      </c>
      <c r="F16" s="530"/>
      <c r="G16" s="530"/>
    </row>
    <row r="17" ht="15.35" spans="1:7">
      <c r="A17" s="453" t="s">
        <v>859</v>
      </c>
      <c r="C17" s="532" t="s">
        <v>57</v>
      </c>
      <c r="F17" s="524"/>
      <c r="G17" s="533"/>
    </row>
    <row r="18" ht="10.5" customHeight="1" spans="1:7">
      <c r="F18" s="530"/>
      <c r="G18" s="533"/>
    </row>
    <row r="19" ht="13.5" spans="1:7">
      <c r="A19" s="453" t="s">
        <v>263</v>
      </c>
      <c r="C19" s="529"/>
      <c r="F19" s="525"/>
      <c r="G19" s="527"/>
    </row>
    <row r="20" ht="13.85" spans="1:7">
      <c r="A20" s="453" t="s">
        <v>860</v>
      </c>
      <c r="C20" s="529"/>
      <c r="F20" s="530"/>
      <c r="G20" s="527"/>
    </row>
    <row r="21" spans="1:7">
      <c r="F21" s="527"/>
      <c r="G21" s="527"/>
    </row>
    <row r="22" ht="101.25" customHeight="1" spans="1:7">
      <c r="A22" s="534" t="s">
        <v>861</v>
      </c>
      <c r="B22" s="535" t="s">
        <v>862</v>
      </c>
      <c r="C22" s="536" t="s">
        <v>863</v>
      </c>
      <c r="D22" s="535" t="s">
        <v>864</v>
      </c>
      <c r="E22" s="534" t="s">
        <v>865</v>
      </c>
      <c r="F22" s="527"/>
      <c r="G22" s="527"/>
    </row>
    <row r="23" spans="1:7">
      <c r="A23" s="537">
        <v>1</v>
      </c>
      <c r="B23" s="538">
        <v>2</v>
      </c>
      <c r="C23" s="537">
        <v>3</v>
      </c>
      <c r="D23" s="538">
        <v>4</v>
      </c>
      <c r="E23" s="537">
        <v>5</v>
      </c>
      <c r="F23" s="527"/>
      <c r="G23" s="527"/>
    </row>
    <row r="24" ht="9" customHeight="1" spans="1:7">
      <c r="A24" s="539"/>
      <c r="B24" s="540"/>
      <c r="C24" s="539"/>
      <c r="D24" s="540"/>
      <c r="E24" s="539"/>
      <c r="F24" s="527"/>
      <c r="G24" s="527"/>
    </row>
    <row r="25" spans="1:7">
      <c r="A25" s="539">
        <v>1</v>
      </c>
      <c r="B25" s="541" t="s">
        <v>866</v>
      </c>
      <c r="C25" s="542" t="s">
        <v>867</v>
      </c>
      <c r="D25" s="543" t="s">
        <v>868</v>
      </c>
      <c r="E25" s="544">
        <f>ROUND((5035000+141500*12.7)*0.9*0.49,0)/1000</f>
        <v>3012.934</v>
      </c>
      <c r="F25" s="527"/>
      <c r="G25" s="527"/>
    </row>
    <row r="26" spans="1:7">
      <c r="A26" s="539"/>
      <c r="B26" s="541" t="s">
        <v>869</v>
      </c>
      <c r="C26" s="542" t="s">
        <v>870</v>
      </c>
      <c r="D26" s="543" t="s">
        <v>871</v>
      </c>
      <c r="E26" s="544"/>
      <c r="F26" s="527"/>
      <c r="G26" s="527"/>
    </row>
    <row r="27" spans="1:7">
      <c r="A27" s="539"/>
      <c r="B27" s="541" t="s">
        <v>872</v>
      </c>
      <c r="C27" s="542" t="s">
        <v>873</v>
      </c>
      <c r="D27" s="540"/>
      <c r="E27" s="545"/>
      <c r="F27" s="527"/>
      <c r="G27" s="527"/>
    </row>
    <row r="28" spans="1:7">
      <c r="A28" s="539"/>
      <c r="B28" s="541"/>
      <c r="C28" s="542" t="s">
        <v>874</v>
      </c>
      <c r="D28" s="540"/>
      <c r="E28" s="545"/>
      <c r="F28" s="527"/>
      <c r="G28" s="527"/>
    </row>
    <row r="29" spans="1:7">
      <c r="A29" s="539"/>
      <c r="B29" s="541" t="s">
        <v>789</v>
      </c>
      <c r="C29" s="539"/>
      <c r="D29" s="540"/>
      <c r="E29" s="545"/>
      <c r="F29" s="527"/>
      <c r="G29" s="527"/>
    </row>
    <row r="30" spans="1:7">
      <c r="A30" s="539"/>
      <c r="B30" s="556" t="s">
        <v>875</v>
      </c>
      <c r="C30" s="542" t="s">
        <v>876</v>
      </c>
      <c r="D30" s="540"/>
      <c r="E30" s="545"/>
      <c r="F30" s="527"/>
      <c r="G30" s="527"/>
    </row>
    <row r="31" spans="1:7">
      <c r="A31" s="539"/>
      <c r="B31" s="556" t="s">
        <v>877</v>
      </c>
      <c r="C31" s="542"/>
      <c r="D31" s="540"/>
      <c r="E31" s="545"/>
      <c r="F31" s="527"/>
      <c r="G31" s="527"/>
    </row>
    <row r="32" spans="1:7">
      <c r="A32" s="539"/>
      <c r="B32" s="557" t="s">
        <v>878</v>
      </c>
      <c r="C32" s="542"/>
      <c r="D32" s="540"/>
      <c r="E32" s="545"/>
      <c r="F32" s="527"/>
      <c r="G32" s="527"/>
    </row>
    <row r="33" spans="1:7">
      <c r="A33" s="539"/>
      <c r="B33" s="557" t="s">
        <v>879</v>
      </c>
      <c r="C33" s="542" t="s">
        <v>880</v>
      </c>
      <c r="D33" s="540"/>
      <c r="E33" s="545"/>
      <c r="F33" s="527"/>
      <c r="G33" s="527"/>
    </row>
    <row r="34" spans="1:7">
      <c r="A34" s="539"/>
      <c r="B34" s="541" t="s">
        <v>881</v>
      </c>
      <c r="C34" s="542" t="s">
        <v>882</v>
      </c>
      <c r="D34" s="540"/>
      <c r="E34" s="545"/>
      <c r="F34" s="527"/>
      <c r="G34" s="527"/>
    </row>
    <row r="35" spans="1:7">
      <c r="A35" s="539"/>
      <c r="B35" s="527"/>
      <c r="C35" s="542"/>
      <c r="D35" s="540"/>
      <c r="E35" s="545"/>
      <c r="F35" s="527"/>
      <c r="G35" s="527"/>
    </row>
    <row r="36" spans="1:7">
      <c r="A36" s="548"/>
      <c r="B36" s="549" t="s">
        <v>883</v>
      </c>
      <c r="C36" s="548"/>
      <c r="D36" s="548"/>
      <c r="E36" s="550">
        <f>SUM(E25:E35)</f>
        <v>3012.934</v>
      </c>
      <c r="F36" s="543"/>
      <c r="G36" s="551"/>
    </row>
    <row r="37" spans="1:7">
      <c r="A37" s="548"/>
      <c r="B37" s="549" t="s">
        <v>884</v>
      </c>
      <c r="C37" s="548"/>
      <c r="D37" s="548"/>
      <c r="E37" s="552">
        <f>E36*0.4</f>
        <v>1205.1736</v>
      </c>
      <c r="F37" s="543"/>
      <c r="G37" s="551"/>
    </row>
    <row r="38" spans="1:7">
      <c r="A38" s="548"/>
      <c r="B38" s="549" t="s">
        <v>885</v>
      </c>
      <c r="C38" s="548"/>
      <c r="D38" s="548"/>
      <c r="E38" s="552">
        <f>E36*0.6</f>
        <v>1807.7604</v>
      </c>
      <c r="F38" s="543"/>
      <c r="G38" s="551"/>
    </row>
    <row r="39" spans="1:7">
      <c r="A39" s="548"/>
      <c r="B39" s="549"/>
      <c r="C39" s="548"/>
      <c r="D39" s="548"/>
      <c r="E39" s="552"/>
      <c r="F39" s="543"/>
      <c r="G39" s="551"/>
    </row>
    <row r="40" ht="26.25" spans="1:7">
      <c r="A40" s="553"/>
      <c r="B40" s="554" t="s">
        <v>886</v>
      </c>
      <c r="C40" s="492" t="s">
        <v>887</v>
      </c>
      <c r="D40" s="548"/>
      <c r="E40" s="558">
        <f>E36*5.81</f>
        <v>17505.14654</v>
      </c>
    </row>
    <row r="41" spans="1:7">
      <c r="A41" s="553"/>
      <c r="B41" s="549" t="s">
        <v>884</v>
      </c>
      <c r="C41" s="548"/>
      <c r="D41" s="548"/>
      <c r="E41" s="552">
        <f>E40*0.4</f>
        <v>7002.058616</v>
      </c>
    </row>
    <row r="42" spans="1:7">
      <c r="A42" s="553"/>
      <c r="B42" s="549" t="s">
        <v>885</v>
      </c>
      <c r="C42" s="548"/>
      <c r="D42" s="548"/>
      <c r="E42" s="552">
        <f>E40*0.6</f>
        <v>10503.087924</v>
      </c>
    </row>
    <row r="43" ht="13.85" spans="1:7">
      <c r="B43" s="530"/>
      <c r="D43" s="530"/>
    </row>
    <row r="44" ht="13.85" spans="1:7">
      <c r="B44" s="530" t="s">
        <v>888</v>
      </c>
      <c r="D44" s="530" t="s">
        <v>889</v>
      </c>
    </row>
    <row r="45" ht="13.85" spans="1:7">
      <c r="B45" s="530"/>
      <c r="D45" s="530"/>
    </row>
    <row r="46" ht="13.85" spans="1:7">
      <c r="B46" s="530"/>
      <c r="D46" s="530"/>
    </row>
    <row r="47" ht="13.85" spans="1:7">
      <c r="B47" s="530"/>
      <c r="D47" s="530"/>
    </row>
    <row r="48" ht="13.85" spans="1:7">
      <c r="B48" s="530"/>
      <c r="D48" s="530"/>
    </row>
    <row r="49" ht="13.85" spans="2:4">
      <c r="B49" s="530"/>
      <c r="D49" s="530"/>
    </row>
  </sheetData>
  <mergeCells count="3">
    <mergeCell ref="A5:E5"/>
    <mergeCell ref="C11:E11"/>
    <mergeCell ref="C13:E14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1"/>
  <dimension ref="A1:G67"/>
  <sheetViews>
    <sheetView zoomScale="120" zoomScaleNormal="120" workbookViewId="0">
      <selection activeCell="A62" sqref="$A62:$XFD62"/>
    </sheetView>
  </sheetViews>
  <sheetFormatPr defaultColWidth="9" defaultRowHeight="13.1" outlineLevelCol="6"/>
  <cols>
    <col min="1" max="1" width="4" style="453" customWidth="1"/>
    <col min="2" max="2" width="29.858407079646" style="453" customWidth="1"/>
    <col min="3" max="3" width="21.7079646017699" style="453" customWidth="1"/>
    <col min="4" max="4" width="20.7079646017699" style="453" customWidth="1"/>
    <col min="5" max="5" width="12.141592920354" style="453" customWidth="1"/>
    <col min="6" max="6" width="13.4247787610619" style="453" customWidth="1"/>
    <col min="7" max="7" width="11.5663716814159" style="453" customWidth="1"/>
    <col min="8" max="256" width="9.14159292035398" style="453"/>
    <col min="257" max="257" width="4" style="453" customWidth="1"/>
    <col min="258" max="258" width="29.858407079646" style="453" customWidth="1"/>
    <col min="259" max="259" width="21.7079646017699" style="453" customWidth="1"/>
    <col min="260" max="260" width="20.7079646017699" style="453" customWidth="1"/>
    <col min="261" max="261" width="12.141592920354" style="453" customWidth="1"/>
    <col min="262" max="262" width="13.4247787610619" style="453" customWidth="1"/>
    <col min="263" max="263" width="11.5663716814159" style="453" customWidth="1"/>
    <col min="264" max="512" width="9.14159292035398" style="453"/>
    <col min="513" max="513" width="4" style="453" customWidth="1"/>
    <col min="514" max="514" width="29.858407079646" style="453" customWidth="1"/>
    <col min="515" max="515" width="21.7079646017699" style="453" customWidth="1"/>
    <col min="516" max="516" width="20.7079646017699" style="453" customWidth="1"/>
    <col min="517" max="517" width="12.141592920354" style="453" customWidth="1"/>
    <col min="518" max="518" width="13.4247787610619" style="453" customWidth="1"/>
    <col min="519" max="519" width="11.5663716814159" style="453" customWidth="1"/>
    <col min="520" max="768" width="9.14159292035398" style="453"/>
    <col min="769" max="769" width="4" style="453" customWidth="1"/>
    <col min="770" max="770" width="29.858407079646" style="453" customWidth="1"/>
    <col min="771" max="771" width="21.7079646017699" style="453" customWidth="1"/>
    <col min="772" max="772" width="20.7079646017699" style="453" customWidth="1"/>
    <col min="773" max="773" width="12.141592920354" style="453" customWidth="1"/>
    <col min="774" max="774" width="13.4247787610619" style="453" customWidth="1"/>
    <col min="775" max="775" width="11.5663716814159" style="453" customWidth="1"/>
    <col min="776" max="1024" width="9.14159292035398" style="453"/>
    <col min="1025" max="1025" width="4" style="453" customWidth="1"/>
    <col min="1026" max="1026" width="29.858407079646" style="453" customWidth="1"/>
    <col min="1027" max="1027" width="21.7079646017699" style="453" customWidth="1"/>
    <col min="1028" max="1028" width="20.7079646017699" style="453" customWidth="1"/>
    <col min="1029" max="1029" width="12.141592920354" style="453" customWidth="1"/>
    <col min="1030" max="1030" width="13.4247787610619" style="453" customWidth="1"/>
    <col min="1031" max="1031" width="11.5663716814159" style="453" customWidth="1"/>
    <col min="1032" max="1280" width="9.14159292035398" style="453"/>
    <col min="1281" max="1281" width="4" style="453" customWidth="1"/>
    <col min="1282" max="1282" width="29.858407079646" style="453" customWidth="1"/>
    <col min="1283" max="1283" width="21.7079646017699" style="453" customWidth="1"/>
    <col min="1284" max="1284" width="20.7079646017699" style="453" customWidth="1"/>
    <col min="1285" max="1285" width="12.141592920354" style="453" customWidth="1"/>
    <col min="1286" max="1286" width="13.4247787610619" style="453" customWidth="1"/>
    <col min="1287" max="1287" width="11.5663716814159" style="453" customWidth="1"/>
    <col min="1288" max="1536" width="9.14159292035398" style="453"/>
    <col min="1537" max="1537" width="4" style="453" customWidth="1"/>
    <col min="1538" max="1538" width="29.858407079646" style="453" customWidth="1"/>
    <col min="1539" max="1539" width="21.7079646017699" style="453" customWidth="1"/>
    <col min="1540" max="1540" width="20.7079646017699" style="453" customWidth="1"/>
    <col min="1541" max="1541" width="12.141592920354" style="453" customWidth="1"/>
    <col min="1542" max="1542" width="13.4247787610619" style="453" customWidth="1"/>
    <col min="1543" max="1543" width="11.5663716814159" style="453" customWidth="1"/>
    <col min="1544" max="1792" width="9.14159292035398" style="453"/>
    <col min="1793" max="1793" width="4" style="453" customWidth="1"/>
    <col min="1794" max="1794" width="29.858407079646" style="453" customWidth="1"/>
    <col min="1795" max="1795" width="21.7079646017699" style="453" customWidth="1"/>
    <col min="1796" max="1796" width="20.7079646017699" style="453" customWidth="1"/>
    <col min="1797" max="1797" width="12.141592920354" style="453" customWidth="1"/>
    <col min="1798" max="1798" width="13.4247787610619" style="453" customWidth="1"/>
    <col min="1799" max="1799" width="11.5663716814159" style="453" customWidth="1"/>
    <col min="1800" max="2048" width="9.14159292035398" style="453"/>
    <col min="2049" max="2049" width="4" style="453" customWidth="1"/>
    <col min="2050" max="2050" width="29.858407079646" style="453" customWidth="1"/>
    <col min="2051" max="2051" width="21.7079646017699" style="453" customWidth="1"/>
    <col min="2052" max="2052" width="20.7079646017699" style="453" customWidth="1"/>
    <col min="2053" max="2053" width="12.141592920354" style="453" customWidth="1"/>
    <col min="2054" max="2054" width="13.4247787610619" style="453" customWidth="1"/>
    <col min="2055" max="2055" width="11.5663716814159" style="453" customWidth="1"/>
    <col min="2056" max="2304" width="9.14159292035398" style="453"/>
    <col min="2305" max="2305" width="4" style="453" customWidth="1"/>
    <col min="2306" max="2306" width="29.858407079646" style="453" customWidth="1"/>
    <col min="2307" max="2307" width="21.7079646017699" style="453" customWidth="1"/>
    <col min="2308" max="2308" width="20.7079646017699" style="453" customWidth="1"/>
    <col min="2309" max="2309" width="12.141592920354" style="453" customWidth="1"/>
    <col min="2310" max="2310" width="13.4247787610619" style="453" customWidth="1"/>
    <col min="2311" max="2311" width="11.5663716814159" style="453" customWidth="1"/>
    <col min="2312" max="2560" width="9.14159292035398" style="453"/>
    <col min="2561" max="2561" width="4" style="453" customWidth="1"/>
    <col min="2562" max="2562" width="29.858407079646" style="453" customWidth="1"/>
    <col min="2563" max="2563" width="21.7079646017699" style="453" customWidth="1"/>
    <col min="2564" max="2564" width="20.7079646017699" style="453" customWidth="1"/>
    <col min="2565" max="2565" width="12.141592920354" style="453" customWidth="1"/>
    <col min="2566" max="2566" width="13.4247787610619" style="453" customWidth="1"/>
    <col min="2567" max="2567" width="11.5663716814159" style="453" customWidth="1"/>
    <col min="2568" max="2816" width="9.14159292035398" style="453"/>
    <col min="2817" max="2817" width="4" style="453" customWidth="1"/>
    <col min="2818" max="2818" width="29.858407079646" style="453" customWidth="1"/>
    <col min="2819" max="2819" width="21.7079646017699" style="453" customWidth="1"/>
    <col min="2820" max="2820" width="20.7079646017699" style="453" customWidth="1"/>
    <col min="2821" max="2821" width="12.141592920354" style="453" customWidth="1"/>
    <col min="2822" max="2822" width="13.4247787610619" style="453" customWidth="1"/>
    <col min="2823" max="2823" width="11.5663716814159" style="453" customWidth="1"/>
    <col min="2824" max="3072" width="9.14159292035398" style="453"/>
    <col min="3073" max="3073" width="4" style="453" customWidth="1"/>
    <col min="3074" max="3074" width="29.858407079646" style="453" customWidth="1"/>
    <col min="3075" max="3075" width="21.7079646017699" style="453" customWidth="1"/>
    <col min="3076" max="3076" width="20.7079646017699" style="453" customWidth="1"/>
    <col min="3077" max="3077" width="12.141592920354" style="453" customWidth="1"/>
    <col min="3078" max="3078" width="13.4247787610619" style="453" customWidth="1"/>
    <col min="3079" max="3079" width="11.5663716814159" style="453" customWidth="1"/>
    <col min="3080" max="3328" width="9.14159292035398" style="453"/>
    <col min="3329" max="3329" width="4" style="453" customWidth="1"/>
    <col min="3330" max="3330" width="29.858407079646" style="453" customWidth="1"/>
    <col min="3331" max="3331" width="21.7079646017699" style="453" customWidth="1"/>
    <col min="3332" max="3332" width="20.7079646017699" style="453" customWidth="1"/>
    <col min="3333" max="3333" width="12.141592920354" style="453" customWidth="1"/>
    <col min="3334" max="3334" width="13.4247787610619" style="453" customWidth="1"/>
    <col min="3335" max="3335" width="11.5663716814159" style="453" customWidth="1"/>
    <col min="3336" max="3584" width="9.14159292035398" style="453"/>
    <col min="3585" max="3585" width="4" style="453" customWidth="1"/>
    <col min="3586" max="3586" width="29.858407079646" style="453" customWidth="1"/>
    <col min="3587" max="3587" width="21.7079646017699" style="453" customWidth="1"/>
    <col min="3588" max="3588" width="20.7079646017699" style="453" customWidth="1"/>
    <col min="3589" max="3589" width="12.141592920354" style="453" customWidth="1"/>
    <col min="3590" max="3590" width="13.4247787610619" style="453" customWidth="1"/>
    <col min="3591" max="3591" width="11.5663716814159" style="453" customWidth="1"/>
    <col min="3592" max="3840" width="9.14159292035398" style="453"/>
    <col min="3841" max="3841" width="4" style="453" customWidth="1"/>
    <col min="3842" max="3842" width="29.858407079646" style="453" customWidth="1"/>
    <col min="3843" max="3843" width="21.7079646017699" style="453" customWidth="1"/>
    <col min="3844" max="3844" width="20.7079646017699" style="453" customWidth="1"/>
    <col min="3845" max="3845" width="12.141592920354" style="453" customWidth="1"/>
    <col min="3846" max="3846" width="13.4247787610619" style="453" customWidth="1"/>
    <col min="3847" max="3847" width="11.5663716814159" style="453" customWidth="1"/>
    <col min="3848" max="4096" width="9.14159292035398" style="453"/>
    <col min="4097" max="4097" width="4" style="453" customWidth="1"/>
    <col min="4098" max="4098" width="29.858407079646" style="453" customWidth="1"/>
    <col min="4099" max="4099" width="21.7079646017699" style="453" customWidth="1"/>
    <col min="4100" max="4100" width="20.7079646017699" style="453" customWidth="1"/>
    <col min="4101" max="4101" width="12.141592920354" style="453" customWidth="1"/>
    <col min="4102" max="4102" width="13.4247787610619" style="453" customWidth="1"/>
    <col min="4103" max="4103" width="11.5663716814159" style="453" customWidth="1"/>
    <col min="4104" max="4352" width="9.14159292035398" style="453"/>
    <col min="4353" max="4353" width="4" style="453" customWidth="1"/>
    <col min="4354" max="4354" width="29.858407079646" style="453" customWidth="1"/>
    <col min="4355" max="4355" width="21.7079646017699" style="453" customWidth="1"/>
    <col min="4356" max="4356" width="20.7079646017699" style="453" customWidth="1"/>
    <col min="4357" max="4357" width="12.141592920354" style="453" customWidth="1"/>
    <col min="4358" max="4358" width="13.4247787610619" style="453" customWidth="1"/>
    <col min="4359" max="4359" width="11.5663716814159" style="453" customWidth="1"/>
    <col min="4360" max="4608" width="9.14159292035398" style="453"/>
    <col min="4609" max="4609" width="4" style="453" customWidth="1"/>
    <col min="4610" max="4610" width="29.858407079646" style="453" customWidth="1"/>
    <col min="4611" max="4611" width="21.7079646017699" style="453" customWidth="1"/>
    <col min="4612" max="4612" width="20.7079646017699" style="453" customWidth="1"/>
    <col min="4613" max="4613" width="12.141592920354" style="453" customWidth="1"/>
    <col min="4614" max="4614" width="13.4247787610619" style="453" customWidth="1"/>
    <col min="4615" max="4615" width="11.5663716814159" style="453" customWidth="1"/>
    <col min="4616" max="4864" width="9.14159292035398" style="453"/>
    <col min="4865" max="4865" width="4" style="453" customWidth="1"/>
    <col min="4866" max="4866" width="29.858407079646" style="453" customWidth="1"/>
    <col min="4867" max="4867" width="21.7079646017699" style="453" customWidth="1"/>
    <col min="4868" max="4868" width="20.7079646017699" style="453" customWidth="1"/>
    <col min="4869" max="4869" width="12.141592920354" style="453" customWidth="1"/>
    <col min="4870" max="4870" width="13.4247787610619" style="453" customWidth="1"/>
    <col min="4871" max="4871" width="11.5663716814159" style="453" customWidth="1"/>
    <col min="4872" max="5120" width="9.14159292035398" style="453"/>
    <col min="5121" max="5121" width="4" style="453" customWidth="1"/>
    <col min="5122" max="5122" width="29.858407079646" style="453" customWidth="1"/>
    <col min="5123" max="5123" width="21.7079646017699" style="453" customWidth="1"/>
    <col min="5124" max="5124" width="20.7079646017699" style="453" customWidth="1"/>
    <col min="5125" max="5125" width="12.141592920354" style="453" customWidth="1"/>
    <col min="5126" max="5126" width="13.4247787610619" style="453" customWidth="1"/>
    <col min="5127" max="5127" width="11.5663716814159" style="453" customWidth="1"/>
    <col min="5128" max="5376" width="9.14159292035398" style="453"/>
    <col min="5377" max="5377" width="4" style="453" customWidth="1"/>
    <col min="5378" max="5378" width="29.858407079646" style="453" customWidth="1"/>
    <col min="5379" max="5379" width="21.7079646017699" style="453" customWidth="1"/>
    <col min="5380" max="5380" width="20.7079646017699" style="453" customWidth="1"/>
    <col min="5381" max="5381" width="12.141592920354" style="453" customWidth="1"/>
    <col min="5382" max="5382" width="13.4247787610619" style="453" customWidth="1"/>
    <col min="5383" max="5383" width="11.5663716814159" style="453" customWidth="1"/>
    <col min="5384" max="5632" width="9.14159292035398" style="453"/>
    <col min="5633" max="5633" width="4" style="453" customWidth="1"/>
    <col min="5634" max="5634" width="29.858407079646" style="453" customWidth="1"/>
    <col min="5635" max="5635" width="21.7079646017699" style="453" customWidth="1"/>
    <col min="5636" max="5636" width="20.7079646017699" style="453" customWidth="1"/>
    <col min="5637" max="5637" width="12.141592920354" style="453" customWidth="1"/>
    <col min="5638" max="5638" width="13.4247787610619" style="453" customWidth="1"/>
    <col min="5639" max="5639" width="11.5663716814159" style="453" customWidth="1"/>
    <col min="5640" max="5888" width="9.14159292035398" style="453"/>
    <col min="5889" max="5889" width="4" style="453" customWidth="1"/>
    <col min="5890" max="5890" width="29.858407079646" style="453" customWidth="1"/>
    <col min="5891" max="5891" width="21.7079646017699" style="453" customWidth="1"/>
    <col min="5892" max="5892" width="20.7079646017699" style="453" customWidth="1"/>
    <col min="5893" max="5893" width="12.141592920354" style="453" customWidth="1"/>
    <col min="5894" max="5894" width="13.4247787610619" style="453" customWidth="1"/>
    <col min="5895" max="5895" width="11.5663716814159" style="453" customWidth="1"/>
    <col min="5896" max="6144" width="9.14159292035398" style="453"/>
    <col min="6145" max="6145" width="4" style="453" customWidth="1"/>
    <col min="6146" max="6146" width="29.858407079646" style="453" customWidth="1"/>
    <col min="6147" max="6147" width="21.7079646017699" style="453" customWidth="1"/>
    <col min="6148" max="6148" width="20.7079646017699" style="453" customWidth="1"/>
    <col min="6149" max="6149" width="12.141592920354" style="453" customWidth="1"/>
    <col min="6150" max="6150" width="13.4247787610619" style="453" customWidth="1"/>
    <col min="6151" max="6151" width="11.5663716814159" style="453" customWidth="1"/>
    <col min="6152" max="6400" width="9.14159292035398" style="453"/>
    <col min="6401" max="6401" width="4" style="453" customWidth="1"/>
    <col min="6402" max="6402" width="29.858407079646" style="453" customWidth="1"/>
    <col min="6403" max="6403" width="21.7079646017699" style="453" customWidth="1"/>
    <col min="6404" max="6404" width="20.7079646017699" style="453" customWidth="1"/>
    <col min="6405" max="6405" width="12.141592920354" style="453" customWidth="1"/>
    <col min="6406" max="6406" width="13.4247787610619" style="453" customWidth="1"/>
    <col min="6407" max="6407" width="11.5663716814159" style="453" customWidth="1"/>
    <col min="6408" max="6656" width="9.14159292035398" style="453"/>
    <col min="6657" max="6657" width="4" style="453" customWidth="1"/>
    <col min="6658" max="6658" width="29.858407079646" style="453" customWidth="1"/>
    <col min="6659" max="6659" width="21.7079646017699" style="453" customWidth="1"/>
    <col min="6660" max="6660" width="20.7079646017699" style="453" customWidth="1"/>
    <col min="6661" max="6661" width="12.141592920354" style="453" customWidth="1"/>
    <col min="6662" max="6662" width="13.4247787610619" style="453" customWidth="1"/>
    <col min="6663" max="6663" width="11.5663716814159" style="453" customWidth="1"/>
    <col min="6664" max="6912" width="9.14159292035398" style="453"/>
    <col min="6913" max="6913" width="4" style="453" customWidth="1"/>
    <col min="6914" max="6914" width="29.858407079646" style="453" customWidth="1"/>
    <col min="6915" max="6915" width="21.7079646017699" style="453" customWidth="1"/>
    <col min="6916" max="6916" width="20.7079646017699" style="453" customWidth="1"/>
    <col min="6917" max="6917" width="12.141592920354" style="453" customWidth="1"/>
    <col min="6918" max="6918" width="13.4247787610619" style="453" customWidth="1"/>
    <col min="6919" max="6919" width="11.5663716814159" style="453" customWidth="1"/>
    <col min="6920" max="7168" width="9.14159292035398" style="453"/>
    <col min="7169" max="7169" width="4" style="453" customWidth="1"/>
    <col min="7170" max="7170" width="29.858407079646" style="453" customWidth="1"/>
    <col min="7171" max="7171" width="21.7079646017699" style="453" customWidth="1"/>
    <col min="7172" max="7172" width="20.7079646017699" style="453" customWidth="1"/>
    <col min="7173" max="7173" width="12.141592920354" style="453" customWidth="1"/>
    <col min="7174" max="7174" width="13.4247787610619" style="453" customWidth="1"/>
    <col min="7175" max="7175" width="11.5663716814159" style="453" customWidth="1"/>
    <col min="7176" max="7424" width="9.14159292035398" style="453"/>
    <col min="7425" max="7425" width="4" style="453" customWidth="1"/>
    <col min="7426" max="7426" width="29.858407079646" style="453" customWidth="1"/>
    <col min="7427" max="7427" width="21.7079646017699" style="453" customWidth="1"/>
    <col min="7428" max="7428" width="20.7079646017699" style="453" customWidth="1"/>
    <col min="7429" max="7429" width="12.141592920354" style="453" customWidth="1"/>
    <col min="7430" max="7430" width="13.4247787610619" style="453" customWidth="1"/>
    <col min="7431" max="7431" width="11.5663716814159" style="453" customWidth="1"/>
    <col min="7432" max="7680" width="9.14159292035398" style="453"/>
    <col min="7681" max="7681" width="4" style="453" customWidth="1"/>
    <col min="7682" max="7682" width="29.858407079646" style="453" customWidth="1"/>
    <col min="7683" max="7683" width="21.7079646017699" style="453" customWidth="1"/>
    <col min="7684" max="7684" width="20.7079646017699" style="453" customWidth="1"/>
    <col min="7685" max="7685" width="12.141592920354" style="453" customWidth="1"/>
    <col min="7686" max="7686" width="13.4247787610619" style="453" customWidth="1"/>
    <col min="7687" max="7687" width="11.5663716814159" style="453" customWidth="1"/>
    <col min="7688" max="7936" width="9.14159292035398" style="453"/>
    <col min="7937" max="7937" width="4" style="453" customWidth="1"/>
    <col min="7938" max="7938" width="29.858407079646" style="453" customWidth="1"/>
    <col min="7939" max="7939" width="21.7079646017699" style="453" customWidth="1"/>
    <col min="7940" max="7940" width="20.7079646017699" style="453" customWidth="1"/>
    <col min="7941" max="7941" width="12.141592920354" style="453" customWidth="1"/>
    <col min="7942" max="7942" width="13.4247787610619" style="453" customWidth="1"/>
    <col min="7943" max="7943" width="11.5663716814159" style="453" customWidth="1"/>
    <col min="7944" max="8192" width="9.14159292035398" style="453"/>
    <col min="8193" max="8193" width="4" style="453" customWidth="1"/>
    <col min="8194" max="8194" width="29.858407079646" style="453" customWidth="1"/>
    <col min="8195" max="8195" width="21.7079646017699" style="453" customWidth="1"/>
    <col min="8196" max="8196" width="20.7079646017699" style="453" customWidth="1"/>
    <col min="8197" max="8197" width="12.141592920354" style="453" customWidth="1"/>
    <col min="8198" max="8198" width="13.4247787610619" style="453" customWidth="1"/>
    <col min="8199" max="8199" width="11.5663716814159" style="453" customWidth="1"/>
    <col min="8200" max="8448" width="9.14159292035398" style="453"/>
    <col min="8449" max="8449" width="4" style="453" customWidth="1"/>
    <col min="8450" max="8450" width="29.858407079646" style="453" customWidth="1"/>
    <col min="8451" max="8451" width="21.7079646017699" style="453" customWidth="1"/>
    <col min="8452" max="8452" width="20.7079646017699" style="453" customWidth="1"/>
    <col min="8453" max="8453" width="12.141592920354" style="453" customWidth="1"/>
    <col min="8454" max="8454" width="13.4247787610619" style="453" customWidth="1"/>
    <col min="8455" max="8455" width="11.5663716814159" style="453" customWidth="1"/>
    <col min="8456" max="8704" width="9.14159292035398" style="453"/>
    <col min="8705" max="8705" width="4" style="453" customWidth="1"/>
    <col min="8706" max="8706" width="29.858407079646" style="453" customWidth="1"/>
    <col min="8707" max="8707" width="21.7079646017699" style="453" customWidth="1"/>
    <col min="8708" max="8708" width="20.7079646017699" style="453" customWidth="1"/>
    <col min="8709" max="8709" width="12.141592920354" style="453" customWidth="1"/>
    <col min="8710" max="8710" width="13.4247787610619" style="453" customWidth="1"/>
    <col min="8711" max="8711" width="11.5663716814159" style="453" customWidth="1"/>
    <col min="8712" max="8960" width="9.14159292035398" style="453"/>
    <col min="8961" max="8961" width="4" style="453" customWidth="1"/>
    <col min="8962" max="8962" width="29.858407079646" style="453" customWidth="1"/>
    <col min="8963" max="8963" width="21.7079646017699" style="453" customWidth="1"/>
    <col min="8964" max="8964" width="20.7079646017699" style="453" customWidth="1"/>
    <col min="8965" max="8965" width="12.141592920354" style="453" customWidth="1"/>
    <col min="8966" max="8966" width="13.4247787610619" style="453" customWidth="1"/>
    <col min="8967" max="8967" width="11.5663716814159" style="453" customWidth="1"/>
    <col min="8968" max="9216" width="9.14159292035398" style="453"/>
    <col min="9217" max="9217" width="4" style="453" customWidth="1"/>
    <col min="9218" max="9218" width="29.858407079646" style="453" customWidth="1"/>
    <col min="9219" max="9219" width="21.7079646017699" style="453" customWidth="1"/>
    <col min="9220" max="9220" width="20.7079646017699" style="453" customWidth="1"/>
    <col min="9221" max="9221" width="12.141592920354" style="453" customWidth="1"/>
    <col min="9222" max="9222" width="13.4247787610619" style="453" customWidth="1"/>
    <col min="9223" max="9223" width="11.5663716814159" style="453" customWidth="1"/>
    <col min="9224" max="9472" width="9.14159292035398" style="453"/>
    <col min="9473" max="9473" width="4" style="453" customWidth="1"/>
    <col min="9474" max="9474" width="29.858407079646" style="453" customWidth="1"/>
    <col min="9475" max="9475" width="21.7079646017699" style="453" customWidth="1"/>
    <col min="9476" max="9476" width="20.7079646017699" style="453" customWidth="1"/>
    <col min="9477" max="9477" width="12.141592920354" style="453" customWidth="1"/>
    <col min="9478" max="9478" width="13.4247787610619" style="453" customWidth="1"/>
    <col min="9479" max="9479" width="11.5663716814159" style="453" customWidth="1"/>
    <col min="9480" max="9728" width="9.14159292035398" style="453"/>
    <col min="9729" max="9729" width="4" style="453" customWidth="1"/>
    <col min="9730" max="9730" width="29.858407079646" style="453" customWidth="1"/>
    <col min="9731" max="9731" width="21.7079646017699" style="453" customWidth="1"/>
    <col min="9732" max="9732" width="20.7079646017699" style="453" customWidth="1"/>
    <col min="9733" max="9733" width="12.141592920354" style="453" customWidth="1"/>
    <col min="9734" max="9734" width="13.4247787610619" style="453" customWidth="1"/>
    <col min="9735" max="9735" width="11.5663716814159" style="453" customWidth="1"/>
    <col min="9736" max="9984" width="9.14159292035398" style="453"/>
    <col min="9985" max="9985" width="4" style="453" customWidth="1"/>
    <col min="9986" max="9986" width="29.858407079646" style="453" customWidth="1"/>
    <col min="9987" max="9987" width="21.7079646017699" style="453" customWidth="1"/>
    <col min="9988" max="9988" width="20.7079646017699" style="453" customWidth="1"/>
    <col min="9989" max="9989" width="12.141592920354" style="453" customWidth="1"/>
    <col min="9990" max="9990" width="13.4247787610619" style="453" customWidth="1"/>
    <col min="9991" max="9991" width="11.5663716814159" style="453" customWidth="1"/>
    <col min="9992" max="10240" width="9.14159292035398" style="453"/>
    <col min="10241" max="10241" width="4" style="453" customWidth="1"/>
    <col min="10242" max="10242" width="29.858407079646" style="453" customWidth="1"/>
    <col min="10243" max="10243" width="21.7079646017699" style="453" customWidth="1"/>
    <col min="10244" max="10244" width="20.7079646017699" style="453" customWidth="1"/>
    <col min="10245" max="10245" width="12.141592920354" style="453" customWidth="1"/>
    <col min="10246" max="10246" width="13.4247787610619" style="453" customWidth="1"/>
    <col min="10247" max="10247" width="11.5663716814159" style="453" customWidth="1"/>
    <col min="10248" max="10496" width="9.14159292035398" style="453"/>
    <col min="10497" max="10497" width="4" style="453" customWidth="1"/>
    <col min="10498" max="10498" width="29.858407079646" style="453" customWidth="1"/>
    <col min="10499" max="10499" width="21.7079646017699" style="453" customWidth="1"/>
    <col min="10500" max="10500" width="20.7079646017699" style="453" customWidth="1"/>
    <col min="10501" max="10501" width="12.141592920354" style="453" customWidth="1"/>
    <col min="10502" max="10502" width="13.4247787610619" style="453" customWidth="1"/>
    <col min="10503" max="10503" width="11.5663716814159" style="453" customWidth="1"/>
    <col min="10504" max="10752" width="9.14159292035398" style="453"/>
    <col min="10753" max="10753" width="4" style="453" customWidth="1"/>
    <col min="10754" max="10754" width="29.858407079646" style="453" customWidth="1"/>
    <col min="10755" max="10755" width="21.7079646017699" style="453" customWidth="1"/>
    <col min="10756" max="10756" width="20.7079646017699" style="453" customWidth="1"/>
    <col min="10757" max="10757" width="12.141592920354" style="453" customWidth="1"/>
    <col min="10758" max="10758" width="13.4247787610619" style="453" customWidth="1"/>
    <col min="10759" max="10759" width="11.5663716814159" style="453" customWidth="1"/>
    <col min="10760" max="11008" width="9.14159292035398" style="453"/>
    <col min="11009" max="11009" width="4" style="453" customWidth="1"/>
    <col min="11010" max="11010" width="29.858407079646" style="453" customWidth="1"/>
    <col min="11011" max="11011" width="21.7079646017699" style="453" customWidth="1"/>
    <col min="11012" max="11012" width="20.7079646017699" style="453" customWidth="1"/>
    <col min="11013" max="11013" width="12.141592920354" style="453" customWidth="1"/>
    <col min="11014" max="11014" width="13.4247787610619" style="453" customWidth="1"/>
    <col min="11015" max="11015" width="11.5663716814159" style="453" customWidth="1"/>
    <col min="11016" max="11264" width="9.14159292035398" style="453"/>
    <col min="11265" max="11265" width="4" style="453" customWidth="1"/>
    <col min="11266" max="11266" width="29.858407079646" style="453" customWidth="1"/>
    <col min="11267" max="11267" width="21.7079646017699" style="453" customWidth="1"/>
    <col min="11268" max="11268" width="20.7079646017699" style="453" customWidth="1"/>
    <col min="11269" max="11269" width="12.141592920354" style="453" customWidth="1"/>
    <col min="11270" max="11270" width="13.4247787610619" style="453" customWidth="1"/>
    <col min="11271" max="11271" width="11.5663716814159" style="453" customWidth="1"/>
    <col min="11272" max="11520" width="9.14159292035398" style="453"/>
    <col min="11521" max="11521" width="4" style="453" customWidth="1"/>
    <col min="11522" max="11522" width="29.858407079646" style="453" customWidth="1"/>
    <col min="11523" max="11523" width="21.7079646017699" style="453" customWidth="1"/>
    <col min="11524" max="11524" width="20.7079646017699" style="453" customWidth="1"/>
    <col min="11525" max="11525" width="12.141592920354" style="453" customWidth="1"/>
    <col min="11526" max="11526" width="13.4247787610619" style="453" customWidth="1"/>
    <col min="11527" max="11527" width="11.5663716814159" style="453" customWidth="1"/>
    <col min="11528" max="11776" width="9.14159292035398" style="453"/>
    <col min="11777" max="11777" width="4" style="453" customWidth="1"/>
    <col min="11778" max="11778" width="29.858407079646" style="453" customWidth="1"/>
    <col min="11779" max="11779" width="21.7079646017699" style="453" customWidth="1"/>
    <col min="11780" max="11780" width="20.7079646017699" style="453" customWidth="1"/>
    <col min="11781" max="11781" width="12.141592920354" style="453" customWidth="1"/>
    <col min="11782" max="11782" width="13.4247787610619" style="453" customWidth="1"/>
    <col min="11783" max="11783" width="11.5663716814159" style="453" customWidth="1"/>
    <col min="11784" max="12032" width="9.14159292035398" style="453"/>
    <col min="12033" max="12033" width="4" style="453" customWidth="1"/>
    <col min="12034" max="12034" width="29.858407079646" style="453" customWidth="1"/>
    <col min="12035" max="12035" width="21.7079646017699" style="453" customWidth="1"/>
    <col min="12036" max="12036" width="20.7079646017699" style="453" customWidth="1"/>
    <col min="12037" max="12037" width="12.141592920354" style="453" customWidth="1"/>
    <col min="12038" max="12038" width="13.4247787610619" style="453" customWidth="1"/>
    <col min="12039" max="12039" width="11.5663716814159" style="453" customWidth="1"/>
    <col min="12040" max="12288" width="9.14159292035398" style="453"/>
    <col min="12289" max="12289" width="4" style="453" customWidth="1"/>
    <col min="12290" max="12290" width="29.858407079646" style="453" customWidth="1"/>
    <col min="12291" max="12291" width="21.7079646017699" style="453" customWidth="1"/>
    <col min="12292" max="12292" width="20.7079646017699" style="453" customWidth="1"/>
    <col min="12293" max="12293" width="12.141592920354" style="453" customWidth="1"/>
    <col min="12294" max="12294" width="13.4247787610619" style="453" customWidth="1"/>
    <col min="12295" max="12295" width="11.5663716814159" style="453" customWidth="1"/>
    <col min="12296" max="12544" width="9.14159292035398" style="453"/>
    <col min="12545" max="12545" width="4" style="453" customWidth="1"/>
    <col min="12546" max="12546" width="29.858407079646" style="453" customWidth="1"/>
    <col min="12547" max="12547" width="21.7079646017699" style="453" customWidth="1"/>
    <col min="12548" max="12548" width="20.7079646017699" style="453" customWidth="1"/>
    <col min="12549" max="12549" width="12.141592920354" style="453" customWidth="1"/>
    <col min="12550" max="12550" width="13.4247787610619" style="453" customWidth="1"/>
    <col min="12551" max="12551" width="11.5663716814159" style="453" customWidth="1"/>
    <col min="12552" max="12800" width="9.14159292035398" style="453"/>
    <col min="12801" max="12801" width="4" style="453" customWidth="1"/>
    <col min="12802" max="12802" width="29.858407079646" style="453" customWidth="1"/>
    <col min="12803" max="12803" width="21.7079646017699" style="453" customWidth="1"/>
    <col min="12804" max="12804" width="20.7079646017699" style="453" customWidth="1"/>
    <col min="12805" max="12805" width="12.141592920354" style="453" customWidth="1"/>
    <col min="12806" max="12806" width="13.4247787610619" style="453" customWidth="1"/>
    <col min="12807" max="12807" width="11.5663716814159" style="453" customWidth="1"/>
    <col min="12808" max="13056" width="9.14159292035398" style="453"/>
    <col min="13057" max="13057" width="4" style="453" customWidth="1"/>
    <col min="13058" max="13058" width="29.858407079646" style="453" customWidth="1"/>
    <col min="13059" max="13059" width="21.7079646017699" style="453" customWidth="1"/>
    <col min="13060" max="13060" width="20.7079646017699" style="453" customWidth="1"/>
    <col min="13061" max="13061" width="12.141592920354" style="453" customWidth="1"/>
    <col min="13062" max="13062" width="13.4247787610619" style="453" customWidth="1"/>
    <col min="13063" max="13063" width="11.5663716814159" style="453" customWidth="1"/>
    <col min="13064" max="13312" width="9.14159292035398" style="453"/>
    <col min="13313" max="13313" width="4" style="453" customWidth="1"/>
    <col min="13314" max="13314" width="29.858407079646" style="453" customWidth="1"/>
    <col min="13315" max="13315" width="21.7079646017699" style="453" customWidth="1"/>
    <col min="13316" max="13316" width="20.7079646017699" style="453" customWidth="1"/>
    <col min="13317" max="13317" width="12.141592920354" style="453" customWidth="1"/>
    <col min="13318" max="13318" width="13.4247787610619" style="453" customWidth="1"/>
    <col min="13319" max="13319" width="11.5663716814159" style="453" customWidth="1"/>
    <col min="13320" max="13568" width="9.14159292035398" style="453"/>
    <col min="13569" max="13569" width="4" style="453" customWidth="1"/>
    <col min="13570" max="13570" width="29.858407079646" style="453" customWidth="1"/>
    <col min="13571" max="13571" width="21.7079646017699" style="453" customWidth="1"/>
    <col min="13572" max="13572" width="20.7079646017699" style="453" customWidth="1"/>
    <col min="13573" max="13573" width="12.141592920354" style="453" customWidth="1"/>
    <col min="13574" max="13574" width="13.4247787610619" style="453" customWidth="1"/>
    <col min="13575" max="13575" width="11.5663716814159" style="453" customWidth="1"/>
    <col min="13576" max="13824" width="9.14159292035398" style="453"/>
    <col min="13825" max="13825" width="4" style="453" customWidth="1"/>
    <col min="13826" max="13826" width="29.858407079646" style="453" customWidth="1"/>
    <col min="13827" max="13827" width="21.7079646017699" style="453" customWidth="1"/>
    <col min="13828" max="13828" width="20.7079646017699" style="453" customWidth="1"/>
    <col min="13829" max="13829" width="12.141592920354" style="453" customWidth="1"/>
    <col min="13830" max="13830" width="13.4247787610619" style="453" customWidth="1"/>
    <col min="13831" max="13831" width="11.5663716814159" style="453" customWidth="1"/>
    <col min="13832" max="14080" width="9.14159292035398" style="453"/>
    <col min="14081" max="14081" width="4" style="453" customWidth="1"/>
    <col min="14082" max="14082" width="29.858407079646" style="453" customWidth="1"/>
    <col min="14083" max="14083" width="21.7079646017699" style="453" customWidth="1"/>
    <col min="14084" max="14084" width="20.7079646017699" style="453" customWidth="1"/>
    <col min="14085" max="14085" width="12.141592920354" style="453" customWidth="1"/>
    <col min="14086" max="14086" width="13.4247787610619" style="453" customWidth="1"/>
    <col min="14087" max="14087" width="11.5663716814159" style="453" customWidth="1"/>
    <col min="14088" max="14336" width="9.14159292035398" style="453"/>
    <col min="14337" max="14337" width="4" style="453" customWidth="1"/>
    <col min="14338" max="14338" width="29.858407079646" style="453" customWidth="1"/>
    <col min="14339" max="14339" width="21.7079646017699" style="453" customWidth="1"/>
    <col min="14340" max="14340" width="20.7079646017699" style="453" customWidth="1"/>
    <col min="14341" max="14341" width="12.141592920354" style="453" customWidth="1"/>
    <col min="14342" max="14342" width="13.4247787610619" style="453" customWidth="1"/>
    <col min="14343" max="14343" width="11.5663716814159" style="453" customWidth="1"/>
    <col min="14344" max="14592" width="9.14159292035398" style="453"/>
    <col min="14593" max="14593" width="4" style="453" customWidth="1"/>
    <col min="14594" max="14594" width="29.858407079646" style="453" customWidth="1"/>
    <col min="14595" max="14595" width="21.7079646017699" style="453" customWidth="1"/>
    <col min="14596" max="14596" width="20.7079646017699" style="453" customWidth="1"/>
    <col min="14597" max="14597" width="12.141592920354" style="453" customWidth="1"/>
    <col min="14598" max="14598" width="13.4247787610619" style="453" customWidth="1"/>
    <col min="14599" max="14599" width="11.5663716814159" style="453" customWidth="1"/>
    <col min="14600" max="14848" width="9.14159292035398" style="453"/>
    <col min="14849" max="14849" width="4" style="453" customWidth="1"/>
    <col min="14850" max="14850" width="29.858407079646" style="453" customWidth="1"/>
    <col min="14851" max="14851" width="21.7079646017699" style="453" customWidth="1"/>
    <col min="14852" max="14852" width="20.7079646017699" style="453" customWidth="1"/>
    <col min="14853" max="14853" width="12.141592920354" style="453" customWidth="1"/>
    <col min="14854" max="14854" width="13.4247787610619" style="453" customWidth="1"/>
    <col min="14855" max="14855" width="11.5663716814159" style="453" customWidth="1"/>
    <col min="14856" max="15104" width="9.14159292035398" style="453"/>
    <col min="15105" max="15105" width="4" style="453" customWidth="1"/>
    <col min="15106" max="15106" width="29.858407079646" style="453" customWidth="1"/>
    <col min="15107" max="15107" width="21.7079646017699" style="453" customWidth="1"/>
    <col min="15108" max="15108" width="20.7079646017699" style="453" customWidth="1"/>
    <col min="15109" max="15109" width="12.141592920354" style="453" customWidth="1"/>
    <col min="15110" max="15110" width="13.4247787610619" style="453" customWidth="1"/>
    <col min="15111" max="15111" width="11.5663716814159" style="453" customWidth="1"/>
    <col min="15112" max="15360" width="9.14159292035398" style="453"/>
    <col min="15361" max="15361" width="4" style="453" customWidth="1"/>
    <col min="15362" max="15362" width="29.858407079646" style="453" customWidth="1"/>
    <col min="15363" max="15363" width="21.7079646017699" style="453" customWidth="1"/>
    <col min="15364" max="15364" width="20.7079646017699" style="453" customWidth="1"/>
    <col min="15365" max="15365" width="12.141592920354" style="453" customWidth="1"/>
    <col min="15366" max="15366" width="13.4247787610619" style="453" customWidth="1"/>
    <col min="15367" max="15367" width="11.5663716814159" style="453" customWidth="1"/>
    <col min="15368" max="15616" width="9.14159292035398" style="453"/>
    <col min="15617" max="15617" width="4" style="453" customWidth="1"/>
    <col min="15618" max="15618" width="29.858407079646" style="453" customWidth="1"/>
    <col min="15619" max="15619" width="21.7079646017699" style="453" customWidth="1"/>
    <col min="15620" max="15620" width="20.7079646017699" style="453" customWidth="1"/>
    <col min="15621" max="15621" width="12.141592920354" style="453" customWidth="1"/>
    <col min="15622" max="15622" width="13.4247787610619" style="453" customWidth="1"/>
    <col min="15623" max="15623" width="11.5663716814159" style="453" customWidth="1"/>
    <col min="15624" max="15872" width="9.14159292035398" style="453"/>
    <col min="15873" max="15873" width="4" style="453" customWidth="1"/>
    <col min="15874" max="15874" width="29.858407079646" style="453" customWidth="1"/>
    <col min="15875" max="15875" width="21.7079646017699" style="453" customWidth="1"/>
    <col min="15876" max="15876" width="20.7079646017699" style="453" customWidth="1"/>
    <col min="15877" max="15877" width="12.141592920354" style="453" customWidth="1"/>
    <col min="15878" max="15878" width="13.4247787610619" style="453" customWidth="1"/>
    <col min="15879" max="15879" width="11.5663716814159" style="453" customWidth="1"/>
    <col min="15880" max="16128" width="9.14159292035398" style="453"/>
    <col min="16129" max="16129" width="4" style="453" customWidth="1"/>
    <col min="16130" max="16130" width="29.858407079646" style="453" customWidth="1"/>
    <col min="16131" max="16131" width="21.7079646017699" style="453" customWidth="1"/>
    <col min="16132" max="16132" width="20.7079646017699" style="453" customWidth="1"/>
    <col min="16133" max="16133" width="12.141592920354" style="453" customWidth="1"/>
    <col min="16134" max="16134" width="13.4247787610619" style="453" customWidth="1"/>
    <col min="16135" max="16135" width="11.5663716814159" style="453" customWidth="1"/>
    <col min="16136" max="16384" width="9.14159292035398" style="453"/>
  </cols>
  <sheetData>
    <row r="1" spans="1:7">
      <c r="A1" s="519"/>
      <c r="E1" s="453" t="s">
        <v>848</v>
      </c>
    </row>
    <row r="2" spans="1:7">
      <c r="A2" s="519"/>
    </row>
    <row r="3" spans="1:7">
      <c r="A3" s="520" t="s">
        <v>849</v>
      </c>
    </row>
    <row r="4" ht="12" customHeight="1" spans="1:7">
      <c r="B4" s="521" t="s">
        <v>850</v>
      </c>
      <c r="C4" s="521"/>
      <c r="D4" s="521"/>
    </row>
    <row r="5" ht="12" customHeight="1" spans="1:7">
      <c r="F5" s="522"/>
    </row>
    <row r="6" ht="17.25" spans="1:7">
      <c r="A6" s="523" t="s">
        <v>890</v>
      </c>
      <c r="B6" s="523"/>
      <c r="C6" s="523"/>
      <c r="D6" s="523"/>
      <c r="E6" s="523"/>
    </row>
    <row r="7" ht="15" customHeight="1" spans="1:7">
      <c r="F7" s="524"/>
      <c r="G7" s="525"/>
    </row>
    <row r="8" ht="15" customHeight="1" spans="1:7">
      <c r="A8" s="526" t="s">
        <v>852</v>
      </c>
      <c r="B8" s="521"/>
      <c r="C8" s="521"/>
      <c r="D8" s="521"/>
      <c r="E8" s="521"/>
      <c r="F8" s="524"/>
      <c r="G8" s="525"/>
    </row>
    <row r="9" ht="14.25" customHeight="1" spans="1:7">
      <c r="D9" s="527"/>
      <c r="E9" s="525"/>
      <c r="F9" s="524"/>
      <c r="G9" s="528"/>
    </row>
    <row r="10" ht="13.85" spans="1:7">
      <c r="A10" s="453" t="s">
        <v>144</v>
      </c>
      <c r="C10" s="529" t="s">
        <v>259</v>
      </c>
      <c r="F10" s="530"/>
      <c r="G10" s="530"/>
    </row>
    <row r="11" ht="13.85" spans="1:7">
      <c r="A11" s="453" t="s">
        <v>146</v>
      </c>
      <c r="C11" s="453" t="s">
        <v>853</v>
      </c>
      <c r="F11" s="530"/>
      <c r="G11" s="530"/>
    </row>
    <row r="12" spans="1:7">
      <c r="C12" s="453" t="s">
        <v>854</v>
      </c>
      <c r="F12" s="525"/>
      <c r="G12" s="527"/>
    </row>
    <row r="13" spans="1:7">
      <c r="C13" s="519" t="s">
        <v>855</v>
      </c>
      <c r="D13" s="519"/>
      <c r="E13" s="519"/>
      <c r="F13" s="525"/>
      <c r="G13" s="527"/>
    </row>
    <row r="14" spans="1:7">
      <c r="C14" s="519" t="s">
        <v>856</v>
      </c>
      <c r="D14" s="519"/>
      <c r="E14" s="519"/>
      <c r="F14" s="525"/>
      <c r="G14" s="527"/>
    </row>
    <row r="15" spans="1:7">
      <c r="C15" s="531" t="s">
        <v>857</v>
      </c>
      <c r="D15" s="531"/>
      <c r="E15" s="531"/>
      <c r="F15" s="525"/>
      <c r="G15" s="527"/>
    </row>
    <row r="16" ht="26.25" customHeight="1" spans="1:7">
      <c r="C16" s="531"/>
      <c r="D16" s="531"/>
      <c r="E16" s="531"/>
      <c r="F16" s="525"/>
      <c r="G16" s="527"/>
    </row>
    <row r="17" spans="1:7">
      <c r="C17" s="519" t="s">
        <v>94</v>
      </c>
      <c r="D17" s="519"/>
      <c r="E17" s="519"/>
      <c r="F17" s="525"/>
      <c r="G17" s="527"/>
    </row>
    <row r="18" ht="13.85" spans="1:7">
      <c r="A18" s="453" t="s">
        <v>858</v>
      </c>
      <c r="F18" s="530"/>
      <c r="G18" s="530"/>
    </row>
    <row r="19" ht="15.35" spans="1:7">
      <c r="A19" s="453" t="s">
        <v>859</v>
      </c>
      <c r="C19" s="532" t="s">
        <v>57</v>
      </c>
      <c r="F19" s="524"/>
      <c r="G19" s="533"/>
    </row>
    <row r="20" ht="10.5" customHeight="1" spans="1:7">
      <c r="F20" s="530"/>
      <c r="G20" s="533"/>
    </row>
    <row r="21" ht="13.5" spans="1:7">
      <c r="A21" s="453" t="s">
        <v>263</v>
      </c>
      <c r="C21" s="529"/>
      <c r="F21" s="525"/>
      <c r="G21" s="527"/>
    </row>
    <row r="22" ht="13.85" spans="1:7">
      <c r="A22" s="453" t="s">
        <v>860</v>
      </c>
      <c r="C22" s="529"/>
      <c r="F22" s="530"/>
      <c r="G22" s="527"/>
    </row>
    <row r="23" spans="1:7">
      <c r="F23" s="527"/>
      <c r="G23" s="527"/>
    </row>
    <row r="24" ht="101.25" customHeight="1" spans="1:7">
      <c r="A24" s="534" t="s">
        <v>861</v>
      </c>
      <c r="B24" s="535" t="s">
        <v>862</v>
      </c>
      <c r="C24" s="536" t="s">
        <v>863</v>
      </c>
      <c r="D24" s="535" t="s">
        <v>864</v>
      </c>
      <c r="E24" s="534" t="s">
        <v>865</v>
      </c>
      <c r="F24" s="527"/>
      <c r="G24" s="527"/>
    </row>
    <row r="25" spans="1:7">
      <c r="A25" s="537">
        <v>1</v>
      </c>
      <c r="B25" s="538">
        <v>2</v>
      </c>
      <c r="C25" s="537">
        <v>3</v>
      </c>
      <c r="D25" s="538">
        <v>4</v>
      </c>
      <c r="E25" s="537">
        <v>5</v>
      </c>
      <c r="F25" s="527"/>
      <c r="G25" s="527"/>
    </row>
    <row r="26" ht="9" customHeight="1" spans="1:7">
      <c r="A26" s="539"/>
      <c r="B26" s="540"/>
      <c r="C26" s="539"/>
      <c r="D26" s="540"/>
      <c r="E26" s="539"/>
      <c r="F26" s="527"/>
      <c r="G26" s="527"/>
    </row>
    <row r="27" spans="1:7">
      <c r="A27" s="539">
        <v>1</v>
      </c>
      <c r="B27" s="541" t="s">
        <v>891</v>
      </c>
      <c r="C27" s="542" t="s">
        <v>892</v>
      </c>
      <c r="D27" s="543" t="s">
        <v>893</v>
      </c>
      <c r="E27" s="544">
        <f>ROUND((66000+3740*51.3)*1.1*0.95*1.1,0)/1000</f>
        <v>296.412</v>
      </c>
      <c r="F27" s="527"/>
      <c r="G27" s="527"/>
    </row>
    <row r="28" spans="1:7">
      <c r="A28" s="539"/>
      <c r="B28" s="541" t="s">
        <v>894</v>
      </c>
      <c r="C28" s="542" t="s">
        <v>895</v>
      </c>
      <c r="D28" s="543" t="s">
        <v>896</v>
      </c>
      <c r="E28" s="544"/>
      <c r="F28" s="527"/>
      <c r="G28" s="527"/>
    </row>
    <row r="29" spans="1:7">
      <c r="A29" s="539"/>
      <c r="B29" s="541" t="s">
        <v>897</v>
      </c>
      <c r="C29" s="542" t="s">
        <v>898</v>
      </c>
      <c r="D29" s="540"/>
      <c r="E29" s="545"/>
      <c r="F29" s="527"/>
      <c r="G29" s="527"/>
    </row>
    <row r="30" spans="1:7">
      <c r="A30" s="539"/>
      <c r="B30" s="541"/>
      <c r="C30" s="542" t="s">
        <v>899</v>
      </c>
      <c r="D30" s="540"/>
      <c r="E30" s="545"/>
      <c r="F30" s="527"/>
      <c r="G30" s="527"/>
    </row>
    <row r="31" spans="1:7">
      <c r="A31" s="539"/>
      <c r="B31" s="541" t="s">
        <v>789</v>
      </c>
      <c r="C31" s="539"/>
      <c r="D31" s="540"/>
      <c r="E31" s="545"/>
      <c r="F31" s="527"/>
      <c r="G31" s="527"/>
    </row>
    <row r="32" spans="1:7">
      <c r="A32" s="539"/>
      <c r="B32" s="527" t="s">
        <v>900</v>
      </c>
      <c r="C32" s="542" t="s">
        <v>901</v>
      </c>
      <c r="D32" s="540"/>
      <c r="E32" s="545"/>
      <c r="F32" s="527"/>
      <c r="G32" s="527"/>
    </row>
    <row r="33" spans="1:7">
      <c r="A33" s="539"/>
      <c r="B33" s="541" t="s">
        <v>902</v>
      </c>
      <c r="C33" s="542" t="s">
        <v>903</v>
      </c>
      <c r="D33" s="540"/>
      <c r="E33" s="545"/>
      <c r="F33" s="527"/>
      <c r="G33" s="527"/>
    </row>
    <row r="34" spans="1:7">
      <c r="A34" s="539"/>
      <c r="B34" s="541" t="s">
        <v>904</v>
      </c>
      <c r="C34" s="542"/>
      <c r="D34" s="540"/>
      <c r="E34" s="545"/>
      <c r="F34" s="527"/>
      <c r="G34" s="527"/>
    </row>
    <row r="35" spans="1:7">
      <c r="A35" s="539"/>
      <c r="B35" s="541" t="s">
        <v>905</v>
      </c>
      <c r="C35" s="542" t="s">
        <v>906</v>
      </c>
      <c r="D35" s="540"/>
      <c r="E35" s="545"/>
      <c r="F35" s="527"/>
      <c r="G35" s="527"/>
    </row>
    <row r="36" spans="1:7">
      <c r="A36" s="539"/>
      <c r="B36" s="541"/>
      <c r="C36" s="542"/>
      <c r="D36" s="540"/>
      <c r="E36" s="545"/>
      <c r="F36" s="527"/>
      <c r="G36" s="527"/>
    </row>
    <row r="37" spans="1:7">
      <c r="A37" s="539">
        <v>2</v>
      </c>
      <c r="B37" s="541" t="s">
        <v>907</v>
      </c>
      <c r="C37" s="542" t="s">
        <v>892</v>
      </c>
      <c r="D37" s="543" t="s">
        <v>908</v>
      </c>
      <c r="E37" s="544">
        <f>ROUND((E27)*0.2,0)</f>
        <v>59</v>
      </c>
      <c r="F37" s="527"/>
      <c r="G37" s="527"/>
    </row>
    <row r="38" spans="1:7">
      <c r="A38" s="539"/>
      <c r="B38" s="541" t="s">
        <v>909</v>
      </c>
      <c r="C38" s="542" t="s">
        <v>895</v>
      </c>
      <c r="D38" s="540"/>
      <c r="E38" s="545"/>
      <c r="F38" s="527"/>
      <c r="G38" s="527"/>
    </row>
    <row r="39" spans="1:7">
      <c r="A39" s="539"/>
      <c r="B39" s="541"/>
      <c r="C39" s="542" t="s">
        <v>898</v>
      </c>
      <c r="D39" s="540"/>
      <c r="E39" s="545"/>
      <c r="F39" s="527"/>
      <c r="G39" s="527"/>
    </row>
    <row r="40" spans="1:7">
      <c r="A40" s="539"/>
      <c r="B40" s="541"/>
      <c r="C40" s="542" t="s">
        <v>910</v>
      </c>
      <c r="D40" s="540"/>
      <c r="E40" s="545"/>
      <c r="F40" s="527"/>
      <c r="G40" s="527"/>
    </row>
    <row r="41" spans="1:7">
      <c r="A41" s="539"/>
      <c r="B41" s="541"/>
      <c r="C41" s="539"/>
      <c r="D41" s="540"/>
      <c r="E41" s="545"/>
      <c r="F41" s="527"/>
      <c r="G41" s="527"/>
    </row>
    <row r="42" spans="1:7">
      <c r="A42" s="539">
        <v>3</v>
      </c>
      <c r="B42" s="527" t="s">
        <v>911</v>
      </c>
      <c r="C42" s="542" t="s">
        <v>892</v>
      </c>
      <c r="D42" s="543" t="s">
        <v>912</v>
      </c>
      <c r="E42" s="544">
        <f>ROUND((6600+290*22.2)*1.1*16,0)/1000</f>
        <v>229.469</v>
      </c>
      <c r="F42" s="527"/>
      <c r="G42" s="527"/>
    </row>
    <row r="43" spans="1:7">
      <c r="A43" s="539"/>
      <c r="B43" s="527" t="s">
        <v>913</v>
      </c>
      <c r="C43" s="542" t="s">
        <v>895</v>
      </c>
      <c r="D43" s="543"/>
      <c r="E43" s="544"/>
      <c r="F43" s="527"/>
      <c r="G43" s="527"/>
    </row>
    <row r="44" spans="1:7">
      <c r="A44" s="539"/>
      <c r="B44" s="527" t="s">
        <v>914</v>
      </c>
      <c r="C44" s="542" t="s">
        <v>898</v>
      </c>
      <c r="D44" s="543"/>
      <c r="E44" s="544"/>
      <c r="F44" s="527"/>
      <c r="G44" s="527"/>
    </row>
    <row r="45" spans="1:7">
      <c r="A45" s="539"/>
      <c r="B45" s="527"/>
      <c r="C45" s="542" t="s">
        <v>915</v>
      </c>
      <c r="D45" s="543"/>
      <c r="E45" s="544"/>
      <c r="F45" s="527"/>
      <c r="G45" s="527"/>
    </row>
    <row r="46" spans="1:7">
      <c r="A46" s="539"/>
      <c r="B46" s="541" t="s">
        <v>789</v>
      </c>
      <c r="C46" s="539"/>
      <c r="D46" s="543"/>
      <c r="E46" s="544"/>
      <c r="F46" s="527"/>
      <c r="G46" s="527"/>
    </row>
    <row r="47" spans="1:7">
      <c r="A47" s="539"/>
      <c r="B47" s="527" t="s">
        <v>916</v>
      </c>
      <c r="C47" s="542" t="s">
        <v>917</v>
      </c>
      <c r="D47" s="543"/>
      <c r="E47" s="544"/>
      <c r="F47" s="527"/>
      <c r="G47" s="527"/>
    </row>
    <row r="48" spans="1:7">
      <c r="A48" s="539"/>
      <c r="B48" s="541"/>
      <c r="C48" s="542"/>
      <c r="D48" s="540"/>
      <c r="E48" s="545"/>
      <c r="F48" s="527"/>
      <c r="G48" s="527"/>
    </row>
    <row r="49" spans="1:7">
      <c r="A49" s="546">
        <v>4</v>
      </c>
      <c r="B49" s="527" t="s">
        <v>918</v>
      </c>
      <c r="C49" s="542" t="s">
        <v>892</v>
      </c>
      <c r="D49" s="543" t="s">
        <v>919</v>
      </c>
      <c r="E49" s="544">
        <f>ROUND((E42)*0.055,0)</f>
        <v>13</v>
      </c>
      <c r="F49" s="527"/>
      <c r="G49" s="527"/>
    </row>
    <row r="50" spans="1:7">
      <c r="A50" s="539"/>
      <c r="B50" s="527" t="s">
        <v>920</v>
      </c>
      <c r="C50" s="542" t="s">
        <v>895</v>
      </c>
      <c r="D50" s="543"/>
      <c r="E50" s="547"/>
      <c r="F50" s="527"/>
      <c r="G50" s="527"/>
    </row>
    <row r="51" spans="1:7">
      <c r="A51" s="539"/>
      <c r="B51" s="527"/>
      <c r="C51" s="542" t="s">
        <v>898</v>
      </c>
      <c r="D51" s="543"/>
      <c r="E51" s="547"/>
      <c r="F51" s="527"/>
      <c r="G51" s="527"/>
    </row>
    <row r="52" spans="1:7">
      <c r="A52" s="539"/>
      <c r="B52" s="527"/>
      <c r="C52" s="542" t="s">
        <v>921</v>
      </c>
      <c r="D52" s="543"/>
      <c r="E52" s="547"/>
      <c r="F52" s="527"/>
      <c r="G52" s="527"/>
    </row>
    <row r="53" spans="1:7">
      <c r="A53" s="539"/>
      <c r="B53" s="527"/>
      <c r="C53" s="542"/>
      <c r="D53" s="540"/>
      <c r="E53" s="545"/>
      <c r="F53" s="527"/>
      <c r="G53" s="527"/>
    </row>
    <row r="54" spans="1:7">
      <c r="A54" s="548"/>
      <c r="B54" s="549" t="s">
        <v>883</v>
      </c>
      <c r="C54" s="548"/>
      <c r="D54" s="548"/>
      <c r="E54" s="550">
        <f>SUM(E27:E53)</f>
        <v>597.881</v>
      </c>
      <c r="F54" s="543"/>
      <c r="G54" s="551"/>
    </row>
    <row r="55" spans="1:7">
      <c r="A55" s="548"/>
      <c r="B55" s="549" t="s">
        <v>884</v>
      </c>
      <c r="C55" s="548"/>
      <c r="D55" s="548"/>
      <c r="E55" s="552">
        <f>E54*0.4</f>
        <v>239.1524</v>
      </c>
      <c r="F55" s="543"/>
      <c r="G55" s="551"/>
    </row>
    <row r="56" spans="1:7">
      <c r="A56" s="548"/>
      <c r="B56" s="549" t="s">
        <v>885</v>
      </c>
      <c r="C56" s="548"/>
      <c r="D56" s="548"/>
      <c r="E56" s="552">
        <f>E54*0.6</f>
        <v>358.7286</v>
      </c>
      <c r="F56" s="543"/>
      <c r="G56" s="551"/>
    </row>
    <row r="57" spans="1:7">
      <c r="A57" s="548"/>
      <c r="B57" s="549"/>
      <c r="C57" s="548"/>
      <c r="D57" s="548"/>
      <c r="E57" s="552"/>
    </row>
    <row r="58" ht="26.25" spans="1:7">
      <c r="A58" s="553"/>
      <c r="B58" s="554" t="s">
        <v>886</v>
      </c>
      <c r="C58" s="492" t="s">
        <v>887</v>
      </c>
      <c r="D58" s="548"/>
      <c r="E58" s="555">
        <f>E54*5.81</f>
        <v>3473.68861</v>
      </c>
    </row>
    <row r="59" spans="1:7">
      <c r="A59" s="553"/>
      <c r="B59" s="549" t="s">
        <v>884</v>
      </c>
      <c r="C59" s="548"/>
      <c r="D59" s="548"/>
      <c r="E59" s="552">
        <f>E58*0.4</f>
        <v>1389.475444</v>
      </c>
    </row>
    <row r="60" spans="1:7">
      <c r="A60" s="553"/>
      <c r="B60" s="549" t="s">
        <v>885</v>
      </c>
      <c r="C60" s="548"/>
      <c r="D60" s="548"/>
      <c r="E60" s="552">
        <f>E58*0.6</f>
        <v>2084.213166</v>
      </c>
    </row>
    <row r="61" ht="13.85" spans="1:7">
      <c r="B61" s="530"/>
      <c r="D61" s="530"/>
    </row>
    <row r="62" ht="13.85" spans="1:7">
      <c r="B62" s="530" t="s">
        <v>888</v>
      </c>
      <c r="D62" s="530" t="s">
        <v>889</v>
      </c>
    </row>
    <row r="63" ht="13.85" spans="1:7">
      <c r="B63" s="530"/>
      <c r="D63" s="530"/>
    </row>
    <row r="64" ht="13.85" spans="1:7">
      <c r="B64" s="530"/>
      <c r="D64" s="530"/>
    </row>
    <row r="65" ht="13.85" spans="2:4">
      <c r="B65" s="530"/>
      <c r="D65" s="530"/>
    </row>
    <row r="66" ht="13.85" spans="2:4">
      <c r="B66" s="530"/>
      <c r="D66" s="530"/>
    </row>
    <row r="67" ht="13.85" spans="2:4">
      <c r="B67" s="530"/>
      <c r="D67" s="530"/>
    </row>
  </sheetData>
  <mergeCells count="3">
    <mergeCell ref="A6:E6"/>
    <mergeCell ref="C13:E13"/>
    <mergeCell ref="C15:E16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2"/>
  <dimension ref="A1:E63"/>
  <sheetViews>
    <sheetView workbookViewId="0">
      <selection activeCell="C71" sqref="C71"/>
    </sheetView>
  </sheetViews>
  <sheetFormatPr defaultColWidth="9" defaultRowHeight="13.1" outlineLevelCol="4"/>
  <cols>
    <col min="1" max="1" width="4" style="453" customWidth="1"/>
    <col min="2" max="2" width="31.5663716814159" style="453" customWidth="1"/>
    <col min="3" max="3" width="16.4247787610619" style="453" customWidth="1"/>
    <col min="4" max="4" width="29.7079646017699" style="453" customWidth="1"/>
    <col min="5" max="5" width="11.283185840708" style="453" customWidth="1"/>
    <col min="6" max="256" width="9.14159292035398" style="453"/>
    <col min="257" max="257" width="4" style="453" customWidth="1"/>
    <col min="258" max="258" width="27.7079646017699" style="453" customWidth="1"/>
    <col min="259" max="259" width="16.4247787610619" style="453" customWidth="1"/>
    <col min="260" max="260" width="29.7079646017699" style="453" customWidth="1"/>
    <col min="261" max="261" width="10.858407079646" style="453" customWidth="1"/>
    <col min="262" max="512" width="9.14159292035398" style="453"/>
    <col min="513" max="513" width="4" style="453" customWidth="1"/>
    <col min="514" max="514" width="27.7079646017699" style="453" customWidth="1"/>
    <col min="515" max="515" width="16.4247787610619" style="453" customWidth="1"/>
    <col min="516" max="516" width="29.7079646017699" style="453" customWidth="1"/>
    <col min="517" max="517" width="10.858407079646" style="453" customWidth="1"/>
    <col min="518" max="768" width="9.14159292035398" style="453"/>
    <col min="769" max="769" width="4" style="453" customWidth="1"/>
    <col min="770" max="770" width="27.7079646017699" style="453" customWidth="1"/>
    <col min="771" max="771" width="16.4247787610619" style="453" customWidth="1"/>
    <col min="772" max="772" width="29.7079646017699" style="453" customWidth="1"/>
    <col min="773" max="773" width="10.858407079646" style="453" customWidth="1"/>
    <col min="774" max="1024" width="9.14159292035398" style="453"/>
    <col min="1025" max="1025" width="4" style="453" customWidth="1"/>
    <col min="1026" max="1026" width="27.7079646017699" style="453" customWidth="1"/>
    <col min="1027" max="1027" width="16.4247787610619" style="453" customWidth="1"/>
    <col min="1028" max="1028" width="29.7079646017699" style="453" customWidth="1"/>
    <col min="1029" max="1029" width="10.858407079646" style="453" customWidth="1"/>
    <col min="1030" max="1280" width="9.14159292035398" style="453"/>
    <col min="1281" max="1281" width="4" style="453" customWidth="1"/>
    <col min="1282" max="1282" width="27.7079646017699" style="453" customWidth="1"/>
    <col min="1283" max="1283" width="16.4247787610619" style="453" customWidth="1"/>
    <col min="1284" max="1284" width="29.7079646017699" style="453" customWidth="1"/>
    <col min="1285" max="1285" width="10.858407079646" style="453" customWidth="1"/>
    <col min="1286" max="1536" width="9.14159292035398" style="453"/>
    <col min="1537" max="1537" width="4" style="453" customWidth="1"/>
    <col min="1538" max="1538" width="27.7079646017699" style="453" customWidth="1"/>
    <col min="1539" max="1539" width="16.4247787610619" style="453" customWidth="1"/>
    <col min="1540" max="1540" width="29.7079646017699" style="453" customWidth="1"/>
    <col min="1541" max="1541" width="10.858407079646" style="453" customWidth="1"/>
    <col min="1542" max="1792" width="9.14159292035398" style="453"/>
    <col min="1793" max="1793" width="4" style="453" customWidth="1"/>
    <col min="1794" max="1794" width="27.7079646017699" style="453" customWidth="1"/>
    <col min="1795" max="1795" width="16.4247787610619" style="453" customWidth="1"/>
    <col min="1796" max="1796" width="29.7079646017699" style="453" customWidth="1"/>
    <col min="1797" max="1797" width="10.858407079646" style="453" customWidth="1"/>
    <col min="1798" max="2048" width="9.14159292035398" style="453"/>
    <col min="2049" max="2049" width="4" style="453" customWidth="1"/>
    <col min="2050" max="2050" width="27.7079646017699" style="453" customWidth="1"/>
    <col min="2051" max="2051" width="16.4247787610619" style="453" customWidth="1"/>
    <col min="2052" max="2052" width="29.7079646017699" style="453" customWidth="1"/>
    <col min="2053" max="2053" width="10.858407079646" style="453" customWidth="1"/>
    <col min="2054" max="2304" width="9.14159292035398" style="453"/>
    <col min="2305" max="2305" width="4" style="453" customWidth="1"/>
    <col min="2306" max="2306" width="27.7079646017699" style="453" customWidth="1"/>
    <col min="2307" max="2307" width="16.4247787610619" style="453" customWidth="1"/>
    <col min="2308" max="2308" width="29.7079646017699" style="453" customWidth="1"/>
    <col min="2309" max="2309" width="10.858407079646" style="453" customWidth="1"/>
    <col min="2310" max="2560" width="9.14159292035398" style="453"/>
    <col min="2561" max="2561" width="4" style="453" customWidth="1"/>
    <col min="2562" max="2562" width="27.7079646017699" style="453" customWidth="1"/>
    <col min="2563" max="2563" width="16.4247787610619" style="453" customWidth="1"/>
    <col min="2564" max="2564" width="29.7079646017699" style="453" customWidth="1"/>
    <col min="2565" max="2565" width="10.858407079646" style="453" customWidth="1"/>
    <col min="2566" max="2816" width="9.14159292035398" style="453"/>
    <col min="2817" max="2817" width="4" style="453" customWidth="1"/>
    <col min="2818" max="2818" width="27.7079646017699" style="453" customWidth="1"/>
    <col min="2819" max="2819" width="16.4247787610619" style="453" customWidth="1"/>
    <col min="2820" max="2820" width="29.7079646017699" style="453" customWidth="1"/>
    <col min="2821" max="2821" width="10.858407079646" style="453" customWidth="1"/>
    <col min="2822" max="3072" width="9.14159292035398" style="453"/>
    <col min="3073" max="3073" width="4" style="453" customWidth="1"/>
    <col min="3074" max="3074" width="27.7079646017699" style="453" customWidth="1"/>
    <col min="3075" max="3075" width="16.4247787610619" style="453" customWidth="1"/>
    <col min="3076" max="3076" width="29.7079646017699" style="453" customWidth="1"/>
    <col min="3077" max="3077" width="10.858407079646" style="453" customWidth="1"/>
    <col min="3078" max="3328" width="9.14159292035398" style="453"/>
    <col min="3329" max="3329" width="4" style="453" customWidth="1"/>
    <col min="3330" max="3330" width="27.7079646017699" style="453" customWidth="1"/>
    <col min="3331" max="3331" width="16.4247787610619" style="453" customWidth="1"/>
    <col min="3332" max="3332" width="29.7079646017699" style="453" customWidth="1"/>
    <col min="3333" max="3333" width="10.858407079646" style="453" customWidth="1"/>
    <col min="3334" max="3584" width="9.14159292035398" style="453"/>
    <col min="3585" max="3585" width="4" style="453" customWidth="1"/>
    <col min="3586" max="3586" width="27.7079646017699" style="453" customWidth="1"/>
    <col min="3587" max="3587" width="16.4247787610619" style="453" customWidth="1"/>
    <col min="3588" max="3588" width="29.7079646017699" style="453" customWidth="1"/>
    <col min="3589" max="3589" width="10.858407079646" style="453" customWidth="1"/>
    <col min="3590" max="3840" width="9.14159292035398" style="453"/>
    <col min="3841" max="3841" width="4" style="453" customWidth="1"/>
    <col min="3842" max="3842" width="27.7079646017699" style="453" customWidth="1"/>
    <col min="3843" max="3843" width="16.4247787610619" style="453" customWidth="1"/>
    <col min="3844" max="3844" width="29.7079646017699" style="453" customWidth="1"/>
    <col min="3845" max="3845" width="10.858407079646" style="453" customWidth="1"/>
    <col min="3846" max="4096" width="9.14159292035398" style="453"/>
    <col min="4097" max="4097" width="4" style="453" customWidth="1"/>
    <col min="4098" max="4098" width="27.7079646017699" style="453" customWidth="1"/>
    <col min="4099" max="4099" width="16.4247787610619" style="453" customWidth="1"/>
    <col min="4100" max="4100" width="29.7079646017699" style="453" customWidth="1"/>
    <col min="4101" max="4101" width="10.858407079646" style="453" customWidth="1"/>
    <col min="4102" max="4352" width="9.14159292035398" style="453"/>
    <col min="4353" max="4353" width="4" style="453" customWidth="1"/>
    <col min="4354" max="4354" width="27.7079646017699" style="453" customWidth="1"/>
    <col min="4355" max="4355" width="16.4247787610619" style="453" customWidth="1"/>
    <col min="4356" max="4356" width="29.7079646017699" style="453" customWidth="1"/>
    <col min="4357" max="4357" width="10.858407079646" style="453" customWidth="1"/>
    <col min="4358" max="4608" width="9.14159292035398" style="453"/>
    <col min="4609" max="4609" width="4" style="453" customWidth="1"/>
    <col min="4610" max="4610" width="27.7079646017699" style="453" customWidth="1"/>
    <col min="4611" max="4611" width="16.4247787610619" style="453" customWidth="1"/>
    <col min="4612" max="4612" width="29.7079646017699" style="453" customWidth="1"/>
    <col min="4613" max="4613" width="10.858407079646" style="453" customWidth="1"/>
    <col min="4614" max="4864" width="9.14159292035398" style="453"/>
    <col min="4865" max="4865" width="4" style="453" customWidth="1"/>
    <col min="4866" max="4866" width="27.7079646017699" style="453" customWidth="1"/>
    <col min="4867" max="4867" width="16.4247787610619" style="453" customWidth="1"/>
    <col min="4868" max="4868" width="29.7079646017699" style="453" customWidth="1"/>
    <col min="4869" max="4869" width="10.858407079646" style="453" customWidth="1"/>
    <col min="4870" max="5120" width="9.14159292035398" style="453"/>
    <col min="5121" max="5121" width="4" style="453" customWidth="1"/>
    <col min="5122" max="5122" width="27.7079646017699" style="453" customWidth="1"/>
    <col min="5123" max="5123" width="16.4247787610619" style="453" customWidth="1"/>
    <col min="5124" max="5124" width="29.7079646017699" style="453" customWidth="1"/>
    <col min="5125" max="5125" width="10.858407079646" style="453" customWidth="1"/>
    <col min="5126" max="5376" width="9.14159292035398" style="453"/>
    <col min="5377" max="5377" width="4" style="453" customWidth="1"/>
    <col min="5378" max="5378" width="27.7079646017699" style="453" customWidth="1"/>
    <col min="5379" max="5379" width="16.4247787610619" style="453" customWidth="1"/>
    <col min="5380" max="5380" width="29.7079646017699" style="453" customWidth="1"/>
    <col min="5381" max="5381" width="10.858407079646" style="453" customWidth="1"/>
    <col min="5382" max="5632" width="9.14159292035398" style="453"/>
    <col min="5633" max="5633" width="4" style="453" customWidth="1"/>
    <col min="5634" max="5634" width="27.7079646017699" style="453" customWidth="1"/>
    <col min="5635" max="5635" width="16.4247787610619" style="453" customWidth="1"/>
    <col min="5636" max="5636" width="29.7079646017699" style="453" customWidth="1"/>
    <col min="5637" max="5637" width="10.858407079646" style="453" customWidth="1"/>
    <col min="5638" max="5888" width="9.14159292035398" style="453"/>
    <col min="5889" max="5889" width="4" style="453" customWidth="1"/>
    <col min="5890" max="5890" width="27.7079646017699" style="453" customWidth="1"/>
    <col min="5891" max="5891" width="16.4247787610619" style="453" customWidth="1"/>
    <col min="5892" max="5892" width="29.7079646017699" style="453" customWidth="1"/>
    <col min="5893" max="5893" width="10.858407079646" style="453" customWidth="1"/>
    <col min="5894" max="6144" width="9.14159292035398" style="453"/>
    <col min="6145" max="6145" width="4" style="453" customWidth="1"/>
    <col min="6146" max="6146" width="27.7079646017699" style="453" customWidth="1"/>
    <col min="6147" max="6147" width="16.4247787610619" style="453" customWidth="1"/>
    <col min="6148" max="6148" width="29.7079646017699" style="453" customWidth="1"/>
    <col min="6149" max="6149" width="10.858407079646" style="453" customWidth="1"/>
    <col min="6150" max="6400" width="9.14159292035398" style="453"/>
    <col min="6401" max="6401" width="4" style="453" customWidth="1"/>
    <col min="6402" max="6402" width="27.7079646017699" style="453" customWidth="1"/>
    <col min="6403" max="6403" width="16.4247787610619" style="453" customWidth="1"/>
    <col min="6404" max="6404" width="29.7079646017699" style="453" customWidth="1"/>
    <col min="6405" max="6405" width="10.858407079646" style="453" customWidth="1"/>
    <col min="6406" max="6656" width="9.14159292035398" style="453"/>
    <col min="6657" max="6657" width="4" style="453" customWidth="1"/>
    <col min="6658" max="6658" width="27.7079646017699" style="453" customWidth="1"/>
    <col min="6659" max="6659" width="16.4247787610619" style="453" customWidth="1"/>
    <col min="6660" max="6660" width="29.7079646017699" style="453" customWidth="1"/>
    <col min="6661" max="6661" width="10.858407079646" style="453" customWidth="1"/>
    <col min="6662" max="6912" width="9.14159292035398" style="453"/>
    <col min="6913" max="6913" width="4" style="453" customWidth="1"/>
    <col min="6914" max="6914" width="27.7079646017699" style="453" customWidth="1"/>
    <col min="6915" max="6915" width="16.4247787610619" style="453" customWidth="1"/>
    <col min="6916" max="6916" width="29.7079646017699" style="453" customWidth="1"/>
    <col min="6917" max="6917" width="10.858407079646" style="453" customWidth="1"/>
    <col min="6918" max="7168" width="9.14159292035398" style="453"/>
    <col min="7169" max="7169" width="4" style="453" customWidth="1"/>
    <col min="7170" max="7170" width="27.7079646017699" style="453" customWidth="1"/>
    <col min="7171" max="7171" width="16.4247787610619" style="453" customWidth="1"/>
    <col min="7172" max="7172" width="29.7079646017699" style="453" customWidth="1"/>
    <col min="7173" max="7173" width="10.858407079646" style="453" customWidth="1"/>
    <col min="7174" max="7424" width="9.14159292035398" style="453"/>
    <col min="7425" max="7425" width="4" style="453" customWidth="1"/>
    <col min="7426" max="7426" width="27.7079646017699" style="453" customWidth="1"/>
    <col min="7427" max="7427" width="16.4247787610619" style="453" customWidth="1"/>
    <col min="7428" max="7428" width="29.7079646017699" style="453" customWidth="1"/>
    <col min="7429" max="7429" width="10.858407079646" style="453" customWidth="1"/>
    <col min="7430" max="7680" width="9.14159292035398" style="453"/>
    <col min="7681" max="7681" width="4" style="453" customWidth="1"/>
    <col min="7682" max="7682" width="27.7079646017699" style="453" customWidth="1"/>
    <col min="7683" max="7683" width="16.4247787610619" style="453" customWidth="1"/>
    <col min="7684" max="7684" width="29.7079646017699" style="453" customWidth="1"/>
    <col min="7685" max="7685" width="10.858407079646" style="453" customWidth="1"/>
    <col min="7686" max="7936" width="9.14159292035398" style="453"/>
    <col min="7937" max="7937" width="4" style="453" customWidth="1"/>
    <col min="7938" max="7938" width="27.7079646017699" style="453" customWidth="1"/>
    <col min="7939" max="7939" width="16.4247787610619" style="453" customWidth="1"/>
    <col min="7940" max="7940" width="29.7079646017699" style="453" customWidth="1"/>
    <col min="7941" max="7941" width="10.858407079646" style="453" customWidth="1"/>
    <col min="7942" max="8192" width="9.14159292035398" style="453"/>
    <col min="8193" max="8193" width="4" style="453" customWidth="1"/>
    <col min="8194" max="8194" width="27.7079646017699" style="453" customWidth="1"/>
    <col min="8195" max="8195" width="16.4247787610619" style="453" customWidth="1"/>
    <col min="8196" max="8196" width="29.7079646017699" style="453" customWidth="1"/>
    <col min="8197" max="8197" width="10.858407079646" style="453" customWidth="1"/>
    <col min="8198" max="8448" width="9.14159292035398" style="453"/>
    <col min="8449" max="8449" width="4" style="453" customWidth="1"/>
    <col min="8450" max="8450" width="27.7079646017699" style="453" customWidth="1"/>
    <col min="8451" max="8451" width="16.4247787610619" style="453" customWidth="1"/>
    <col min="8452" max="8452" width="29.7079646017699" style="453" customWidth="1"/>
    <col min="8453" max="8453" width="10.858407079646" style="453" customWidth="1"/>
    <col min="8454" max="8704" width="9.14159292035398" style="453"/>
    <col min="8705" max="8705" width="4" style="453" customWidth="1"/>
    <col min="8706" max="8706" width="27.7079646017699" style="453" customWidth="1"/>
    <col min="8707" max="8707" width="16.4247787610619" style="453" customWidth="1"/>
    <col min="8708" max="8708" width="29.7079646017699" style="453" customWidth="1"/>
    <col min="8709" max="8709" width="10.858407079646" style="453" customWidth="1"/>
    <col min="8710" max="8960" width="9.14159292035398" style="453"/>
    <col min="8961" max="8961" width="4" style="453" customWidth="1"/>
    <col min="8962" max="8962" width="27.7079646017699" style="453" customWidth="1"/>
    <col min="8963" max="8963" width="16.4247787610619" style="453" customWidth="1"/>
    <col min="8964" max="8964" width="29.7079646017699" style="453" customWidth="1"/>
    <col min="8965" max="8965" width="10.858407079646" style="453" customWidth="1"/>
    <col min="8966" max="9216" width="9.14159292035398" style="453"/>
    <col min="9217" max="9217" width="4" style="453" customWidth="1"/>
    <col min="9218" max="9218" width="27.7079646017699" style="453" customWidth="1"/>
    <col min="9219" max="9219" width="16.4247787610619" style="453" customWidth="1"/>
    <col min="9220" max="9220" width="29.7079646017699" style="453" customWidth="1"/>
    <col min="9221" max="9221" width="10.858407079646" style="453" customWidth="1"/>
    <col min="9222" max="9472" width="9.14159292035398" style="453"/>
    <col min="9473" max="9473" width="4" style="453" customWidth="1"/>
    <col min="9474" max="9474" width="27.7079646017699" style="453" customWidth="1"/>
    <col min="9475" max="9475" width="16.4247787610619" style="453" customWidth="1"/>
    <col min="9476" max="9476" width="29.7079646017699" style="453" customWidth="1"/>
    <col min="9477" max="9477" width="10.858407079646" style="453" customWidth="1"/>
    <col min="9478" max="9728" width="9.14159292035398" style="453"/>
    <col min="9729" max="9729" width="4" style="453" customWidth="1"/>
    <col min="9730" max="9730" width="27.7079646017699" style="453" customWidth="1"/>
    <col min="9731" max="9731" width="16.4247787610619" style="453" customWidth="1"/>
    <col min="9732" max="9732" width="29.7079646017699" style="453" customWidth="1"/>
    <col min="9733" max="9733" width="10.858407079646" style="453" customWidth="1"/>
    <col min="9734" max="9984" width="9.14159292035398" style="453"/>
    <col min="9985" max="9985" width="4" style="453" customWidth="1"/>
    <col min="9986" max="9986" width="27.7079646017699" style="453" customWidth="1"/>
    <col min="9987" max="9987" width="16.4247787610619" style="453" customWidth="1"/>
    <col min="9988" max="9988" width="29.7079646017699" style="453" customWidth="1"/>
    <col min="9989" max="9989" width="10.858407079646" style="453" customWidth="1"/>
    <col min="9990" max="10240" width="9.14159292035398" style="453"/>
    <col min="10241" max="10241" width="4" style="453" customWidth="1"/>
    <col min="10242" max="10242" width="27.7079646017699" style="453" customWidth="1"/>
    <col min="10243" max="10243" width="16.4247787610619" style="453" customWidth="1"/>
    <col min="10244" max="10244" width="29.7079646017699" style="453" customWidth="1"/>
    <col min="10245" max="10245" width="10.858407079646" style="453" customWidth="1"/>
    <col min="10246" max="10496" width="9.14159292035398" style="453"/>
    <col min="10497" max="10497" width="4" style="453" customWidth="1"/>
    <col min="10498" max="10498" width="27.7079646017699" style="453" customWidth="1"/>
    <col min="10499" max="10499" width="16.4247787610619" style="453" customWidth="1"/>
    <col min="10500" max="10500" width="29.7079646017699" style="453" customWidth="1"/>
    <col min="10501" max="10501" width="10.858407079646" style="453" customWidth="1"/>
    <col min="10502" max="10752" width="9.14159292035398" style="453"/>
    <col min="10753" max="10753" width="4" style="453" customWidth="1"/>
    <col min="10754" max="10754" width="27.7079646017699" style="453" customWidth="1"/>
    <col min="10755" max="10755" width="16.4247787610619" style="453" customWidth="1"/>
    <col min="10756" max="10756" width="29.7079646017699" style="453" customWidth="1"/>
    <col min="10757" max="10757" width="10.858407079646" style="453" customWidth="1"/>
    <col min="10758" max="11008" width="9.14159292035398" style="453"/>
    <col min="11009" max="11009" width="4" style="453" customWidth="1"/>
    <col min="11010" max="11010" width="27.7079646017699" style="453" customWidth="1"/>
    <col min="11011" max="11011" width="16.4247787610619" style="453" customWidth="1"/>
    <col min="11012" max="11012" width="29.7079646017699" style="453" customWidth="1"/>
    <col min="11013" max="11013" width="10.858407079646" style="453" customWidth="1"/>
    <col min="11014" max="11264" width="9.14159292035398" style="453"/>
    <col min="11265" max="11265" width="4" style="453" customWidth="1"/>
    <col min="11266" max="11266" width="27.7079646017699" style="453" customWidth="1"/>
    <col min="11267" max="11267" width="16.4247787610619" style="453" customWidth="1"/>
    <col min="11268" max="11268" width="29.7079646017699" style="453" customWidth="1"/>
    <col min="11269" max="11269" width="10.858407079646" style="453" customWidth="1"/>
    <col min="11270" max="11520" width="9.14159292035398" style="453"/>
    <col min="11521" max="11521" width="4" style="453" customWidth="1"/>
    <col min="11522" max="11522" width="27.7079646017699" style="453" customWidth="1"/>
    <col min="11523" max="11523" width="16.4247787610619" style="453" customWidth="1"/>
    <col min="11524" max="11524" width="29.7079646017699" style="453" customWidth="1"/>
    <col min="11525" max="11525" width="10.858407079646" style="453" customWidth="1"/>
    <col min="11526" max="11776" width="9.14159292035398" style="453"/>
    <col min="11777" max="11777" width="4" style="453" customWidth="1"/>
    <col min="11778" max="11778" width="27.7079646017699" style="453" customWidth="1"/>
    <col min="11779" max="11779" width="16.4247787610619" style="453" customWidth="1"/>
    <col min="11780" max="11780" width="29.7079646017699" style="453" customWidth="1"/>
    <col min="11781" max="11781" width="10.858407079646" style="453" customWidth="1"/>
    <col min="11782" max="12032" width="9.14159292035398" style="453"/>
    <col min="12033" max="12033" width="4" style="453" customWidth="1"/>
    <col min="12034" max="12034" width="27.7079646017699" style="453" customWidth="1"/>
    <col min="12035" max="12035" width="16.4247787610619" style="453" customWidth="1"/>
    <col min="12036" max="12036" width="29.7079646017699" style="453" customWidth="1"/>
    <col min="12037" max="12037" width="10.858407079646" style="453" customWidth="1"/>
    <col min="12038" max="12288" width="9.14159292035398" style="453"/>
    <col min="12289" max="12289" width="4" style="453" customWidth="1"/>
    <col min="12290" max="12290" width="27.7079646017699" style="453" customWidth="1"/>
    <col min="12291" max="12291" width="16.4247787610619" style="453" customWidth="1"/>
    <col min="12292" max="12292" width="29.7079646017699" style="453" customWidth="1"/>
    <col min="12293" max="12293" width="10.858407079646" style="453" customWidth="1"/>
    <col min="12294" max="12544" width="9.14159292035398" style="453"/>
    <col min="12545" max="12545" width="4" style="453" customWidth="1"/>
    <col min="12546" max="12546" width="27.7079646017699" style="453" customWidth="1"/>
    <col min="12547" max="12547" width="16.4247787610619" style="453" customWidth="1"/>
    <col min="12548" max="12548" width="29.7079646017699" style="453" customWidth="1"/>
    <col min="12549" max="12549" width="10.858407079646" style="453" customWidth="1"/>
    <col min="12550" max="12800" width="9.14159292035398" style="453"/>
    <col min="12801" max="12801" width="4" style="453" customWidth="1"/>
    <col min="12802" max="12802" width="27.7079646017699" style="453" customWidth="1"/>
    <col min="12803" max="12803" width="16.4247787610619" style="453" customWidth="1"/>
    <col min="12804" max="12804" width="29.7079646017699" style="453" customWidth="1"/>
    <col min="12805" max="12805" width="10.858407079646" style="453" customWidth="1"/>
    <col min="12806" max="13056" width="9.14159292035398" style="453"/>
    <col min="13057" max="13057" width="4" style="453" customWidth="1"/>
    <col min="13058" max="13058" width="27.7079646017699" style="453" customWidth="1"/>
    <col min="13059" max="13059" width="16.4247787610619" style="453" customWidth="1"/>
    <col min="13060" max="13060" width="29.7079646017699" style="453" customWidth="1"/>
    <col min="13061" max="13061" width="10.858407079646" style="453" customWidth="1"/>
    <col min="13062" max="13312" width="9.14159292035398" style="453"/>
    <col min="13313" max="13313" width="4" style="453" customWidth="1"/>
    <col min="13314" max="13314" width="27.7079646017699" style="453" customWidth="1"/>
    <col min="13315" max="13315" width="16.4247787610619" style="453" customWidth="1"/>
    <col min="13316" max="13316" width="29.7079646017699" style="453" customWidth="1"/>
    <col min="13317" max="13317" width="10.858407079646" style="453" customWidth="1"/>
    <col min="13318" max="13568" width="9.14159292035398" style="453"/>
    <col min="13569" max="13569" width="4" style="453" customWidth="1"/>
    <col min="13570" max="13570" width="27.7079646017699" style="453" customWidth="1"/>
    <col min="13571" max="13571" width="16.4247787610619" style="453" customWidth="1"/>
    <col min="13572" max="13572" width="29.7079646017699" style="453" customWidth="1"/>
    <col min="13573" max="13573" width="10.858407079646" style="453" customWidth="1"/>
    <col min="13574" max="13824" width="9.14159292035398" style="453"/>
    <col min="13825" max="13825" width="4" style="453" customWidth="1"/>
    <col min="13826" max="13826" width="27.7079646017699" style="453" customWidth="1"/>
    <col min="13827" max="13827" width="16.4247787610619" style="453" customWidth="1"/>
    <col min="13828" max="13828" width="29.7079646017699" style="453" customWidth="1"/>
    <col min="13829" max="13829" width="10.858407079646" style="453" customWidth="1"/>
    <col min="13830" max="14080" width="9.14159292035398" style="453"/>
    <col min="14081" max="14081" width="4" style="453" customWidth="1"/>
    <col min="14082" max="14082" width="27.7079646017699" style="453" customWidth="1"/>
    <col min="14083" max="14083" width="16.4247787610619" style="453" customWidth="1"/>
    <col min="14084" max="14084" width="29.7079646017699" style="453" customWidth="1"/>
    <col min="14085" max="14085" width="10.858407079646" style="453" customWidth="1"/>
    <col min="14086" max="14336" width="9.14159292035398" style="453"/>
    <col min="14337" max="14337" width="4" style="453" customWidth="1"/>
    <col min="14338" max="14338" width="27.7079646017699" style="453" customWidth="1"/>
    <col min="14339" max="14339" width="16.4247787610619" style="453" customWidth="1"/>
    <col min="14340" max="14340" width="29.7079646017699" style="453" customWidth="1"/>
    <col min="14341" max="14341" width="10.858407079646" style="453" customWidth="1"/>
    <col min="14342" max="14592" width="9.14159292035398" style="453"/>
    <col min="14593" max="14593" width="4" style="453" customWidth="1"/>
    <col min="14594" max="14594" width="27.7079646017699" style="453" customWidth="1"/>
    <col min="14595" max="14595" width="16.4247787610619" style="453" customWidth="1"/>
    <col min="14596" max="14596" width="29.7079646017699" style="453" customWidth="1"/>
    <col min="14597" max="14597" width="10.858407079646" style="453" customWidth="1"/>
    <col min="14598" max="14848" width="9.14159292035398" style="453"/>
    <col min="14849" max="14849" width="4" style="453" customWidth="1"/>
    <col min="14850" max="14850" width="27.7079646017699" style="453" customWidth="1"/>
    <col min="14851" max="14851" width="16.4247787610619" style="453" customWidth="1"/>
    <col min="14852" max="14852" width="29.7079646017699" style="453" customWidth="1"/>
    <col min="14853" max="14853" width="10.858407079646" style="453" customWidth="1"/>
    <col min="14854" max="15104" width="9.14159292035398" style="453"/>
    <col min="15105" max="15105" width="4" style="453" customWidth="1"/>
    <col min="15106" max="15106" width="27.7079646017699" style="453" customWidth="1"/>
    <col min="15107" max="15107" width="16.4247787610619" style="453" customWidth="1"/>
    <col min="15108" max="15108" width="29.7079646017699" style="453" customWidth="1"/>
    <col min="15109" max="15109" width="10.858407079646" style="453" customWidth="1"/>
    <col min="15110" max="15360" width="9.14159292035398" style="453"/>
    <col min="15361" max="15361" width="4" style="453" customWidth="1"/>
    <col min="15362" max="15362" width="27.7079646017699" style="453" customWidth="1"/>
    <col min="15363" max="15363" width="16.4247787610619" style="453" customWidth="1"/>
    <col min="15364" max="15364" width="29.7079646017699" style="453" customWidth="1"/>
    <col min="15365" max="15365" width="10.858407079646" style="453" customWidth="1"/>
    <col min="15366" max="15616" width="9.14159292035398" style="453"/>
    <col min="15617" max="15617" width="4" style="453" customWidth="1"/>
    <col min="15618" max="15618" width="27.7079646017699" style="453" customWidth="1"/>
    <col min="15619" max="15619" width="16.4247787610619" style="453" customWidth="1"/>
    <col min="15620" max="15620" width="29.7079646017699" style="453" customWidth="1"/>
    <col min="15621" max="15621" width="10.858407079646" style="453" customWidth="1"/>
    <col min="15622" max="15872" width="9.14159292035398" style="453"/>
    <col min="15873" max="15873" width="4" style="453" customWidth="1"/>
    <col min="15874" max="15874" width="27.7079646017699" style="453" customWidth="1"/>
    <col min="15875" max="15875" width="16.4247787610619" style="453" customWidth="1"/>
    <col min="15876" max="15876" width="29.7079646017699" style="453" customWidth="1"/>
    <col min="15877" max="15877" width="10.858407079646" style="453" customWidth="1"/>
    <col min="15878" max="16128" width="9.14159292035398" style="453"/>
    <col min="16129" max="16129" width="4" style="453" customWidth="1"/>
    <col min="16130" max="16130" width="27.7079646017699" style="453" customWidth="1"/>
    <col min="16131" max="16131" width="16.4247787610619" style="453" customWidth="1"/>
    <col min="16132" max="16132" width="29.7079646017699" style="453" customWidth="1"/>
    <col min="16133" max="16133" width="10.858407079646" style="453" customWidth="1"/>
    <col min="16134" max="16384" width="9.14159292035398" style="453"/>
  </cols>
  <sheetData>
    <row r="1" spans="1:5">
      <c r="A1" s="454" t="s">
        <v>922</v>
      </c>
      <c r="B1" s="454"/>
      <c r="C1" s="454"/>
      <c r="D1" s="454"/>
      <c r="E1" s="455" t="s">
        <v>923</v>
      </c>
    </row>
    <row r="2" spans="1:5">
      <c r="A2" s="454"/>
      <c r="B2" s="456" t="s">
        <v>924</v>
      </c>
      <c r="C2" s="456"/>
      <c r="D2" s="456"/>
      <c r="E2" s="454"/>
    </row>
    <row r="3" ht="15" spans="1:5">
      <c r="A3" s="457" t="s">
        <v>28</v>
      </c>
      <c r="B3" s="457"/>
      <c r="C3" s="457"/>
      <c r="D3" s="457"/>
      <c r="E3" s="457"/>
    </row>
    <row r="4" spans="1:5">
      <c r="A4" s="458" t="s">
        <v>925</v>
      </c>
      <c r="B4" s="458"/>
      <c r="C4" s="458"/>
      <c r="D4" s="458"/>
      <c r="E4" s="458"/>
    </row>
    <row r="5" spans="1:5">
      <c r="A5" s="459"/>
      <c r="B5" s="459"/>
      <c r="C5" s="459"/>
      <c r="D5" s="459"/>
      <c r="E5" s="459"/>
    </row>
    <row r="6" ht="13.85" spans="1:5">
      <c r="A6" s="460"/>
      <c r="B6" s="461" t="s">
        <v>926</v>
      </c>
      <c r="C6" s="461" t="s">
        <v>927</v>
      </c>
      <c r="D6" s="461"/>
      <c r="E6" s="461"/>
    </row>
    <row r="7" ht="13.85" spans="1:5">
      <c r="A7" s="460"/>
      <c r="B7" s="461" t="s">
        <v>928</v>
      </c>
      <c r="C7" s="497" t="s">
        <v>929</v>
      </c>
      <c r="D7" s="498"/>
      <c r="E7" s="498"/>
    </row>
    <row r="8" ht="13.85" spans="1:5">
      <c r="A8" s="460"/>
      <c r="B8" s="461"/>
      <c r="C8" s="498"/>
      <c r="D8" s="498"/>
      <c r="E8" s="498"/>
    </row>
    <row r="9" ht="13.85" spans="1:5">
      <c r="A9" s="460"/>
      <c r="B9" s="461"/>
      <c r="C9" s="498"/>
      <c r="D9" s="498"/>
      <c r="E9" s="498"/>
    </row>
    <row r="10" ht="63.75" customHeight="1" spans="1:5">
      <c r="A10" s="460"/>
      <c r="B10" s="461"/>
      <c r="C10" s="498"/>
      <c r="D10" s="498"/>
      <c r="E10" s="498"/>
    </row>
    <row r="11" ht="13.85" spans="1:5">
      <c r="A11" s="460"/>
      <c r="B11" s="461"/>
      <c r="C11" s="499" t="s">
        <v>930</v>
      </c>
      <c r="D11" s="500"/>
      <c r="E11" s="500"/>
    </row>
    <row r="12" ht="13.85" spans="1:5">
      <c r="A12" s="460"/>
      <c r="B12" s="461" t="s">
        <v>858</v>
      </c>
      <c r="C12" s="461" t="s">
        <v>57</v>
      </c>
      <c r="D12" s="461"/>
      <c r="E12" s="461"/>
    </row>
    <row r="13" ht="13.85" spans="1:5">
      <c r="A13" s="460"/>
      <c r="B13" s="461" t="s">
        <v>149</v>
      </c>
      <c r="C13" s="461"/>
      <c r="D13" s="461"/>
      <c r="E13" s="461"/>
    </row>
    <row r="14" ht="15.35" spans="1:5">
      <c r="A14" s="466"/>
      <c r="B14" s="461" t="s">
        <v>263</v>
      </c>
      <c r="C14" s="461" t="s">
        <v>55</v>
      </c>
      <c r="D14" s="467"/>
      <c r="E14" s="467"/>
    </row>
    <row r="15" ht="15.35" spans="1:5">
      <c r="A15" s="466"/>
      <c r="B15" s="461" t="s">
        <v>264</v>
      </c>
      <c r="C15" s="462"/>
      <c r="D15" s="467"/>
      <c r="E15" s="467"/>
    </row>
    <row r="16" ht="93" spans="1:5">
      <c r="A16" s="468" t="s">
        <v>931</v>
      </c>
      <c r="B16" s="469" t="s">
        <v>932</v>
      </c>
      <c r="C16" s="469" t="s">
        <v>933</v>
      </c>
      <c r="D16" s="469" t="s">
        <v>934</v>
      </c>
      <c r="E16" s="469" t="s">
        <v>935</v>
      </c>
    </row>
    <row r="17" spans="1:5">
      <c r="A17" s="470">
        <v>1</v>
      </c>
      <c r="B17" s="470">
        <v>2</v>
      </c>
      <c r="C17" s="470">
        <v>3</v>
      </c>
      <c r="D17" s="470">
        <v>4</v>
      </c>
      <c r="E17" s="470">
        <v>5</v>
      </c>
    </row>
    <row r="18" spans="1:5">
      <c r="A18" s="501"/>
      <c r="B18" s="502" t="s">
        <v>936</v>
      </c>
      <c r="C18" s="503"/>
      <c r="D18" s="504"/>
      <c r="E18" s="501"/>
    </row>
    <row r="19" ht="73.5" customHeight="1" spans="1:5">
      <c r="A19" s="505">
        <v>1</v>
      </c>
      <c r="B19" s="481" t="s">
        <v>937</v>
      </c>
      <c r="C19" s="482" t="s">
        <v>938</v>
      </c>
      <c r="D19" s="506" t="s">
        <v>939</v>
      </c>
      <c r="E19" s="507">
        <f>ROUND(30.938*4,2)</f>
        <v>123.75</v>
      </c>
    </row>
    <row r="20" ht="123" customHeight="1" spans="1:5">
      <c r="A20" s="505">
        <f>A19+1</f>
        <v>2</v>
      </c>
      <c r="B20" s="508" t="s">
        <v>940</v>
      </c>
      <c r="C20" s="509" t="s">
        <v>941</v>
      </c>
      <c r="D20" s="506" t="s">
        <v>942</v>
      </c>
      <c r="E20" s="507">
        <f>ROUND((404.7+3.1*250)*1.2*1.15,2)</f>
        <v>1627.99</v>
      </c>
    </row>
    <row r="21" ht="52.5" spans="1:5">
      <c r="A21" s="505">
        <f>A20+1</f>
        <v>3</v>
      </c>
      <c r="B21" s="508" t="s">
        <v>943</v>
      </c>
      <c r="C21" s="482" t="s">
        <v>944</v>
      </c>
      <c r="D21" s="506" t="s">
        <v>945</v>
      </c>
      <c r="E21" s="507">
        <f>ROUND((113+0.03*308)*1.15,2)</f>
        <v>140.58</v>
      </c>
    </row>
    <row r="22" ht="52.5" spans="1:5">
      <c r="A22" s="505">
        <f t="shared" ref="A22:A37" si="0">A21+1</f>
        <v>4</v>
      </c>
      <c r="B22" s="510" t="s">
        <v>946</v>
      </c>
      <c r="C22" s="482" t="s">
        <v>947</v>
      </c>
      <c r="D22" s="506" t="s">
        <v>948</v>
      </c>
      <c r="E22" s="507">
        <f>ROUND((122.5+0.02*1000)*1.15,2)</f>
        <v>163.88</v>
      </c>
    </row>
    <row r="23" ht="46.5" customHeight="1" spans="1:5">
      <c r="A23" s="505">
        <f t="shared" si="0"/>
        <v>5</v>
      </c>
      <c r="B23" s="508" t="s">
        <v>949</v>
      </c>
      <c r="C23" s="482" t="s">
        <v>950</v>
      </c>
      <c r="D23" s="506" t="s">
        <v>951</v>
      </c>
      <c r="E23" s="507">
        <f>ROUND((97.18+0.68*10)*1.15,2)</f>
        <v>119.58</v>
      </c>
    </row>
    <row r="24" ht="52.5" spans="1:5">
      <c r="A24" s="505">
        <f t="shared" si="0"/>
        <v>6</v>
      </c>
      <c r="B24" s="510" t="s">
        <v>952</v>
      </c>
      <c r="C24" s="482" t="s">
        <v>953</v>
      </c>
      <c r="D24" s="506" t="s">
        <v>954</v>
      </c>
      <c r="E24" s="507">
        <f>ROUND((259.9+0.48*120)*1.15,2)</f>
        <v>365.13</v>
      </c>
    </row>
    <row r="25" ht="39.4" spans="1:5">
      <c r="A25" s="505">
        <f t="shared" si="0"/>
        <v>7</v>
      </c>
      <c r="B25" s="481" t="s">
        <v>955</v>
      </c>
      <c r="C25" s="482" t="s">
        <v>956</v>
      </c>
      <c r="D25" s="506" t="s">
        <v>957</v>
      </c>
      <c r="E25" s="507">
        <f>ROUND((14.95+18.36*1.5)*1.15,2)</f>
        <v>48.86</v>
      </c>
    </row>
    <row r="26" ht="39.4" spans="1:5">
      <c r="A26" s="505">
        <f t="shared" si="0"/>
        <v>8</v>
      </c>
      <c r="B26" s="508" t="s">
        <v>958</v>
      </c>
      <c r="C26" s="482" t="s">
        <v>959</v>
      </c>
      <c r="D26" s="506" t="s">
        <v>960</v>
      </c>
      <c r="E26" s="507">
        <f>ROUND((319+2.75*100)*1.15,2)</f>
        <v>683.1</v>
      </c>
    </row>
    <row r="27" ht="39.4" spans="1:5">
      <c r="A27" s="505">
        <f t="shared" si="0"/>
        <v>9</v>
      </c>
      <c r="B27" s="510" t="s">
        <v>961</v>
      </c>
      <c r="C27" s="482" t="s">
        <v>962</v>
      </c>
      <c r="D27" s="506" t="s">
        <v>963</v>
      </c>
      <c r="E27" s="507">
        <f>ROUND(260*1.15,2)</f>
        <v>299</v>
      </c>
    </row>
    <row r="28" ht="39.4" spans="1:5">
      <c r="A28" s="505">
        <f t="shared" si="0"/>
        <v>10</v>
      </c>
      <c r="B28" s="481" t="s">
        <v>964</v>
      </c>
      <c r="C28" s="482" t="s">
        <v>965</v>
      </c>
      <c r="D28" s="506" t="s">
        <v>966</v>
      </c>
      <c r="E28" s="507">
        <f>ROUND(43.2*2*1.15,2)</f>
        <v>99.36</v>
      </c>
    </row>
    <row r="29" ht="39.4" spans="1:5">
      <c r="A29" s="505">
        <f t="shared" si="0"/>
        <v>11</v>
      </c>
      <c r="B29" s="481" t="s">
        <v>967</v>
      </c>
      <c r="C29" s="482" t="s">
        <v>965</v>
      </c>
      <c r="D29" s="506" t="s">
        <v>968</v>
      </c>
      <c r="E29" s="507">
        <f>ROUND((43.2+43*0.1*9)*1.15,2)</f>
        <v>94.19</v>
      </c>
    </row>
    <row r="30" ht="39.4" spans="1:5">
      <c r="A30" s="505">
        <f t="shared" si="0"/>
        <v>12</v>
      </c>
      <c r="B30" s="481" t="s">
        <v>969</v>
      </c>
      <c r="C30" s="482" t="s">
        <v>965</v>
      </c>
      <c r="D30" s="506" t="s">
        <v>970</v>
      </c>
      <c r="E30" s="507">
        <f>ROUND((43.2+43*0.1*2)*1.15,2)</f>
        <v>59.57</v>
      </c>
    </row>
    <row r="31" ht="39.4" spans="1:5">
      <c r="A31" s="505">
        <f t="shared" si="0"/>
        <v>13</v>
      </c>
      <c r="B31" s="508" t="s">
        <v>971</v>
      </c>
      <c r="C31" s="482" t="s">
        <v>972</v>
      </c>
      <c r="D31" s="506">
        <v>310</v>
      </c>
      <c r="E31" s="507">
        <f>ROUND(310,2)</f>
        <v>310</v>
      </c>
    </row>
    <row r="32" ht="39.4" spans="1:5">
      <c r="A32" s="505">
        <f t="shared" si="0"/>
        <v>14</v>
      </c>
      <c r="B32" s="481" t="s">
        <v>973</v>
      </c>
      <c r="C32" s="482" t="s">
        <v>974</v>
      </c>
      <c r="D32" s="506" t="s">
        <v>975</v>
      </c>
      <c r="E32" s="507">
        <f>ROUND((58.04+0.398*12)*1.15,2)</f>
        <v>72.24</v>
      </c>
    </row>
    <row r="33" spans="1:5">
      <c r="A33" s="505"/>
      <c r="B33" s="502" t="s">
        <v>976</v>
      </c>
      <c r="C33" s="503"/>
      <c r="D33" s="504"/>
      <c r="E33" s="511"/>
    </row>
    <row r="34" ht="52.5" spans="1:5">
      <c r="A34" s="505">
        <f>A32+1</f>
        <v>15</v>
      </c>
      <c r="B34" s="481" t="s">
        <v>977</v>
      </c>
      <c r="C34" s="482" t="s">
        <v>938</v>
      </c>
      <c r="D34" s="506" t="s">
        <v>978</v>
      </c>
      <c r="E34" s="507">
        <f>ROUND(30.938*1,2)</f>
        <v>30.94</v>
      </c>
    </row>
    <row r="35" ht="39.4" spans="1:5">
      <c r="A35" s="505">
        <f t="shared" si="0"/>
        <v>16</v>
      </c>
      <c r="B35" s="481" t="s">
        <v>967</v>
      </c>
      <c r="C35" s="482" t="s">
        <v>965</v>
      </c>
      <c r="D35" s="506" t="s">
        <v>968</v>
      </c>
      <c r="E35" s="507">
        <f>ROUND((43.2+43*0.1*9)*1.15,2)</f>
        <v>94.19</v>
      </c>
    </row>
    <row r="36" ht="39.4" spans="1:5">
      <c r="A36" s="505">
        <f t="shared" si="0"/>
        <v>17</v>
      </c>
      <c r="B36" s="481" t="s">
        <v>979</v>
      </c>
      <c r="C36" s="482" t="s">
        <v>965</v>
      </c>
      <c r="D36" s="506" t="s">
        <v>980</v>
      </c>
      <c r="E36" s="507">
        <f>ROUND(43.2*1.15,2)</f>
        <v>49.68</v>
      </c>
    </row>
    <row r="37" ht="39.4" spans="1:5">
      <c r="A37" s="505">
        <f t="shared" si="0"/>
        <v>18</v>
      </c>
      <c r="B37" s="481" t="s">
        <v>973</v>
      </c>
      <c r="C37" s="482" t="s">
        <v>974</v>
      </c>
      <c r="D37" s="506" t="s">
        <v>981</v>
      </c>
      <c r="E37" s="507">
        <f>ROUND((58.04+0.398*50)*1.15,2)</f>
        <v>89.63</v>
      </c>
    </row>
    <row r="38" ht="13.85" spans="1:5">
      <c r="A38" s="505"/>
      <c r="B38" s="512" t="s">
        <v>982</v>
      </c>
      <c r="C38" s="513"/>
      <c r="D38" s="514"/>
      <c r="E38" s="507"/>
    </row>
    <row r="39" ht="52.5" spans="1:5">
      <c r="A39" s="505">
        <f>A37+1</f>
        <v>19</v>
      </c>
      <c r="B39" s="481" t="s">
        <v>983</v>
      </c>
      <c r="C39" s="482" t="s">
        <v>938</v>
      </c>
      <c r="D39" s="506" t="s">
        <v>978</v>
      </c>
      <c r="E39" s="507">
        <f>ROUND(30.938*1,2)</f>
        <v>30.94</v>
      </c>
    </row>
    <row r="40" ht="39.4" spans="1:5">
      <c r="A40" s="471">
        <f>A39+1</f>
        <v>20</v>
      </c>
      <c r="B40" s="481" t="s">
        <v>984</v>
      </c>
      <c r="C40" s="482" t="s">
        <v>974</v>
      </c>
      <c r="D40" s="506" t="s">
        <v>985</v>
      </c>
      <c r="E40" s="507">
        <f>ROUND((58.04+0.398*50)*1.15,2)</f>
        <v>89.63</v>
      </c>
    </row>
    <row r="41" spans="1:5">
      <c r="A41" s="515"/>
      <c r="B41" s="502" t="s">
        <v>986</v>
      </c>
      <c r="C41" s="503"/>
      <c r="D41" s="504"/>
      <c r="E41" s="511"/>
    </row>
    <row r="42" ht="52.5" spans="1:5">
      <c r="A42" s="505">
        <f>A40+1</f>
        <v>21</v>
      </c>
      <c r="B42" s="481" t="s">
        <v>977</v>
      </c>
      <c r="C42" s="482" t="s">
        <v>938</v>
      </c>
      <c r="D42" s="506" t="s">
        <v>978</v>
      </c>
      <c r="E42" s="507">
        <f>ROUND(30.938*1,2)</f>
        <v>30.94</v>
      </c>
    </row>
    <row r="43" ht="39.4" spans="1:5">
      <c r="A43" s="505">
        <f>A42+1</f>
        <v>22</v>
      </c>
      <c r="B43" s="481" t="s">
        <v>967</v>
      </c>
      <c r="C43" s="482" t="s">
        <v>965</v>
      </c>
      <c r="D43" s="506" t="s">
        <v>968</v>
      </c>
      <c r="E43" s="507">
        <f>ROUND((43.2+43*0.1*9)*1.15,2)</f>
        <v>94.19</v>
      </c>
    </row>
    <row r="44" ht="39.4" spans="1:5">
      <c r="A44" s="505">
        <f>A43+1</f>
        <v>23</v>
      </c>
      <c r="B44" s="481" t="s">
        <v>979</v>
      </c>
      <c r="C44" s="482" t="s">
        <v>965</v>
      </c>
      <c r="D44" s="506" t="s">
        <v>980</v>
      </c>
      <c r="E44" s="507">
        <f>ROUND(43.2*1.15,2)</f>
        <v>49.68</v>
      </c>
    </row>
    <row r="45" ht="39.4" spans="1:5">
      <c r="A45" s="471">
        <f>A44+1</f>
        <v>24</v>
      </c>
      <c r="B45" s="481" t="s">
        <v>984</v>
      </c>
      <c r="C45" s="482" t="s">
        <v>974</v>
      </c>
      <c r="D45" s="506" t="s">
        <v>987</v>
      </c>
      <c r="E45" s="507">
        <f>ROUND((58.04+0.398*50)*1.15,2)</f>
        <v>89.63</v>
      </c>
    </row>
    <row r="46" ht="13.85" spans="1:5">
      <c r="A46" s="515"/>
      <c r="B46" s="512" t="s">
        <v>988</v>
      </c>
      <c r="C46" s="513"/>
      <c r="D46" s="514"/>
      <c r="E46" s="507"/>
    </row>
    <row r="47" ht="52.5" spans="1:5">
      <c r="A47" s="471">
        <f>A45+1</f>
        <v>25</v>
      </c>
      <c r="B47" s="481" t="s">
        <v>989</v>
      </c>
      <c r="C47" s="482" t="s">
        <v>938</v>
      </c>
      <c r="D47" s="506" t="s">
        <v>990</v>
      </c>
      <c r="E47" s="507">
        <f>ROUND(30.938*0.5,2)</f>
        <v>15.47</v>
      </c>
    </row>
    <row r="48" ht="39.4" spans="1:5">
      <c r="A48" s="505">
        <f>A47+1</f>
        <v>26</v>
      </c>
      <c r="B48" s="481" t="s">
        <v>979</v>
      </c>
      <c r="C48" s="482" t="s">
        <v>965</v>
      </c>
      <c r="D48" s="506">
        <v>43.2</v>
      </c>
      <c r="E48" s="507">
        <f>ROUND(43.2,2)</f>
        <v>43.2</v>
      </c>
    </row>
    <row r="49" ht="13.85" spans="1:5">
      <c r="A49" s="505"/>
      <c r="B49" s="516"/>
      <c r="C49" s="476"/>
      <c r="D49" s="517"/>
      <c r="E49" s="511"/>
    </row>
    <row r="50" ht="13.15" spans="1:5">
      <c r="A50" s="518"/>
      <c r="B50" s="485" t="s">
        <v>991</v>
      </c>
      <c r="C50" s="488"/>
      <c r="D50" s="479"/>
      <c r="E50" s="486">
        <f>SUM(E19:E49)</f>
        <v>4915.35</v>
      </c>
    </row>
    <row r="51" ht="13.15" spans="1:5">
      <c r="A51" s="518"/>
      <c r="B51" s="487" t="s">
        <v>145</v>
      </c>
      <c r="C51" s="488"/>
      <c r="D51" s="479" t="str">
        <f>CONCATENATE(E50,"*0,4")</f>
        <v>4915,35*0,4</v>
      </c>
      <c r="E51" s="489">
        <f>E50*0.4</f>
        <v>1966.14</v>
      </c>
    </row>
    <row r="52" ht="13.15" spans="1:5">
      <c r="A52" s="518"/>
      <c r="B52" s="487" t="s">
        <v>992</v>
      </c>
      <c r="C52" s="488"/>
      <c r="D52" s="479" t="str">
        <f>CONCATENATE(E44,"*0,6")</f>
        <v>49,68*0,6</v>
      </c>
      <c r="E52" s="489">
        <f>E50*0.6</f>
        <v>2949.21</v>
      </c>
    </row>
    <row r="53" spans="1:5">
      <c r="A53" s="518"/>
      <c r="B53" s="490"/>
      <c r="C53" s="488"/>
      <c r="D53" s="479"/>
      <c r="E53" s="489"/>
    </row>
    <row r="54" ht="34.9" spans="1:5">
      <c r="A54" s="518"/>
      <c r="B54" s="491" t="s">
        <v>993</v>
      </c>
      <c r="C54" s="492" t="s">
        <v>887</v>
      </c>
      <c r="D54" s="479" t="str">
        <f>CONCATENATE(E50,"*5,81")</f>
        <v>4915,35*5,81</v>
      </c>
      <c r="E54" s="486">
        <f>E50*5.81</f>
        <v>28558.1835</v>
      </c>
    </row>
    <row r="55" ht="13.15" spans="1:5">
      <c r="A55" s="518"/>
      <c r="B55" s="487" t="s">
        <v>145</v>
      </c>
      <c r="C55" s="488"/>
      <c r="D55" s="479" t="str">
        <f>CONCATENATE(E54,"*0,4")</f>
        <v>28558,1835*0,4</v>
      </c>
      <c r="E55" s="489">
        <f>E54*0.4</f>
        <v>11423.2734</v>
      </c>
    </row>
    <row r="56" ht="13.15" spans="1:5">
      <c r="A56" s="518"/>
      <c r="B56" s="487" t="s">
        <v>992</v>
      </c>
      <c r="C56" s="488"/>
      <c r="D56" s="479" t="str">
        <f>CONCATENATE(E50,"*0,6")</f>
        <v>4915,35*0,6</v>
      </c>
      <c r="E56" s="489">
        <f>E54*0.6</f>
        <v>17134.9101</v>
      </c>
    </row>
    <row r="57" spans="1:5">
      <c r="A57" s="518"/>
      <c r="B57" s="487"/>
      <c r="C57" s="488"/>
      <c r="D57" s="479"/>
      <c r="E57" s="489"/>
    </row>
    <row r="58" ht="13.85" spans="1:5">
      <c r="A58" s="451"/>
      <c r="B58" s="451"/>
      <c r="C58" s="451"/>
      <c r="D58" s="451"/>
      <c r="E58" s="451"/>
    </row>
    <row r="59" ht="13.85" spans="1:5">
      <c r="A59" s="452"/>
      <c r="B59" s="452" t="s">
        <v>888</v>
      </c>
      <c r="C59" s="452"/>
      <c r="D59" s="452" t="s">
        <v>994</v>
      </c>
      <c r="E59" s="452"/>
    </row>
    <row r="60" ht="13.85" spans="1:5">
      <c r="A60" s="452"/>
      <c r="B60" s="452"/>
      <c r="C60" s="452"/>
      <c r="D60" s="452"/>
      <c r="E60" s="452"/>
    </row>
    <row r="61" ht="13.85" spans="1:5">
      <c r="A61" s="451"/>
      <c r="B61" s="451" t="s">
        <v>245</v>
      </c>
      <c r="C61" s="451"/>
      <c r="D61" s="452" t="s">
        <v>994</v>
      </c>
      <c r="E61" s="451"/>
    </row>
    <row r="62" ht="13.85" spans="1:5">
      <c r="A62" s="493"/>
      <c r="B62" s="494"/>
      <c r="C62" s="495"/>
      <c r="D62" s="496"/>
      <c r="E62" s="495"/>
    </row>
    <row r="63" ht="13.85" spans="1:5">
      <c r="A63" s="493"/>
      <c r="B63" s="495"/>
      <c r="C63" s="495"/>
      <c r="D63" s="497"/>
      <c r="E63" s="495"/>
    </row>
  </sheetData>
  <mergeCells count="9">
    <mergeCell ref="B2:C2"/>
    <mergeCell ref="A3:E3"/>
    <mergeCell ref="A4:E4"/>
    <mergeCell ref="B18:D18"/>
    <mergeCell ref="B33:D33"/>
    <mergeCell ref="B38:D38"/>
    <mergeCell ref="B41:D41"/>
    <mergeCell ref="B46:D46"/>
    <mergeCell ref="C7:E10"/>
  </mergeCells>
  <pageMargins left="0.75" right="0.75" top="1" bottom="1" header="0.5" footer="0.5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3"/>
  <dimension ref="A1:E42"/>
  <sheetViews>
    <sheetView zoomScale="120" zoomScaleNormal="120" workbookViewId="0">
      <selection activeCell="B44" sqref="B44"/>
    </sheetView>
  </sheetViews>
  <sheetFormatPr defaultColWidth="9" defaultRowHeight="13.1" outlineLevelCol="4"/>
  <cols>
    <col min="1" max="1" width="6.56637168141593" style="453" customWidth="1"/>
    <col min="2" max="2" width="27.7079646017699" style="453" customWidth="1"/>
    <col min="3" max="3" width="16.4247787610619" style="453" customWidth="1"/>
    <col min="4" max="4" width="29.7079646017699" style="453" customWidth="1"/>
    <col min="5" max="5" width="10" style="453" customWidth="1"/>
    <col min="6" max="256" width="9.14159292035398" style="453"/>
    <col min="257" max="257" width="6.56637168141593" style="453" customWidth="1"/>
    <col min="258" max="258" width="27.7079646017699" style="453" customWidth="1"/>
    <col min="259" max="259" width="16.4247787610619" style="453" customWidth="1"/>
    <col min="260" max="260" width="29.7079646017699" style="453" customWidth="1"/>
    <col min="261" max="261" width="10" style="453" customWidth="1"/>
    <col min="262" max="512" width="9.14159292035398" style="453"/>
    <col min="513" max="513" width="6.56637168141593" style="453" customWidth="1"/>
    <col min="514" max="514" width="27.7079646017699" style="453" customWidth="1"/>
    <col min="515" max="515" width="16.4247787610619" style="453" customWidth="1"/>
    <col min="516" max="516" width="29.7079646017699" style="453" customWidth="1"/>
    <col min="517" max="517" width="10" style="453" customWidth="1"/>
    <col min="518" max="768" width="9.14159292035398" style="453"/>
    <col min="769" max="769" width="6.56637168141593" style="453" customWidth="1"/>
    <col min="770" max="770" width="27.7079646017699" style="453" customWidth="1"/>
    <col min="771" max="771" width="16.4247787610619" style="453" customWidth="1"/>
    <col min="772" max="772" width="29.7079646017699" style="453" customWidth="1"/>
    <col min="773" max="773" width="10" style="453" customWidth="1"/>
    <col min="774" max="1024" width="9.14159292035398" style="453"/>
    <col min="1025" max="1025" width="6.56637168141593" style="453" customWidth="1"/>
    <col min="1026" max="1026" width="27.7079646017699" style="453" customWidth="1"/>
    <col min="1027" max="1027" width="16.4247787610619" style="453" customWidth="1"/>
    <col min="1028" max="1028" width="29.7079646017699" style="453" customWidth="1"/>
    <col min="1029" max="1029" width="10" style="453" customWidth="1"/>
    <col min="1030" max="1280" width="9.14159292035398" style="453"/>
    <col min="1281" max="1281" width="6.56637168141593" style="453" customWidth="1"/>
    <col min="1282" max="1282" width="27.7079646017699" style="453" customWidth="1"/>
    <col min="1283" max="1283" width="16.4247787610619" style="453" customWidth="1"/>
    <col min="1284" max="1284" width="29.7079646017699" style="453" customWidth="1"/>
    <col min="1285" max="1285" width="10" style="453" customWidth="1"/>
    <col min="1286" max="1536" width="9.14159292035398" style="453"/>
    <col min="1537" max="1537" width="6.56637168141593" style="453" customWidth="1"/>
    <col min="1538" max="1538" width="27.7079646017699" style="453" customWidth="1"/>
    <col min="1539" max="1539" width="16.4247787610619" style="453" customWidth="1"/>
    <col min="1540" max="1540" width="29.7079646017699" style="453" customWidth="1"/>
    <col min="1541" max="1541" width="10" style="453" customWidth="1"/>
    <col min="1542" max="1792" width="9.14159292035398" style="453"/>
    <col min="1793" max="1793" width="6.56637168141593" style="453" customWidth="1"/>
    <col min="1794" max="1794" width="27.7079646017699" style="453" customWidth="1"/>
    <col min="1795" max="1795" width="16.4247787610619" style="453" customWidth="1"/>
    <col min="1796" max="1796" width="29.7079646017699" style="453" customWidth="1"/>
    <col min="1797" max="1797" width="10" style="453" customWidth="1"/>
    <col min="1798" max="2048" width="9.14159292035398" style="453"/>
    <col min="2049" max="2049" width="6.56637168141593" style="453" customWidth="1"/>
    <col min="2050" max="2050" width="27.7079646017699" style="453" customWidth="1"/>
    <col min="2051" max="2051" width="16.4247787610619" style="453" customWidth="1"/>
    <col min="2052" max="2052" width="29.7079646017699" style="453" customWidth="1"/>
    <col min="2053" max="2053" width="10" style="453" customWidth="1"/>
    <col min="2054" max="2304" width="9.14159292035398" style="453"/>
    <col min="2305" max="2305" width="6.56637168141593" style="453" customWidth="1"/>
    <col min="2306" max="2306" width="27.7079646017699" style="453" customWidth="1"/>
    <col min="2307" max="2307" width="16.4247787610619" style="453" customWidth="1"/>
    <col min="2308" max="2308" width="29.7079646017699" style="453" customWidth="1"/>
    <col min="2309" max="2309" width="10" style="453" customWidth="1"/>
    <col min="2310" max="2560" width="9.14159292035398" style="453"/>
    <col min="2561" max="2561" width="6.56637168141593" style="453" customWidth="1"/>
    <col min="2562" max="2562" width="27.7079646017699" style="453" customWidth="1"/>
    <col min="2563" max="2563" width="16.4247787610619" style="453" customWidth="1"/>
    <col min="2564" max="2564" width="29.7079646017699" style="453" customWidth="1"/>
    <col min="2565" max="2565" width="10" style="453" customWidth="1"/>
    <col min="2566" max="2816" width="9.14159292035398" style="453"/>
    <col min="2817" max="2817" width="6.56637168141593" style="453" customWidth="1"/>
    <col min="2818" max="2818" width="27.7079646017699" style="453" customWidth="1"/>
    <col min="2819" max="2819" width="16.4247787610619" style="453" customWidth="1"/>
    <col min="2820" max="2820" width="29.7079646017699" style="453" customWidth="1"/>
    <col min="2821" max="2821" width="10" style="453" customWidth="1"/>
    <col min="2822" max="3072" width="9.14159292035398" style="453"/>
    <col min="3073" max="3073" width="6.56637168141593" style="453" customWidth="1"/>
    <col min="3074" max="3074" width="27.7079646017699" style="453" customWidth="1"/>
    <col min="3075" max="3075" width="16.4247787610619" style="453" customWidth="1"/>
    <col min="3076" max="3076" width="29.7079646017699" style="453" customWidth="1"/>
    <col min="3077" max="3077" width="10" style="453" customWidth="1"/>
    <col min="3078" max="3328" width="9.14159292035398" style="453"/>
    <col min="3329" max="3329" width="6.56637168141593" style="453" customWidth="1"/>
    <col min="3330" max="3330" width="27.7079646017699" style="453" customWidth="1"/>
    <col min="3331" max="3331" width="16.4247787610619" style="453" customWidth="1"/>
    <col min="3332" max="3332" width="29.7079646017699" style="453" customWidth="1"/>
    <col min="3333" max="3333" width="10" style="453" customWidth="1"/>
    <col min="3334" max="3584" width="9.14159292035398" style="453"/>
    <col min="3585" max="3585" width="6.56637168141593" style="453" customWidth="1"/>
    <col min="3586" max="3586" width="27.7079646017699" style="453" customWidth="1"/>
    <col min="3587" max="3587" width="16.4247787610619" style="453" customWidth="1"/>
    <col min="3588" max="3588" width="29.7079646017699" style="453" customWidth="1"/>
    <col min="3589" max="3589" width="10" style="453" customWidth="1"/>
    <col min="3590" max="3840" width="9.14159292035398" style="453"/>
    <col min="3841" max="3841" width="6.56637168141593" style="453" customWidth="1"/>
    <col min="3842" max="3842" width="27.7079646017699" style="453" customWidth="1"/>
    <col min="3843" max="3843" width="16.4247787610619" style="453" customWidth="1"/>
    <col min="3844" max="3844" width="29.7079646017699" style="453" customWidth="1"/>
    <col min="3845" max="3845" width="10" style="453" customWidth="1"/>
    <col min="3846" max="4096" width="9.14159292035398" style="453"/>
    <col min="4097" max="4097" width="6.56637168141593" style="453" customWidth="1"/>
    <col min="4098" max="4098" width="27.7079646017699" style="453" customWidth="1"/>
    <col min="4099" max="4099" width="16.4247787610619" style="453" customWidth="1"/>
    <col min="4100" max="4100" width="29.7079646017699" style="453" customWidth="1"/>
    <col min="4101" max="4101" width="10" style="453" customWidth="1"/>
    <col min="4102" max="4352" width="9.14159292035398" style="453"/>
    <col min="4353" max="4353" width="6.56637168141593" style="453" customWidth="1"/>
    <col min="4354" max="4354" width="27.7079646017699" style="453" customWidth="1"/>
    <col min="4355" max="4355" width="16.4247787610619" style="453" customWidth="1"/>
    <col min="4356" max="4356" width="29.7079646017699" style="453" customWidth="1"/>
    <col min="4357" max="4357" width="10" style="453" customWidth="1"/>
    <col min="4358" max="4608" width="9.14159292035398" style="453"/>
    <col min="4609" max="4609" width="6.56637168141593" style="453" customWidth="1"/>
    <col min="4610" max="4610" width="27.7079646017699" style="453" customWidth="1"/>
    <col min="4611" max="4611" width="16.4247787610619" style="453" customWidth="1"/>
    <col min="4612" max="4612" width="29.7079646017699" style="453" customWidth="1"/>
    <col min="4613" max="4613" width="10" style="453" customWidth="1"/>
    <col min="4614" max="4864" width="9.14159292035398" style="453"/>
    <col min="4865" max="4865" width="6.56637168141593" style="453" customWidth="1"/>
    <col min="4866" max="4866" width="27.7079646017699" style="453" customWidth="1"/>
    <col min="4867" max="4867" width="16.4247787610619" style="453" customWidth="1"/>
    <col min="4868" max="4868" width="29.7079646017699" style="453" customWidth="1"/>
    <col min="4869" max="4869" width="10" style="453" customWidth="1"/>
    <col min="4870" max="5120" width="9.14159292035398" style="453"/>
    <col min="5121" max="5121" width="6.56637168141593" style="453" customWidth="1"/>
    <col min="5122" max="5122" width="27.7079646017699" style="453" customWidth="1"/>
    <col min="5123" max="5123" width="16.4247787610619" style="453" customWidth="1"/>
    <col min="5124" max="5124" width="29.7079646017699" style="453" customWidth="1"/>
    <col min="5125" max="5125" width="10" style="453" customWidth="1"/>
    <col min="5126" max="5376" width="9.14159292035398" style="453"/>
    <col min="5377" max="5377" width="6.56637168141593" style="453" customWidth="1"/>
    <col min="5378" max="5378" width="27.7079646017699" style="453" customWidth="1"/>
    <col min="5379" max="5379" width="16.4247787610619" style="453" customWidth="1"/>
    <col min="5380" max="5380" width="29.7079646017699" style="453" customWidth="1"/>
    <col min="5381" max="5381" width="10" style="453" customWidth="1"/>
    <col min="5382" max="5632" width="9.14159292035398" style="453"/>
    <col min="5633" max="5633" width="6.56637168141593" style="453" customWidth="1"/>
    <col min="5634" max="5634" width="27.7079646017699" style="453" customWidth="1"/>
    <col min="5635" max="5635" width="16.4247787610619" style="453" customWidth="1"/>
    <col min="5636" max="5636" width="29.7079646017699" style="453" customWidth="1"/>
    <col min="5637" max="5637" width="10" style="453" customWidth="1"/>
    <col min="5638" max="5888" width="9.14159292035398" style="453"/>
    <col min="5889" max="5889" width="6.56637168141593" style="453" customWidth="1"/>
    <col min="5890" max="5890" width="27.7079646017699" style="453" customWidth="1"/>
    <col min="5891" max="5891" width="16.4247787610619" style="453" customWidth="1"/>
    <col min="5892" max="5892" width="29.7079646017699" style="453" customWidth="1"/>
    <col min="5893" max="5893" width="10" style="453" customWidth="1"/>
    <col min="5894" max="6144" width="9.14159292035398" style="453"/>
    <col min="6145" max="6145" width="6.56637168141593" style="453" customWidth="1"/>
    <col min="6146" max="6146" width="27.7079646017699" style="453" customWidth="1"/>
    <col min="6147" max="6147" width="16.4247787610619" style="453" customWidth="1"/>
    <col min="6148" max="6148" width="29.7079646017699" style="453" customWidth="1"/>
    <col min="6149" max="6149" width="10" style="453" customWidth="1"/>
    <col min="6150" max="6400" width="9.14159292035398" style="453"/>
    <col min="6401" max="6401" width="6.56637168141593" style="453" customWidth="1"/>
    <col min="6402" max="6402" width="27.7079646017699" style="453" customWidth="1"/>
    <col min="6403" max="6403" width="16.4247787610619" style="453" customWidth="1"/>
    <col min="6404" max="6404" width="29.7079646017699" style="453" customWidth="1"/>
    <col min="6405" max="6405" width="10" style="453" customWidth="1"/>
    <col min="6406" max="6656" width="9.14159292035398" style="453"/>
    <col min="6657" max="6657" width="6.56637168141593" style="453" customWidth="1"/>
    <col min="6658" max="6658" width="27.7079646017699" style="453" customWidth="1"/>
    <col min="6659" max="6659" width="16.4247787610619" style="453" customWidth="1"/>
    <col min="6660" max="6660" width="29.7079646017699" style="453" customWidth="1"/>
    <col min="6661" max="6661" width="10" style="453" customWidth="1"/>
    <col min="6662" max="6912" width="9.14159292035398" style="453"/>
    <col min="6913" max="6913" width="6.56637168141593" style="453" customWidth="1"/>
    <col min="6914" max="6914" width="27.7079646017699" style="453" customWidth="1"/>
    <col min="6915" max="6915" width="16.4247787610619" style="453" customWidth="1"/>
    <col min="6916" max="6916" width="29.7079646017699" style="453" customWidth="1"/>
    <col min="6917" max="6917" width="10" style="453" customWidth="1"/>
    <col min="6918" max="7168" width="9.14159292035398" style="453"/>
    <col min="7169" max="7169" width="6.56637168141593" style="453" customWidth="1"/>
    <col min="7170" max="7170" width="27.7079646017699" style="453" customWidth="1"/>
    <col min="7171" max="7171" width="16.4247787610619" style="453" customWidth="1"/>
    <col min="7172" max="7172" width="29.7079646017699" style="453" customWidth="1"/>
    <col min="7173" max="7173" width="10" style="453" customWidth="1"/>
    <col min="7174" max="7424" width="9.14159292035398" style="453"/>
    <col min="7425" max="7425" width="6.56637168141593" style="453" customWidth="1"/>
    <col min="7426" max="7426" width="27.7079646017699" style="453" customWidth="1"/>
    <col min="7427" max="7427" width="16.4247787610619" style="453" customWidth="1"/>
    <col min="7428" max="7428" width="29.7079646017699" style="453" customWidth="1"/>
    <col min="7429" max="7429" width="10" style="453" customWidth="1"/>
    <col min="7430" max="7680" width="9.14159292035398" style="453"/>
    <col min="7681" max="7681" width="6.56637168141593" style="453" customWidth="1"/>
    <col min="7682" max="7682" width="27.7079646017699" style="453" customWidth="1"/>
    <col min="7683" max="7683" width="16.4247787610619" style="453" customWidth="1"/>
    <col min="7684" max="7684" width="29.7079646017699" style="453" customWidth="1"/>
    <col min="7685" max="7685" width="10" style="453" customWidth="1"/>
    <col min="7686" max="7936" width="9.14159292035398" style="453"/>
    <col min="7937" max="7937" width="6.56637168141593" style="453" customWidth="1"/>
    <col min="7938" max="7938" width="27.7079646017699" style="453" customWidth="1"/>
    <col min="7939" max="7939" width="16.4247787610619" style="453" customWidth="1"/>
    <col min="7940" max="7940" width="29.7079646017699" style="453" customWidth="1"/>
    <col min="7941" max="7941" width="10" style="453" customWidth="1"/>
    <col min="7942" max="8192" width="9.14159292035398" style="453"/>
    <col min="8193" max="8193" width="6.56637168141593" style="453" customWidth="1"/>
    <col min="8194" max="8194" width="27.7079646017699" style="453" customWidth="1"/>
    <col min="8195" max="8195" width="16.4247787610619" style="453" customWidth="1"/>
    <col min="8196" max="8196" width="29.7079646017699" style="453" customWidth="1"/>
    <col min="8197" max="8197" width="10" style="453" customWidth="1"/>
    <col min="8198" max="8448" width="9.14159292035398" style="453"/>
    <col min="8449" max="8449" width="6.56637168141593" style="453" customWidth="1"/>
    <col min="8450" max="8450" width="27.7079646017699" style="453" customWidth="1"/>
    <col min="8451" max="8451" width="16.4247787610619" style="453" customWidth="1"/>
    <col min="8452" max="8452" width="29.7079646017699" style="453" customWidth="1"/>
    <col min="8453" max="8453" width="10" style="453" customWidth="1"/>
    <col min="8454" max="8704" width="9.14159292035398" style="453"/>
    <col min="8705" max="8705" width="6.56637168141593" style="453" customWidth="1"/>
    <col min="8706" max="8706" width="27.7079646017699" style="453" customWidth="1"/>
    <col min="8707" max="8707" width="16.4247787610619" style="453" customWidth="1"/>
    <col min="8708" max="8708" width="29.7079646017699" style="453" customWidth="1"/>
    <col min="8709" max="8709" width="10" style="453" customWidth="1"/>
    <col min="8710" max="8960" width="9.14159292035398" style="453"/>
    <col min="8961" max="8961" width="6.56637168141593" style="453" customWidth="1"/>
    <col min="8962" max="8962" width="27.7079646017699" style="453" customWidth="1"/>
    <col min="8963" max="8963" width="16.4247787610619" style="453" customWidth="1"/>
    <col min="8964" max="8964" width="29.7079646017699" style="453" customWidth="1"/>
    <col min="8965" max="8965" width="10" style="453" customWidth="1"/>
    <col min="8966" max="9216" width="9.14159292035398" style="453"/>
    <col min="9217" max="9217" width="6.56637168141593" style="453" customWidth="1"/>
    <col min="9218" max="9218" width="27.7079646017699" style="453" customWidth="1"/>
    <col min="9219" max="9219" width="16.4247787610619" style="453" customWidth="1"/>
    <col min="9220" max="9220" width="29.7079646017699" style="453" customWidth="1"/>
    <col min="9221" max="9221" width="10" style="453" customWidth="1"/>
    <col min="9222" max="9472" width="9.14159292035398" style="453"/>
    <col min="9473" max="9473" width="6.56637168141593" style="453" customWidth="1"/>
    <col min="9474" max="9474" width="27.7079646017699" style="453" customWidth="1"/>
    <col min="9475" max="9475" width="16.4247787610619" style="453" customWidth="1"/>
    <col min="9476" max="9476" width="29.7079646017699" style="453" customWidth="1"/>
    <col min="9477" max="9477" width="10" style="453" customWidth="1"/>
    <col min="9478" max="9728" width="9.14159292035398" style="453"/>
    <col min="9729" max="9729" width="6.56637168141593" style="453" customWidth="1"/>
    <col min="9730" max="9730" width="27.7079646017699" style="453" customWidth="1"/>
    <col min="9731" max="9731" width="16.4247787610619" style="453" customWidth="1"/>
    <col min="9732" max="9732" width="29.7079646017699" style="453" customWidth="1"/>
    <col min="9733" max="9733" width="10" style="453" customWidth="1"/>
    <col min="9734" max="9984" width="9.14159292035398" style="453"/>
    <col min="9985" max="9985" width="6.56637168141593" style="453" customWidth="1"/>
    <col min="9986" max="9986" width="27.7079646017699" style="453" customWidth="1"/>
    <col min="9987" max="9987" width="16.4247787610619" style="453" customWidth="1"/>
    <col min="9988" max="9988" width="29.7079646017699" style="453" customWidth="1"/>
    <col min="9989" max="9989" width="10" style="453" customWidth="1"/>
    <col min="9990" max="10240" width="9.14159292035398" style="453"/>
    <col min="10241" max="10241" width="6.56637168141593" style="453" customWidth="1"/>
    <col min="10242" max="10242" width="27.7079646017699" style="453" customWidth="1"/>
    <col min="10243" max="10243" width="16.4247787610619" style="453" customWidth="1"/>
    <col min="10244" max="10244" width="29.7079646017699" style="453" customWidth="1"/>
    <col min="10245" max="10245" width="10" style="453" customWidth="1"/>
    <col min="10246" max="10496" width="9.14159292035398" style="453"/>
    <col min="10497" max="10497" width="6.56637168141593" style="453" customWidth="1"/>
    <col min="10498" max="10498" width="27.7079646017699" style="453" customWidth="1"/>
    <col min="10499" max="10499" width="16.4247787610619" style="453" customWidth="1"/>
    <col min="10500" max="10500" width="29.7079646017699" style="453" customWidth="1"/>
    <col min="10501" max="10501" width="10" style="453" customWidth="1"/>
    <col min="10502" max="10752" width="9.14159292035398" style="453"/>
    <col min="10753" max="10753" width="6.56637168141593" style="453" customWidth="1"/>
    <col min="10754" max="10754" width="27.7079646017699" style="453" customWidth="1"/>
    <col min="10755" max="10755" width="16.4247787610619" style="453" customWidth="1"/>
    <col min="10756" max="10756" width="29.7079646017699" style="453" customWidth="1"/>
    <col min="10757" max="10757" width="10" style="453" customWidth="1"/>
    <col min="10758" max="11008" width="9.14159292035398" style="453"/>
    <col min="11009" max="11009" width="6.56637168141593" style="453" customWidth="1"/>
    <col min="11010" max="11010" width="27.7079646017699" style="453" customWidth="1"/>
    <col min="11011" max="11011" width="16.4247787610619" style="453" customWidth="1"/>
    <col min="11012" max="11012" width="29.7079646017699" style="453" customWidth="1"/>
    <col min="11013" max="11013" width="10" style="453" customWidth="1"/>
    <col min="11014" max="11264" width="9.14159292035398" style="453"/>
    <col min="11265" max="11265" width="6.56637168141593" style="453" customWidth="1"/>
    <col min="11266" max="11266" width="27.7079646017699" style="453" customWidth="1"/>
    <col min="11267" max="11267" width="16.4247787610619" style="453" customWidth="1"/>
    <col min="11268" max="11268" width="29.7079646017699" style="453" customWidth="1"/>
    <col min="11269" max="11269" width="10" style="453" customWidth="1"/>
    <col min="11270" max="11520" width="9.14159292035398" style="453"/>
    <col min="11521" max="11521" width="6.56637168141593" style="453" customWidth="1"/>
    <col min="11522" max="11522" width="27.7079646017699" style="453" customWidth="1"/>
    <col min="11523" max="11523" width="16.4247787610619" style="453" customWidth="1"/>
    <col min="11524" max="11524" width="29.7079646017699" style="453" customWidth="1"/>
    <col min="11525" max="11525" width="10" style="453" customWidth="1"/>
    <col min="11526" max="11776" width="9.14159292035398" style="453"/>
    <col min="11777" max="11777" width="6.56637168141593" style="453" customWidth="1"/>
    <col min="11778" max="11778" width="27.7079646017699" style="453" customWidth="1"/>
    <col min="11779" max="11779" width="16.4247787610619" style="453" customWidth="1"/>
    <col min="11780" max="11780" width="29.7079646017699" style="453" customWidth="1"/>
    <col min="11781" max="11781" width="10" style="453" customWidth="1"/>
    <col min="11782" max="12032" width="9.14159292035398" style="453"/>
    <col min="12033" max="12033" width="6.56637168141593" style="453" customWidth="1"/>
    <col min="12034" max="12034" width="27.7079646017699" style="453" customWidth="1"/>
    <col min="12035" max="12035" width="16.4247787610619" style="453" customWidth="1"/>
    <col min="12036" max="12036" width="29.7079646017699" style="453" customWidth="1"/>
    <col min="12037" max="12037" width="10" style="453" customWidth="1"/>
    <col min="12038" max="12288" width="9.14159292035398" style="453"/>
    <col min="12289" max="12289" width="6.56637168141593" style="453" customWidth="1"/>
    <col min="12290" max="12290" width="27.7079646017699" style="453" customWidth="1"/>
    <col min="12291" max="12291" width="16.4247787610619" style="453" customWidth="1"/>
    <col min="12292" max="12292" width="29.7079646017699" style="453" customWidth="1"/>
    <col min="12293" max="12293" width="10" style="453" customWidth="1"/>
    <col min="12294" max="12544" width="9.14159292035398" style="453"/>
    <col min="12545" max="12545" width="6.56637168141593" style="453" customWidth="1"/>
    <col min="12546" max="12546" width="27.7079646017699" style="453" customWidth="1"/>
    <col min="12547" max="12547" width="16.4247787610619" style="453" customWidth="1"/>
    <col min="12548" max="12548" width="29.7079646017699" style="453" customWidth="1"/>
    <col min="12549" max="12549" width="10" style="453" customWidth="1"/>
    <col min="12550" max="12800" width="9.14159292035398" style="453"/>
    <col min="12801" max="12801" width="6.56637168141593" style="453" customWidth="1"/>
    <col min="12802" max="12802" width="27.7079646017699" style="453" customWidth="1"/>
    <col min="12803" max="12803" width="16.4247787610619" style="453" customWidth="1"/>
    <col min="12804" max="12804" width="29.7079646017699" style="453" customWidth="1"/>
    <col min="12805" max="12805" width="10" style="453" customWidth="1"/>
    <col min="12806" max="13056" width="9.14159292035398" style="453"/>
    <col min="13057" max="13057" width="6.56637168141593" style="453" customWidth="1"/>
    <col min="13058" max="13058" width="27.7079646017699" style="453" customWidth="1"/>
    <col min="13059" max="13059" width="16.4247787610619" style="453" customWidth="1"/>
    <col min="13060" max="13060" width="29.7079646017699" style="453" customWidth="1"/>
    <col min="13061" max="13061" width="10" style="453" customWidth="1"/>
    <col min="13062" max="13312" width="9.14159292035398" style="453"/>
    <col min="13313" max="13313" width="6.56637168141593" style="453" customWidth="1"/>
    <col min="13314" max="13314" width="27.7079646017699" style="453" customWidth="1"/>
    <col min="13315" max="13315" width="16.4247787610619" style="453" customWidth="1"/>
    <col min="13316" max="13316" width="29.7079646017699" style="453" customWidth="1"/>
    <col min="13317" max="13317" width="10" style="453" customWidth="1"/>
    <col min="13318" max="13568" width="9.14159292035398" style="453"/>
    <col min="13569" max="13569" width="6.56637168141593" style="453" customWidth="1"/>
    <col min="13570" max="13570" width="27.7079646017699" style="453" customWidth="1"/>
    <col min="13571" max="13571" width="16.4247787610619" style="453" customWidth="1"/>
    <col min="13572" max="13572" width="29.7079646017699" style="453" customWidth="1"/>
    <col min="13573" max="13573" width="10" style="453" customWidth="1"/>
    <col min="13574" max="13824" width="9.14159292035398" style="453"/>
    <col min="13825" max="13825" width="6.56637168141593" style="453" customWidth="1"/>
    <col min="13826" max="13826" width="27.7079646017699" style="453" customWidth="1"/>
    <col min="13827" max="13827" width="16.4247787610619" style="453" customWidth="1"/>
    <col min="13828" max="13828" width="29.7079646017699" style="453" customWidth="1"/>
    <col min="13829" max="13829" width="10" style="453" customWidth="1"/>
    <col min="13830" max="14080" width="9.14159292035398" style="453"/>
    <col min="14081" max="14081" width="6.56637168141593" style="453" customWidth="1"/>
    <col min="14082" max="14082" width="27.7079646017699" style="453" customWidth="1"/>
    <col min="14083" max="14083" width="16.4247787610619" style="453" customWidth="1"/>
    <col min="14084" max="14084" width="29.7079646017699" style="453" customWidth="1"/>
    <col min="14085" max="14085" width="10" style="453" customWidth="1"/>
    <col min="14086" max="14336" width="9.14159292035398" style="453"/>
    <col min="14337" max="14337" width="6.56637168141593" style="453" customWidth="1"/>
    <col min="14338" max="14338" width="27.7079646017699" style="453" customWidth="1"/>
    <col min="14339" max="14339" width="16.4247787610619" style="453" customWidth="1"/>
    <col min="14340" max="14340" width="29.7079646017699" style="453" customWidth="1"/>
    <col min="14341" max="14341" width="10" style="453" customWidth="1"/>
    <col min="14342" max="14592" width="9.14159292035398" style="453"/>
    <col min="14593" max="14593" width="6.56637168141593" style="453" customWidth="1"/>
    <col min="14594" max="14594" width="27.7079646017699" style="453" customWidth="1"/>
    <col min="14595" max="14595" width="16.4247787610619" style="453" customWidth="1"/>
    <col min="14596" max="14596" width="29.7079646017699" style="453" customWidth="1"/>
    <col min="14597" max="14597" width="10" style="453" customWidth="1"/>
    <col min="14598" max="14848" width="9.14159292035398" style="453"/>
    <col min="14849" max="14849" width="6.56637168141593" style="453" customWidth="1"/>
    <col min="14850" max="14850" width="27.7079646017699" style="453" customWidth="1"/>
    <col min="14851" max="14851" width="16.4247787610619" style="453" customWidth="1"/>
    <col min="14852" max="14852" width="29.7079646017699" style="453" customWidth="1"/>
    <col min="14853" max="14853" width="10" style="453" customWidth="1"/>
    <col min="14854" max="15104" width="9.14159292035398" style="453"/>
    <col min="15105" max="15105" width="6.56637168141593" style="453" customWidth="1"/>
    <col min="15106" max="15106" width="27.7079646017699" style="453" customWidth="1"/>
    <col min="15107" max="15107" width="16.4247787610619" style="453" customWidth="1"/>
    <col min="15108" max="15108" width="29.7079646017699" style="453" customWidth="1"/>
    <col min="15109" max="15109" width="10" style="453" customWidth="1"/>
    <col min="15110" max="15360" width="9.14159292035398" style="453"/>
    <col min="15361" max="15361" width="6.56637168141593" style="453" customWidth="1"/>
    <col min="15362" max="15362" width="27.7079646017699" style="453" customWidth="1"/>
    <col min="15363" max="15363" width="16.4247787610619" style="453" customWidth="1"/>
    <col min="15364" max="15364" width="29.7079646017699" style="453" customWidth="1"/>
    <col min="15365" max="15365" width="10" style="453" customWidth="1"/>
    <col min="15366" max="15616" width="9.14159292035398" style="453"/>
    <col min="15617" max="15617" width="6.56637168141593" style="453" customWidth="1"/>
    <col min="15618" max="15618" width="27.7079646017699" style="453" customWidth="1"/>
    <col min="15619" max="15619" width="16.4247787610619" style="453" customWidth="1"/>
    <col min="15620" max="15620" width="29.7079646017699" style="453" customWidth="1"/>
    <col min="15621" max="15621" width="10" style="453" customWidth="1"/>
    <col min="15622" max="15872" width="9.14159292035398" style="453"/>
    <col min="15873" max="15873" width="6.56637168141593" style="453" customWidth="1"/>
    <col min="15874" max="15874" width="27.7079646017699" style="453" customWidth="1"/>
    <col min="15875" max="15875" width="16.4247787610619" style="453" customWidth="1"/>
    <col min="15876" max="15876" width="29.7079646017699" style="453" customWidth="1"/>
    <col min="15877" max="15877" width="10" style="453" customWidth="1"/>
    <col min="15878" max="16128" width="9.14159292035398" style="453"/>
    <col min="16129" max="16129" width="6.56637168141593" style="453" customWidth="1"/>
    <col min="16130" max="16130" width="27.7079646017699" style="453" customWidth="1"/>
    <col min="16131" max="16131" width="16.4247787610619" style="453" customWidth="1"/>
    <col min="16132" max="16132" width="29.7079646017699" style="453" customWidth="1"/>
    <col min="16133" max="16133" width="10" style="453" customWidth="1"/>
    <col min="16134" max="16384" width="9.14159292035398" style="453"/>
  </cols>
  <sheetData>
    <row r="1" spans="1:5">
      <c r="A1" s="454" t="s">
        <v>922</v>
      </c>
      <c r="B1" s="454"/>
      <c r="C1" s="454"/>
      <c r="D1" s="454"/>
      <c r="E1" s="455" t="s">
        <v>923</v>
      </c>
    </row>
    <row r="2" spans="1:5">
      <c r="A2" s="454"/>
      <c r="B2" s="456" t="s">
        <v>924</v>
      </c>
      <c r="C2" s="456"/>
      <c r="D2" s="456"/>
      <c r="E2" s="454"/>
    </row>
    <row r="3" ht="15" spans="1:5">
      <c r="A3" s="457" t="s">
        <v>30</v>
      </c>
      <c r="B3" s="457"/>
      <c r="C3" s="457"/>
      <c r="D3" s="457"/>
      <c r="E3" s="457"/>
    </row>
    <row r="4" spans="1:5">
      <c r="A4" s="458" t="s">
        <v>925</v>
      </c>
      <c r="B4" s="458"/>
      <c r="C4" s="458"/>
      <c r="D4" s="458"/>
      <c r="E4" s="458"/>
    </row>
    <row r="5" spans="1:5">
      <c r="A5" s="459"/>
      <c r="B5" s="459"/>
      <c r="C5" s="459"/>
      <c r="D5" s="459"/>
      <c r="E5" s="459"/>
    </row>
    <row r="6" ht="13.85" spans="1:5">
      <c r="A6" s="460"/>
      <c r="B6" s="461" t="s">
        <v>926</v>
      </c>
      <c r="C6" s="462" t="s">
        <v>927</v>
      </c>
      <c r="D6" s="462"/>
      <c r="E6" s="462"/>
    </row>
    <row r="7" ht="13.85" spans="1:5">
      <c r="A7" s="460"/>
      <c r="B7" s="461" t="s">
        <v>928</v>
      </c>
      <c r="C7" s="463" t="s">
        <v>929</v>
      </c>
      <c r="D7" s="464"/>
      <c r="E7" s="464"/>
    </row>
    <row r="8" ht="13.85" spans="1:5">
      <c r="A8" s="460"/>
      <c r="B8" s="461"/>
      <c r="C8" s="464"/>
      <c r="D8" s="464"/>
      <c r="E8" s="464"/>
    </row>
    <row r="9" ht="13.85" spans="1:5">
      <c r="A9" s="460"/>
      <c r="B9" s="461"/>
      <c r="C9" s="464"/>
      <c r="D9" s="464"/>
      <c r="E9" s="464"/>
    </row>
    <row r="10" ht="78" customHeight="1" spans="1:5">
      <c r="A10" s="460"/>
      <c r="B10" s="461"/>
      <c r="C10" s="464"/>
      <c r="D10" s="464"/>
      <c r="E10" s="464"/>
    </row>
    <row r="11" ht="13.85" spans="1:5">
      <c r="A11" s="460"/>
      <c r="B11" s="461"/>
      <c r="C11" s="465" t="s">
        <v>100</v>
      </c>
      <c r="D11" s="465"/>
      <c r="E11" s="465"/>
    </row>
    <row r="12" ht="13.85" spans="1:5">
      <c r="A12" s="460"/>
      <c r="B12" s="461" t="s">
        <v>858</v>
      </c>
      <c r="C12" s="462" t="s">
        <v>57</v>
      </c>
      <c r="D12" s="462"/>
      <c r="E12" s="462"/>
    </row>
    <row r="13" ht="13.85" spans="1:5">
      <c r="A13" s="460"/>
      <c r="B13" s="461" t="s">
        <v>149</v>
      </c>
      <c r="C13" s="462"/>
      <c r="D13" s="462"/>
      <c r="E13" s="462"/>
    </row>
    <row r="14" ht="15.35" spans="1:5">
      <c r="A14" s="466"/>
      <c r="B14" s="461" t="s">
        <v>263</v>
      </c>
      <c r="C14" s="462" t="s">
        <v>55</v>
      </c>
      <c r="D14" s="467"/>
      <c r="E14" s="467"/>
    </row>
    <row r="15" ht="15.35" spans="1:5">
      <c r="A15" s="466"/>
      <c r="B15" s="461" t="s">
        <v>264</v>
      </c>
      <c r="C15" s="462"/>
      <c r="D15" s="467"/>
      <c r="E15" s="467"/>
    </row>
    <row r="16" ht="93" spans="1:5">
      <c r="A16" s="468" t="s">
        <v>931</v>
      </c>
      <c r="B16" s="469" t="s">
        <v>932</v>
      </c>
      <c r="C16" s="469" t="s">
        <v>933</v>
      </c>
      <c r="D16" s="469" t="s">
        <v>934</v>
      </c>
      <c r="E16" s="469" t="s">
        <v>935</v>
      </c>
    </row>
    <row r="17" spans="1:5">
      <c r="A17" s="470">
        <v>1</v>
      </c>
      <c r="B17" s="470">
        <v>2</v>
      </c>
      <c r="C17" s="470">
        <v>3</v>
      </c>
      <c r="D17" s="470">
        <v>4</v>
      </c>
      <c r="E17" s="470">
        <v>5</v>
      </c>
    </row>
    <row r="18" ht="67.9" customHeight="1" spans="1:5">
      <c r="A18" s="471">
        <v>1</v>
      </c>
      <c r="B18" s="472" t="s">
        <v>995</v>
      </c>
      <c r="C18" s="473" t="s">
        <v>996</v>
      </c>
      <c r="D18" s="473" t="s">
        <v>997</v>
      </c>
      <c r="E18" s="474">
        <f>ROUND((64940+34770*0.1)*1.1,0)/1000</f>
        <v>75.259</v>
      </c>
    </row>
    <row r="19" ht="65.65" spans="1:5">
      <c r="A19" s="471">
        <f t="shared" ref="A19:A29" si="0">A18+1</f>
        <v>2</v>
      </c>
      <c r="B19" s="472" t="s">
        <v>998</v>
      </c>
      <c r="C19" s="473" t="s">
        <v>999</v>
      </c>
      <c r="D19" s="473">
        <v>77500</v>
      </c>
      <c r="E19" s="474">
        <f>ROUND(77500,0)/1000</f>
        <v>77.5</v>
      </c>
    </row>
    <row r="20" ht="52.5" spans="1:5">
      <c r="A20" s="471">
        <f t="shared" si="0"/>
        <v>3</v>
      </c>
      <c r="B20" s="475" t="s">
        <v>1000</v>
      </c>
      <c r="C20" s="476" t="s">
        <v>1001</v>
      </c>
      <c r="D20" s="476" t="s">
        <v>1002</v>
      </c>
      <c r="E20" s="477">
        <f>ROUND((21960+79880*0.01)*1.5,0)/1000</f>
        <v>34.138</v>
      </c>
    </row>
    <row r="21" ht="52.5" spans="1:5">
      <c r="A21" s="471">
        <f t="shared" si="0"/>
        <v>4</v>
      </c>
      <c r="B21" s="472" t="s">
        <v>1003</v>
      </c>
      <c r="C21" s="473" t="s">
        <v>996</v>
      </c>
      <c r="D21" s="473" t="s">
        <v>997</v>
      </c>
      <c r="E21" s="474">
        <f>ROUND((64940+34770*0.1)*1.1,0)/1000</f>
        <v>75.259</v>
      </c>
    </row>
    <row r="22" ht="55.5" customHeight="1" spans="1:5">
      <c r="A22" s="471">
        <f t="shared" si="0"/>
        <v>5</v>
      </c>
      <c r="B22" s="475" t="s">
        <v>1004</v>
      </c>
      <c r="C22" s="476" t="s">
        <v>1005</v>
      </c>
      <c r="D22" s="476" t="s">
        <v>1006</v>
      </c>
      <c r="E22" s="477">
        <f>ROUND((101100+16890*0.05)*1.1,0)/1000</f>
        <v>112.139</v>
      </c>
    </row>
    <row r="23" ht="52.5" spans="1:5">
      <c r="A23" s="471">
        <f t="shared" si="0"/>
        <v>6</v>
      </c>
      <c r="B23" s="475" t="s">
        <v>1007</v>
      </c>
      <c r="C23" s="476" t="s">
        <v>1005</v>
      </c>
      <c r="D23" s="476" t="s">
        <v>1008</v>
      </c>
      <c r="E23" s="477">
        <f>ROUND((101100+16890*0.3)*1.1,0)/1000</f>
        <v>116.784</v>
      </c>
    </row>
    <row r="24" ht="57.75" customHeight="1" spans="1:5">
      <c r="A24" s="471">
        <f t="shared" si="0"/>
        <v>7</v>
      </c>
      <c r="B24" s="478" t="s">
        <v>1009</v>
      </c>
      <c r="C24" s="476" t="s">
        <v>1005</v>
      </c>
      <c r="D24" s="479" t="s">
        <v>1010</v>
      </c>
      <c r="E24" s="477">
        <f>ROUND((147380+242530*0.15),0)/1000</f>
        <v>183.76</v>
      </c>
    </row>
    <row r="25" ht="70.5" customHeight="1" spans="1:5">
      <c r="A25" s="471">
        <f t="shared" si="0"/>
        <v>8</v>
      </c>
      <c r="B25" s="478" t="s">
        <v>1011</v>
      </c>
      <c r="C25" s="476" t="s">
        <v>1012</v>
      </c>
      <c r="D25" s="479" t="s">
        <v>1013</v>
      </c>
      <c r="E25" s="477">
        <f>ROUND((414910+34860*0.15)*0.7,0)/1000</f>
        <v>294.097</v>
      </c>
    </row>
    <row r="26" ht="52.5" spans="1:5">
      <c r="A26" s="471">
        <f t="shared" si="0"/>
        <v>9</v>
      </c>
      <c r="B26" s="472" t="s">
        <v>1014</v>
      </c>
      <c r="C26" s="476" t="s">
        <v>996</v>
      </c>
      <c r="D26" s="476" t="s">
        <v>1015</v>
      </c>
      <c r="E26" s="477">
        <f>ROUND((64940+34770*0.5),0)/1000</f>
        <v>82.325</v>
      </c>
    </row>
    <row r="27" ht="65.65" spans="1:5">
      <c r="A27" s="471">
        <f t="shared" si="0"/>
        <v>10</v>
      </c>
      <c r="B27" s="475" t="s">
        <v>1016</v>
      </c>
      <c r="C27" s="476" t="s">
        <v>1001</v>
      </c>
      <c r="D27" s="476" t="s">
        <v>1002</v>
      </c>
      <c r="E27" s="477">
        <f>ROUND((21960+79880*0.01)*1.5,0)/1000</f>
        <v>34.138</v>
      </c>
    </row>
    <row r="28" ht="52.5" spans="1:5">
      <c r="A28" s="471">
        <f t="shared" si="0"/>
        <v>11</v>
      </c>
      <c r="B28" s="472" t="s">
        <v>1003</v>
      </c>
      <c r="C28" s="476" t="s">
        <v>996</v>
      </c>
      <c r="D28" s="476" t="s">
        <v>997</v>
      </c>
      <c r="E28" s="477">
        <f>ROUND((64940+34770*0.1)*1.1,0)/1000</f>
        <v>75.259</v>
      </c>
    </row>
    <row r="29" ht="52.5" spans="1:5">
      <c r="A29" s="480">
        <f t="shared" si="0"/>
        <v>12</v>
      </c>
      <c r="B29" s="481" t="s">
        <v>1017</v>
      </c>
      <c r="C29" s="482" t="s">
        <v>1012</v>
      </c>
      <c r="D29" s="483" t="s">
        <v>1018</v>
      </c>
      <c r="E29" s="484">
        <f>ROUND((414910+34860*0.15)*0.1*10/1000,3)</f>
        <v>420.139</v>
      </c>
    </row>
    <row r="30" ht="13.15" spans="1:5">
      <c r="A30" s="471">
        <f>A28+1</f>
        <v>12</v>
      </c>
      <c r="B30" s="485" t="s">
        <v>991</v>
      </c>
      <c r="C30" s="479"/>
      <c r="D30" s="479"/>
      <c r="E30" s="486">
        <f>SUM(E18:E29)</f>
        <v>1580.797</v>
      </c>
    </row>
    <row r="31" ht="13.15" spans="1:5">
      <c r="A31" s="471"/>
      <c r="B31" s="487" t="s">
        <v>145</v>
      </c>
      <c r="C31" s="488"/>
      <c r="D31" s="479" t="str">
        <f>CONCATENATE(E25,"*0,4")</f>
        <v>294,097*0,4</v>
      </c>
      <c r="E31" s="489">
        <f>E30*0.4</f>
        <v>632.3188</v>
      </c>
    </row>
    <row r="32" ht="13.15" spans="1:5">
      <c r="A32" s="471"/>
      <c r="B32" s="487" t="s">
        <v>145</v>
      </c>
      <c r="C32" s="488"/>
      <c r="D32" s="479" t="str">
        <f>CONCATENATE(E30,"*0,6")</f>
        <v>1580,797*0,6</v>
      </c>
      <c r="E32" s="489">
        <f>E30*0.6</f>
        <v>948.4782</v>
      </c>
    </row>
    <row r="33" spans="1:5">
      <c r="A33" s="471"/>
      <c r="B33" s="490"/>
      <c r="C33" s="479"/>
      <c r="D33" s="479"/>
      <c r="E33" s="489"/>
    </row>
    <row r="34" ht="34.9" spans="1:5">
      <c r="A34" s="471">
        <f>A30+1</f>
        <v>13</v>
      </c>
      <c r="B34" s="491" t="s">
        <v>993</v>
      </c>
      <c r="C34" s="492" t="s">
        <v>887</v>
      </c>
      <c r="D34" s="479" t="str">
        <f>CONCATENATE(E30,"*5,81")</f>
        <v>1580,797*5,81</v>
      </c>
      <c r="E34" s="486">
        <f>E30*5.81</f>
        <v>9184.43057</v>
      </c>
    </row>
    <row r="35" ht="13.15" spans="1:5">
      <c r="A35" s="471"/>
      <c r="B35" s="487" t="s">
        <v>145</v>
      </c>
      <c r="C35" s="488"/>
      <c r="D35" s="479" t="str">
        <f>CONCATENATE(E30,"*0,4")</f>
        <v>1580,797*0,4</v>
      </c>
      <c r="E35" s="489">
        <f>E34*0.4</f>
        <v>3673.772228</v>
      </c>
    </row>
    <row r="36" ht="13.15" spans="1:5">
      <c r="A36" s="471"/>
      <c r="B36" s="487" t="s">
        <v>145</v>
      </c>
      <c r="C36" s="488"/>
      <c r="D36" s="479" t="str">
        <f>CONCATENATE(E34,"*0,6")</f>
        <v>9184,43057*0,6</v>
      </c>
      <c r="E36" s="489">
        <f>E34*0.6</f>
        <v>5510.658342</v>
      </c>
    </row>
    <row r="37" ht="13.85" spans="1:5">
      <c r="A37" s="451"/>
      <c r="B37" s="451"/>
      <c r="C37" s="451"/>
      <c r="D37" s="451"/>
      <c r="E37" s="451"/>
    </row>
    <row r="38" ht="13.85" spans="1:5">
      <c r="A38" s="452"/>
      <c r="B38" s="452" t="s">
        <v>888</v>
      </c>
      <c r="C38" s="452"/>
      <c r="D38" s="452" t="s">
        <v>994</v>
      </c>
      <c r="E38" s="452"/>
    </row>
    <row r="39" ht="13.85" spans="1:5">
      <c r="A39" s="452"/>
      <c r="B39" s="452"/>
      <c r="C39" s="452"/>
      <c r="D39" s="452"/>
      <c r="E39" s="452"/>
    </row>
    <row r="40" ht="13.85" spans="1:5">
      <c r="A40" s="451"/>
      <c r="B40" s="451" t="s">
        <v>245</v>
      </c>
      <c r="C40" s="451"/>
      <c r="D40" s="452" t="s">
        <v>994</v>
      </c>
      <c r="E40" s="451"/>
    </row>
    <row r="41" ht="13.85" spans="1:5">
      <c r="A41" s="493"/>
      <c r="B41" s="494"/>
      <c r="C41" s="495"/>
      <c r="D41" s="496"/>
      <c r="E41" s="495"/>
    </row>
    <row r="42" ht="13.85" spans="1:5">
      <c r="A42" s="493"/>
      <c r="B42" s="495"/>
      <c r="C42" s="495"/>
      <c r="D42" s="497"/>
      <c r="E42" s="495"/>
    </row>
  </sheetData>
  <mergeCells count="4">
    <mergeCell ref="B2:C2"/>
    <mergeCell ref="A3:E3"/>
    <mergeCell ref="A4:E4"/>
    <mergeCell ref="C7:E10"/>
  </mergeCells>
  <pageMargins left="0.75" right="0.75" top="1" bottom="1" header="0.5" footer="0.5"/>
  <pageSetup paperSize="9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4"/>
  <dimension ref="A1:E732"/>
  <sheetViews>
    <sheetView workbookViewId="0">
      <selection activeCell="C738" sqref="C738"/>
    </sheetView>
  </sheetViews>
  <sheetFormatPr defaultColWidth="9.14159292035398" defaultRowHeight="14.25" outlineLevelCol="4"/>
  <cols>
    <col min="1" max="1" width="8.85840707964602" style="341" customWidth="1"/>
    <col min="2" max="2" width="31.4247787610619" style="341" customWidth="1"/>
    <col min="3" max="3" width="20.7079646017699" style="341" customWidth="1"/>
    <col min="4" max="4" width="13.858407079646" style="341" customWidth="1"/>
    <col min="5" max="5" width="13.5663716814159" style="341" customWidth="1"/>
    <col min="6" max="16384" width="9.14159292035398" style="341"/>
  </cols>
  <sheetData>
    <row r="1" spans="1:5">
      <c r="A1" s="342"/>
      <c r="B1" s="343"/>
      <c r="C1" s="342"/>
      <c r="D1" s="344"/>
      <c r="E1" s="345" t="s">
        <v>1019</v>
      </c>
    </row>
    <row r="2" spans="1:5">
      <c r="A2" s="342"/>
      <c r="B2" s="342"/>
      <c r="C2" s="342"/>
      <c r="D2" s="344"/>
      <c r="E2" s="345" t="s">
        <v>1020</v>
      </c>
    </row>
    <row r="3" spans="1:5">
      <c r="A3" s="342"/>
      <c r="B3" s="342"/>
      <c r="C3" s="342"/>
      <c r="D3" s="344"/>
      <c r="E3" s="345" t="s">
        <v>1021</v>
      </c>
    </row>
    <row r="4" spans="1:5">
      <c r="A4" s="342"/>
      <c r="B4" s="342"/>
      <c r="C4" s="342"/>
      <c r="D4" s="344"/>
      <c r="E4" s="345"/>
    </row>
    <row r="5" ht="17.25" spans="1:5">
      <c r="A5" s="342"/>
      <c r="B5" s="346" t="s">
        <v>1022</v>
      </c>
      <c r="C5" s="346"/>
      <c r="D5" s="346"/>
      <c r="E5" s="346"/>
    </row>
    <row r="6" spans="1:5">
      <c r="A6" s="342"/>
      <c r="B6" s="347" t="s">
        <v>1023</v>
      </c>
      <c r="C6" s="347"/>
      <c r="D6" s="347"/>
      <c r="E6" s="347"/>
    </row>
    <row r="7" spans="1:5">
      <c r="A7" s="342"/>
      <c r="B7" s="342"/>
      <c r="C7" s="342"/>
      <c r="D7" s="342"/>
      <c r="E7" s="342"/>
    </row>
    <row r="8" ht="15.75" customHeight="1" spans="1:5">
      <c r="A8" s="342"/>
      <c r="B8" s="348" t="s">
        <v>50</v>
      </c>
      <c r="C8" s="349" t="s">
        <v>1024</v>
      </c>
      <c r="D8" s="349"/>
      <c r="E8" s="349"/>
    </row>
    <row r="9" ht="15.35" spans="1:5">
      <c r="A9" s="342"/>
      <c r="B9" s="348" t="s">
        <v>51</v>
      </c>
      <c r="C9" s="349"/>
      <c r="D9" s="349"/>
      <c r="E9" s="349"/>
    </row>
    <row r="10" ht="15.35" spans="1:5">
      <c r="A10" s="342"/>
      <c r="B10" s="348"/>
      <c r="C10" s="349"/>
      <c r="D10" s="349"/>
      <c r="E10" s="349"/>
    </row>
    <row r="11" ht="77.25" customHeight="1" spans="1:5">
      <c r="A11" s="342"/>
      <c r="B11" s="348"/>
      <c r="C11" s="349"/>
      <c r="D11" s="349"/>
      <c r="E11" s="349"/>
    </row>
    <row r="12" ht="15.35" spans="1:5">
      <c r="A12" s="342"/>
      <c r="B12" s="348" t="s">
        <v>1025</v>
      </c>
      <c r="C12" s="350" t="s">
        <v>145</v>
      </c>
      <c r="D12" s="350"/>
      <c r="E12" s="350"/>
    </row>
    <row r="13" ht="10.5" customHeight="1" spans="1:5">
      <c r="A13" s="342"/>
      <c r="B13" s="348"/>
      <c r="C13" s="351"/>
      <c r="D13" s="351"/>
      <c r="E13" s="351"/>
    </row>
    <row r="14" ht="31.5" customHeight="1" spans="1:5">
      <c r="A14" s="342"/>
      <c r="B14" s="352" t="s">
        <v>1026</v>
      </c>
      <c r="C14" s="353" t="s">
        <v>1027</v>
      </c>
      <c r="D14" s="353"/>
      <c r="E14" s="353"/>
    </row>
    <row r="15" ht="7.5" customHeight="1" spans="1:5">
      <c r="A15" s="342"/>
      <c r="B15" s="348"/>
      <c r="C15" s="351"/>
      <c r="D15" s="351"/>
      <c r="E15" s="351"/>
    </row>
    <row r="16" ht="30.75" spans="1:5">
      <c r="A16" s="342"/>
      <c r="B16" s="352" t="s">
        <v>1028</v>
      </c>
      <c r="C16" s="354" t="s">
        <v>57</v>
      </c>
      <c r="D16" s="354"/>
      <c r="E16" s="354"/>
    </row>
    <row r="17" ht="8.25" customHeight="1" spans="1:5">
      <c r="A17" s="342"/>
      <c r="B17" s="348"/>
      <c r="C17" s="351"/>
      <c r="D17" s="351"/>
      <c r="E17" s="351"/>
    </row>
    <row r="18" ht="30.75" spans="1:5">
      <c r="A18" s="342"/>
      <c r="B18" s="352" t="s">
        <v>1029</v>
      </c>
      <c r="C18" s="355" t="s">
        <v>55</v>
      </c>
      <c r="D18" s="355"/>
      <c r="E18" s="355"/>
    </row>
    <row r="19" ht="9.75" customHeight="1" spans="1:5">
      <c r="A19" s="342"/>
      <c r="B19" s="342"/>
      <c r="C19" s="356"/>
      <c r="D19" s="356"/>
      <c r="E19" s="356"/>
    </row>
    <row r="20" spans="1:5">
      <c r="A20" s="357"/>
      <c r="B20" s="358"/>
      <c r="C20" s="358" t="s">
        <v>1030</v>
      </c>
      <c r="D20" s="358"/>
      <c r="E20" s="359"/>
    </row>
    <row r="21" spans="1:5">
      <c r="A21" s="360"/>
      <c r="B21" s="361"/>
      <c r="C21" s="361" t="s">
        <v>1031</v>
      </c>
      <c r="D21" s="361" t="s">
        <v>1032</v>
      </c>
      <c r="E21" s="362"/>
    </row>
    <row r="22" spans="1:5">
      <c r="A22" s="360" t="s">
        <v>265</v>
      </c>
      <c r="B22" s="361" t="s">
        <v>1033</v>
      </c>
      <c r="C22" s="361" t="s">
        <v>1034</v>
      </c>
      <c r="D22" s="361" t="s">
        <v>1035</v>
      </c>
      <c r="E22" s="362" t="s">
        <v>160</v>
      </c>
    </row>
    <row r="23" spans="1:5">
      <c r="A23" s="360" t="s">
        <v>1036</v>
      </c>
      <c r="B23" s="361" t="s">
        <v>1037</v>
      </c>
      <c r="C23" s="361" t="s">
        <v>1038</v>
      </c>
      <c r="D23" s="361" t="s">
        <v>1039</v>
      </c>
      <c r="E23" s="362" t="s">
        <v>165</v>
      </c>
    </row>
    <row r="24" spans="1:5">
      <c r="A24" s="360"/>
      <c r="B24" s="361"/>
      <c r="C24" s="361" t="s">
        <v>1040</v>
      </c>
      <c r="D24" s="361" t="s">
        <v>1041</v>
      </c>
      <c r="E24" s="362"/>
    </row>
    <row r="25" spans="1:5">
      <c r="A25" s="360"/>
      <c r="B25" s="361"/>
      <c r="C25" s="361" t="s">
        <v>1042</v>
      </c>
      <c r="D25" s="361" t="s">
        <v>1043</v>
      </c>
      <c r="E25" s="362"/>
    </row>
    <row r="26" spans="1:5">
      <c r="A26" s="360"/>
      <c r="B26" s="361"/>
      <c r="C26" s="361" t="s">
        <v>1044</v>
      </c>
      <c r="D26" s="361" t="s">
        <v>1045</v>
      </c>
      <c r="E26" s="362"/>
    </row>
    <row r="27" spans="1:5">
      <c r="A27" s="363"/>
      <c r="B27" s="364"/>
      <c r="C27" s="364" t="s">
        <v>1046</v>
      </c>
      <c r="D27" s="364"/>
      <c r="E27" s="365"/>
    </row>
    <row r="28" spans="1:5">
      <c r="A28" s="366">
        <v>1</v>
      </c>
      <c r="B28" s="367">
        <v>2</v>
      </c>
      <c r="C28" s="367">
        <v>3</v>
      </c>
      <c r="D28" s="367">
        <v>4</v>
      </c>
      <c r="E28" s="368">
        <v>5</v>
      </c>
    </row>
    <row r="29" ht="20.25" customHeight="1" spans="1:5">
      <c r="A29" s="369"/>
      <c r="B29" s="370" t="s">
        <v>1047</v>
      </c>
      <c r="C29" s="361"/>
      <c r="D29" s="361"/>
      <c r="E29" s="362"/>
    </row>
    <row r="30" ht="27.75" spans="1:5">
      <c r="A30" s="371"/>
      <c r="B30" s="372" t="s">
        <v>1048</v>
      </c>
      <c r="C30" t="s">
        <v>1049</v>
      </c>
      <c r="D30" s="373" t="s">
        <v>1050</v>
      </c>
      <c r="E30" s="374">
        <f>11960*1</f>
        <v>11960</v>
      </c>
    </row>
    <row r="31" spans="1:5">
      <c r="A31" s="371"/>
      <c r="B31" s="372" t="s">
        <v>1051</v>
      </c>
      <c r="C31" t="s">
        <v>1052</v>
      </c>
      <c r="D31" s="373"/>
      <c r="E31" s="374"/>
    </row>
    <row r="32" spans="1:5">
      <c r="A32" s="371"/>
      <c r="B32" s="375"/>
      <c r="C32" t="s">
        <v>1053</v>
      </c>
      <c r="D32" s="373"/>
      <c r="E32" s="374"/>
    </row>
    <row r="33" spans="1:5">
      <c r="A33" s="371"/>
      <c r="B33" s="375"/>
      <c r="C33" t="s">
        <v>1054</v>
      </c>
      <c r="D33" s="373"/>
      <c r="E33" s="374"/>
    </row>
    <row r="34" spans="1:5">
      <c r="A34" s="371"/>
      <c r="B34" s="376"/>
      <c r="C34" t="s">
        <v>1055</v>
      </c>
      <c r="D34" s="373"/>
      <c r="E34" s="374"/>
    </row>
    <row r="35" ht="9" customHeight="1" spans="1:5">
      <c r="A35" s="371"/>
      <c r="B35" s="376"/>
      <c r="C35"/>
      <c r="D35" s="373"/>
      <c r="E35" s="374"/>
    </row>
    <row r="36" ht="27.75" spans="1:5">
      <c r="A36" s="371">
        <v>2</v>
      </c>
      <c r="B36" s="376" t="s">
        <v>1056</v>
      </c>
      <c r="C36" t="s">
        <v>1049</v>
      </c>
      <c r="D36" s="373" t="s">
        <v>1057</v>
      </c>
      <c r="E36" s="374">
        <f>133000+0.01*2270</f>
        <v>133022.7</v>
      </c>
    </row>
    <row r="37" spans="1:5">
      <c r="A37" s="371"/>
      <c r="B37" s="376" t="s">
        <v>1058</v>
      </c>
      <c r="C37" t="s">
        <v>1052</v>
      </c>
      <c r="D37" s="373"/>
      <c r="E37" s="374"/>
    </row>
    <row r="38" spans="1:5">
      <c r="A38" s="371"/>
      <c r="B38" s="376" t="s">
        <v>1059</v>
      </c>
      <c r="C38" t="s">
        <v>1053</v>
      </c>
      <c r="D38" s="373"/>
      <c r="E38" s="374"/>
    </row>
    <row r="39" spans="1:5">
      <c r="A39" s="371"/>
      <c r="B39" s="376"/>
      <c r="C39" t="s">
        <v>1054</v>
      </c>
      <c r="D39" s="373"/>
      <c r="E39" s="374"/>
    </row>
    <row r="40" spans="1:5">
      <c r="A40" s="371"/>
      <c r="B40" s="376"/>
      <c r="C40" t="s">
        <v>1060</v>
      </c>
      <c r="D40" s="373"/>
      <c r="E40" s="374"/>
    </row>
    <row r="41" ht="9" customHeight="1" spans="1:5">
      <c r="A41" s="371"/>
      <c r="B41" s="376"/>
      <c r="C41"/>
      <c r="D41" s="373"/>
      <c r="E41" s="374"/>
    </row>
    <row r="42" ht="27.75" spans="1:5">
      <c r="A42" s="371">
        <v>3</v>
      </c>
      <c r="B42" s="377" t="s">
        <v>1061</v>
      </c>
      <c r="C42" s="378" t="s">
        <v>1062</v>
      </c>
      <c r="D42" s="379" t="s">
        <v>1063</v>
      </c>
      <c r="E42" s="380">
        <f>11220*1*1</f>
        <v>11220</v>
      </c>
    </row>
    <row r="43" spans="1:5">
      <c r="A43" s="371"/>
      <c r="B43" s="375" t="s">
        <v>1064</v>
      </c>
      <c r="C43" s="381" t="s">
        <v>1065</v>
      </c>
      <c r="D43" s="379"/>
      <c r="E43" s="382"/>
    </row>
    <row r="44" spans="1:5">
      <c r="A44" s="371"/>
      <c r="B44" s="375"/>
      <c r="C44" s="381" t="s">
        <v>1066</v>
      </c>
      <c r="D44" s="379"/>
      <c r="E44" s="382"/>
    </row>
    <row r="45" spans="1:5">
      <c r="A45" s="371"/>
      <c r="B45" s="376"/>
      <c r="C45" s="381" t="s">
        <v>1067</v>
      </c>
      <c r="D45" s="379"/>
      <c r="E45" s="382"/>
    </row>
    <row r="46" spans="1:5">
      <c r="A46" s="383"/>
      <c r="B46" s="376"/>
      <c r="C46" s="381" t="s">
        <v>1068</v>
      </c>
      <c r="D46" s="384"/>
      <c r="E46" s="382"/>
    </row>
    <row r="47" spans="1:5">
      <c r="A47" s="371"/>
      <c r="B47" s="376"/>
      <c r="C47" s="381" t="s">
        <v>1069</v>
      </c>
      <c r="D47" s="384"/>
      <c r="E47" s="382"/>
    </row>
    <row r="48" spans="1:5">
      <c r="A48" s="371"/>
      <c r="B48" s="376"/>
      <c r="C48" s="381" t="s">
        <v>1070</v>
      </c>
      <c r="D48" s="384"/>
      <c r="E48" s="382"/>
    </row>
    <row r="49" spans="1:5">
      <c r="A49" s="371"/>
      <c r="B49" s="376"/>
      <c r="C49" s="381"/>
      <c r="D49" s="384"/>
      <c r="E49" s="382"/>
    </row>
    <row r="50" spans="1:5">
      <c r="A50" s="371">
        <v>4</v>
      </c>
      <c r="B50" s="376" t="s">
        <v>1071</v>
      </c>
      <c r="C50" s="381" t="s">
        <v>1062</v>
      </c>
      <c r="D50" s="379" t="s">
        <v>1072</v>
      </c>
      <c r="E50" s="382">
        <f>1740*1*0.8</f>
        <v>1392</v>
      </c>
    </row>
    <row r="51" spans="1:5">
      <c r="A51" s="383"/>
      <c r="B51" s="385"/>
      <c r="C51" s="381" t="s">
        <v>1065</v>
      </c>
      <c r="D51" s="384"/>
      <c r="E51" s="382"/>
    </row>
    <row r="52" spans="1:5">
      <c r="A52" s="383"/>
      <c r="B52" s="376"/>
      <c r="C52" s="381" t="s">
        <v>1066</v>
      </c>
      <c r="D52" s="384"/>
      <c r="E52" s="382"/>
    </row>
    <row r="53" spans="1:5">
      <c r="A53" s="383"/>
      <c r="B53" s="376"/>
      <c r="C53" s="381" t="s">
        <v>1067</v>
      </c>
      <c r="D53" s="384"/>
      <c r="E53" s="382"/>
    </row>
    <row r="54" spans="1:5">
      <c r="A54" s="383"/>
      <c r="B54" s="376"/>
      <c r="C54" s="381" t="s">
        <v>1073</v>
      </c>
      <c r="D54" s="384"/>
      <c r="E54" s="382"/>
    </row>
    <row r="55" spans="1:5">
      <c r="A55" s="371"/>
      <c r="B55" s="376"/>
      <c r="C55" s="381" t="s">
        <v>1074</v>
      </c>
      <c r="D55" s="386"/>
      <c r="E55" s="387"/>
    </row>
    <row r="56" spans="1:5">
      <c r="A56" s="371"/>
      <c r="B56" s="376"/>
      <c r="C56" s="381"/>
      <c r="D56" s="386"/>
      <c r="E56" s="387"/>
    </row>
    <row r="57" spans="1:5">
      <c r="A57" s="388">
        <v>5</v>
      </c>
      <c r="B57" s="389" t="s">
        <v>1075</v>
      </c>
      <c r="C57" t="s">
        <v>1062</v>
      </c>
      <c r="D57" s="390" t="s">
        <v>1076</v>
      </c>
      <c r="E57" s="391">
        <f>68380*1</f>
        <v>68380</v>
      </c>
    </row>
    <row r="58" spans="1:5">
      <c r="A58" s="388"/>
      <c r="B58" s="389" t="s">
        <v>1077</v>
      </c>
      <c r="C58" t="s">
        <v>1065</v>
      </c>
      <c r="D58" s="390"/>
      <c r="E58" s="391"/>
    </row>
    <row r="59" spans="1:5">
      <c r="A59" s="388"/>
      <c r="B59" s="389"/>
      <c r="C59" t="s">
        <v>1066</v>
      </c>
      <c r="D59" s="390"/>
      <c r="E59" s="391"/>
    </row>
    <row r="60" spans="1:5">
      <c r="A60" s="388"/>
      <c r="B60" s="389"/>
      <c r="C60" t="s">
        <v>1067</v>
      </c>
      <c r="D60" s="390"/>
      <c r="E60" s="391"/>
    </row>
    <row r="61" spans="1:5">
      <c r="A61" s="388"/>
      <c r="B61" s="389"/>
      <c r="C61" t="s">
        <v>1068</v>
      </c>
      <c r="D61" s="390"/>
      <c r="E61" s="391"/>
    </row>
    <row r="62" spans="1:5">
      <c r="A62" s="388"/>
      <c r="B62" s="389"/>
      <c r="C62" t="s">
        <v>1078</v>
      </c>
      <c r="D62" s="390"/>
      <c r="E62" s="391"/>
    </row>
    <row r="63" ht="7.5" customHeight="1" spans="1:5">
      <c r="A63" s="371"/>
      <c r="B63" s="376"/>
      <c r="C63" s="381"/>
      <c r="D63" s="386"/>
      <c r="E63" s="387"/>
    </row>
    <row r="64" ht="27.75" spans="1:5">
      <c r="A64" s="371">
        <v>6</v>
      </c>
      <c r="B64" s="375" t="s">
        <v>1079</v>
      </c>
      <c r="C64" s="378" t="s">
        <v>1062</v>
      </c>
      <c r="D64" s="373" t="s">
        <v>1080</v>
      </c>
      <c r="E64" s="392">
        <f>2470*1</f>
        <v>2470</v>
      </c>
    </row>
    <row r="65" spans="1:5">
      <c r="A65" s="371"/>
      <c r="B65" s="375" t="s">
        <v>1081</v>
      </c>
      <c r="C65" s="381" t="s">
        <v>1065</v>
      </c>
      <c r="D65" s="373"/>
      <c r="E65" s="393"/>
    </row>
    <row r="66" spans="1:5">
      <c r="A66" s="371"/>
      <c r="B66" s="375" t="s">
        <v>1082</v>
      </c>
      <c r="C66" s="381" t="s">
        <v>1066</v>
      </c>
      <c r="D66" s="373"/>
      <c r="E66" s="392"/>
    </row>
    <row r="67" spans="1:5">
      <c r="A67" s="371"/>
      <c r="B67" s="375"/>
      <c r="C67" s="381" t="s">
        <v>1067</v>
      </c>
      <c r="D67" s="373"/>
      <c r="E67" s="392"/>
    </row>
    <row r="68" spans="1:5">
      <c r="A68" s="383"/>
      <c r="B68" s="394"/>
      <c r="C68" s="381" t="s">
        <v>1068</v>
      </c>
      <c r="D68" s="373"/>
      <c r="E68" s="392"/>
    </row>
    <row r="69" spans="1:5">
      <c r="A69" s="383"/>
      <c r="B69" s="394"/>
      <c r="C69" s="381" t="s">
        <v>1083</v>
      </c>
      <c r="D69" s="373"/>
      <c r="E69" s="392"/>
    </row>
    <row r="70" spans="1:5">
      <c r="A70" s="383"/>
      <c r="B70" s="394"/>
      <c r="C70" s="381"/>
      <c r="D70" s="373"/>
      <c r="E70" s="392"/>
    </row>
    <row r="71" spans="1:5">
      <c r="A71" s="371">
        <v>7</v>
      </c>
      <c r="B71" s="376" t="s">
        <v>1084</v>
      </c>
      <c r="C71" s="381" t="s">
        <v>1062</v>
      </c>
      <c r="D71" s="379" t="s">
        <v>1085</v>
      </c>
      <c r="E71" s="382">
        <f>1740*3*0.8</f>
        <v>4176</v>
      </c>
    </row>
    <row r="72" spans="1:5">
      <c r="A72" s="383"/>
      <c r="B72" s="385"/>
      <c r="C72" s="381" t="s">
        <v>1065</v>
      </c>
      <c r="D72" s="384"/>
      <c r="E72" s="382"/>
    </row>
    <row r="73" spans="1:5">
      <c r="A73" s="383"/>
      <c r="B73" s="376"/>
      <c r="C73" s="381" t="s">
        <v>1066</v>
      </c>
      <c r="D73" s="384"/>
      <c r="E73" s="382"/>
    </row>
    <row r="74" spans="1:5">
      <c r="A74" s="383"/>
      <c r="B74" s="376"/>
      <c r="C74" s="381" t="s">
        <v>1067</v>
      </c>
      <c r="D74" s="384"/>
      <c r="E74" s="382"/>
    </row>
    <row r="75" spans="1:5">
      <c r="A75" s="383"/>
      <c r="B75" s="376"/>
      <c r="C75" s="381" t="s">
        <v>1073</v>
      </c>
      <c r="D75" s="384"/>
      <c r="E75" s="382"/>
    </row>
    <row r="76" spans="1:5">
      <c r="A76" s="383"/>
      <c r="B76" s="376"/>
      <c r="C76" s="381" t="s">
        <v>1074</v>
      </c>
      <c r="D76" s="384"/>
      <c r="E76" s="382"/>
    </row>
    <row r="77" ht="9" customHeight="1" spans="1:5">
      <c r="A77" s="371"/>
      <c r="B77" s="376"/>
      <c r="C77" s="381"/>
      <c r="D77" s="386"/>
      <c r="E77" s="387"/>
    </row>
    <row r="78" ht="27" spans="1:5">
      <c r="A78" s="371">
        <v>8</v>
      </c>
      <c r="B78" s="395" t="s">
        <v>1086</v>
      </c>
      <c r="C78" s="378" t="s">
        <v>1062</v>
      </c>
      <c r="D78" s="396" t="s">
        <v>1087</v>
      </c>
      <c r="E78" s="380">
        <f>12265+2400*37</f>
        <v>101065</v>
      </c>
    </row>
    <row r="79" spans="1:5">
      <c r="A79" s="371"/>
      <c r="B79" s="375" t="s">
        <v>1088</v>
      </c>
      <c r="C79" s="381" t="s">
        <v>1065</v>
      </c>
      <c r="D79" s="379"/>
      <c r="E79" s="382"/>
    </row>
    <row r="80" spans="1:5">
      <c r="A80" s="371"/>
      <c r="B80" s="375"/>
      <c r="C80" s="381" t="s">
        <v>1066</v>
      </c>
      <c r="D80" s="379"/>
      <c r="E80" s="382"/>
    </row>
    <row r="81" spans="1:5">
      <c r="A81" s="371"/>
      <c r="B81" s="375"/>
      <c r="C81" s="381" t="s">
        <v>1067</v>
      </c>
      <c r="D81" s="379"/>
      <c r="E81" s="382"/>
    </row>
    <row r="82" spans="1:5">
      <c r="A82" s="371"/>
      <c r="B82" s="376"/>
      <c r="C82" s="381" t="s">
        <v>1068</v>
      </c>
      <c r="D82" s="384"/>
      <c r="E82" s="382"/>
    </row>
    <row r="83" spans="1:5">
      <c r="A83" s="371"/>
      <c r="B83" s="183"/>
      <c r="C83" s="381" t="s">
        <v>1089</v>
      </c>
      <c r="D83" s="384"/>
      <c r="E83" s="382"/>
    </row>
    <row r="84" spans="1:5">
      <c r="A84" s="371"/>
      <c r="B84" s="397"/>
      <c r="C84" s="398"/>
      <c r="D84" s="398"/>
      <c r="E84" s="399"/>
    </row>
    <row r="85" ht="27.75" spans="1:5">
      <c r="A85" s="371">
        <v>9</v>
      </c>
      <c r="B85" s="375" t="s">
        <v>1090</v>
      </c>
      <c r="C85" s="378" t="s">
        <v>1062</v>
      </c>
      <c r="D85" s="396" t="s">
        <v>1091</v>
      </c>
      <c r="E85" s="380">
        <f>12265+1100*37</f>
        <v>52965</v>
      </c>
    </row>
    <row r="86" spans="1:5">
      <c r="A86" s="371"/>
      <c r="B86" s="375" t="s">
        <v>1092</v>
      </c>
      <c r="C86" s="381" t="s">
        <v>1065</v>
      </c>
      <c r="D86" s="379"/>
      <c r="E86" s="382"/>
    </row>
    <row r="87" spans="1:5">
      <c r="A87" s="371"/>
      <c r="B87" s="375"/>
      <c r="C87" s="381" t="s">
        <v>1066</v>
      </c>
      <c r="D87" s="379"/>
      <c r="E87" s="382"/>
    </row>
    <row r="88" spans="1:5">
      <c r="A88" s="371"/>
      <c r="B88" s="375"/>
      <c r="C88" s="381" t="s">
        <v>1067</v>
      </c>
      <c r="D88" s="379"/>
      <c r="E88" s="382"/>
    </row>
    <row r="89" spans="1:5">
      <c r="A89" s="371"/>
      <c r="B89" s="376"/>
      <c r="C89" s="381" t="s">
        <v>1068</v>
      </c>
      <c r="D89" s="384"/>
      <c r="E89" s="382"/>
    </row>
    <row r="90" spans="1:5">
      <c r="A90" s="371"/>
      <c r="B90" s="400"/>
      <c r="C90" s="381" t="s">
        <v>1089</v>
      </c>
      <c r="D90" s="401"/>
      <c r="E90" s="382"/>
    </row>
    <row r="91" ht="8.25" customHeight="1" spans="1:5">
      <c r="A91" s="371"/>
      <c r="B91" s="400"/>
      <c r="C91" s="381"/>
      <c r="D91" s="401"/>
      <c r="E91" s="382"/>
    </row>
    <row r="92" ht="27.75" spans="1:5">
      <c r="A92" s="371">
        <v>10</v>
      </c>
      <c r="B92" s="402" t="s">
        <v>1093</v>
      </c>
      <c r="C92" s="378" t="s">
        <v>1062</v>
      </c>
      <c r="D92" s="403" t="s">
        <v>1094</v>
      </c>
      <c r="E92" s="404">
        <f>30690+139*1</f>
        <v>30829</v>
      </c>
    </row>
    <row r="93" spans="1:5">
      <c r="A93" s="371"/>
      <c r="B93" s="402" t="s">
        <v>1095</v>
      </c>
      <c r="C93" s="381" t="s">
        <v>1065</v>
      </c>
      <c r="D93" s="403"/>
      <c r="E93" s="405"/>
    </row>
    <row r="94" spans="1:5">
      <c r="A94" s="371"/>
      <c r="B94" s="402"/>
      <c r="C94" s="381" t="s">
        <v>1066</v>
      </c>
      <c r="D94" s="406"/>
      <c r="E94" s="407"/>
    </row>
    <row r="95" spans="1:5">
      <c r="A95" s="371"/>
      <c r="B95" s="376"/>
      <c r="C95" s="381" t="s">
        <v>1067</v>
      </c>
      <c r="D95" s="408"/>
      <c r="E95" s="407"/>
    </row>
    <row r="96" spans="1:5">
      <c r="A96" s="371"/>
      <c r="B96" s="183"/>
      <c r="C96" s="381" t="s">
        <v>1068</v>
      </c>
      <c r="D96" s="408"/>
      <c r="E96" s="407"/>
    </row>
    <row r="97" spans="1:5">
      <c r="A97" s="371"/>
      <c r="B97" s="402"/>
      <c r="C97" s="381" t="s">
        <v>1096</v>
      </c>
      <c r="D97" s="408"/>
      <c r="E97" s="407"/>
    </row>
    <row r="98" spans="1:5">
      <c r="A98" s="371"/>
      <c r="B98" s="402"/>
      <c r="C98" s="381"/>
      <c r="D98" s="408"/>
      <c r="E98" s="407"/>
    </row>
    <row r="99" ht="27.75" spans="1:5">
      <c r="A99" s="371">
        <v>11</v>
      </c>
      <c r="B99" s="375" t="s">
        <v>1079</v>
      </c>
      <c r="C99" s="378" t="s">
        <v>1062</v>
      </c>
      <c r="D99" s="373" t="s">
        <v>1080</v>
      </c>
      <c r="E99" s="392">
        <f>2470*1</f>
        <v>2470</v>
      </c>
    </row>
    <row r="100" spans="1:5">
      <c r="A100" s="371"/>
      <c r="B100" s="375" t="s">
        <v>1081</v>
      </c>
      <c r="C100" s="381" t="s">
        <v>1065</v>
      </c>
      <c r="D100" s="373"/>
      <c r="E100" s="393"/>
    </row>
    <row r="101" spans="1:5">
      <c r="A101" s="371"/>
      <c r="B101" s="375" t="s">
        <v>1097</v>
      </c>
      <c r="C101" s="381" t="s">
        <v>1066</v>
      </c>
      <c r="D101" s="373"/>
      <c r="E101" s="392"/>
    </row>
    <row r="102" spans="1:5">
      <c r="A102" s="371"/>
      <c r="B102" s="375"/>
      <c r="C102" s="381" t="s">
        <v>1067</v>
      </c>
      <c r="D102" s="373"/>
      <c r="E102" s="392"/>
    </row>
    <row r="103" spans="1:5">
      <c r="A103" s="383"/>
      <c r="B103" s="394"/>
      <c r="C103" s="381" t="s">
        <v>1068</v>
      </c>
      <c r="D103" s="373"/>
      <c r="E103" s="392"/>
    </row>
    <row r="104" spans="1:5">
      <c r="A104" s="371"/>
      <c r="B104" s="376"/>
      <c r="C104" s="381" t="s">
        <v>1083</v>
      </c>
      <c r="D104" s="373"/>
      <c r="E104" s="392"/>
    </row>
    <row r="105" ht="6" customHeight="1" spans="1:5">
      <c r="A105" s="371"/>
      <c r="B105" s="376"/>
      <c r="C105" s="381"/>
      <c r="D105" s="373"/>
      <c r="E105" s="392"/>
    </row>
    <row r="106" ht="27" spans="1:5">
      <c r="A106" s="371">
        <v>12</v>
      </c>
      <c r="B106" s="395" t="s">
        <v>1098</v>
      </c>
      <c r="C106" s="378" t="s">
        <v>1062</v>
      </c>
      <c r="D106" s="396" t="s">
        <v>1099</v>
      </c>
      <c r="E106" s="380">
        <f>8265+950*41</f>
        <v>47215</v>
      </c>
    </row>
    <row r="107" spans="1:5">
      <c r="A107" s="371"/>
      <c r="B107" s="375" t="s">
        <v>1100</v>
      </c>
      <c r="C107" s="381" t="s">
        <v>1065</v>
      </c>
      <c r="D107" s="379"/>
      <c r="E107" s="382"/>
    </row>
    <row r="108" spans="1:5">
      <c r="A108" s="371"/>
      <c r="B108" s="375"/>
      <c r="C108" s="381" t="s">
        <v>1066</v>
      </c>
      <c r="D108" s="379"/>
      <c r="E108" s="382"/>
    </row>
    <row r="109" spans="1:5">
      <c r="A109" s="371"/>
      <c r="B109" s="375"/>
      <c r="C109" s="381" t="s">
        <v>1067</v>
      </c>
      <c r="D109" s="379"/>
      <c r="E109" s="382"/>
    </row>
    <row r="110" spans="1:5">
      <c r="A110" s="371"/>
      <c r="B110" s="376"/>
      <c r="C110" s="381" t="s">
        <v>1068</v>
      </c>
      <c r="D110" s="384"/>
      <c r="E110" s="382"/>
    </row>
    <row r="111" spans="1:5">
      <c r="A111" s="371"/>
      <c r="B111" s="400"/>
      <c r="C111" s="381" t="s">
        <v>1089</v>
      </c>
      <c r="D111" s="401"/>
      <c r="E111" s="382"/>
    </row>
    <row r="112" spans="1:5">
      <c r="A112" s="371"/>
      <c r="B112" s="400"/>
      <c r="C112" s="381"/>
      <c r="D112" s="401"/>
      <c r="E112" s="382"/>
    </row>
    <row r="113" spans="1:5">
      <c r="A113" s="371">
        <v>13</v>
      </c>
      <c r="B113" s="376" t="s">
        <v>1101</v>
      </c>
      <c r="C113" t="s">
        <v>1062</v>
      </c>
      <c r="D113" s="373" t="s">
        <v>1102</v>
      </c>
      <c r="E113" s="374">
        <f>6600*1</f>
        <v>6600</v>
      </c>
    </row>
    <row r="114" spans="1:5">
      <c r="A114" s="371"/>
      <c r="B114" s="376" t="s">
        <v>1077</v>
      </c>
      <c r="C114" t="s">
        <v>1065</v>
      </c>
      <c r="D114" s="373"/>
      <c r="E114" s="374"/>
    </row>
    <row r="115" spans="1:5">
      <c r="A115" s="371"/>
      <c r="B115" s="376"/>
      <c r="C115" t="s">
        <v>1066</v>
      </c>
      <c r="D115" s="373"/>
      <c r="E115" s="374"/>
    </row>
    <row r="116" spans="1:5">
      <c r="A116" s="371"/>
      <c r="B116" s="376"/>
      <c r="C116" t="s">
        <v>1067</v>
      </c>
      <c r="D116" s="373"/>
      <c r="E116" s="374"/>
    </row>
    <row r="117" spans="1:5">
      <c r="A117" s="371"/>
      <c r="B117" s="376"/>
      <c r="C117" t="s">
        <v>1068</v>
      </c>
      <c r="D117" s="373"/>
      <c r="E117" s="374"/>
    </row>
    <row r="118" spans="1:5">
      <c r="A118" s="371"/>
      <c r="B118" s="183"/>
      <c r="C118" t="s">
        <v>1103</v>
      </c>
      <c r="D118" s="373"/>
      <c r="E118" s="374"/>
    </row>
    <row r="119" ht="9" customHeight="1" spans="1:5">
      <c r="A119" s="371"/>
      <c r="B119" s="409"/>
      <c r="C119" s="398"/>
      <c r="D119" s="398"/>
      <c r="E119" s="399"/>
    </row>
    <row r="120" ht="27.75" spans="1:5">
      <c r="A120" s="371">
        <v>14</v>
      </c>
      <c r="B120" s="375" t="s">
        <v>1104</v>
      </c>
      <c r="C120" s="378" t="s">
        <v>1062</v>
      </c>
      <c r="D120" s="396" t="s">
        <v>1105</v>
      </c>
      <c r="E120" s="380">
        <f>8265+120*41</f>
        <v>13185</v>
      </c>
    </row>
    <row r="121" spans="1:5">
      <c r="A121" s="371"/>
      <c r="B121" s="375" t="s">
        <v>1106</v>
      </c>
      <c r="C121" s="381" t="s">
        <v>1065</v>
      </c>
      <c r="D121" s="379"/>
      <c r="E121" s="382"/>
    </row>
    <row r="122" spans="1:5">
      <c r="A122" s="371"/>
      <c r="B122" s="375"/>
      <c r="C122" s="381" t="s">
        <v>1066</v>
      </c>
      <c r="D122" s="379"/>
      <c r="E122" s="382"/>
    </row>
    <row r="123" spans="1:5">
      <c r="A123" s="371"/>
      <c r="B123" s="375"/>
      <c r="C123" s="381" t="s">
        <v>1067</v>
      </c>
      <c r="D123" s="379"/>
      <c r="E123" s="382"/>
    </row>
    <row r="124" spans="1:5">
      <c r="A124" s="371"/>
      <c r="B124" s="376"/>
      <c r="C124" s="381" t="s">
        <v>1068</v>
      </c>
      <c r="D124" s="384"/>
      <c r="E124" s="382"/>
    </row>
    <row r="125" spans="1:5">
      <c r="A125" s="371"/>
      <c r="B125" s="183"/>
      <c r="C125" s="381" t="s">
        <v>1089</v>
      </c>
      <c r="D125" s="384"/>
      <c r="E125" s="382"/>
    </row>
    <row r="126" spans="1:5">
      <c r="A126" s="371"/>
      <c r="B126" s="183"/>
      <c r="C126" s="381"/>
      <c r="D126" s="384"/>
      <c r="E126" s="382"/>
    </row>
    <row r="127" ht="27.75" spans="1:5">
      <c r="A127" s="371">
        <v>15</v>
      </c>
      <c r="B127" s="402" t="s">
        <v>1107</v>
      </c>
      <c r="C127" s="378" t="s">
        <v>1062</v>
      </c>
      <c r="D127" s="403" t="s">
        <v>1094</v>
      </c>
      <c r="E127" s="404">
        <f>30690+139*1</f>
        <v>30829</v>
      </c>
    </row>
    <row r="128" spans="1:5">
      <c r="A128" s="371"/>
      <c r="B128" s="402" t="s">
        <v>1108</v>
      </c>
      <c r="C128" s="381" t="s">
        <v>1065</v>
      </c>
      <c r="D128" s="403"/>
      <c r="E128" s="405"/>
    </row>
    <row r="129" spans="1:5">
      <c r="A129" s="371"/>
      <c r="B129" s="402"/>
      <c r="C129" s="381" t="s">
        <v>1066</v>
      </c>
      <c r="D129" s="406"/>
      <c r="E129" s="407"/>
    </row>
    <row r="130" spans="1:5">
      <c r="A130" s="371"/>
      <c r="B130" s="376"/>
      <c r="C130" s="381" t="s">
        <v>1067</v>
      </c>
      <c r="D130" s="408"/>
      <c r="E130" s="407"/>
    </row>
    <row r="131" spans="1:5">
      <c r="A131" s="371"/>
      <c r="B131" s="183"/>
      <c r="C131" s="381" t="s">
        <v>1068</v>
      </c>
      <c r="D131" s="408"/>
      <c r="E131" s="407"/>
    </row>
    <row r="132" spans="1:5">
      <c r="A132" s="371"/>
      <c r="B132" s="183"/>
      <c r="C132" s="381" t="s">
        <v>1096</v>
      </c>
      <c r="D132" s="408"/>
      <c r="E132" s="407"/>
    </row>
    <row r="133" spans="1:5">
      <c r="A133" s="371"/>
      <c r="B133" s="183"/>
      <c r="C133" s="381"/>
      <c r="D133" s="408"/>
      <c r="E133" s="407"/>
    </row>
    <row r="134" ht="27.75" spans="1:5">
      <c r="A134" s="371">
        <v>16</v>
      </c>
      <c r="B134" s="375" t="s">
        <v>1079</v>
      </c>
      <c r="C134" s="378" t="s">
        <v>1062</v>
      </c>
      <c r="D134" s="373" t="s">
        <v>1109</v>
      </c>
      <c r="E134" s="392">
        <f>1230*1</f>
        <v>1230</v>
      </c>
    </row>
    <row r="135" spans="1:5">
      <c r="A135" s="371"/>
      <c r="B135" s="375" t="s">
        <v>1081</v>
      </c>
      <c r="C135" s="381" t="s">
        <v>1065</v>
      </c>
      <c r="D135" s="373"/>
      <c r="E135" s="393"/>
    </row>
    <row r="136" spans="1:5">
      <c r="A136" s="371"/>
      <c r="B136" s="375" t="s">
        <v>1082</v>
      </c>
      <c r="C136" s="381" t="s">
        <v>1066</v>
      </c>
      <c r="D136" s="373"/>
      <c r="E136" s="392"/>
    </row>
    <row r="137" spans="1:5">
      <c r="A137" s="371"/>
      <c r="B137" s="375"/>
      <c r="C137" s="381" t="s">
        <v>1067</v>
      </c>
      <c r="D137" s="373"/>
      <c r="E137" s="392"/>
    </row>
    <row r="138" spans="1:5">
      <c r="A138" s="383"/>
      <c r="B138" s="394"/>
      <c r="C138" s="381" t="s">
        <v>1068</v>
      </c>
      <c r="D138" s="373"/>
      <c r="E138" s="392"/>
    </row>
    <row r="139" spans="1:5">
      <c r="A139" s="371"/>
      <c r="B139" s="376"/>
      <c r="C139" s="381" t="s">
        <v>1110</v>
      </c>
      <c r="D139" s="373"/>
      <c r="E139" s="392"/>
    </row>
    <row r="140" spans="1:5">
      <c r="A140" s="371"/>
      <c r="B140" s="376"/>
      <c r="C140" s="381"/>
      <c r="D140" s="373"/>
      <c r="E140" s="392"/>
    </row>
    <row r="141" ht="27.75" spans="1:5">
      <c r="A141" s="371">
        <v>17</v>
      </c>
      <c r="B141" s="375" t="s">
        <v>1079</v>
      </c>
      <c r="C141" s="378" t="s">
        <v>1062</v>
      </c>
      <c r="D141" s="373" t="s">
        <v>1080</v>
      </c>
      <c r="E141" s="392">
        <f>2470*1</f>
        <v>2470</v>
      </c>
    </row>
    <row r="142" spans="1:5">
      <c r="A142" s="371"/>
      <c r="B142" s="375" t="s">
        <v>1081</v>
      </c>
      <c r="C142" s="381" t="s">
        <v>1065</v>
      </c>
      <c r="D142" s="373"/>
      <c r="E142" s="393"/>
    </row>
    <row r="143" spans="1:5">
      <c r="A143" s="371"/>
      <c r="B143" s="375" t="s">
        <v>1082</v>
      </c>
      <c r="C143" s="381" t="s">
        <v>1066</v>
      </c>
      <c r="D143" s="373"/>
      <c r="E143" s="392"/>
    </row>
    <row r="144" spans="1:5">
      <c r="A144" s="371"/>
      <c r="B144" s="375"/>
      <c r="C144" s="381" t="s">
        <v>1067</v>
      </c>
      <c r="D144" s="373"/>
      <c r="E144" s="392"/>
    </row>
    <row r="145" spans="1:5">
      <c r="A145" s="383"/>
      <c r="B145" s="394"/>
      <c r="C145" s="381" t="s">
        <v>1068</v>
      </c>
      <c r="D145" s="373"/>
      <c r="E145" s="392"/>
    </row>
    <row r="146" spans="1:5">
      <c r="A146" s="383"/>
      <c r="B146" s="394"/>
      <c r="C146" s="381" t="s">
        <v>1083</v>
      </c>
      <c r="D146" s="373"/>
      <c r="E146" s="392"/>
    </row>
    <row r="147" spans="1:5">
      <c r="A147" s="383"/>
      <c r="B147" s="394"/>
      <c r="C147" s="381"/>
      <c r="D147" s="373"/>
      <c r="E147" s="392"/>
    </row>
    <row r="148" spans="1:5">
      <c r="A148" s="371">
        <v>18</v>
      </c>
      <c r="B148" s="376" t="s">
        <v>1111</v>
      </c>
      <c r="C148" s="381" t="s">
        <v>1062</v>
      </c>
      <c r="D148" s="379" t="s">
        <v>1112</v>
      </c>
      <c r="E148" s="382">
        <f>1740*2*0.8</f>
        <v>2784</v>
      </c>
    </row>
    <row r="149" spans="1:5">
      <c r="A149" s="383"/>
      <c r="B149" s="385"/>
      <c r="C149" s="381" t="s">
        <v>1065</v>
      </c>
      <c r="D149" s="384"/>
      <c r="E149" s="382"/>
    </row>
    <row r="150" spans="1:5">
      <c r="A150" s="383"/>
      <c r="B150" s="376"/>
      <c r="C150" s="381" t="s">
        <v>1066</v>
      </c>
      <c r="D150" s="384"/>
      <c r="E150" s="382"/>
    </row>
    <row r="151" spans="1:5">
      <c r="A151" s="383"/>
      <c r="B151" s="376"/>
      <c r="C151" s="381" t="s">
        <v>1067</v>
      </c>
      <c r="D151" s="384"/>
      <c r="E151" s="382"/>
    </row>
    <row r="152" spans="1:5">
      <c r="A152" s="383"/>
      <c r="B152" s="376"/>
      <c r="C152" s="381" t="s">
        <v>1073</v>
      </c>
      <c r="D152" s="384"/>
      <c r="E152" s="382"/>
    </row>
    <row r="153" spans="1:5">
      <c r="A153" s="383"/>
      <c r="B153" s="376"/>
      <c r="C153" s="381" t="s">
        <v>1074</v>
      </c>
      <c r="D153" s="384"/>
      <c r="E153" s="382"/>
    </row>
    <row r="154" spans="1:5">
      <c r="A154" s="371"/>
      <c r="B154" s="376"/>
      <c r="C154" s="381"/>
      <c r="D154" s="373"/>
      <c r="E154" s="392"/>
    </row>
    <row r="155" ht="18" spans="1:5">
      <c r="A155" s="371"/>
      <c r="B155" s="410" t="s">
        <v>1113</v>
      </c>
      <c r="C155" s="401"/>
      <c r="D155" s="384"/>
      <c r="E155" s="382"/>
    </row>
    <row r="156" ht="27.75" spans="1:5">
      <c r="A156" s="371">
        <v>19</v>
      </c>
      <c r="B156" s="376" t="s">
        <v>1056</v>
      </c>
      <c r="C156" t="s">
        <v>1049</v>
      </c>
      <c r="D156" s="373" t="s">
        <v>1057</v>
      </c>
      <c r="E156" s="374">
        <f>133000+0.01*2270</f>
        <v>133022.7</v>
      </c>
    </row>
    <row r="157" spans="1:5">
      <c r="A157" s="371"/>
      <c r="B157" s="376" t="s">
        <v>1114</v>
      </c>
      <c r="C157" t="s">
        <v>1052</v>
      </c>
      <c r="D157" s="373"/>
      <c r="E157" s="374"/>
    </row>
    <row r="158" spans="1:5">
      <c r="A158" s="371"/>
      <c r="B158" s="376" t="s">
        <v>1059</v>
      </c>
      <c r="C158" t="s">
        <v>1053</v>
      </c>
      <c r="D158" s="373"/>
      <c r="E158" s="374"/>
    </row>
    <row r="159" spans="1:5">
      <c r="A159" s="371"/>
      <c r="B159" s="376"/>
      <c r="C159" t="s">
        <v>1054</v>
      </c>
      <c r="D159" s="373"/>
      <c r="E159" s="374"/>
    </row>
    <row r="160" spans="1:5">
      <c r="A160" s="371"/>
      <c r="B160" s="376"/>
      <c r="C160" t="s">
        <v>1060</v>
      </c>
      <c r="D160" s="373"/>
      <c r="E160" s="374"/>
    </row>
    <row r="161" spans="1:5">
      <c r="A161" s="371"/>
      <c r="B161" s="376"/>
      <c r="C161"/>
      <c r="D161" s="373"/>
      <c r="E161" s="374"/>
    </row>
    <row r="162" spans="1:5">
      <c r="A162" s="371">
        <v>20</v>
      </c>
      <c r="B162" s="376" t="s">
        <v>1115</v>
      </c>
      <c r="C162" t="s">
        <v>1062</v>
      </c>
      <c r="D162" s="373" t="s">
        <v>1102</v>
      </c>
      <c r="E162" s="374">
        <f>6600*1</f>
        <v>6600</v>
      </c>
    </row>
    <row r="163" spans="1:5">
      <c r="A163" s="371"/>
      <c r="B163" s="376" t="s">
        <v>1077</v>
      </c>
      <c r="C163" t="s">
        <v>1065</v>
      </c>
      <c r="D163" s="373"/>
      <c r="E163" s="374"/>
    </row>
    <row r="164" spans="1:5">
      <c r="A164" s="371"/>
      <c r="B164" s="376"/>
      <c r="C164" t="s">
        <v>1066</v>
      </c>
      <c r="D164" s="373"/>
      <c r="E164" s="374"/>
    </row>
    <row r="165" spans="1:5">
      <c r="A165" s="371"/>
      <c r="B165" s="376"/>
      <c r="C165" t="s">
        <v>1067</v>
      </c>
      <c r="D165" s="373"/>
      <c r="E165" s="374"/>
    </row>
    <row r="166" spans="1:5">
      <c r="A166" s="371"/>
      <c r="B166" s="376"/>
      <c r="C166" t="s">
        <v>1068</v>
      </c>
      <c r="D166" s="373"/>
      <c r="E166" s="374"/>
    </row>
    <row r="167" spans="1:5">
      <c r="A167" s="371"/>
      <c r="B167" s="376"/>
      <c r="C167" t="s">
        <v>1103</v>
      </c>
      <c r="D167" s="373"/>
      <c r="E167" s="374"/>
    </row>
    <row r="168" spans="1:5">
      <c r="A168" s="371"/>
      <c r="B168" s="376"/>
      <c r="C168"/>
      <c r="D168" s="373"/>
      <c r="E168" s="374"/>
    </row>
    <row r="169" ht="27.75" spans="1:5">
      <c r="A169" s="371">
        <v>21</v>
      </c>
      <c r="B169" s="377" t="s">
        <v>1061</v>
      </c>
      <c r="C169" s="378" t="s">
        <v>1062</v>
      </c>
      <c r="D169" s="379" t="s">
        <v>1063</v>
      </c>
      <c r="E169" s="380">
        <f>11220*1*1</f>
        <v>11220</v>
      </c>
    </row>
    <row r="170" spans="1:5">
      <c r="A170" s="371"/>
      <c r="B170" s="375" t="s">
        <v>1064</v>
      </c>
      <c r="C170" s="381" t="s">
        <v>1065</v>
      </c>
      <c r="D170" s="379"/>
      <c r="E170" s="382"/>
    </row>
    <row r="171" spans="1:5">
      <c r="A171" s="371"/>
      <c r="B171" s="375"/>
      <c r="C171" s="381" t="s">
        <v>1066</v>
      </c>
      <c r="D171" s="379"/>
      <c r="E171" s="382"/>
    </row>
    <row r="172" spans="1:5">
      <c r="A172" s="371"/>
      <c r="B172" s="376"/>
      <c r="C172" s="381" t="s">
        <v>1067</v>
      </c>
      <c r="D172" s="379"/>
      <c r="E172" s="382"/>
    </row>
    <row r="173" spans="1:5">
      <c r="A173" s="383"/>
      <c r="B173" s="376"/>
      <c r="C173" s="381" t="s">
        <v>1068</v>
      </c>
      <c r="D173" s="384"/>
      <c r="E173" s="382"/>
    </row>
    <row r="174" spans="1:5">
      <c r="A174" s="371"/>
      <c r="B174" s="376"/>
      <c r="C174" s="381" t="s">
        <v>1069</v>
      </c>
      <c r="D174" s="384"/>
      <c r="E174" s="382"/>
    </row>
    <row r="175" spans="1:5">
      <c r="A175" s="371"/>
      <c r="B175" s="376"/>
      <c r="C175" s="381" t="s">
        <v>1070</v>
      </c>
      <c r="D175" s="386"/>
      <c r="E175" s="387"/>
    </row>
    <row r="176" spans="1:5">
      <c r="A176" s="371"/>
      <c r="B176" s="376"/>
      <c r="C176"/>
      <c r="D176" s="373"/>
      <c r="E176" s="374"/>
    </row>
    <row r="177" spans="1:5">
      <c r="A177" s="371">
        <v>22</v>
      </c>
      <c r="B177" s="375" t="s">
        <v>1116</v>
      </c>
      <c r="C177" s="378" t="s">
        <v>1062</v>
      </c>
      <c r="D177" s="396" t="s">
        <v>1117</v>
      </c>
      <c r="E177" s="380">
        <f>7763+200*42</f>
        <v>16163</v>
      </c>
    </row>
    <row r="178" spans="1:5">
      <c r="A178" s="371"/>
      <c r="B178" s="375" t="s">
        <v>1118</v>
      </c>
      <c r="C178" s="381" t="s">
        <v>1065</v>
      </c>
      <c r="D178" s="379"/>
      <c r="E178" s="382"/>
    </row>
    <row r="179" spans="1:5">
      <c r="A179" s="371"/>
      <c r="B179" s="375"/>
      <c r="C179" s="381" t="s">
        <v>1066</v>
      </c>
      <c r="D179" s="379"/>
      <c r="E179" s="382"/>
    </row>
    <row r="180" spans="1:5">
      <c r="A180" s="371"/>
      <c r="B180" s="375"/>
      <c r="C180" s="381" t="s">
        <v>1067</v>
      </c>
      <c r="D180" s="379"/>
      <c r="E180" s="382"/>
    </row>
    <row r="181" spans="1:5">
      <c r="A181" s="371"/>
      <c r="B181" s="376"/>
      <c r="C181" s="381" t="s">
        <v>1068</v>
      </c>
      <c r="D181" s="384"/>
      <c r="E181" s="382"/>
    </row>
    <row r="182" spans="1:5">
      <c r="A182" s="371"/>
      <c r="B182" s="183"/>
      <c r="C182" s="411" t="s">
        <v>1119</v>
      </c>
      <c r="D182" s="384"/>
      <c r="E182" s="382"/>
    </row>
    <row r="183" spans="1:5">
      <c r="A183" s="371"/>
      <c r="B183" s="183"/>
      <c r="C183" s="401"/>
      <c r="D183" s="384"/>
      <c r="E183" s="382"/>
    </row>
    <row r="184" ht="27.75" spans="1:5">
      <c r="A184" s="371">
        <v>23</v>
      </c>
      <c r="B184" s="412" t="s">
        <v>1120</v>
      </c>
      <c r="C184" s="378" t="s">
        <v>1062</v>
      </c>
      <c r="D184" s="378" t="s">
        <v>1121</v>
      </c>
      <c r="E184" s="413">
        <f>7720+135*136</f>
        <v>26080</v>
      </c>
    </row>
    <row r="185" spans="1:5">
      <c r="A185" s="371"/>
      <c r="B185" s="412" t="s">
        <v>1122</v>
      </c>
      <c r="C185" s="381" t="s">
        <v>1065</v>
      </c>
      <c r="D185" s="378"/>
      <c r="E185" s="414"/>
    </row>
    <row r="186" spans="1:5">
      <c r="A186" s="371"/>
      <c r="B186" s="412"/>
      <c r="C186" s="381" t="s">
        <v>1066</v>
      </c>
      <c r="D186" s="378"/>
      <c r="E186" s="414"/>
    </row>
    <row r="187" spans="1:5">
      <c r="A187" s="371"/>
      <c r="B187" s="412"/>
      <c r="C187" s="381" t="s">
        <v>1067</v>
      </c>
      <c r="D187" s="415"/>
      <c r="E187" s="414"/>
    </row>
    <row r="188" spans="1:5">
      <c r="A188" s="371"/>
      <c r="B188" s="376"/>
      <c r="C188" s="381" t="s">
        <v>1068</v>
      </c>
      <c r="D188" s="415"/>
      <c r="E188" s="414"/>
    </row>
    <row r="189" spans="1:5">
      <c r="A189" s="371"/>
      <c r="B189" s="376"/>
      <c r="C189" s="189" t="s">
        <v>1123</v>
      </c>
      <c r="D189" s="415"/>
      <c r="E189" s="414"/>
    </row>
    <row r="190" spans="1:5">
      <c r="A190" s="371"/>
      <c r="B190" s="376"/>
      <c r="C190" s="189"/>
      <c r="D190" s="415"/>
      <c r="E190" s="414"/>
    </row>
    <row r="191" ht="27.75" spans="1:5">
      <c r="A191" s="371">
        <v>24</v>
      </c>
      <c r="B191" s="376" t="s">
        <v>1124</v>
      </c>
      <c r="C191" t="s">
        <v>1049</v>
      </c>
      <c r="D191" s="373" t="s">
        <v>1125</v>
      </c>
      <c r="E191" s="374">
        <f>30220+7120*1</f>
        <v>37340</v>
      </c>
    </row>
    <row r="192" spans="1:5">
      <c r="A192" s="371"/>
      <c r="B192" s="376" t="s">
        <v>1126</v>
      </c>
      <c r="C192" t="s">
        <v>1052</v>
      </c>
      <c r="D192" s="373"/>
      <c r="E192" s="374"/>
    </row>
    <row r="193" spans="1:5">
      <c r="A193" s="371"/>
      <c r="B193" s="376"/>
      <c r="C193" t="s">
        <v>1053</v>
      </c>
      <c r="D193" s="373"/>
      <c r="E193" s="374"/>
    </row>
    <row r="194" spans="1:5">
      <c r="A194" s="371"/>
      <c r="B194" s="376"/>
      <c r="C194" t="s">
        <v>1054</v>
      </c>
      <c r="D194" s="373"/>
      <c r="E194" s="374"/>
    </row>
    <row r="195" spans="1:5">
      <c r="A195" s="371"/>
      <c r="B195" s="376"/>
      <c r="C195" t="s">
        <v>1127</v>
      </c>
      <c r="D195" s="373"/>
      <c r="E195" s="374"/>
    </row>
    <row r="196" spans="1:5">
      <c r="A196" s="371"/>
      <c r="B196" s="376"/>
      <c r="C196"/>
      <c r="D196" s="373"/>
      <c r="E196" s="374"/>
    </row>
    <row r="197" ht="27.75" spans="1:5">
      <c r="A197" s="371">
        <v>25</v>
      </c>
      <c r="B197" s="375" t="s">
        <v>1128</v>
      </c>
      <c r="C197" s="378" t="s">
        <v>1062</v>
      </c>
      <c r="D197" s="373" t="s">
        <v>1129</v>
      </c>
      <c r="E197" s="392">
        <f>2925*1</f>
        <v>2925</v>
      </c>
    </row>
    <row r="198" ht="27.75" spans="1:5">
      <c r="A198" s="371"/>
      <c r="B198" s="375" t="s">
        <v>1130</v>
      </c>
      <c r="C198" s="381" t="s">
        <v>1065</v>
      </c>
      <c r="D198" s="373"/>
      <c r="E198" s="393"/>
    </row>
    <row r="199" spans="1:5">
      <c r="A199" s="371"/>
      <c r="B199" s="375"/>
      <c r="C199" s="381" t="s">
        <v>1066</v>
      </c>
      <c r="D199" s="373"/>
      <c r="E199" s="392"/>
    </row>
    <row r="200" spans="1:5">
      <c r="A200" s="371"/>
      <c r="B200" s="375"/>
      <c r="C200" s="381" t="s">
        <v>1067</v>
      </c>
      <c r="D200" s="373"/>
      <c r="E200" s="392"/>
    </row>
    <row r="201" spans="1:5">
      <c r="A201" s="371"/>
      <c r="B201" s="394"/>
      <c r="C201" s="381" t="s">
        <v>1068</v>
      </c>
      <c r="D201" s="373"/>
      <c r="E201" s="392"/>
    </row>
    <row r="202" spans="1:5">
      <c r="A202" s="371"/>
      <c r="B202" s="376"/>
      <c r="C202" s="381" t="s">
        <v>1131</v>
      </c>
      <c r="D202" s="373"/>
      <c r="E202" s="392"/>
    </row>
    <row r="203" spans="1:5">
      <c r="A203" s="371"/>
      <c r="B203" s="376"/>
      <c r="C203" s="401"/>
      <c r="D203" s="415"/>
      <c r="E203" s="414"/>
    </row>
    <row r="204" ht="27.75" spans="1:5">
      <c r="A204" s="371">
        <v>26</v>
      </c>
      <c r="B204" s="402" t="s">
        <v>1107</v>
      </c>
      <c r="C204" s="378" t="s">
        <v>1062</v>
      </c>
      <c r="D204" s="403" t="s">
        <v>1094</v>
      </c>
      <c r="E204" s="404">
        <f>30690+139*1</f>
        <v>30829</v>
      </c>
    </row>
    <row r="205" spans="1:5">
      <c r="A205" s="371"/>
      <c r="B205" s="402" t="s">
        <v>1132</v>
      </c>
      <c r="C205" s="381" t="s">
        <v>1065</v>
      </c>
      <c r="D205" s="403"/>
      <c r="E205" s="405"/>
    </row>
    <row r="206" spans="1:5">
      <c r="A206" s="371"/>
      <c r="B206" s="402"/>
      <c r="C206" s="381" t="s">
        <v>1066</v>
      </c>
      <c r="D206" s="406"/>
      <c r="E206" s="407"/>
    </row>
    <row r="207" spans="1:5">
      <c r="A207" s="371"/>
      <c r="B207" s="376"/>
      <c r="C207" s="381" t="s">
        <v>1067</v>
      </c>
      <c r="D207" s="408"/>
      <c r="E207" s="407"/>
    </row>
    <row r="208" spans="1:5">
      <c r="A208" s="371"/>
      <c r="B208" s="183"/>
      <c r="C208" s="381" t="s">
        <v>1068</v>
      </c>
      <c r="D208" s="408"/>
      <c r="E208" s="407"/>
    </row>
    <row r="209" spans="1:5">
      <c r="A209" s="371"/>
      <c r="B209" s="402"/>
      <c r="C209" s="381" t="s">
        <v>1096</v>
      </c>
      <c r="D209" s="408"/>
      <c r="E209" s="407"/>
    </row>
    <row r="210" spans="1:5">
      <c r="A210" s="371"/>
      <c r="B210" s="402"/>
      <c r="C210" s="381"/>
      <c r="D210" s="408"/>
      <c r="E210" s="407"/>
    </row>
    <row r="211" ht="27.75" spans="1:5">
      <c r="A211" s="371">
        <v>27</v>
      </c>
      <c r="B211" s="375" t="s">
        <v>1079</v>
      </c>
      <c r="C211" s="378" t="s">
        <v>1062</v>
      </c>
      <c r="D211" s="373" t="s">
        <v>1080</v>
      </c>
      <c r="E211" s="392">
        <f>2470*1</f>
        <v>2470</v>
      </c>
    </row>
    <row r="212" spans="1:5">
      <c r="A212" s="371"/>
      <c r="B212" s="375" t="s">
        <v>1081</v>
      </c>
      <c r="C212" s="381" t="s">
        <v>1065</v>
      </c>
      <c r="D212" s="373"/>
      <c r="E212" s="393"/>
    </row>
    <row r="213" spans="1:5">
      <c r="A213" s="371"/>
      <c r="B213" s="375" t="s">
        <v>1082</v>
      </c>
      <c r="C213" s="381" t="s">
        <v>1066</v>
      </c>
      <c r="D213" s="373"/>
      <c r="E213" s="392"/>
    </row>
    <row r="214" spans="1:5">
      <c r="A214" s="371"/>
      <c r="B214" s="375"/>
      <c r="C214" s="381" t="s">
        <v>1067</v>
      </c>
      <c r="D214" s="373"/>
      <c r="E214" s="392"/>
    </row>
    <row r="215" spans="1:5">
      <c r="A215" s="383"/>
      <c r="B215" s="394"/>
      <c r="C215" s="381" t="s">
        <v>1068</v>
      </c>
      <c r="D215" s="373"/>
      <c r="E215" s="392"/>
    </row>
    <row r="216" spans="1:5">
      <c r="A216" s="383"/>
      <c r="B216" s="394"/>
      <c r="C216" s="381" t="s">
        <v>1083</v>
      </c>
      <c r="D216" s="373"/>
      <c r="E216" s="392"/>
    </row>
    <row r="217" spans="1:5">
      <c r="A217" s="383"/>
      <c r="B217" s="394"/>
      <c r="C217" s="381"/>
      <c r="D217" s="373"/>
      <c r="E217" s="392"/>
    </row>
    <row r="218" spans="1:5">
      <c r="A218" s="371">
        <v>28</v>
      </c>
      <c r="B218" s="376" t="s">
        <v>1133</v>
      </c>
      <c r="C218" s="381" t="s">
        <v>1062</v>
      </c>
      <c r="D218" s="379" t="s">
        <v>1134</v>
      </c>
      <c r="E218" s="382">
        <f>1740*4*0.8</f>
        <v>5568</v>
      </c>
    </row>
    <row r="219" spans="1:5">
      <c r="A219" s="383"/>
      <c r="B219" s="385"/>
      <c r="C219" s="381" t="s">
        <v>1065</v>
      </c>
      <c r="D219" s="384"/>
      <c r="E219" s="382"/>
    </row>
    <row r="220" spans="1:5">
      <c r="A220" s="383"/>
      <c r="B220" s="376"/>
      <c r="C220" s="381" t="s">
        <v>1066</v>
      </c>
      <c r="D220" s="384"/>
      <c r="E220" s="382"/>
    </row>
    <row r="221" spans="1:5">
      <c r="A221" s="383"/>
      <c r="B221" s="376"/>
      <c r="C221" s="381" t="s">
        <v>1067</v>
      </c>
      <c r="D221" s="384"/>
      <c r="E221" s="382"/>
    </row>
    <row r="222" spans="1:5">
      <c r="A222" s="383"/>
      <c r="B222" s="376"/>
      <c r="C222" s="381" t="s">
        <v>1073</v>
      </c>
      <c r="D222" s="384"/>
      <c r="E222" s="382"/>
    </row>
    <row r="223" spans="1:5">
      <c r="A223" s="383"/>
      <c r="B223" s="376"/>
      <c r="C223" s="381" t="s">
        <v>1074</v>
      </c>
      <c r="D223" s="384"/>
      <c r="E223" s="382"/>
    </row>
    <row r="224" spans="1:5">
      <c r="A224" s="383"/>
      <c r="B224" s="376"/>
      <c r="C224"/>
      <c r="D224" s="384"/>
      <c r="E224" s="382"/>
    </row>
    <row r="225" ht="18" spans="1:5">
      <c r="A225" s="371"/>
      <c r="B225" s="410" t="s">
        <v>1135</v>
      </c>
      <c r="C225" s="401"/>
      <c r="D225" s="384"/>
      <c r="E225" s="382"/>
    </row>
    <row r="226" ht="27.75" spans="1:5">
      <c r="A226" s="371">
        <v>29</v>
      </c>
      <c r="B226" s="376" t="s">
        <v>1056</v>
      </c>
      <c r="C226" t="s">
        <v>1049</v>
      </c>
      <c r="D226" s="373" t="s">
        <v>1136</v>
      </c>
      <c r="E226" s="374">
        <f>133000+0.011*2270</f>
        <v>133024.97</v>
      </c>
    </row>
    <row r="227" spans="1:5">
      <c r="A227" s="371"/>
      <c r="B227" s="376" t="s">
        <v>1137</v>
      </c>
      <c r="C227" t="s">
        <v>1052</v>
      </c>
      <c r="D227" s="373"/>
      <c r="E227" s="374"/>
    </row>
    <row r="228" spans="1:5">
      <c r="A228" s="371"/>
      <c r="B228" s="376" t="s">
        <v>1138</v>
      </c>
      <c r="C228" t="s">
        <v>1053</v>
      </c>
      <c r="D228" s="373"/>
      <c r="E228" s="374"/>
    </row>
    <row r="229" spans="1:5">
      <c r="A229" s="371"/>
      <c r="B229" s="376"/>
      <c r="C229" t="s">
        <v>1054</v>
      </c>
      <c r="D229" s="373"/>
      <c r="E229" s="374"/>
    </row>
    <row r="230" spans="1:5">
      <c r="A230" s="371"/>
      <c r="B230" s="376"/>
      <c r="C230" t="s">
        <v>1060</v>
      </c>
      <c r="D230" s="373"/>
      <c r="E230" s="374"/>
    </row>
    <row r="231" spans="1:5">
      <c r="A231" s="371"/>
      <c r="B231" s="376"/>
      <c r="C231"/>
      <c r="D231" s="373"/>
      <c r="E231" s="374"/>
    </row>
    <row r="232" spans="1:5">
      <c r="A232" s="371">
        <v>30</v>
      </c>
      <c r="B232" s="376" t="s">
        <v>1139</v>
      </c>
      <c r="C232" t="s">
        <v>1062</v>
      </c>
      <c r="D232" s="373" t="s">
        <v>1102</v>
      </c>
      <c r="E232" s="374">
        <f>6600*1</f>
        <v>6600</v>
      </c>
    </row>
    <row r="233" spans="1:5">
      <c r="A233" s="371"/>
      <c r="B233" s="376" t="s">
        <v>1077</v>
      </c>
      <c r="C233" t="s">
        <v>1065</v>
      </c>
      <c r="D233" s="373"/>
      <c r="E233" s="374"/>
    </row>
    <row r="234" spans="1:5">
      <c r="A234" s="371"/>
      <c r="B234" s="376"/>
      <c r="C234" t="s">
        <v>1066</v>
      </c>
      <c r="D234" s="373"/>
      <c r="E234" s="374"/>
    </row>
    <row r="235" spans="1:5">
      <c r="A235" s="371"/>
      <c r="B235" s="376"/>
      <c r="C235" t="s">
        <v>1067</v>
      </c>
      <c r="D235" s="373"/>
      <c r="E235" s="374"/>
    </row>
    <row r="236" spans="1:5">
      <c r="A236" s="371"/>
      <c r="B236" s="376"/>
      <c r="C236" t="s">
        <v>1068</v>
      </c>
      <c r="D236" s="373"/>
      <c r="E236" s="374"/>
    </row>
    <row r="237" spans="1:5">
      <c r="A237" s="371"/>
      <c r="B237" s="376"/>
      <c r="C237" t="s">
        <v>1103</v>
      </c>
      <c r="D237" s="373"/>
      <c r="E237" s="374"/>
    </row>
    <row r="238" spans="1:5">
      <c r="A238" s="371"/>
      <c r="B238" s="376"/>
      <c r="C238"/>
      <c r="D238" s="373"/>
      <c r="E238" s="374"/>
    </row>
    <row r="239" ht="27.75" spans="1:5">
      <c r="A239" s="371">
        <v>31</v>
      </c>
      <c r="B239" s="402" t="s">
        <v>1107</v>
      </c>
      <c r="C239" s="378" t="s">
        <v>1062</v>
      </c>
      <c r="D239" s="403" t="s">
        <v>1094</v>
      </c>
      <c r="E239" s="404">
        <f>30690+139*1</f>
        <v>30829</v>
      </c>
    </row>
    <row r="240" spans="1:5">
      <c r="A240" s="371"/>
      <c r="B240" s="402" t="s">
        <v>1140</v>
      </c>
      <c r="C240" s="381" t="s">
        <v>1065</v>
      </c>
      <c r="D240" s="403"/>
      <c r="E240" s="405"/>
    </row>
    <row r="241" spans="1:5">
      <c r="A241" s="371"/>
      <c r="B241" s="402"/>
      <c r="C241" s="381" t="s">
        <v>1066</v>
      </c>
      <c r="D241" s="406"/>
      <c r="E241" s="407"/>
    </row>
    <row r="242" spans="1:5">
      <c r="A242" s="371"/>
      <c r="B242" s="376"/>
      <c r="C242" s="381" t="s">
        <v>1067</v>
      </c>
      <c r="D242" s="408"/>
      <c r="E242" s="407"/>
    </row>
    <row r="243" spans="1:5">
      <c r="A243" s="371"/>
      <c r="B243" s="183"/>
      <c r="C243" s="381" t="s">
        <v>1068</v>
      </c>
      <c r="D243" s="408"/>
      <c r="E243" s="407"/>
    </row>
    <row r="244" spans="1:5">
      <c r="A244" s="371"/>
      <c r="B244" s="183"/>
      <c r="C244" s="381" t="s">
        <v>1096</v>
      </c>
      <c r="D244" s="408"/>
      <c r="E244" s="407"/>
    </row>
    <row r="245" spans="1:5">
      <c r="A245" s="371"/>
      <c r="B245" s="402"/>
      <c r="C245"/>
      <c r="D245" s="408"/>
      <c r="E245" s="407"/>
    </row>
    <row r="246" ht="27.75" spans="1:5">
      <c r="A246" s="371">
        <v>32</v>
      </c>
      <c r="B246" s="377" t="s">
        <v>1141</v>
      </c>
      <c r="C246" s="378" t="s">
        <v>1062</v>
      </c>
      <c r="D246" s="379" t="s">
        <v>1063</v>
      </c>
      <c r="E246" s="380">
        <f>11220*1*1</f>
        <v>11220</v>
      </c>
    </row>
    <row r="247" spans="1:5">
      <c r="A247" s="371"/>
      <c r="B247" s="375" t="s">
        <v>1064</v>
      </c>
      <c r="C247" s="381" t="s">
        <v>1065</v>
      </c>
      <c r="D247" s="379"/>
      <c r="E247" s="382"/>
    </row>
    <row r="248" spans="1:5">
      <c r="A248" s="371"/>
      <c r="B248" s="375"/>
      <c r="C248" s="381" t="s">
        <v>1066</v>
      </c>
      <c r="D248" s="379"/>
      <c r="E248" s="382"/>
    </row>
    <row r="249" spans="1:5">
      <c r="A249" s="371"/>
      <c r="B249" s="376"/>
      <c r="C249" s="381" t="s">
        <v>1067</v>
      </c>
      <c r="D249" s="379"/>
      <c r="E249" s="382"/>
    </row>
    <row r="250" spans="1:5">
      <c r="A250" s="383"/>
      <c r="B250" s="376"/>
      <c r="C250" s="381" t="s">
        <v>1068</v>
      </c>
      <c r="D250" s="384"/>
      <c r="E250" s="382"/>
    </row>
    <row r="251" spans="1:5">
      <c r="A251" s="371"/>
      <c r="B251" s="376"/>
      <c r="C251" s="381" t="s">
        <v>1069</v>
      </c>
      <c r="D251" s="384"/>
      <c r="E251" s="382"/>
    </row>
    <row r="252" spans="1:5">
      <c r="A252" s="371"/>
      <c r="B252" s="376"/>
      <c r="C252" s="381" t="s">
        <v>1070</v>
      </c>
      <c r="D252" s="386"/>
      <c r="E252" s="387"/>
    </row>
    <row r="253" spans="1:5">
      <c r="A253" s="371"/>
      <c r="B253" s="376"/>
      <c r="C253" s="381"/>
      <c r="D253" s="386"/>
      <c r="E253" s="387"/>
    </row>
    <row r="254" spans="1:5">
      <c r="A254" s="371">
        <v>33</v>
      </c>
      <c r="B254" s="375" t="s">
        <v>1142</v>
      </c>
      <c r="C254" s="378" t="s">
        <v>1062</v>
      </c>
      <c r="D254" s="396" t="s">
        <v>1143</v>
      </c>
      <c r="E254" s="380">
        <f>11960+26*1</f>
        <v>11986</v>
      </c>
    </row>
    <row r="255" spans="1:5">
      <c r="A255" s="371"/>
      <c r="B255" s="375" t="s">
        <v>1144</v>
      </c>
      <c r="C255" s="381" t="s">
        <v>1065</v>
      </c>
      <c r="D255" s="379"/>
      <c r="E255" s="382"/>
    </row>
    <row r="256" spans="1:5">
      <c r="A256" s="371"/>
      <c r="B256" s="375"/>
      <c r="C256" s="381" t="s">
        <v>1066</v>
      </c>
      <c r="D256" s="379"/>
      <c r="E256" s="382"/>
    </row>
    <row r="257" spans="1:5">
      <c r="A257" s="371"/>
      <c r="B257" s="375"/>
      <c r="C257" s="381" t="s">
        <v>1067</v>
      </c>
      <c r="D257" s="379"/>
      <c r="E257" s="382"/>
    </row>
    <row r="258" spans="1:5">
      <c r="A258" s="371"/>
      <c r="B258" s="376"/>
      <c r="C258" s="381" t="s">
        <v>1068</v>
      </c>
      <c r="D258" s="384"/>
      <c r="E258" s="382"/>
    </row>
    <row r="259" spans="1:5">
      <c r="A259" s="371"/>
      <c r="B259" s="183"/>
      <c r="C259" s="411" t="s">
        <v>1055</v>
      </c>
      <c r="D259" s="384"/>
      <c r="E259" s="382"/>
    </row>
    <row r="260" spans="1:5">
      <c r="A260" s="371"/>
      <c r="B260" s="183"/>
      <c r="C260" s="411"/>
      <c r="D260" s="384"/>
      <c r="E260" s="382"/>
    </row>
    <row r="261" ht="27.75" spans="1:5">
      <c r="A261" s="371">
        <v>34</v>
      </c>
      <c r="B261" s="402" t="s">
        <v>1107</v>
      </c>
      <c r="C261" s="378" t="s">
        <v>1062</v>
      </c>
      <c r="D261" s="403" t="s">
        <v>1094</v>
      </c>
      <c r="E261" s="404">
        <f>30690+139*1</f>
        <v>30829</v>
      </c>
    </row>
    <row r="262" spans="1:5">
      <c r="A262" s="371"/>
      <c r="B262" s="402" t="s">
        <v>1140</v>
      </c>
      <c r="C262" s="381" t="s">
        <v>1065</v>
      </c>
      <c r="D262" s="403"/>
      <c r="E262" s="405"/>
    </row>
    <row r="263" spans="1:5">
      <c r="A263" s="371"/>
      <c r="B263" s="402"/>
      <c r="C263" s="381" t="s">
        <v>1066</v>
      </c>
      <c r="D263" s="406"/>
      <c r="E263" s="407"/>
    </row>
    <row r="264" spans="1:5">
      <c r="A264" s="371"/>
      <c r="B264" s="376"/>
      <c r="C264" s="381" t="s">
        <v>1067</v>
      </c>
      <c r="D264" s="408"/>
      <c r="E264" s="407"/>
    </row>
    <row r="265" spans="1:5">
      <c r="A265" s="371"/>
      <c r="B265" s="183"/>
      <c r="C265" s="381" t="s">
        <v>1068</v>
      </c>
      <c r="D265" s="408"/>
      <c r="E265" s="407"/>
    </row>
    <row r="266" spans="1:5">
      <c r="A266" s="371"/>
      <c r="B266" s="183"/>
      <c r="C266" s="381" t="s">
        <v>1096</v>
      </c>
      <c r="D266" s="408"/>
      <c r="E266" s="407"/>
    </row>
    <row r="267" spans="1:5">
      <c r="A267" s="371"/>
      <c r="B267" s="183"/>
      <c r="C267" s="381"/>
      <c r="D267" s="408"/>
      <c r="E267" s="407"/>
    </row>
    <row r="268" ht="27.75" spans="1:5">
      <c r="A268" s="371">
        <v>35</v>
      </c>
      <c r="B268" s="375" t="s">
        <v>1079</v>
      </c>
      <c r="C268" s="378" t="s">
        <v>1062</v>
      </c>
      <c r="D268" s="373" t="s">
        <v>1080</v>
      </c>
      <c r="E268" s="392">
        <f>2470*1</f>
        <v>2470</v>
      </c>
    </row>
    <row r="269" spans="1:5">
      <c r="A269" s="371"/>
      <c r="B269" s="375" t="s">
        <v>1081</v>
      </c>
      <c r="C269" s="381" t="s">
        <v>1065</v>
      </c>
      <c r="D269" s="373"/>
      <c r="E269" s="393"/>
    </row>
    <row r="270" spans="1:5">
      <c r="A270" s="371"/>
      <c r="B270" s="375" t="s">
        <v>1082</v>
      </c>
      <c r="C270" s="381" t="s">
        <v>1066</v>
      </c>
      <c r="D270" s="373"/>
      <c r="E270" s="392"/>
    </row>
    <row r="271" spans="1:5">
      <c r="A271" s="371"/>
      <c r="B271" s="375"/>
      <c r="C271" s="381" t="s">
        <v>1067</v>
      </c>
      <c r="D271" s="373"/>
      <c r="E271" s="392"/>
    </row>
    <row r="272" spans="1:5">
      <c r="A272" s="383"/>
      <c r="B272" s="394"/>
      <c r="C272" s="381" t="s">
        <v>1068</v>
      </c>
      <c r="D272" s="373"/>
      <c r="E272" s="392"/>
    </row>
    <row r="273" spans="1:5">
      <c r="A273" s="383"/>
      <c r="B273" s="394"/>
      <c r="C273" s="381" t="s">
        <v>1083</v>
      </c>
      <c r="D273" s="373"/>
      <c r="E273" s="392"/>
    </row>
    <row r="274" spans="1:5">
      <c r="A274" s="383"/>
      <c r="B274" s="394"/>
      <c r="C274" s="381"/>
      <c r="D274" s="373"/>
      <c r="E274" s="392"/>
    </row>
    <row r="275" spans="1:5">
      <c r="A275" s="371">
        <v>36</v>
      </c>
      <c r="B275" s="376" t="s">
        <v>1145</v>
      </c>
      <c r="C275" s="381" t="s">
        <v>1062</v>
      </c>
      <c r="D275" s="379" t="s">
        <v>1085</v>
      </c>
      <c r="E275" s="382">
        <f>1740*3*0.8</f>
        <v>4176</v>
      </c>
    </row>
    <row r="276" spans="1:5">
      <c r="A276" s="383"/>
      <c r="B276" s="385"/>
      <c r="C276" s="381" t="s">
        <v>1065</v>
      </c>
      <c r="D276" s="384"/>
      <c r="E276" s="382"/>
    </row>
    <row r="277" spans="1:5">
      <c r="A277" s="383"/>
      <c r="B277" s="376"/>
      <c r="C277" s="381" t="s">
        <v>1066</v>
      </c>
      <c r="D277" s="384"/>
      <c r="E277" s="382"/>
    </row>
    <row r="278" spans="1:5">
      <c r="A278" s="383"/>
      <c r="B278" s="376"/>
      <c r="C278" s="381" t="s">
        <v>1067</v>
      </c>
      <c r="D278" s="384"/>
      <c r="E278" s="382"/>
    </row>
    <row r="279" spans="1:5">
      <c r="A279" s="383"/>
      <c r="B279" s="376"/>
      <c r="C279" s="381" t="s">
        <v>1073</v>
      </c>
      <c r="D279" s="384"/>
      <c r="E279" s="382"/>
    </row>
    <row r="280" spans="1:5">
      <c r="A280" s="371"/>
      <c r="B280" s="376"/>
      <c r="C280" s="381" t="s">
        <v>1074</v>
      </c>
      <c r="D280" s="386"/>
      <c r="E280" s="387"/>
    </row>
    <row r="281" ht="18" spans="1:5">
      <c r="A281" s="371"/>
      <c r="B281" s="410" t="s">
        <v>1146</v>
      </c>
      <c r="C281" s="401"/>
      <c r="D281" s="384"/>
      <c r="E281" s="382"/>
    </row>
    <row r="282" ht="27.75" spans="1:5">
      <c r="A282" s="371">
        <v>37</v>
      </c>
      <c r="B282" s="376" t="s">
        <v>1056</v>
      </c>
      <c r="C282" t="s">
        <v>1049</v>
      </c>
      <c r="D282" s="373" t="s">
        <v>1147</v>
      </c>
      <c r="E282" s="374">
        <f>133000+0.016*2270</f>
        <v>133036.32</v>
      </c>
    </row>
    <row r="283" spans="1:5">
      <c r="A283" s="371"/>
      <c r="B283" s="376" t="s">
        <v>1148</v>
      </c>
      <c r="C283" t="s">
        <v>1052</v>
      </c>
      <c r="D283" s="373"/>
      <c r="E283" s="374"/>
    </row>
    <row r="284" spans="1:5">
      <c r="A284" s="371"/>
      <c r="B284" s="376" t="s">
        <v>1149</v>
      </c>
      <c r="C284" t="s">
        <v>1053</v>
      </c>
      <c r="D284" s="373"/>
      <c r="E284" s="374"/>
    </row>
    <row r="285" spans="1:5">
      <c r="A285" s="371"/>
      <c r="B285" s="376"/>
      <c r="C285" t="s">
        <v>1054</v>
      </c>
      <c r="D285" s="373"/>
      <c r="E285" s="374"/>
    </row>
    <row r="286" spans="1:5">
      <c r="A286" s="371"/>
      <c r="B286" s="376"/>
      <c r="C286" t="s">
        <v>1060</v>
      </c>
      <c r="D286" s="373"/>
      <c r="E286" s="374"/>
    </row>
    <row r="287" spans="1:5">
      <c r="A287" s="371"/>
      <c r="B287" s="376"/>
      <c r="C287"/>
      <c r="D287" s="373"/>
      <c r="E287" s="374"/>
    </row>
    <row r="288" spans="1:5">
      <c r="A288" s="371">
        <v>38</v>
      </c>
      <c r="B288" s="376" t="s">
        <v>1115</v>
      </c>
      <c r="C288" t="s">
        <v>1062</v>
      </c>
      <c r="D288" s="373" t="s">
        <v>1102</v>
      </c>
      <c r="E288" s="374">
        <f>6600*1</f>
        <v>6600</v>
      </c>
    </row>
    <row r="289" spans="1:5">
      <c r="A289" s="371"/>
      <c r="B289" s="376" t="s">
        <v>1077</v>
      </c>
      <c r="C289" t="s">
        <v>1065</v>
      </c>
      <c r="D289" s="373"/>
      <c r="E289" s="374"/>
    </row>
    <row r="290" spans="1:5">
      <c r="A290" s="371"/>
      <c r="B290" s="376"/>
      <c r="C290" t="s">
        <v>1066</v>
      </c>
      <c r="D290" s="373"/>
      <c r="E290" s="374"/>
    </row>
    <row r="291" spans="1:5">
      <c r="A291" s="371"/>
      <c r="B291" s="376"/>
      <c r="C291" t="s">
        <v>1067</v>
      </c>
      <c r="D291" s="373"/>
      <c r="E291" s="374"/>
    </row>
    <row r="292" spans="1:5">
      <c r="A292" s="371"/>
      <c r="B292" s="376"/>
      <c r="C292" t="s">
        <v>1068</v>
      </c>
      <c r="D292" s="373"/>
      <c r="E292" s="374"/>
    </row>
    <row r="293" spans="1:5">
      <c r="A293" s="371"/>
      <c r="B293" s="376"/>
      <c r="C293" t="s">
        <v>1103</v>
      </c>
      <c r="D293" s="373"/>
      <c r="E293" s="374"/>
    </row>
    <row r="294" spans="1:5">
      <c r="A294" s="371"/>
      <c r="B294" s="376"/>
      <c r="C294"/>
      <c r="D294" s="373"/>
      <c r="E294" s="374"/>
    </row>
    <row r="295" ht="27.75" spans="1:5">
      <c r="A295" s="371">
        <v>39</v>
      </c>
      <c r="B295" s="377" t="s">
        <v>1141</v>
      </c>
      <c r="C295" s="378" t="s">
        <v>1062</v>
      </c>
      <c r="D295" s="379" t="s">
        <v>1063</v>
      </c>
      <c r="E295" s="380">
        <f>11220*1*1</f>
        <v>11220</v>
      </c>
    </row>
    <row r="296" spans="1:5">
      <c r="A296" s="371"/>
      <c r="B296" s="375" t="s">
        <v>1064</v>
      </c>
      <c r="C296" s="381" t="s">
        <v>1065</v>
      </c>
      <c r="D296" s="379"/>
      <c r="E296" s="382"/>
    </row>
    <row r="297" spans="1:5">
      <c r="A297" s="371"/>
      <c r="B297" s="375"/>
      <c r="C297" s="381" t="s">
        <v>1066</v>
      </c>
      <c r="D297" s="379"/>
      <c r="E297" s="382"/>
    </row>
    <row r="298" spans="1:5">
      <c r="A298" s="371"/>
      <c r="B298" s="376"/>
      <c r="C298" s="381" t="s">
        <v>1067</v>
      </c>
      <c r="D298" s="379"/>
      <c r="E298" s="382"/>
    </row>
    <row r="299" spans="1:5">
      <c r="A299" s="383"/>
      <c r="B299" s="376"/>
      <c r="C299" s="381" t="s">
        <v>1068</v>
      </c>
      <c r="D299" s="384"/>
      <c r="E299" s="382"/>
    </row>
    <row r="300" spans="1:5">
      <c r="A300" s="371"/>
      <c r="B300" s="376"/>
      <c r="C300" s="381" t="s">
        <v>1069</v>
      </c>
      <c r="D300" s="384"/>
      <c r="E300" s="382"/>
    </row>
    <row r="301" spans="1:5">
      <c r="A301" s="371"/>
      <c r="B301" s="376"/>
      <c r="C301" s="381" t="s">
        <v>1070</v>
      </c>
      <c r="D301" s="386"/>
      <c r="E301" s="387"/>
    </row>
    <row r="302" spans="1:5">
      <c r="A302" s="371"/>
      <c r="B302" s="376"/>
      <c r="C302" s="381"/>
      <c r="D302" s="386"/>
      <c r="E302" s="387"/>
    </row>
    <row r="303" spans="1:5">
      <c r="A303" s="371">
        <v>40</v>
      </c>
      <c r="B303" s="376" t="s">
        <v>1150</v>
      </c>
      <c r="C303" s="378" t="s">
        <v>1062</v>
      </c>
      <c r="D303" s="396" t="s">
        <v>1151</v>
      </c>
      <c r="E303" s="380">
        <f>11960+50*1</f>
        <v>12010</v>
      </c>
    </row>
    <row r="304" spans="1:5">
      <c r="A304" s="371"/>
      <c r="B304" s="375" t="s">
        <v>1152</v>
      </c>
      <c r="C304" s="381" t="s">
        <v>1065</v>
      </c>
      <c r="D304" s="379"/>
      <c r="E304" s="382"/>
    </row>
    <row r="305" spans="1:5">
      <c r="A305" s="371"/>
      <c r="B305" s="375"/>
      <c r="C305" s="381" t="s">
        <v>1066</v>
      </c>
      <c r="D305" s="379"/>
      <c r="E305" s="382"/>
    </row>
    <row r="306" spans="1:5">
      <c r="A306" s="371"/>
      <c r="B306" s="375"/>
      <c r="C306" s="381" t="s">
        <v>1067</v>
      </c>
      <c r="D306" s="379"/>
      <c r="E306" s="382"/>
    </row>
    <row r="307" spans="1:5">
      <c r="A307" s="371"/>
      <c r="B307" s="376"/>
      <c r="C307" s="381" t="s">
        <v>1068</v>
      </c>
      <c r="D307" s="384"/>
      <c r="E307" s="382"/>
    </row>
    <row r="308" spans="1:5">
      <c r="A308" s="371"/>
      <c r="B308" s="183"/>
      <c r="C308" s="411" t="s">
        <v>1055</v>
      </c>
      <c r="D308" s="384"/>
      <c r="E308" s="382"/>
    </row>
    <row r="309" spans="1:5">
      <c r="A309" s="371"/>
      <c r="B309" s="183"/>
      <c r="C309" s="411"/>
      <c r="D309" s="384"/>
      <c r="E309" s="382"/>
    </row>
    <row r="310" ht="27.75" spans="1:5">
      <c r="A310" s="371">
        <v>41</v>
      </c>
      <c r="B310" s="402" t="s">
        <v>1107</v>
      </c>
      <c r="C310" s="378" t="s">
        <v>1062</v>
      </c>
      <c r="D310" s="403" t="s">
        <v>1094</v>
      </c>
      <c r="E310" s="404">
        <f>30690+139*1</f>
        <v>30829</v>
      </c>
    </row>
    <row r="311" spans="1:5">
      <c r="A311" s="371"/>
      <c r="B311" s="402" t="s">
        <v>1153</v>
      </c>
      <c r="C311" s="381" t="s">
        <v>1065</v>
      </c>
      <c r="D311" s="403"/>
      <c r="E311" s="405"/>
    </row>
    <row r="312" spans="1:5">
      <c r="A312" s="371"/>
      <c r="B312" s="402"/>
      <c r="C312" s="381" t="s">
        <v>1066</v>
      </c>
      <c r="D312" s="406"/>
      <c r="E312" s="407"/>
    </row>
    <row r="313" spans="1:5">
      <c r="A313" s="371"/>
      <c r="B313" s="376"/>
      <c r="C313" s="381" t="s">
        <v>1067</v>
      </c>
      <c r="D313" s="408"/>
      <c r="E313" s="407"/>
    </row>
    <row r="314" spans="1:5">
      <c r="A314" s="371"/>
      <c r="B314" s="183"/>
      <c r="C314" s="381" t="s">
        <v>1068</v>
      </c>
      <c r="D314" s="408"/>
      <c r="E314" s="407"/>
    </row>
    <row r="315" spans="1:5">
      <c r="A315" s="371"/>
      <c r="B315" s="402"/>
      <c r="C315" s="381" t="s">
        <v>1096</v>
      </c>
      <c r="D315" s="408"/>
      <c r="E315" s="407"/>
    </row>
    <row r="316" spans="1:5">
      <c r="A316" s="371"/>
      <c r="B316" s="402"/>
      <c r="C316" s="381"/>
      <c r="D316" s="408"/>
      <c r="E316" s="407"/>
    </row>
    <row r="317" ht="27.75" spans="1:5">
      <c r="A317" s="371">
        <v>42</v>
      </c>
      <c r="B317" s="375" t="s">
        <v>1079</v>
      </c>
      <c r="C317" s="378" t="s">
        <v>1062</v>
      </c>
      <c r="D317" s="373" t="s">
        <v>1080</v>
      </c>
      <c r="E317" s="392">
        <f>2470*1</f>
        <v>2470</v>
      </c>
    </row>
    <row r="318" spans="1:5">
      <c r="A318" s="371"/>
      <c r="B318" s="375" t="s">
        <v>1081</v>
      </c>
      <c r="C318" s="381" t="s">
        <v>1065</v>
      </c>
      <c r="D318" s="373"/>
      <c r="E318" s="393"/>
    </row>
    <row r="319" spans="1:5">
      <c r="A319" s="371"/>
      <c r="B319" s="375" t="s">
        <v>1082</v>
      </c>
      <c r="C319" s="381" t="s">
        <v>1066</v>
      </c>
      <c r="D319" s="373"/>
      <c r="E319" s="392"/>
    </row>
    <row r="320" spans="1:5">
      <c r="A320" s="371"/>
      <c r="B320" s="375"/>
      <c r="C320" s="381" t="s">
        <v>1067</v>
      </c>
      <c r="D320" s="373"/>
      <c r="E320" s="392"/>
    </row>
    <row r="321" spans="1:5">
      <c r="A321" s="383"/>
      <c r="B321" s="394"/>
      <c r="C321" s="381" t="s">
        <v>1068</v>
      </c>
      <c r="D321" s="373"/>
      <c r="E321" s="392"/>
    </row>
    <row r="322" spans="1:5">
      <c r="A322" s="383"/>
      <c r="B322" s="394"/>
      <c r="C322" s="381" t="s">
        <v>1083</v>
      </c>
      <c r="D322" s="373"/>
      <c r="E322" s="392"/>
    </row>
    <row r="323" spans="1:5">
      <c r="A323" s="383"/>
      <c r="B323" s="394"/>
      <c r="C323" s="381"/>
      <c r="D323" s="373"/>
      <c r="E323" s="392"/>
    </row>
    <row r="324" spans="1:5">
      <c r="A324" s="371">
        <v>43</v>
      </c>
      <c r="B324" s="376" t="s">
        <v>1111</v>
      </c>
      <c r="C324" s="381" t="s">
        <v>1062</v>
      </c>
      <c r="D324" s="379" t="s">
        <v>1112</v>
      </c>
      <c r="E324" s="382">
        <f>1740*2*0.8</f>
        <v>2784</v>
      </c>
    </row>
    <row r="325" spans="1:5">
      <c r="A325" s="383"/>
      <c r="B325" s="385"/>
      <c r="C325" s="381" t="s">
        <v>1065</v>
      </c>
      <c r="D325" s="384"/>
      <c r="E325" s="382"/>
    </row>
    <row r="326" spans="1:5">
      <c r="A326" s="383"/>
      <c r="B326" s="376"/>
      <c r="C326" s="381" t="s">
        <v>1066</v>
      </c>
      <c r="D326" s="384"/>
      <c r="E326" s="382"/>
    </row>
    <row r="327" spans="1:5">
      <c r="A327" s="383"/>
      <c r="B327" s="376"/>
      <c r="C327" s="381" t="s">
        <v>1067</v>
      </c>
      <c r="D327" s="384"/>
      <c r="E327" s="382"/>
    </row>
    <row r="328" spans="1:5">
      <c r="A328" s="383"/>
      <c r="B328" s="376"/>
      <c r="C328" s="381" t="s">
        <v>1073</v>
      </c>
      <c r="D328" s="384"/>
      <c r="E328" s="382"/>
    </row>
    <row r="329" spans="1:5">
      <c r="A329" s="383"/>
      <c r="B329" s="376"/>
      <c r="C329" s="381" t="s">
        <v>1074</v>
      </c>
      <c r="D329" s="384"/>
      <c r="E329" s="382"/>
    </row>
    <row r="330" spans="1:5">
      <c r="A330" s="371"/>
      <c r="B330" s="402"/>
      <c r="C330" s="378"/>
      <c r="D330" s="403"/>
      <c r="E330" s="404"/>
    </row>
    <row r="331" ht="18" spans="1:5">
      <c r="A331" s="371"/>
      <c r="B331" s="410" t="s">
        <v>1154</v>
      </c>
      <c r="C331" s="401"/>
      <c r="D331" s="384"/>
      <c r="E331" s="382"/>
    </row>
    <row r="332" ht="27.75" spans="1:5">
      <c r="A332" s="371">
        <v>44</v>
      </c>
      <c r="B332" s="376" t="s">
        <v>1056</v>
      </c>
      <c r="C332" t="s">
        <v>1049</v>
      </c>
      <c r="D332" s="373" t="s">
        <v>1136</v>
      </c>
      <c r="E332" s="374">
        <f>133000+0.011*2270</f>
        <v>133024.97</v>
      </c>
    </row>
    <row r="333" spans="1:5">
      <c r="A333" s="371"/>
      <c r="B333" s="376" t="s">
        <v>1155</v>
      </c>
      <c r="C333" t="s">
        <v>1052</v>
      </c>
      <c r="D333" s="373"/>
      <c r="E333" s="374"/>
    </row>
    <row r="334" spans="1:5">
      <c r="A334" s="371"/>
      <c r="B334" s="376" t="s">
        <v>1138</v>
      </c>
      <c r="C334" t="s">
        <v>1053</v>
      </c>
      <c r="D334" s="373"/>
      <c r="E334" s="374"/>
    </row>
    <row r="335" spans="1:5">
      <c r="A335" s="371"/>
      <c r="B335" s="376"/>
      <c r="C335" t="s">
        <v>1054</v>
      </c>
      <c r="D335" s="373"/>
      <c r="E335" s="374"/>
    </row>
    <row r="336" spans="1:5">
      <c r="A336" s="371"/>
      <c r="B336" s="376"/>
      <c r="C336" t="s">
        <v>1060</v>
      </c>
      <c r="D336" s="373"/>
      <c r="E336" s="374"/>
    </row>
    <row r="337" spans="1:5">
      <c r="A337" s="371"/>
      <c r="B337" s="376"/>
      <c r="C337"/>
      <c r="D337" s="373"/>
      <c r="E337" s="374"/>
    </row>
    <row r="338" spans="1:5">
      <c r="A338" s="371">
        <v>45</v>
      </c>
      <c r="B338" s="376" t="s">
        <v>1156</v>
      </c>
      <c r="C338" t="s">
        <v>1062</v>
      </c>
      <c r="D338" s="373" t="s">
        <v>1102</v>
      </c>
      <c r="E338" s="374">
        <f>6600*1</f>
        <v>6600</v>
      </c>
    </row>
    <row r="339" spans="1:5">
      <c r="A339" s="371"/>
      <c r="B339" s="376" t="s">
        <v>1077</v>
      </c>
      <c r="C339" t="s">
        <v>1065</v>
      </c>
      <c r="D339" s="373"/>
      <c r="E339" s="374"/>
    </row>
    <row r="340" spans="1:5">
      <c r="A340" s="371"/>
      <c r="B340" s="376"/>
      <c r="C340" t="s">
        <v>1066</v>
      </c>
      <c r="D340" s="373"/>
      <c r="E340" s="374"/>
    </row>
    <row r="341" spans="1:5">
      <c r="A341" s="371"/>
      <c r="B341" s="376"/>
      <c r="C341" t="s">
        <v>1067</v>
      </c>
      <c r="D341" s="373"/>
      <c r="E341" s="374"/>
    </row>
    <row r="342" spans="1:5">
      <c r="A342" s="371"/>
      <c r="B342" s="376"/>
      <c r="C342" t="s">
        <v>1068</v>
      </c>
      <c r="D342" s="373"/>
      <c r="E342" s="374"/>
    </row>
    <row r="343" spans="1:5">
      <c r="A343" s="371"/>
      <c r="B343" s="376"/>
      <c r="C343" t="s">
        <v>1103</v>
      </c>
      <c r="D343" s="373"/>
      <c r="E343" s="374"/>
    </row>
    <row r="344" spans="1:5">
      <c r="A344" s="371"/>
      <c r="B344" s="376"/>
      <c r="C344"/>
      <c r="D344" s="373"/>
      <c r="E344" s="374"/>
    </row>
    <row r="345" ht="27.75" spans="1:5">
      <c r="A345" s="371">
        <v>46</v>
      </c>
      <c r="B345" s="377" t="s">
        <v>1141</v>
      </c>
      <c r="C345" s="378" t="s">
        <v>1062</v>
      </c>
      <c r="D345" s="379" t="s">
        <v>1063</v>
      </c>
      <c r="E345" s="380">
        <f>11220*1*1</f>
        <v>11220</v>
      </c>
    </row>
    <row r="346" spans="1:5">
      <c r="A346" s="371"/>
      <c r="B346" s="375" t="s">
        <v>1064</v>
      </c>
      <c r="C346" s="381" t="s">
        <v>1065</v>
      </c>
      <c r="D346" s="379"/>
      <c r="E346" s="382"/>
    </row>
    <row r="347" spans="1:5">
      <c r="A347" s="371"/>
      <c r="B347" s="375"/>
      <c r="C347" s="381" t="s">
        <v>1066</v>
      </c>
      <c r="D347" s="379"/>
      <c r="E347" s="382"/>
    </row>
    <row r="348" spans="1:5">
      <c r="A348" s="371"/>
      <c r="B348" s="376"/>
      <c r="C348" s="381" t="s">
        <v>1067</v>
      </c>
      <c r="D348" s="379"/>
      <c r="E348" s="382"/>
    </row>
    <row r="349" spans="1:5">
      <c r="A349" s="383"/>
      <c r="B349" s="376"/>
      <c r="C349" s="381" t="s">
        <v>1068</v>
      </c>
      <c r="D349" s="384"/>
      <c r="E349" s="382"/>
    </row>
    <row r="350" spans="1:5">
      <c r="A350" s="371"/>
      <c r="B350" s="376"/>
      <c r="C350" s="381" t="s">
        <v>1069</v>
      </c>
      <c r="D350" s="384"/>
      <c r="E350" s="382"/>
    </row>
    <row r="351" spans="1:5">
      <c r="A351" s="371"/>
      <c r="B351" s="376"/>
      <c r="C351" s="381" t="s">
        <v>1070</v>
      </c>
      <c r="D351" s="386"/>
      <c r="E351" s="387"/>
    </row>
    <row r="352" spans="1:5">
      <c r="A352" s="371"/>
      <c r="B352" s="376"/>
      <c r="C352" s="381"/>
      <c r="D352" s="386"/>
      <c r="E352" s="387"/>
    </row>
    <row r="353" spans="1:5">
      <c r="A353" s="371">
        <v>47</v>
      </c>
      <c r="B353" s="375" t="s">
        <v>1157</v>
      </c>
      <c r="C353" s="378" t="s">
        <v>1062</v>
      </c>
      <c r="D353" s="396" t="s">
        <v>1158</v>
      </c>
      <c r="E353" s="380">
        <f>7763+190*42</f>
        <v>15743</v>
      </c>
    </row>
    <row r="354" spans="1:5">
      <c r="A354" s="371"/>
      <c r="B354" s="375" t="s">
        <v>1159</v>
      </c>
      <c r="C354" s="381" t="s">
        <v>1065</v>
      </c>
      <c r="D354" s="379"/>
      <c r="E354" s="382"/>
    </row>
    <row r="355" spans="1:5">
      <c r="A355" s="371"/>
      <c r="B355" s="375"/>
      <c r="C355" s="381" t="s">
        <v>1066</v>
      </c>
      <c r="D355" s="379"/>
      <c r="E355" s="382"/>
    </row>
    <row r="356" spans="1:5">
      <c r="A356" s="371"/>
      <c r="B356" s="375"/>
      <c r="C356" s="381" t="s">
        <v>1067</v>
      </c>
      <c r="D356" s="379"/>
      <c r="E356" s="382"/>
    </row>
    <row r="357" spans="1:5">
      <c r="A357" s="371"/>
      <c r="B357" s="376"/>
      <c r="C357" s="381" t="s">
        <v>1068</v>
      </c>
      <c r="D357" s="384"/>
      <c r="E357" s="382"/>
    </row>
    <row r="358" spans="1:5">
      <c r="A358" s="371"/>
      <c r="B358" s="183"/>
      <c r="C358" s="411" t="s">
        <v>1119</v>
      </c>
      <c r="D358" s="384"/>
      <c r="E358" s="382"/>
    </row>
    <row r="359" spans="1:5">
      <c r="A359" s="371"/>
      <c r="B359" s="183"/>
      <c r="C359" s="411"/>
      <c r="D359" s="384"/>
      <c r="E359" s="382"/>
    </row>
    <row r="360" ht="27.75" spans="1:5">
      <c r="A360" s="371">
        <v>48</v>
      </c>
      <c r="B360" s="402" t="s">
        <v>1107</v>
      </c>
      <c r="C360" s="378" t="s">
        <v>1062</v>
      </c>
      <c r="D360" s="403" t="s">
        <v>1094</v>
      </c>
      <c r="E360" s="404">
        <f>30690+139*1</f>
        <v>30829</v>
      </c>
    </row>
    <row r="361" spans="1:5">
      <c r="A361" s="371"/>
      <c r="B361" s="402" t="s">
        <v>1160</v>
      </c>
      <c r="C361" s="381" t="s">
        <v>1065</v>
      </c>
      <c r="D361" s="403"/>
      <c r="E361" s="405"/>
    </row>
    <row r="362" spans="1:5">
      <c r="A362" s="371"/>
      <c r="B362" s="402"/>
      <c r="C362" s="381" t="s">
        <v>1066</v>
      </c>
      <c r="D362" s="406"/>
      <c r="E362" s="407"/>
    </row>
    <row r="363" spans="1:5">
      <c r="A363" s="371"/>
      <c r="B363" s="376"/>
      <c r="C363" s="381" t="s">
        <v>1067</v>
      </c>
      <c r="D363" s="408"/>
      <c r="E363" s="407"/>
    </row>
    <row r="364" spans="1:5">
      <c r="A364" s="371"/>
      <c r="B364" s="183"/>
      <c r="C364" s="381" t="s">
        <v>1068</v>
      </c>
      <c r="D364" s="408"/>
      <c r="E364" s="407"/>
    </row>
    <row r="365" spans="1:5">
      <c r="A365" s="371"/>
      <c r="B365" s="402"/>
      <c r="C365" s="381" t="s">
        <v>1096</v>
      </c>
      <c r="D365" s="408"/>
      <c r="E365" s="407"/>
    </row>
    <row r="366" spans="1:5">
      <c r="A366" s="371"/>
      <c r="B366" s="402"/>
      <c r="C366" s="381"/>
      <c r="D366" s="408"/>
      <c r="E366" s="407"/>
    </row>
    <row r="367" ht="27.75" spans="1:5">
      <c r="A367" s="371">
        <v>49</v>
      </c>
      <c r="B367" s="375" t="s">
        <v>1079</v>
      </c>
      <c r="C367" s="378" t="s">
        <v>1062</v>
      </c>
      <c r="D367" s="373" t="s">
        <v>1080</v>
      </c>
      <c r="E367" s="392">
        <f>2470*1</f>
        <v>2470</v>
      </c>
    </row>
    <row r="368" spans="1:5">
      <c r="A368" s="371"/>
      <c r="B368" s="375" t="s">
        <v>1081</v>
      </c>
      <c r="C368" s="381" t="s">
        <v>1065</v>
      </c>
      <c r="D368" s="373"/>
      <c r="E368" s="393"/>
    </row>
    <row r="369" spans="1:5">
      <c r="A369" s="371"/>
      <c r="B369" s="375" t="s">
        <v>1082</v>
      </c>
      <c r="C369" s="381" t="s">
        <v>1066</v>
      </c>
      <c r="D369" s="373"/>
      <c r="E369" s="392"/>
    </row>
    <row r="370" spans="1:5">
      <c r="A370" s="371"/>
      <c r="B370" s="375"/>
      <c r="C370" s="381" t="s">
        <v>1067</v>
      </c>
      <c r="D370" s="373"/>
      <c r="E370" s="392"/>
    </row>
    <row r="371" spans="1:5">
      <c r="A371" s="383"/>
      <c r="B371" s="394"/>
      <c r="C371" s="381" t="s">
        <v>1068</v>
      </c>
      <c r="D371" s="373"/>
      <c r="E371" s="392"/>
    </row>
    <row r="372" spans="1:5">
      <c r="A372" s="383"/>
      <c r="B372" s="394"/>
      <c r="C372" s="381" t="s">
        <v>1083</v>
      </c>
      <c r="D372" s="373"/>
      <c r="E372" s="392"/>
    </row>
    <row r="373" spans="1:5">
      <c r="A373" s="383"/>
      <c r="B373" s="394"/>
      <c r="C373" s="381"/>
      <c r="D373" s="373"/>
      <c r="E373" s="392"/>
    </row>
    <row r="374" spans="1:5">
      <c r="A374" s="416">
        <v>50</v>
      </c>
      <c r="B374" s="376" t="s">
        <v>1111</v>
      </c>
      <c r="C374" s="381" t="s">
        <v>1062</v>
      </c>
      <c r="D374" s="379" t="s">
        <v>1112</v>
      </c>
      <c r="E374" s="382">
        <f>1740*2*0.8</f>
        <v>2784</v>
      </c>
    </row>
    <row r="375" spans="1:5">
      <c r="A375" s="383"/>
      <c r="B375" s="385"/>
      <c r="C375" s="381" t="s">
        <v>1065</v>
      </c>
      <c r="D375" s="384"/>
      <c r="E375" s="382"/>
    </row>
    <row r="376" spans="1:5">
      <c r="A376" s="383"/>
      <c r="B376" s="376"/>
      <c r="C376" s="381" t="s">
        <v>1066</v>
      </c>
      <c r="D376" s="384"/>
      <c r="E376" s="382"/>
    </row>
    <row r="377" spans="1:5">
      <c r="A377" s="383"/>
      <c r="B377" s="376"/>
      <c r="C377" s="381" t="s">
        <v>1067</v>
      </c>
      <c r="D377" s="384"/>
      <c r="E377" s="382"/>
    </row>
    <row r="378" spans="1:5">
      <c r="A378" s="383"/>
      <c r="B378" s="376"/>
      <c r="C378" s="381" t="s">
        <v>1073</v>
      </c>
      <c r="D378" s="384"/>
      <c r="E378" s="382"/>
    </row>
    <row r="379" spans="1:5">
      <c r="A379" s="383"/>
      <c r="B379" s="376"/>
      <c r="C379" s="381" t="s">
        <v>1074</v>
      </c>
      <c r="D379" s="384"/>
      <c r="E379" s="382"/>
    </row>
    <row r="380" spans="1:5">
      <c r="A380" s="371"/>
      <c r="B380" s="402"/>
      <c r="C380" s="381"/>
      <c r="D380" s="408"/>
      <c r="E380" s="407"/>
    </row>
    <row r="381" ht="18" spans="1:5">
      <c r="A381" s="371"/>
      <c r="B381" s="410" t="s">
        <v>1161</v>
      </c>
      <c r="C381" s="401"/>
      <c r="D381" s="384"/>
      <c r="E381" s="382"/>
    </row>
    <row r="382" ht="27.75" spans="1:5">
      <c r="A382" s="371">
        <v>51</v>
      </c>
      <c r="B382" s="376" t="s">
        <v>1056</v>
      </c>
      <c r="C382" t="s">
        <v>1049</v>
      </c>
      <c r="D382" s="373" t="s">
        <v>1162</v>
      </c>
      <c r="E382" s="374">
        <f>133000+0.021*2270</f>
        <v>133047.67</v>
      </c>
    </row>
    <row r="383" spans="1:5">
      <c r="A383" s="371"/>
      <c r="B383" s="376" t="s">
        <v>1163</v>
      </c>
      <c r="C383" t="s">
        <v>1052</v>
      </c>
      <c r="D383" s="373"/>
      <c r="E383" s="374"/>
    </row>
    <row r="384" spans="1:5">
      <c r="A384" s="371"/>
      <c r="B384" s="376" t="s">
        <v>1164</v>
      </c>
      <c r="C384" t="s">
        <v>1053</v>
      </c>
      <c r="D384" s="373"/>
      <c r="E384" s="374"/>
    </row>
    <row r="385" spans="1:5">
      <c r="A385" s="371"/>
      <c r="B385" s="376"/>
      <c r="C385" t="s">
        <v>1054</v>
      </c>
      <c r="D385" s="373"/>
      <c r="E385" s="374"/>
    </row>
    <row r="386" spans="1:5">
      <c r="A386" s="371"/>
      <c r="B386" s="376"/>
      <c r="C386" t="s">
        <v>1060</v>
      </c>
      <c r="D386" s="373"/>
      <c r="E386" s="374"/>
    </row>
    <row r="387" spans="1:5">
      <c r="A387" s="371"/>
      <c r="B387" s="376"/>
      <c r="C387"/>
      <c r="D387" s="373"/>
      <c r="E387" s="374"/>
    </row>
    <row r="388" spans="1:5">
      <c r="A388" s="371">
        <v>52</v>
      </c>
      <c r="B388" s="376" t="s">
        <v>1165</v>
      </c>
      <c r="C388" t="s">
        <v>1062</v>
      </c>
      <c r="D388" s="373" t="s">
        <v>1102</v>
      </c>
      <c r="E388" s="374">
        <f>6600*1</f>
        <v>6600</v>
      </c>
    </row>
    <row r="389" spans="1:5">
      <c r="A389" s="371"/>
      <c r="B389" s="376" t="s">
        <v>1077</v>
      </c>
      <c r="C389" t="s">
        <v>1065</v>
      </c>
      <c r="D389" s="373"/>
      <c r="E389" s="374"/>
    </row>
    <row r="390" spans="1:5">
      <c r="A390" s="371"/>
      <c r="B390" s="376"/>
      <c r="C390" t="s">
        <v>1066</v>
      </c>
      <c r="D390" s="373"/>
      <c r="E390" s="374"/>
    </row>
    <row r="391" spans="1:5">
      <c r="A391" s="371"/>
      <c r="B391" s="376"/>
      <c r="C391" t="s">
        <v>1067</v>
      </c>
      <c r="D391" s="373"/>
      <c r="E391" s="374"/>
    </row>
    <row r="392" spans="1:5">
      <c r="A392" s="371"/>
      <c r="B392" s="376"/>
      <c r="C392" t="s">
        <v>1068</v>
      </c>
      <c r="D392" s="373"/>
      <c r="E392" s="374"/>
    </row>
    <row r="393" spans="1:5">
      <c r="A393" s="371"/>
      <c r="B393" s="376"/>
      <c r="C393" t="s">
        <v>1103</v>
      </c>
      <c r="D393" s="373"/>
      <c r="E393" s="374"/>
    </row>
    <row r="394" spans="1:5">
      <c r="A394" s="371"/>
      <c r="B394" s="376"/>
      <c r="C394"/>
      <c r="D394" s="373"/>
      <c r="E394" s="374"/>
    </row>
    <row r="395" ht="27.75" spans="1:5">
      <c r="A395" s="371">
        <v>53</v>
      </c>
      <c r="B395" s="377" t="s">
        <v>1141</v>
      </c>
      <c r="C395" s="378" t="s">
        <v>1062</v>
      </c>
      <c r="D395" s="379" t="s">
        <v>1063</v>
      </c>
      <c r="E395" s="380">
        <f>11220*1*1</f>
        <v>11220</v>
      </c>
    </row>
    <row r="396" spans="1:5">
      <c r="A396" s="371"/>
      <c r="B396" s="375" t="s">
        <v>1064</v>
      </c>
      <c r="C396" s="381" t="s">
        <v>1065</v>
      </c>
      <c r="D396" s="379"/>
      <c r="E396" s="382"/>
    </row>
    <row r="397" spans="1:5">
      <c r="A397" s="371"/>
      <c r="B397" s="375"/>
      <c r="C397" s="381" t="s">
        <v>1066</v>
      </c>
      <c r="D397" s="379"/>
      <c r="E397" s="382"/>
    </row>
    <row r="398" spans="1:5">
      <c r="A398" s="371"/>
      <c r="B398" s="376"/>
      <c r="C398" s="381" t="s">
        <v>1067</v>
      </c>
      <c r="D398" s="379"/>
      <c r="E398" s="382"/>
    </row>
    <row r="399" spans="1:5">
      <c r="A399" s="383"/>
      <c r="B399" s="376"/>
      <c r="C399" s="381" t="s">
        <v>1068</v>
      </c>
      <c r="D399" s="384"/>
      <c r="E399" s="382"/>
    </row>
    <row r="400" spans="1:5">
      <c r="A400" s="371"/>
      <c r="B400" s="376"/>
      <c r="C400" s="381" t="s">
        <v>1069</v>
      </c>
      <c r="D400" s="384"/>
      <c r="E400" s="382"/>
    </row>
    <row r="401" spans="1:5">
      <c r="A401" s="371"/>
      <c r="B401" s="376"/>
      <c r="C401" s="381" t="s">
        <v>1070</v>
      </c>
      <c r="D401" s="386"/>
      <c r="E401" s="387"/>
    </row>
    <row r="402" spans="1:5">
      <c r="A402" s="371"/>
      <c r="B402" s="376"/>
      <c r="C402" s="381"/>
      <c r="D402" s="386"/>
      <c r="E402" s="387"/>
    </row>
    <row r="403" spans="1:5">
      <c r="A403" s="371">
        <v>54</v>
      </c>
      <c r="B403" s="375" t="s">
        <v>1166</v>
      </c>
      <c r="C403" s="378" t="s">
        <v>1062</v>
      </c>
      <c r="D403" s="396" t="s">
        <v>1167</v>
      </c>
      <c r="E403" s="380">
        <f>7763+120*42</f>
        <v>12803</v>
      </c>
    </row>
    <row r="404" spans="1:5">
      <c r="A404" s="371"/>
      <c r="B404" s="375" t="s">
        <v>1106</v>
      </c>
      <c r="C404" s="381" t="s">
        <v>1065</v>
      </c>
      <c r="D404" s="379"/>
      <c r="E404" s="382"/>
    </row>
    <row r="405" spans="1:5">
      <c r="A405" s="371"/>
      <c r="B405" s="375"/>
      <c r="C405" s="381" t="s">
        <v>1066</v>
      </c>
      <c r="D405" s="379"/>
      <c r="E405" s="382"/>
    </row>
    <row r="406" spans="1:5">
      <c r="A406" s="371"/>
      <c r="B406" s="375"/>
      <c r="C406" s="381" t="s">
        <v>1067</v>
      </c>
      <c r="D406" s="379"/>
      <c r="E406" s="382"/>
    </row>
    <row r="407" spans="1:5">
      <c r="A407" s="371"/>
      <c r="B407" s="376"/>
      <c r="C407" s="381" t="s">
        <v>1068</v>
      </c>
      <c r="D407" s="384"/>
      <c r="E407" s="382"/>
    </row>
    <row r="408" spans="1:5">
      <c r="A408" s="371"/>
      <c r="B408" s="183"/>
      <c r="C408" s="411" t="s">
        <v>1119</v>
      </c>
      <c r="D408" s="384"/>
      <c r="E408" s="382"/>
    </row>
    <row r="409" spans="1:5">
      <c r="A409" s="371"/>
      <c r="B409" s="183"/>
      <c r="C409" s="411"/>
      <c r="D409" s="384"/>
      <c r="E409" s="382"/>
    </row>
    <row r="410" ht="27.75" spans="1:5">
      <c r="A410" s="371">
        <v>55</v>
      </c>
      <c r="B410" s="402" t="s">
        <v>1107</v>
      </c>
      <c r="C410" s="378" t="s">
        <v>1062</v>
      </c>
      <c r="D410" s="403" t="s">
        <v>1094</v>
      </c>
      <c r="E410" s="404">
        <f>30690+139*1</f>
        <v>30829</v>
      </c>
    </row>
    <row r="411" spans="1:5">
      <c r="A411" s="371"/>
      <c r="B411" s="402" t="s">
        <v>1168</v>
      </c>
      <c r="C411" s="381" t="s">
        <v>1065</v>
      </c>
      <c r="D411" s="403"/>
      <c r="E411" s="405"/>
    </row>
    <row r="412" spans="1:5">
      <c r="A412" s="371"/>
      <c r="B412" s="402"/>
      <c r="C412" s="381" t="s">
        <v>1066</v>
      </c>
      <c r="D412" s="406"/>
      <c r="E412" s="407"/>
    </row>
    <row r="413" spans="1:5">
      <c r="A413" s="371"/>
      <c r="B413" s="376"/>
      <c r="C413" s="381" t="s">
        <v>1067</v>
      </c>
      <c r="D413" s="408"/>
      <c r="E413" s="407"/>
    </row>
    <row r="414" spans="1:5">
      <c r="A414" s="371"/>
      <c r="B414" s="183"/>
      <c r="C414" s="381" t="s">
        <v>1068</v>
      </c>
      <c r="D414" s="408"/>
      <c r="E414" s="407"/>
    </row>
    <row r="415" spans="1:5">
      <c r="A415" s="371"/>
      <c r="B415" s="402"/>
      <c r="C415" s="381" t="s">
        <v>1096</v>
      </c>
      <c r="D415" s="408"/>
      <c r="E415" s="407"/>
    </row>
    <row r="416" spans="1:5">
      <c r="A416" s="371"/>
      <c r="B416" s="402"/>
      <c r="C416" s="381"/>
      <c r="D416" s="408"/>
      <c r="E416" s="407"/>
    </row>
    <row r="417" ht="27.75" spans="1:5">
      <c r="A417" s="371">
        <v>56</v>
      </c>
      <c r="B417" s="375" t="s">
        <v>1079</v>
      </c>
      <c r="C417" s="378" t="s">
        <v>1062</v>
      </c>
      <c r="D417" s="373" t="s">
        <v>1080</v>
      </c>
      <c r="E417" s="392">
        <f>2470*1</f>
        <v>2470</v>
      </c>
    </row>
    <row r="418" spans="1:5">
      <c r="A418" s="371"/>
      <c r="B418" s="375" t="s">
        <v>1081</v>
      </c>
      <c r="C418" s="381" t="s">
        <v>1065</v>
      </c>
      <c r="D418" s="373"/>
      <c r="E418" s="393"/>
    </row>
    <row r="419" spans="1:5">
      <c r="A419" s="371"/>
      <c r="B419" s="375" t="s">
        <v>1082</v>
      </c>
      <c r="C419" s="381" t="s">
        <v>1066</v>
      </c>
      <c r="D419" s="373"/>
      <c r="E419" s="392"/>
    </row>
    <row r="420" spans="1:5">
      <c r="A420" s="371"/>
      <c r="B420" s="375"/>
      <c r="C420" s="381" t="s">
        <v>1067</v>
      </c>
      <c r="D420" s="373"/>
      <c r="E420" s="392"/>
    </row>
    <row r="421" spans="1:5">
      <c r="A421" s="383"/>
      <c r="B421" s="394"/>
      <c r="C421" s="381" t="s">
        <v>1068</v>
      </c>
      <c r="D421" s="373"/>
      <c r="E421" s="392"/>
    </row>
    <row r="422" spans="1:5">
      <c r="A422" s="383"/>
      <c r="B422" s="394"/>
      <c r="C422" s="381" t="s">
        <v>1083</v>
      </c>
      <c r="D422" s="373"/>
      <c r="E422" s="392"/>
    </row>
    <row r="423" spans="1:5">
      <c r="A423" s="383"/>
      <c r="B423" s="394"/>
      <c r="C423" s="381"/>
      <c r="D423" s="373"/>
      <c r="E423" s="392"/>
    </row>
    <row r="424" spans="1:5">
      <c r="A424" s="371">
        <v>57</v>
      </c>
      <c r="B424" s="376" t="s">
        <v>1169</v>
      </c>
      <c r="C424" s="381" t="s">
        <v>1062</v>
      </c>
      <c r="D424" s="379" t="s">
        <v>1112</v>
      </c>
      <c r="E424" s="382">
        <f>1740*2*0.8</f>
        <v>2784</v>
      </c>
    </row>
    <row r="425" spans="1:5">
      <c r="A425" s="383"/>
      <c r="B425" s="385"/>
      <c r="C425" s="381" t="s">
        <v>1065</v>
      </c>
      <c r="D425" s="384"/>
      <c r="E425" s="382"/>
    </row>
    <row r="426" spans="1:5">
      <c r="A426" s="383"/>
      <c r="B426" s="376"/>
      <c r="C426" s="381" t="s">
        <v>1066</v>
      </c>
      <c r="D426" s="384"/>
      <c r="E426" s="382"/>
    </row>
    <row r="427" spans="1:5">
      <c r="A427" s="383"/>
      <c r="B427" s="376"/>
      <c r="C427" s="381" t="s">
        <v>1067</v>
      </c>
      <c r="D427" s="384"/>
      <c r="E427" s="382"/>
    </row>
    <row r="428" spans="1:5">
      <c r="A428" s="383"/>
      <c r="B428" s="376"/>
      <c r="C428" s="381" t="s">
        <v>1073</v>
      </c>
      <c r="D428" s="384"/>
      <c r="E428" s="382"/>
    </row>
    <row r="429" spans="1:5">
      <c r="A429" s="383"/>
      <c r="B429" s="376"/>
      <c r="C429" s="381" t="s">
        <v>1074</v>
      </c>
      <c r="D429" s="384"/>
      <c r="E429" s="382"/>
    </row>
    <row r="430" spans="1:5">
      <c r="A430" s="371"/>
      <c r="B430" s="402"/>
      <c r="C430" s="381"/>
      <c r="D430" s="408"/>
      <c r="E430" s="407"/>
    </row>
    <row r="431" spans="1:5">
      <c r="A431" s="371"/>
      <c r="B431" s="402"/>
      <c r="C431" s="381"/>
      <c r="D431" s="408"/>
      <c r="E431" s="407"/>
    </row>
    <row r="432" ht="27" spans="1:5">
      <c r="A432" s="388">
        <v>58</v>
      </c>
      <c r="B432" s="395" t="s">
        <v>1170</v>
      </c>
      <c r="C432" s="381" t="s">
        <v>1049</v>
      </c>
      <c r="D432" s="396" t="s">
        <v>1171</v>
      </c>
      <c r="E432" s="380">
        <f>7763+215*42</f>
        <v>16793</v>
      </c>
    </row>
    <row r="433" ht="27.75" spans="1:5">
      <c r="A433" s="371"/>
      <c r="B433" s="372" t="s">
        <v>1048</v>
      </c>
      <c r="C433" s="381" t="s">
        <v>1052</v>
      </c>
      <c r="D433" s="373"/>
      <c r="E433" s="374"/>
    </row>
    <row r="434" spans="1:5">
      <c r="A434" s="371"/>
      <c r="B434" s="375" t="s">
        <v>1172</v>
      </c>
      <c r="C434" s="381" t="s">
        <v>1053</v>
      </c>
      <c r="D434" s="373"/>
      <c r="E434" s="374"/>
    </row>
    <row r="435" spans="1:5">
      <c r="A435" s="371"/>
      <c r="B435" s="375" t="s">
        <v>1173</v>
      </c>
      <c r="C435" s="381" t="s">
        <v>1054</v>
      </c>
      <c r="D435" s="373"/>
      <c r="E435" s="374"/>
    </row>
    <row r="436" spans="1:5">
      <c r="A436" s="371"/>
      <c r="B436" s="375"/>
      <c r="C436" s="381" t="s">
        <v>1119</v>
      </c>
      <c r="D436" s="373"/>
      <c r="E436" s="374"/>
    </row>
    <row r="437" spans="1:5">
      <c r="A437" s="371"/>
      <c r="B437" s="402"/>
      <c r="C437" s="381"/>
      <c r="D437" s="408"/>
      <c r="E437" s="407"/>
    </row>
    <row r="438" ht="27.75" spans="1:5">
      <c r="A438" s="371">
        <v>59</v>
      </c>
      <c r="B438" s="376" t="s">
        <v>1056</v>
      </c>
      <c r="C438" t="s">
        <v>1049</v>
      </c>
      <c r="D438" s="373" t="s">
        <v>1057</v>
      </c>
      <c r="E438" s="374">
        <f>133000+0.01*2270</f>
        <v>133022.7</v>
      </c>
    </row>
    <row r="439" spans="1:5">
      <c r="A439" s="371"/>
      <c r="B439" s="376" t="s">
        <v>1174</v>
      </c>
      <c r="C439" t="s">
        <v>1052</v>
      </c>
      <c r="D439" s="373"/>
      <c r="E439" s="374"/>
    </row>
    <row r="440" spans="1:5">
      <c r="A440" s="371"/>
      <c r="B440" s="376" t="s">
        <v>1059</v>
      </c>
      <c r="C440" t="s">
        <v>1053</v>
      </c>
      <c r="D440" s="373"/>
      <c r="E440" s="374"/>
    </row>
    <row r="441" spans="1:5">
      <c r="A441" s="371"/>
      <c r="B441" s="376"/>
      <c r="C441" t="s">
        <v>1054</v>
      </c>
      <c r="D441" s="373"/>
      <c r="E441" s="374"/>
    </row>
    <row r="442" spans="1:5">
      <c r="A442" s="371"/>
      <c r="B442" s="376"/>
      <c r="C442" t="s">
        <v>1060</v>
      </c>
      <c r="D442" s="373"/>
      <c r="E442" s="374"/>
    </row>
    <row r="443" spans="1:5">
      <c r="A443" s="371"/>
      <c r="B443" s="376"/>
      <c r="C443"/>
      <c r="D443" s="373"/>
      <c r="E443" s="374"/>
    </row>
    <row r="444" ht="27.75" spans="1:5">
      <c r="A444" s="371">
        <v>60</v>
      </c>
      <c r="B444" s="377" t="s">
        <v>1061</v>
      </c>
      <c r="C444" s="378" t="s">
        <v>1062</v>
      </c>
      <c r="D444" s="379" t="s">
        <v>1063</v>
      </c>
      <c r="E444" s="380">
        <f>11220*1*1</f>
        <v>11220</v>
      </c>
    </row>
    <row r="445" spans="1:5">
      <c r="A445" s="371"/>
      <c r="B445" s="375" t="s">
        <v>1064</v>
      </c>
      <c r="C445" s="381" t="s">
        <v>1065</v>
      </c>
      <c r="D445" s="379"/>
      <c r="E445" s="382"/>
    </row>
    <row r="446" spans="1:5">
      <c r="A446" s="371"/>
      <c r="B446" s="375"/>
      <c r="C446" s="381" t="s">
        <v>1066</v>
      </c>
      <c r="D446" s="379"/>
      <c r="E446" s="382"/>
    </row>
    <row r="447" spans="1:5">
      <c r="A447" s="371"/>
      <c r="B447" s="376"/>
      <c r="C447" s="381" t="s">
        <v>1067</v>
      </c>
      <c r="D447" s="379"/>
      <c r="E447" s="382"/>
    </row>
    <row r="448" spans="1:5">
      <c r="A448" s="383"/>
      <c r="B448" s="376"/>
      <c r="C448" s="381" t="s">
        <v>1068</v>
      </c>
      <c r="D448" s="384"/>
      <c r="E448" s="382"/>
    </row>
    <row r="449" spans="1:5">
      <c r="A449" s="371"/>
      <c r="B449" s="376"/>
      <c r="C449" s="381" t="s">
        <v>1069</v>
      </c>
      <c r="D449" s="384"/>
      <c r="E449" s="382"/>
    </row>
    <row r="450" spans="1:5">
      <c r="A450" s="371"/>
      <c r="B450" s="376"/>
      <c r="C450" s="381" t="s">
        <v>1070</v>
      </c>
      <c r="D450" s="384"/>
      <c r="E450" s="382"/>
    </row>
    <row r="451" spans="1:5">
      <c r="A451" s="371"/>
      <c r="B451" s="376"/>
      <c r="C451" s="381"/>
      <c r="D451" s="384"/>
      <c r="E451" s="382"/>
    </row>
    <row r="452" spans="1:5">
      <c r="A452" s="388">
        <v>61</v>
      </c>
      <c r="B452" s="389" t="s">
        <v>1175</v>
      </c>
      <c r="C452" t="s">
        <v>1062</v>
      </c>
      <c r="D452" s="390" t="s">
        <v>1076</v>
      </c>
      <c r="E452" s="391">
        <f>68380*1</f>
        <v>68380</v>
      </c>
    </row>
    <row r="453" spans="1:5">
      <c r="A453" s="388"/>
      <c r="B453" s="389" t="s">
        <v>1077</v>
      </c>
      <c r="C453" t="s">
        <v>1065</v>
      </c>
      <c r="D453" s="390"/>
      <c r="E453" s="391"/>
    </row>
    <row r="454" spans="1:5">
      <c r="A454" s="388"/>
      <c r="B454" s="389"/>
      <c r="C454" t="s">
        <v>1066</v>
      </c>
      <c r="D454" s="390"/>
      <c r="E454" s="391"/>
    </row>
    <row r="455" spans="1:5">
      <c r="A455" s="388"/>
      <c r="B455" s="389"/>
      <c r="C455" t="s">
        <v>1067</v>
      </c>
      <c r="D455" s="390"/>
      <c r="E455" s="391"/>
    </row>
    <row r="456" spans="1:5">
      <c r="A456" s="388"/>
      <c r="B456" s="389"/>
      <c r="C456" t="s">
        <v>1068</v>
      </c>
      <c r="D456" s="390"/>
      <c r="E456" s="391"/>
    </row>
    <row r="457" spans="1:5">
      <c r="A457" s="388"/>
      <c r="B457" s="389"/>
      <c r="C457" t="s">
        <v>1078</v>
      </c>
      <c r="D457" s="390"/>
      <c r="E457" s="391"/>
    </row>
    <row r="458" spans="1:5">
      <c r="A458" s="371"/>
      <c r="B458" s="376"/>
      <c r="C458" s="381"/>
      <c r="D458" s="384"/>
      <c r="E458" s="382"/>
    </row>
    <row r="459" spans="1:5">
      <c r="A459" s="371">
        <v>62</v>
      </c>
      <c r="B459" s="375" t="s">
        <v>1176</v>
      </c>
      <c r="C459" s="378" t="s">
        <v>1062</v>
      </c>
      <c r="D459" s="396" t="s">
        <v>1177</v>
      </c>
      <c r="E459" s="380">
        <f>12265+1265*37</f>
        <v>59070</v>
      </c>
    </row>
    <row r="460" spans="1:5">
      <c r="A460" s="371"/>
      <c r="B460" s="375" t="s">
        <v>1178</v>
      </c>
      <c r="C460" s="381" t="s">
        <v>1065</v>
      </c>
      <c r="D460" s="379"/>
      <c r="E460" s="382"/>
    </row>
    <row r="461" spans="1:5">
      <c r="A461" s="371"/>
      <c r="B461" s="375"/>
      <c r="C461" s="381" t="s">
        <v>1066</v>
      </c>
      <c r="D461" s="379"/>
      <c r="E461" s="382"/>
    </row>
    <row r="462" spans="1:5">
      <c r="A462" s="371"/>
      <c r="B462" s="375"/>
      <c r="C462" s="381" t="s">
        <v>1067</v>
      </c>
      <c r="D462" s="379"/>
      <c r="E462" s="382"/>
    </row>
    <row r="463" spans="1:5">
      <c r="A463" s="371"/>
      <c r="B463" s="376"/>
      <c r="C463" s="381" t="s">
        <v>1068</v>
      </c>
      <c r="D463" s="384"/>
      <c r="E463" s="382"/>
    </row>
    <row r="464" spans="1:5">
      <c r="A464" s="371"/>
      <c r="B464" s="183"/>
      <c r="C464" s="411" t="s">
        <v>1089</v>
      </c>
      <c r="D464" s="384"/>
      <c r="E464" s="382"/>
    </row>
    <row r="465" spans="1:5">
      <c r="A465" s="371"/>
      <c r="B465" s="183"/>
      <c r="C465" s="401"/>
      <c r="D465" s="384"/>
      <c r="E465" s="382"/>
    </row>
    <row r="466" ht="27.75" spans="1:5">
      <c r="A466" s="371">
        <v>63</v>
      </c>
      <c r="B466" s="412" t="s">
        <v>1120</v>
      </c>
      <c r="C466" s="378" t="s">
        <v>1062</v>
      </c>
      <c r="D466" s="378" t="s">
        <v>1179</v>
      </c>
      <c r="E466" s="413">
        <f>7720+120*136</f>
        <v>24040</v>
      </c>
    </row>
    <row r="467" spans="1:5">
      <c r="A467" s="371"/>
      <c r="B467" s="412" t="s">
        <v>1106</v>
      </c>
      <c r="C467" s="381" t="s">
        <v>1065</v>
      </c>
      <c r="D467" s="378"/>
      <c r="E467" s="414"/>
    </row>
    <row r="468" spans="1:5">
      <c r="A468" s="371"/>
      <c r="B468" s="412"/>
      <c r="C468" s="381" t="s">
        <v>1066</v>
      </c>
      <c r="D468" s="378"/>
      <c r="E468" s="414"/>
    </row>
    <row r="469" spans="1:5">
      <c r="A469" s="371"/>
      <c r="B469" s="412"/>
      <c r="C469" s="381" t="s">
        <v>1067</v>
      </c>
      <c r="D469" s="415"/>
      <c r="E469" s="414"/>
    </row>
    <row r="470" spans="1:5">
      <c r="A470" s="371"/>
      <c r="B470" s="376"/>
      <c r="C470" s="381" t="s">
        <v>1068</v>
      </c>
      <c r="D470" s="415"/>
      <c r="E470" s="414"/>
    </row>
    <row r="471" spans="1:5">
      <c r="A471" s="371"/>
      <c r="B471" s="376"/>
      <c r="C471" s="189" t="s">
        <v>1123</v>
      </c>
      <c r="D471" s="415"/>
      <c r="E471" s="414"/>
    </row>
    <row r="472" spans="1:5">
      <c r="A472" s="371"/>
      <c r="B472" s="376"/>
      <c r="C472" s="189"/>
      <c r="D472" s="415"/>
      <c r="E472" s="414"/>
    </row>
    <row r="473" ht="27.75" spans="1:5">
      <c r="A473" s="371">
        <v>64</v>
      </c>
      <c r="B473" s="376" t="s">
        <v>1124</v>
      </c>
      <c r="C473" t="s">
        <v>1049</v>
      </c>
      <c r="D473" s="373" t="s">
        <v>1125</v>
      </c>
      <c r="E473" s="374">
        <f>30220+7120*1</f>
        <v>37340</v>
      </c>
    </row>
    <row r="474" spans="1:5">
      <c r="A474" s="371"/>
      <c r="B474" s="376" t="s">
        <v>1126</v>
      </c>
      <c r="C474" t="s">
        <v>1052</v>
      </c>
      <c r="D474" s="373"/>
      <c r="E474" s="374"/>
    </row>
    <row r="475" spans="1:5">
      <c r="A475" s="371"/>
      <c r="B475" s="376"/>
      <c r="C475" t="s">
        <v>1053</v>
      </c>
      <c r="D475" s="373"/>
      <c r="E475" s="374"/>
    </row>
    <row r="476" spans="1:5">
      <c r="A476" s="371"/>
      <c r="B476" s="376"/>
      <c r="C476" t="s">
        <v>1054</v>
      </c>
      <c r="D476" s="373"/>
      <c r="E476" s="374"/>
    </row>
    <row r="477" spans="1:5">
      <c r="A477" s="371"/>
      <c r="B477" s="376"/>
      <c r="C477" t="s">
        <v>1127</v>
      </c>
      <c r="D477" s="373"/>
      <c r="E477" s="374"/>
    </row>
    <row r="478" spans="1:5">
      <c r="A478" s="371"/>
      <c r="B478" s="376"/>
      <c r="C478"/>
      <c r="D478" s="373"/>
      <c r="E478" s="374"/>
    </row>
    <row r="479" ht="27.75" spans="1:5">
      <c r="A479" s="371">
        <v>65</v>
      </c>
      <c r="B479" s="375" t="s">
        <v>1128</v>
      </c>
      <c r="C479" s="378" t="s">
        <v>1062</v>
      </c>
      <c r="D479" s="373" t="s">
        <v>1129</v>
      </c>
      <c r="E479" s="392">
        <f>2925*1</f>
        <v>2925</v>
      </c>
    </row>
    <row r="480" ht="27.75" spans="1:5">
      <c r="A480" s="371"/>
      <c r="B480" s="375" t="s">
        <v>1130</v>
      </c>
      <c r="C480" s="381" t="s">
        <v>1065</v>
      </c>
      <c r="D480" s="373"/>
      <c r="E480" s="393"/>
    </row>
    <row r="481" spans="1:5">
      <c r="A481" s="371"/>
      <c r="B481" s="375"/>
      <c r="C481" s="381" t="s">
        <v>1066</v>
      </c>
      <c r="D481" s="373"/>
      <c r="E481" s="392"/>
    </row>
    <row r="482" spans="1:5">
      <c r="A482" s="371"/>
      <c r="B482" s="375"/>
      <c r="C482" s="381" t="s">
        <v>1067</v>
      </c>
      <c r="D482" s="373"/>
      <c r="E482" s="392"/>
    </row>
    <row r="483" spans="1:5">
      <c r="A483" s="371"/>
      <c r="B483" s="394"/>
      <c r="C483" s="381" t="s">
        <v>1068</v>
      </c>
      <c r="D483" s="373"/>
      <c r="E483" s="392"/>
    </row>
    <row r="484" spans="1:5">
      <c r="A484" s="371"/>
      <c r="B484" s="376"/>
      <c r="C484" s="381" t="s">
        <v>1131</v>
      </c>
      <c r="D484" s="373"/>
      <c r="E484" s="392"/>
    </row>
    <row r="485" spans="1:5">
      <c r="A485" s="371"/>
      <c r="B485" s="376"/>
      <c r="C485" s="401"/>
      <c r="D485" s="415"/>
      <c r="E485" s="414"/>
    </row>
    <row r="486" ht="27.75" spans="1:5">
      <c r="A486" s="371">
        <v>66</v>
      </c>
      <c r="B486" s="402" t="s">
        <v>1107</v>
      </c>
      <c r="C486" s="378" t="s">
        <v>1062</v>
      </c>
      <c r="D486" s="403" t="s">
        <v>1094</v>
      </c>
      <c r="E486" s="404">
        <f>30690+139*1</f>
        <v>30829</v>
      </c>
    </row>
    <row r="487" spans="1:5">
      <c r="A487" s="371"/>
      <c r="B487" s="402" t="s">
        <v>1180</v>
      </c>
      <c r="C487" s="381" t="s">
        <v>1065</v>
      </c>
      <c r="D487" s="403"/>
      <c r="E487" s="405"/>
    </row>
    <row r="488" spans="1:5">
      <c r="A488" s="371"/>
      <c r="B488" s="402"/>
      <c r="C488" s="381" t="s">
        <v>1066</v>
      </c>
      <c r="D488" s="406"/>
      <c r="E488" s="407"/>
    </row>
    <row r="489" spans="1:5">
      <c r="A489" s="371"/>
      <c r="B489" s="376"/>
      <c r="C489" s="381" t="s">
        <v>1067</v>
      </c>
      <c r="D489" s="408"/>
      <c r="E489" s="407"/>
    </row>
    <row r="490" spans="1:5">
      <c r="A490" s="371"/>
      <c r="B490" s="183"/>
      <c r="C490" s="381" t="s">
        <v>1068</v>
      </c>
      <c r="D490" s="408"/>
      <c r="E490" s="407"/>
    </row>
    <row r="491" spans="1:5">
      <c r="A491" s="371"/>
      <c r="B491" s="402"/>
      <c r="C491" s="381" t="s">
        <v>1096</v>
      </c>
      <c r="D491" s="408"/>
      <c r="E491" s="407"/>
    </row>
    <row r="492" spans="1:5">
      <c r="A492" s="371"/>
      <c r="B492" s="376"/>
      <c r="C492"/>
      <c r="D492" s="373"/>
      <c r="E492" s="374"/>
    </row>
    <row r="493" ht="27.75" spans="1:5">
      <c r="A493" s="371">
        <v>67</v>
      </c>
      <c r="B493" s="376" t="s">
        <v>1181</v>
      </c>
      <c r="C493" t="s">
        <v>1049</v>
      </c>
      <c r="D493" s="373" t="s">
        <v>1182</v>
      </c>
      <c r="E493" s="374">
        <f>34400+3250*1</f>
        <v>37650</v>
      </c>
    </row>
    <row r="494" spans="1:5">
      <c r="A494" s="371"/>
      <c r="B494" s="376"/>
      <c r="C494" t="s">
        <v>1052</v>
      </c>
      <c r="D494" s="373"/>
      <c r="E494" s="374"/>
    </row>
    <row r="495" spans="1:5">
      <c r="A495" s="371"/>
      <c r="B495" s="376"/>
      <c r="C495" t="s">
        <v>1053</v>
      </c>
      <c r="D495" s="373"/>
      <c r="E495" s="374"/>
    </row>
    <row r="496" spans="1:5">
      <c r="A496" s="371"/>
      <c r="B496" s="376"/>
      <c r="C496" t="s">
        <v>1054</v>
      </c>
      <c r="D496" s="373"/>
      <c r="E496" s="374"/>
    </row>
    <row r="497" spans="1:5">
      <c r="A497" s="371"/>
      <c r="B497" s="376"/>
      <c r="C497" t="s">
        <v>1183</v>
      </c>
      <c r="D497" s="373"/>
      <c r="E497" s="374"/>
    </row>
    <row r="498" spans="1:5">
      <c r="A498" s="371"/>
      <c r="B498" s="402"/>
      <c r="C498" s="381"/>
      <c r="D498" s="408"/>
      <c r="E498" s="407"/>
    </row>
    <row r="499" ht="27.75" spans="1:5">
      <c r="A499" s="371">
        <v>68</v>
      </c>
      <c r="B499" s="375" t="s">
        <v>1079</v>
      </c>
      <c r="C499" s="378" t="s">
        <v>1062</v>
      </c>
      <c r="D499" s="373" t="s">
        <v>1184</v>
      </c>
      <c r="E499" s="392">
        <f>6290*1</f>
        <v>6290</v>
      </c>
    </row>
    <row r="500" spans="1:5">
      <c r="A500" s="371"/>
      <c r="B500" s="375" t="s">
        <v>1081</v>
      </c>
      <c r="C500" s="381" t="s">
        <v>1065</v>
      </c>
      <c r="D500" s="373"/>
      <c r="E500" s="393"/>
    </row>
    <row r="501" spans="1:5">
      <c r="A501" s="371"/>
      <c r="B501" s="375"/>
      <c r="C501" s="381" t="s">
        <v>1066</v>
      </c>
      <c r="D501" s="373"/>
      <c r="E501" s="392"/>
    </row>
    <row r="502" spans="1:5">
      <c r="A502" s="371"/>
      <c r="B502" s="375"/>
      <c r="C502" s="381" t="s">
        <v>1067</v>
      </c>
      <c r="D502" s="373"/>
      <c r="E502" s="392"/>
    </row>
    <row r="503" spans="1:5">
      <c r="A503" s="383"/>
      <c r="B503" s="394"/>
      <c r="C503" s="381" t="s">
        <v>1068</v>
      </c>
      <c r="D503" s="373"/>
      <c r="E503" s="392"/>
    </row>
    <row r="504" spans="1:5">
      <c r="A504" s="383"/>
      <c r="B504" s="394"/>
      <c r="C504" s="381" t="s">
        <v>1185</v>
      </c>
      <c r="D504" s="373"/>
      <c r="E504" s="392"/>
    </row>
    <row r="505" spans="1:5">
      <c r="A505" s="383"/>
      <c r="B505" s="394"/>
      <c r="C505" s="381"/>
      <c r="D505" s="373"/>
      <c r="E505" s="392"/>
    </row>
    <row r="506" spans="1:5">
      <c r="A506" s="371">
        <v>69</v>
      </c>
      <c r="B506" s="376" t="s">
        <v>1186</v>
      </c>
      <c r="C506" s="381" t="s">
        <v>1062</v>
      </c>
      <c r="D506" s="379" t="s">
        <v>1187</v>
      </c>
      <c r="E506" s="382">
        <f>1740*6*0.8</f>
        <v>8352</v>
      </c>
    </row>
    <row r="507" spans="1:5">
      <c r="A507" s="383"/>
      <c r="B507" s="385"/>
      <c r="C507" s="381" t="s">
        <v>1065</v>
      </c>
      <c r="D507" s="384"/>
      <c r="E507" s="382"/>
    </row>
    <row r="508" spans="1:5">
      <c r="A508" s="383"/>
      <c r="B508" s="376"/>
      <c r="C508" s="381" t="s">
        <v>1066</v>
      </c>
      <c r="D508" s="384"/>
      <c r="E508" s="382"/>
    </row>
    <row r="509" spans="1:5">
      <c r="A509" s="383"/>
      <c r="B509" s="376"/>
      <c r="C509" s="381" t="s">
        <v>1067</v>
      </c>
      <c r="D509" s="384"/>
      <c r="E509" s="382"/>
    </row>
    <row r="510" spans="1:5">
      <c r="A510" s="383"/>
      <c r="B510" s="376"/>
      <c r="C510" s="381" t="s">
        <v>1073</v>
      </c>
      <c r="D510" s="384"/>
      <c r="E510" s="382"/>
    </row>
    <row r="511" spans="1:5">
      <c r="A511" s="383"/>
      <c r="B511" s="376"/>
      <c r="C511" s="381" t="s">
        <v>1074</v>
      </c>
      <c r="D511" s="384"/>
      <c r="E511" s="382"/>
    </row>
    <row r="512" spans="1:5">
      <c r="A512" s="383"/>
      <c r="B512" s="376"/>
      <c r="C512" s="381"/>
      <c r="D512" s="384"/>
      <c r="E512" s="382"/>
    </row>
    <row r="513" ht="27" spans="1:5">
      <c r="A513" s="371">
        <v>70</v>
      </c>
      <c r="B513" s="417" t="s">
        <v>1188</v>
      </c>
      <c r="C513" t="s">
        <v>1049</v>
      </c>
      <c r="D513" s="373" t="s">
        <v>1136</v>
      </c>
      <c r="E513" s="374">
        <f>133000+0.011*2270</f>
        <v>133024.97</v>
      </c>
    </row>
    <row r="514" ht="27" spans="1:5">
      <c r="A514" s="371"/>
      <c r="B514" s="417" t="s">
        <v>1189</v>
      </c>
      <c r="C514" t="s">
        <v>1052</v>
      </c>
      <c r="D514" s="373"/>
      <c r="E514" s="374"/>
    </row>
    <row r="515" spans="1:5">
      <c r="A515" s="371"/>
      <c r="B515" s="376" t="s">
        <v>1138</v>
      </c>
      <c r="C515" t="s">
        <v>1053</v>
      </c>
      <c r="D515" s="373"/>
      <c r="E515" s="374"/>
    </row>
    <row r="516" spans="1:5">
      <c r="A516" s="371"/>
      <c r="B516" s="376"/>
      <c r="C516" t="s">
        <v>1054</v>
      </c>
      <c r="D516" s="373"/>
      <c r="E516" s="374"/>
    </row>
    <row r="517" spans="1:5">
      <c r="A517" s="371"/>
      <c r="B517" s="376"/>
      <c r="C517" t="s">
        <v>1060</v>
      </c>
      <c r="D517" s="373"/>
      <c r="E517" s="374"/>
    </row>
    <row r="518" spans="1:5">
      <c r="A518" s="371"/>
      <c r="B518" s="376"/>
      <c r="C518"/>
      <c r="D518" s="373"/>
      <c r="E518" s="374"/>
    </row>
    <row r="519" ht="27.75" spans="1:5">
      <c r="A519" s="371">
        <v>71</v>
      </c>
      <c r="B519" s="377" t="s">
        <v>1061</v>
      </c>
      <c r="C519" s="378" t="s">
        <v>1062</v>
      </c>
      <c r="D519" s="379" t="s">
        <v>1063</v>
      </c>
      <c r="E519" s="380">
        <f>11220*1*1</f>
        <v>11220</v>
      </c>
    </row>
    <row r="520" spans="1:5">
      <c r="A520" s="371"/>
      <c r="B520" s="375" t="s">
        <v>1064</v>
      </c>
      <c r="C520" s="381" t="s">
        <v>1065</v>
      </c>
      <c r="D520" s="379"/>
      <c r="E520" s="382"/>
    </row>
    <row r="521" spans="1:5">
      <c r="A521" s="371"/>
      <c r="B521" s="375"/>
      <c r="C521" s="381" t="s">
        <v>1066</v>
      </c>
      <c r="D521" s="379"/>
      <c r="E521" s="382"/>
    </row>
    <row r="522" spans="1:5">
      <c r="A522" s="371"/>
      <c r="B522" s="376"/>
      <c r="C522" s="381" t="s">
        <v>1067</v>
      </c>
      <c r="D522" s="379"/>
      <c r="E522" s="382"/>
    </row>
    <row r="523" spans="1:5">
      <c r="A523" s="383"/>
      <c r="B523" s="376"/>
      <c r="C523" s="381" t="s">
        <v>1068</v>
      </c>
      <c r="D523" s="384"/>
      <c r="E523" s="382"/>
    </row>
    <row r="524" spans="1:5">
      <c r="A524" s="371"/>
      <c r="B524" s="376"/>
      <c r="C524" s="381" t="s">
        <v>1069</v>
      </c>
      <c r="D524" s="384"/>
      <c r="E524" s="382"/>
    </row>
    <row r="525" spans="1:5">
      <c r="A525" s="371"/>
      <c r="B525" s="376"/>
      <c r="C525" s="381" t="s">
        <v>1070</v>
      </c>
      <c r="D525" s="384"/>
      <c r="E525" s="382"/>
    </row>
    <row r="526" spans="1:5">
      <c r="A526" s="371"/>
      <c r="B526" s="376"/>
      <c r="C526" s="381"/>
      <c r="D526" s="384"/>
      <c r="E526" s="382"/>
    </row>
    <row r="527" spans="1:5">
      <c r="A527" s="371">
        <v>72</v>
      </c>
      <c r="B527" s="376" t="s">
        <v>1190</v>
      </c>
      <c r="C527" s="378" t="s">
        <v>1062</v>
      </c>
      <c r="D527" s="373" t="s">
        <v>1102</v>
      </c>
      <c r="E527" s="374">
        <f>6600*1</f>
        <v>6600</v>
      </c>
    </row>
    <row r="528" spans="1:5">
      <c r="A528" s="371"/>
      <c r="B528" s="376" t="s">
        <v>1077</v>
      </c>
      <c r="C528" s="381" t="s">
        <v>1065</v>
      </c>
      <c r="D528" s="373"/>
      <c r="E528" s="374"/>
    </row>
    <row r="529" spans="1:5">
      <c r="A529" s="371"/>
      <c r="B529" s="376"/>
      <c r="C529" s="381" t="s">
        <v>1066</v>
      </c>
      <c r="D529" s="373"/>
      <c r="E529" s="374"/>
    </row>
    <row r="530" spans="1:5">
      <c r="A530" s="371"/>
      <c r="B530" s="376"/>
      <c r="C530" s="381" t="s">
        <v>1067</v>
      </c>
      <c r="D530" s="373"/>
      <c r="E530" s="374"/>
    </row>
    <row r="531" spans="1:5">
      <c r="A531" s="371"/>
      <c r="B531" s="376"/>
      <c r="C531" s="381" t="s">
        <v>1068</v>
      </c>
      <c r="D531" s="373"/>
      <c r="E531" s="374"/>
    </row>
    <row r="532" spans="1:5">
      <c r="A532" s="371"/>
      <c r="B532" s="376"/>
      <c r="C532" s="381" t="s">
        <v>1103</v>
      </c>
      <c r="D532" s="373"/>
      <c r="E532" s="374"/>
    </row>
    <row r="533" spans="1:5">
      <c r="A533" s="371"/>
      <c r="B533" s="376"/>
      <c r="C533" s="381"/>
      <c r="D533" s="384"/>
      <c r="E533" s="382"/>
    </row>
    <row r="534" spans="1:5">
      <c r="A534" s="371">
        <v>73</v>
      </c>
      <c r="B534" s="375" t="s">
        <v>1191</v>
      </c>
      <c r="C534" s="378" t="s">
        <v>1062</v>
      </c>
      <c r="D534" s="396" t="s">
        <v>1192</v>
      </c>
      <c r="E534" s="380">
        <f>7763+420*42</f>
        <v>25403</v>
      </c>
    </row>
    <row r="535" spans="1:5">
      <c r="A535" s="371"/>
      <c r="B535" s="375" t="s">
        <v>1193</v>
      </c>
      <c r="C535" s="381" t="s">
        <v>1065</v>
      </c>
      <c r="D535" s="379"/>
      <c r="E535" s="382"/>
    </row>
    <row r="536" spans="1:5">
      <c r="A536" s="371"/>
      <c r="B536" s="375"/>
      <c r="C536" s="381" t="s">
        <v>1066</v>
      </c>
      <c r="D536" s="379"/>
      <c r="E536" s="382"/>
    </row>
    <row r="537" spans="1:5">
      <c r="A537" s="371"/>
      <c r="B537" s="375"/>
      <c r="C537" s="381" t="s">
        <v>1067</v>
      </c>
      <c r="D537" s="379"/>
      <c r="E537" s="382"/>
    </row>
    <row r="538" spans="1:5">
      <c r="A538" s="371"/>
      <c r="B538" s="376"/>
      <c r="C538" s="381" t="s">
        <v>1068</v>
      </c>
      <c r="D538" s="384"/>
      <c r="E538" s="382"/>
    </row>
    <row r="539" spans="1:5">
      <c r="A539" s="371"/>
      <c r="B539" s="183"/>
      <c r="C539" s="411" t="s">
        <v>1119</v>
      </c>
      <c r="D539" s="384"/>
      <c r="E539" s="382"/>
    </row>
    <row r="540" spans="1:5">
      <c r="A540" s="383"/>
      <c r="B540" s="376"/>
      <c r="C540" s="381"/>
      <c r="D540" s="384"/>
      <c r="E540" s="382"/>
    </row>
    <row r="541" ht="27.75" spans="1:5">
      <c r="A541" s="371">
        <v>74</v>
      </c>
      <c r="B541" s="402" t="s">
        <v>1107</v>
      </c>
      <c r="C541" s="378" t="s">
        <v>1062</v>
      </c>
      <c r="D541" s="403" t="s">
        <v>1094</v>
      </c>
      <c r="E541" s="404">
        <f>30690+139*1</f>
        <v>30829</v>
      </c>
    </row>
    <row r="542" spans="1:5">
      <c r="A542" s="371"/>
      <c r="B542" s="402" t="s">
        <v>1194</v>
      </c>
      <c r="C542" s="381" t="s">
        <v>1065</v>
      </c>
      <c r="D542" s="403"/>
      <c r="E542" s="405"/>
    </row>
    <row r="543" spans="1:5">
      <c r="A543" s="371"/>
      <c r="B543" s="402"/>
      <c r="C543" s="381" t="s">
        <v>1066</v>
      </c>
      <c r="D543" s="406"/>
      <c r="E543" s="407"/>
    </row>
    <row r="544" spans="1:5">
      <c r="A544" s="371"/>
      <c r="B544" s="376"/>
      <c r="C544" s="381" t="s">
        <v>1067</v>
      </c>
      <c r="D544" s="408"/>
      <c r="E544" s="407"/>
    </row>
    <row r="545" spans="1:5">
      <c r="A545" s="371"/>
      <c r="B545" s="183"/>
      <c r="C545" s="381" t="s">
        <v>1068</v>
      </c>
      <c r="D545" s="408"/>
      <c r="E545" s="407"/>
    </row>
    <row r="546" spans="1:5">
      <c r="A546" s="371"/>
      <c r="B546" s="402"/>
      <c r="C546" s="381" t="s">
        <v>1096</v>
      </c>
      <c r="D546" s="408"/>
      <c r="E546" s="407"/>
    </row>
    <row r="547" spans="1:5">
      <c r="A547" s="371"/>
      <c r="B547" s="402"/>
      <c r="C547" s="381"/>
      <c r="D547" s="408"/>
      <c r="E547" s="407"/>
    </row>
    <row r="548" ht="27.75" spans="1:5">
      <c r="A548" s="371">
        <v>75</v>
      </c>
      <c r="B548" s="375" t="s">
        <v>1079</v>
      </c>
      <c r="C548" s="378" t="s">
        <v>1062</v>
      </c>
      <c r="D548" s="373" t="s">
        <v>1080</v>
      </c>
      <c r="E548" s="392">
        <f>2470*1</f>
        <v>2470</v>
      </c>
    </row>
    <row r="549" spans="1:5">
      <c r="A549" s="371"/>
      <c r="B549" s="375" t="s">
        <v>1081</v>
      </c>
      <c r="C549" s="381" t="s">
        <v>1065</v>
      </c>
      <c r="D549" s="373"/>
      <c r="E549" s="393"/>
    </row>
    <row r="550" spans="1:5">
      <c r="A550" s="371"/>
      <c r="B550" s="375" t="s">
        <v>1082</v>
      </c>
      <c r="C550" s="381" t="s">
        <v>1066</v>
      </c>
      <c r="D550" s="373"/>
      <c r="E550" s="392"/>
    </row>
    <row r="551" spans="1:5">
      <c r="A551" s="371"/>
      <c r="B551" s="375"/>
      <c r="C551" s="381" t="s">
        <v>1067</v>
      </c>
      <c r="D551" s="373"/>
      <c r="E551" s="392"/>
    </row>
    <row r="552" spans="1:5">
      <c r="A552" s="383"/>
      <c r="B552" s="394"/>
      <c r="C552" s="381" t="s">
        <v>1068</v>
      </c>
      <c r="D552" s="373"/>
      <c r="E552" s="392"/>
    </row>
    <row r="553" spans="1:5">
      <c r="A553" s="383"/>
      <c r="B553" s="394"/>
      <c r="C553" s="381" t="s">
        <v>1083</v>
      </c>
      <c r="D553" s="373"/>
      <c r="E553" s="392"/>
    </row>
    <row r="554" spans="1:5">
      <c r="A554" s="383"/>
      <c r="B554" s="394"/>
      <c r="C554" s="381"/>
      <c r="D554" s="373"/>
      <c r="E554" s="392"/>
    </row>
    <row r="555" spans="1:5">
      <c r="A555" s="371">
        <v>76</v>
      </c>
      <c r="B555" s="376" t="s">
        <v>1169</v>
      </c>
      <c r="C555" s="381" t="s">
        <v>1062</v>
      </c>
      <c r="D555" s="379" t="s">
        <v>1112</v>
      </c>
      <c r="E555" s="382">
        <f>1740*2*0.8</f>
        <v>2784</v>
      </c>
    </row>
    <row r="556" spans="1:5">
      <c r="A556" s="383"/>
      <c r="B556" s="385"/>
      <c r="C556" s="381" t="s">
        <v>1065</v>
      </c>
      <c r="D556" s="384"/>
      <c r="E556" s="382"/>
    </row>
    <row r="557" spans="1:5">
      <c r="A557" s="383"/>
      <c r="B557" s="376"/>
      <c r="C557" s="381" t="s">
        <v>1066</v>
      </c>
      <c r="D557" s="384"/>
      <c r="E557" s="382"/>
    </row>
    <row r="558" spans="1:5">
      <c r="A558" s="383"/>
      <c r="B558" s="376"/>
      <c r="C558" s="381" t="s">
        <v>1067</v>
      </c>
      <c r="D558" s="384"/>
      <c r="E558" s="382"/>
    </row>
    <row r="559" spans="1:5">
      <c r="A559" s="383"/>
      <c r="B559" s="376"/>
      <c r="C559" s="381" t="s">
        <v>1073</v>
      </c>
      <c r="D559" s="384"/>
      <c r="E559" s="382"/>
    </row>
    <row r="560" spans="1:5">
      <c r="A560" s="383"/>
      <c r="B560" s="376"/>
      <c r="C560" s="381" t="s">
        <v>1074</v>
      </c>
      <c r="D560" s="384"/>
      <c r="E560" s="382"/>
    </row>
    <row r="561" spans="1:5">
      <c r="A561" s="383"/>
      <c r="B561" s="376"/>
      <c r="C561" s="381"/>
      <c r="D561" s="384"/>
      <c r="E561" s="382"/>
    </row>
    <row r="562" ht="27" spans="1:5">
      <c r="A562" s="371">
        <v>77</v>
      </c>
      <c r="B562" s="417" t="s">
        <v>1188</v>
      </c>
      <c r="C562" t="s">
        <v>1049</v>
      </c>
      <c r="D562" s="373" t="s">
        <v>1136</v>
      </c>
      <c r="E562" s="374">
        <f>133000+0.011*2270</f>
        <v>133024.97</v>
      </c>
    </row>
    <row r="563" ht="27" spans="1:5">
      <c r="A563" s="371"/>
      <c r="B563" s="417" t="s">
        <v>1195</v>
      </c>
      <c r="C563" t="s">
        <v>1052</v>
      </c>
      <c r="D563" s="373"/>
      <c r="E563" s="374"/>
    </row>
    <row r="564" spans="1:5">
      <c r="A564" s="371"/>
      <c r="B564" s="376" t="s">
        <v>1138</v>
      </c>
      <c r="C564" t="s">
        <v>1053</v>
      </c>
      <c r="D564" s="373"/>
      <c r="E564" s="374"/>
    </row>
    <row r="565" spans="1:5">
      <c r="A565" s="371"/>
      <c r="B565" s="376"/>
      <c r="C565" t="s">
        <v>1054</v>
      </c>
      <c r="D565" s="373"/>
      <c r="E565" s="374"/>
    </row>
    <row r="566" spans="1:5">
      <c r="A566" s="371"/>
      <c r="B566" s="376"/>
      <c r="C566" t="s">
        <v>1060</v>
      </c>
      <c r="D566" s="373"/>
      <c r="E566" s="374"/>
    </row>
    <row r="567" spans="1:5">
      <c r="A567" s="371"/>
      <c r="B567" s="376"/>
      <c r="C567"/>
      <c r="D567" s="373"/>
      <c r="E567" s="374"/>
    </row>
    <row r="568" ht="27.75" spans="1:5">
      <c r="A568" s="371">
        <v>78</v>
      </c>
      <c r="B568" s="377" t="s">
        <v>1061</v>
      </c>
      <c r="C568" s="378" t="s">
        <v>1062</v>
      </c>
      <c r="D568" s="379" t="s">
        <v>1063</v>
      </c>
      <c r="E568" s="380">
        <f>11220*1*1</f>
        <v>11220</v>
      </c>
    </row>
    <row r="569" spans="1:5">
      <c r="A569" s="371"/>
      <c r="B569" s="375" t="s">
        <v>1064</v>
      </c>
      <c r="C569" s="381" t="s">
        <v>1065</v>
      </c>
      <c r="D569" s="379"/>
      <c r="E569" s="382"/>
    </row>
    <row r="570" spans="1:5">
      <c r="A570" s="371"/>
      <c r="B570" s="375"/>
      <c r="C570" s="381" t="s">
        <v>1066</v>
      </c>
      <c r="D570" s="379"/>
      <c r="E570" s="382"/>
    </row>
    <row r="571" spans="1:5">
      <c r="A571" s="371"/>
      <c r="B571" s="376"/>
      <c r="C571" s="381" t="s">
        <v>1067</v>
      </c>
      <c r="D571" s="379"/>
      <c r="E571" s="382"/>
    </row>
    <row r="572" spans="1:5">
      <c r="A572" s="383"/>
      <c r="B572" s="376"/>
      <c r="C572" s="381" t="s">
        <v>1068</v>
      </c>
      <c r="D572" s="384"/>
      <c r="E572" s="382"/>
    </row>
    <row r="573" spans="1:5">
      <c r="A573" s="371"/>
      <c r="B573" s="376"/>
      <c r="C573" s="381" t="s">
        <v>1069</v>
      </c>
      <c r="D573" s="384"/>
      <c r="E573" s="382"/>
    </row>
    <row r="574" spans="1:5">
      <c r="A574" s="371"/>
      <c r="B574" s="376"/>
      <c r="C574" s="381" t="s">
        <v>1070</v>
      </c>
      <c r="D574" s="384"/>
      <c r="E574" s="382"/>
    </row>
    <row r="575" spans="1:5">
      <c r="A575" s="371"/>
      <c r="B575" s="376"/>
      <c r="C575" s="381"/>
      <c r="D575" s="384"/>
      <c r="E575" s="382"/>
    </row>
    <row r="576" spans="1:5">
      <c r="A576" s="371">
        <v>79</v>
      </c>
      <c r="B576" s="376" t="s">
        <v>1196</v>
      </c>
      <c r="C576" t="s">
        <v>1062</v>
      </c>
      <c r="D576" s="373" t="s">
        <v>1102</v>
      </c>
      <c r="E576" s="374">
        <f>6600*1</f>
        <v>6600</v>
      </c>
    </row>
    <row r="577" spans="1:5">
      <c r="A577" s="371"/>
      <c r="B577" s="376" t="s">
        <v>1077</v>
      </c>
      <c r="C577" t="s">
        <v>1065</v>
      </c>
      <c r="D577" s="373"/>
      <c r="E577" s="374"/>
    </row>
    <row r="578" spans="1:5">
      <c r="A578" s="371"/>
      <c r="B578" s="376"/>
      <c r="C578" t="s">
        <v>1066</v>
      </c>
      <c r="D578" s="373"/>
      <c r="E578" s="374"/>
    </row>
    <row r="579" spans="1:5">
      <c r="A579" s="371"/>
      <c r="B579" s="376"/>
      <c r="C579" t="s">
        <v>1067</v>
      </c>
      <c r="D579" s="373"/>
      <c r="E579" s="374"/>
    </row>
    <row r="580" spans="1:5">
      <c r="A580" s="371"/>
      <c r="B580" s="376"/>
      <c r="C580" t="s">
        <v>1068</v>
      </c>
      <c r="D580" s="373"/>
      <c r="E580" s="374"/>
    </row>
    <row r="581" spans="1:5">
      <c r="A581" s="371"/>
      <c r="B581" s="376"/>
      <c r="C581" t="s">
        <v>1103</v>
      </c>
      <c r="D581" s="373"/>
      <c r="E581" s="374"/>
    </row>
    <row r="582" spans="1:5">
      <c r="A582" s="371"/>
      <c r="B582" s="376"/>
      <c r="C582" s="381"/>
      <c r="D582" s="384"/>
      <c r="E582" s="382"/>
    </row>
    <row r="583" spans="1:5">
      <c r="A583" s="371">
        <v>80</v>
      </c>
      <c r="B583" s="375" t="s">
        <v>1197</v>
      </c>
      <c r="C583" s="378" t="s">
        <v>1062</v>
      </c>
      <c r="D583" s="396" t="s">
        <v>1198</v>
      </c>
      <c r="E583" s="380">
        <f>7763+130*42</f>
        <v>13223</v>
      </c>
    </row>
    <row r="584" spans="1:5">
      <c r="A584" s="371"/>
      <c r="B584" s="375" t="s">
        <v>1199</v>
      </c>
      <c r="C584" s="381" t="s">
        <v>1065</v>
      </c>
      <c r="D584" s="379"/>
      <c r="E584" s="382"/>
    </row>
    <row r="585" spans="1:5">
      <c r="A585" s="371"/>
      <c r="B585" s="375"/>
      <c r="C585" s="381" t="s">
        <v>1066</v>
      </c>
      <c r="D585" s="379"/>
      <c r="E585" s="382"/>
    </row>
    <row r="586" spans="1:5">
      <c r="A586" s="371"/>
      <c r="B586" s="375"/>
      <c r="C586" s="381" t="s">
        <v>1067</v>
      </c>
      <c r="D586" s="379"/>
      <c r="E586" s="382"/>
    </row>
    <row r="587" spans="1:5">
      <c r="A587" s="371"/>
      <c r="B587" s="376"/>
      <c r="C587" s="381" t="s">
        <v>1068</v>
      </c>
      <c r="D587" s="384"/>
      <c r="E587" s="382"/>
    </row>
    <row r="588" spans="1:5">
      <c r="A588" s="371"/>
      <c r="B588" s="183"/>
      <c r="C588" s="411" t="s">
        <v>1119</v>
      </c>
      <c r="D588" s="384"/>
      <c r="E588" s="382"/>
    </row>
    <row r="589" spans="1:5">
      <c r="A589" s="383"/>
      <c r="B589" s="376"/>
      <c r="C589" s="381"/>
      <c r="D589" s="384"/>
      <c r="E589" s="382"/>
    </row>
    <row r="590" ht="27.75" spans="1:5">
      <c r="A590" s="371">
        <v>81</v>
      </c>
      <c r="B590" s="402" t="s">
        <v>1107</v>
      </c>
      <c r="C590" s="378" t="s">
        <v>1062</v>
      </c>
      <c r="D590" s="403" t="s">
        <v>1094</v>
      </c>
      <c r="E590" s="404">
        <f>30690+139*1</f>
        <v>30829</v>
      </c>
    </row>
    <row r="591" spans="1:5">
      <c r="A591" s="371"/>
      <c r="B591" s="402" t="s">
        <v>1200</v>
      </c>
      <c r="C591" s="381" t="s">
        <v>1065</v>
      </c>
      <c r="D591" s="403"/>
      <c r="E591" s="405"/>
    </row>
    <row r="592" spans="1:5">
      <c r="A592" s="371"/>
      <c r="B592" s="402"/>
      <c r="C592" s="381" t="s">
        <v>1066</v>
      </c>
      <c r="D592" s="406"/>
      <c r="E592" s="407"/>
    </row>
    <row r="593" spans="1:5">
      <c r="A593" s="371"/>
      <c r="B593" s="376"/>
      <c r="C593" s="381" t="s">
        <v>1067</v>
      </c>
      <c r="D593" s="408"/>
      <c r="E593" s="407"/>
    </row>
    <row r="594" spans="1:5">
      <c r="A594" s="371"/>
      <c r="B594" s="183"/>
      <c r="C594" s="381" t="s">
        <v>1068</v>
      </c>
      <c r="D594" s="408"/>
      <c r="E594" s="407"/>
    </row>
    <row r="595" spans="1:5">
      <c r="A595" s="371"/>
      <c r="B595" s="402"/>
      <c r="C595" s="381" t="s">
        <v>1096</v>
      </c>
      <c r="D595" s="408"/>
      <c r="E595" s="407"/>
    </row>
    <row r="596" spans="1:5">
      <c r="A596" s="371"/>
      <c r="B596" s="402"/>
      <c r="C596" s="381"/>
      <c r="D596" s="408"/>
      <c r="E596" s="407"/>
    </row>
    <row r="597" ht="27.75" spans="1:5">
      <c r="A597" s="371">
        <v>82</v>
      </c>
      <c r="B597" s="375" t="s">
        <v>1079</v>
      </c>
      <c r="C597" s="378" t="s">
        <v>1062</v>
      </c>
      <c r="D597" s="373" t="s">
        <v>1080</v>
      </c>
      <c r="E597" s="392">
        <f>2470*1</f>
        <v>2470</v>
      </c>
    </row>
    <row r="598" spans="1:5">
      <c r="A598" s="371"/>
      <c r="B598" s="375" t="s">
        <v>1081</v>
      </c>
      <c r="C598" s="381" t="s">
        <v>1065</v>
      </c>
      <c r="D598" s="373"/>
      <c r="E598" s="393"/>
    </row>
    <row r="599" spans="1:5">
      <c r="A599" s="371"/>
      <c r="B599" s="375" t="s">
        <v>1082</v>
      </c>
      <c r="C599" s="381" t="s">
        <v>1066</v>
      </c>
      <c r="D599" s="373"/>
      <c r="E599" s="392"/>
    </row>
    <row r="600" spans="1:5">
      <c r="A600" s="371"/>
      <c r="B600" s="375"/>
      <c r="C600" s="381" t="s">
        <v>1067</v>
      </c>
      <c r="D600" s="373"/>
      <c r="E600" s="392"/>
    </row>
    <row r="601" spans="1:5">
      <c r="A601" s="383"/>
      <c r="B601" s="394"/>
      <c r="C601" s="381" t="s">
        <v>1068</v>
      </c>
      <c r="D601" s="373"/>
      <c r="E601" s="392"/>
    </row>
    <row r="602" spans="1:5">
      <c r="A602" s="383"/>
      <c r="B602" s="394"/>
      <c r="C602" s="381" t="s">
        <v>1083</v>
      </c>
      <c r="D602" s="373"/>
      <c r="E602" s="392"/>
    </row>
    <row r="603" spans="1:5">
      <c r="A603" s="383"/>
      <c r="B603" s="394"/>
      <c r="C603" s="381"/>
      <c r="D603" s="373"/>
      <c r="E603" s="392"/>
    </row>
    <row r="604" spans="1:5">
      <c r="A604" s="371">
        <v>83</v>
      </c>
      <c r="B604" s="376" t="s">
        <v>1169</v>
      </c>
      <c r="C604" s="381" t="s">
        <v>1062</v>
      </c>
      <c r="D604" s="379" t="s">
        <v>1112</v>
      </c>
      <c r="E604" s="382">
        <f>1740*2*0.8</f>
        <v>2784</v>
      </c>
    </row>
    <row r="605" spans="1:5">
      <c r="A605" s="383"/>
      <c r="B605" s="385"/>
      <c r="C605" s="381" t="s">
        <v>1065</v>
      </c>
      <c r="D605" s="384"/>
      <c r="E605" s="382"/>
    </row>
    <row r="606" spans="1:5">
      <c r="A606" s="383"/>
      <c r="B606" s="376"/>
      <c r="C606" s="381" t="s">
        <v>1066</v>
      </c>
      <c r="D606" s="384"/>
      <c r="E606" s="382"/>
    </row>
    <row r="607" spans="1:5">
      <c r="A607" s="383"/>
      <c r="B607" s="376"/>
      <c r="C607" s="381" t="s">
        <v>1067</v>
      </c>
      <c r="D607" s="384"/>
      <c r="E607" s="382"/>
    </row>
    <row r="608" spans="1:5">
      <c r="A608" s="383"/>
      <c r="B608" s="376"/>
      <c r="C608" s="381" t="s">
        <v>1073</v>
      </c>
      <c r="D608" s="384"/>
      <c r="E608" s="382"/>
    </row>
    <row r="609" spans="1:5">
      <c r="A609" s="383"/>
      <c r="B609" s="376"/>
      <c r="C609" s="381" t="s">
        <v>1074</v>
      </c>
      <c r="D609" s="384"/>
      <c r="E609" s="382"/>
    </row>
    <row r="610" spans="1:5">
      <c r="A610" s="383"/>
      <c r="B610" s="376"/>
      <c r="C610" s="381"/>
      <c r="D610" s="384"/>
      <c r="E610" s="382"/>
    </row>
    <row r="611" spans="1:5">
      <c r="A611" s="371">
        <v>84</v>
      </c>
      <c r="B611" s="375" t="s">
        <v>1201</v>
      </c>
      <c r="C611" s="378" t="s">
        <v>1062</v>
      </c>
      <c r="D611" s="396" t="s">
        <v>1202</v>
      </c>
      <c r="E611" s="380">
        <f>7763+140*42</f>
        <v>13643</v>
      </c>
    </row>
    <row r="612" ht="27.75" spans="1:5">
      <c r="A612" s="371"/>
      <c r="B612" s="375" t="s">
        <v>1203</v>
      </c>
      <c r="C612" s="381" t="s">
        <v>1065</v>
      </c>
      <c r="D612" s="379"/>
      <c r="E612" s="382"/>
    </row>
    <row r="613" spans="1:5">
      <c r="A613" s="371"/>
      <c r="B613" s="375" t="s">
        <v>1204</v>
      </c>
      <c r="C613" s="381" t="s">
        <v>1066</v>
      </c>
      <c r="D613" s="379"/>
      <c r="E613" s="382"/>
    </row>
    <row r="614" spans="1:5">
      <c r="A614" s="371"/>
      <c r="B614" s="375" t="s">
        <v>1205</v>
      </c>
      <c r="C614" s="381" t="s">
        <v>1067</v>
      </c>
      <c r="D614" s="379"/>
      <c r="E614" s="382"/>
    </row>
    <row r="615" spans="1:5">
      <c r="A615" s="371"/>
      <c r="B615" s="376"/>
      <c r="C615" s="381" t="s">
        <v>1068</v>
      </c>
      <c r="D615" s="384"/>
      <c r="E615" s="382"/>
    </row>
    <row r="616" spans="1:5">
      <c r="A616" s="371"/>
      <c r="B616" s="183"/>
      <c r="C616" s="411" t="s">
        <v>1119</v>
      </c>
      <c r="D616" s="384"/>
      <c r="E616" s="382"/>
    </row>
    <row r="617" spans="1:5">
      <c r="A617" s="418"/>
      <c r="B617" s="376"/>
      <c r="C617" s="381"/>
      <c r="D617" s="419"/>
      <c r="E617" s="420"/>
    </row>
    <row r="618" ht="27" spans="1:5">
      <c r="A618" s="371">
        <v>85</v>
      </c>
      <c r="B618" s="417" t="s">
        <v>1056</v>
      </c>
      <c r="C618" s="421" t="s">
        <v>1049</v>
      </c>
      <c r="D618" s="373" t="s">
        <v>1206</v>
      </c>
      <c r="E618" s="374">
        <f>(134500+52.6*2240)*1.4*1.1*1.08</f>
        <v>419665.2768</v>
      </c>
    </row>
    <row r="619" ht="27" spans="1:5">
      <c r="A619" s="371"/>
      <c r="B619" s="417" t="s">
        <v>1207</v>
      </c>
      <c r="C619" s="421" t="s">
        <v>1052</v>
      </c>
      <c r="D619" s="373"/>
      <c r="E619" s="374"/>
    </row>
    <row r="620" ht="27.75" spans="1:5">
      <c r="A620" s="371"/>
      <c r="B620" s="376" t="s">
        <v>1208</v>
      </c>
      <c r="C620" s="421" t="s">
        <v>1053</v>
      </c>
      <c r="D620" s="373"/>
      <c r="E620" s="374"/>
    </row>
    <row r="621" ht="41.65" spans="1:5">
      <c r="A621" s="371"/>
      <c r="B621" s="376" t="s">
        <v>1209</v>
      </c>
      <c r="C621" s="422" t="s">
        <v>1054</v>
      </c>
      <c r="D621" s="373"/>
      <c r="E621" s="374"/>
    </row>
    <row r="622" ht="41.65" spans="1:5">
      <c r="A622" s="371"/>
      <c r="B622" s="376" t="s">
        <v>1210</v>
      </c>
      <c r="C622" s="422" t="s">
        <v>1211</v>
      </c>
      <c r="D622" s="373"/>
      <c r="E622" s="374"/>
    </row>
    <row r="623" ht="55.5" spans="1:5">
      <c r="A623" s="371"/>
      <c r="B623" s="376" t="s">
        <v>1212</v>
      </c>
      <c r="C623" s="422" t="s">
        <v>1213</v>
      </c>
      <c r="D623" s="373"/>
      <c r="E623" s="374"/>
    </row>
    <row r="624" ht="27.75" spans="1:5">
      <c r="A624" s="371"/>
      <c r="B624" s="376" t="s">
        <v>1214</v>
      </c>
      <c r="C624" s="422" t="s">
        <v>1215</v>
      </c>
      <c r="D624" s="373"/>
      <c r="E624" s="374"/>
    </row>
    <row r="625" ht="27.75" spans="1:5">
      <c r="A625" s="371"/>
      <c r="B625" s="376" t="s">
        <v>1216</v>
      </c>
      <c r="C625" s="422" t="s">
        <v>1217</v>
      </c>
      <c r="D625" s="373"/>
      <c r="E625" s="374"/>
    </row>
    <row r="626" ht="27.75" spans="1:5">
      <c r="A626" s="418"/>
      <c r="B626" s="376" t="s">
        <v>1218</v>
      </c>
      <c r="C626" s="422"/>
      <c r="D626" s="419"/>
      <c r="E626" s="420"/>
    </row>
    <row r="627" ht="41.65" spans="1:5">
      <c r="A627" s="418"/>
      <c r="B627" s="376" t="s">
        <v>1219</v>
      </c>
      <c r="C627" s="381"/>
      <c r="D627" s="419"/>
      <c r="E627" s="420"/>
    </row>
    <row r="628" spans="1:5">
      <c r="A628" s="418"/>
      <c r="B628" s="376" t="s">
        <v>1220</v>
      </c>
      <c r="C628" s="381"/>
      <c r="D628" s="419"/>
      <c r="E628" s="420"/>
    </row>
    <row r="629" ht="27.75" spans="1:5">
      <c r="A629" s="418"/>
      <c r="B629" s="376" t="s">
        <v>1221</v>
      </c>
      <c r="C629" s="381"/>
      <c r="D629" s="419"/>
      <c r="E629" s="420"/>
    </row>
    <row r="630" spans="1:5">
      <c r="A630" s="418"/>
      <c r="B630" s="376"/>
      <c r="C630" s="381"/>
      <c r="D630" s="419"/>
      <c r="E630" s="420"/>
    </row>
    <row r="631" spans="1:5">
      <c r="A631" s="418"/>
      <c r="B631" s="376"/>
      <c r="C631" s="381"/>
      <c r="D631" s="419"/>
      <c r="E631" s="420"/>
    </row>
    <row r="632" ht="27.75" spans="1:5">
      <c r="A632" s="371">
        <v>86</v>
      </c>
      <c r="B632" s="423" t="s">
        <v>1222</v>
      </c>
      <c r="C632" s="378" t="s">
        <v>1062</v>
      </c>
      <c r="D632" s="373" t="s">
        <v>1223</v>
      </c>
      <c r="E632" s="424">
        <f>11220*23</f>
        <v>258060</v>
      </c>
    </row>
    <row r="633" spans="1:5">
      <c r="A633" s="371"/>
      <c r="B633" s="375" t="s">
        <v>1224</v>
      </c>
      <c r="C633" s="381" t="s">
        <v>1065</v>
      </c>
      <c r="D633" s="373"/>
      <c r="E633" s="420"/>
    </row>
    <row r="634" spans="1:5">
      <c r="A634" s="371"/>
      <c r="B634" s="376"/>
      <c r="C634" s="381" t="s">
        <v>1066</v>
      </c>
      <c r="D634" s="373"/>
      <c r="E634" s="420"/>
    </row>
    <row r="635" spans="1:5">
      <c r="A635" s="371"/>
      <c r="B635" s="376"/>
      <c r="C635" s="381" t="s">
        <v>1067</v>
      </c>
      <c r="D635" s="373"/>
      <c r="E635" s="420"/>
    </row>
    <row r="636" spans="1:5">
      <c r="A636" s="418"/>
      <c r="B636" s="425"/>
      <c r="C636" s="381" t="s">
        <v>1068</v>
      </c>
      <c r="D636" s="419"/>
      <c r="E636" s="420"/>
    </row>
    <row r="637" spans="1:5">
      <c r="A637" s="371"/>
      <c r="B637" s="376"/>
      <c r="C637" s="381" t="s">
        <v>1069</v>
      </c>
      <c r="D637" s="419"/>
      <c r="E637" s="420"/>
    </row>
    <row r="638" spans="1:5">
      <c r="A638" s="371"/>
      <c r="B638" s="376"/>
      <c r="C638" s="381" t="s">
        <v>1225</v>
      </c>
      <c r="D638" s="419"/>
      <c r="E638" s="420"/>
    </row>
    <row r="639" spans="1:5">
      <c r="A639" s="371"/>
      <c r="B639" s="376"/>
      <c r="C639" s="421"/>
      <c r="D639" s="373"/>
      <c r="E639" s="374"/>
    </row>
    <row r="640" spans="1:5">
      <c r="A640" s="371">
        <v>87</v>
      </c>
      <c r="B640" s="376" t="s">
        <v>1226</v>
      </c>
      <c r="C640" s="381" t="s">
        <v>1062</v>
      </c>
      <c r="D640" s="373" t="s">
        <v>1227</v>
      </c>
      <c r="E640" s="420">
        <f>1740*23*0.8</f>
        <v>32016</v>
      </c>
    </row>
    <row r="641" spans="1:5">
      <c r="A641" s="418"/>
      <c r="B641" s="385"/>
      <c r="C641" s="381" t="s">
        <v>1065</v>
      </c>
      <c r="D641" s="419"/>
      <c r="E641" s="420"/>
    </row>
    <row r="642" spans="1:5">
      <c r="A642" s="418"/>
      <c r="B642" s="376"/>
      <c r="C642" s="381" t="s">
        <v>1066</v>
      </c>
      <c r="D642" s="419"/>
      <c r="E642" s="420"/>
    </row>
    <row r="643" spans="1:5">
      <c r="A643" s="418"/>
      <c r="B643" s="376"/>
      <c r="C643" s="381" t="s">
        <v>1067</v>
      </c>
      <c r="D643" s="419"/>
      <c r="E643" s="420"/>
    </row>
    <row r="644" spans="1:5">
      <c r="A644" s="418"/>
      <c r="B644" s="376"/>
      <c r="C644" s="381" t="s">
        <v>1073</v>
      </c>
      <c r="D644" s="419"/>
      <c r="E644" s="420"/>
    </row>
    <row r="645" spans="1:5">
      <c r="A645" s="418"/>
      <c r="B645" s="376"/>
      <c r="C645" s="381" t="s">
        <v>1228</v>
      </c>
      <c r="D645" s="419"/>
      <c r="E645" s="420"/>
    </row>
    <row r="646" spans="1:5">
      <c r="A646" s="418"/>
      <c r="B646" s="376"/>
      <c r="C646" s="381"/>
      <c r="D646" s="419"/>
      <c r="E646" s="420"/>
    </row>
    <row r="647" ht="27.75" spans="1:5">
      <c r="A647" s="371">
        <v>88</v>
      </c>
      <c r="B647" s="376" t="s">
        <v>1229</v>
      </c>
      <c r="C647" t="s">
        <v>1049</v>
      </c>
      <c r="D647" s="373" t="s">
        <v>1230</v>
      </c>
      <c r="E647" s="374">
        <f>3670*5</f>
        <v>18350</v>
      </c>
    </row>
    <row r="648" spans="1:5">
      <c r="A648" s="418"/>
      <c r="B648" s="376" t="s">
        <v>1231</v>
      </c>
      <c r="C648" t="s">
        <v>1052</v>
      </c>
      <c r="D648" s="373"/>
      <c r="E648" s="374"/>
    </row>
    <row r="649" spans="1:5">
      <c r="A649" s="418"/>
      <c r="B649" s="376"/>
      <c r="C649" t="s">
        <v>1053</v>
      </c>
      <c r="D649" s="373"/>
      <c r="E649" s="374"/>
    </row>
    <row r="650" spans="1:5">
      <c r="A650" s="418"/>
      <c r="B650" s="376"/>
      <c r="C650" t="s">
        <v>1054</v>
      </c>
      <c r="D650" s="373"/>
      <c r="E650" s="374"/>
    </row>
    <row r="651" spans="1:5">
      <c r="A651" s="418"/>
      <c r="B651" s="376"/>
      <c r="C651" t="s">
        <v>1232</v>
      </c>
      <c r="D651" s="373"/>
      <c r="E651" s="374"/>
    </row>
    <row r="652" spans="1:5">
      <c r="A652" s="418"/>
      <c r="B652" s="376"/>
      <c r="C652" s="381"/>
      <c r="D652" s="419"/>
      <c r="E652" s="420"/>
    </row>
    <row r="653" ht="27.75" spans="1:5">
      <c r="A653" s="388">
        <v>89</v>
      </c>
      <c r="B653" s="389" t="s">
        <v>1233</v>
      </c>
      <c r="C653" t="s">
        <v>1062</v>
      </c>
      <c r="D653" s="390" t="s">
        <v>1234</v>
      </c>
      <c r="E653" s="391">
        <f>(47800+30*180)*5</f>
        <v>266000</v>
      </c>
    </row>
    <row r="654" spans="1:5">
      <c r="A654" s="388"/>
      <c r="B654" s="389" t="s">
        <v>1235</v>
      </c>
      <c r="C654" t="s">
        <v>1065</v>
      </c>
      <c r="D654" s="390"/>
      <c r="E654" s="391"/>
    </row>
    <row r="655" spans="1:5">
      <c r="A655" s="388"/>
      <c r="B655" s="389" t="s">
        <v>1236</v>
      </c>
      <c r="C655" t="s">
        <v>1066</v>
      </c>
      <c r="D655" s="390"/>
      <c r="E655" s="391"/>
    </row>
    <row r="656" spans="1:5">
      <c r="A656" s="388"/>
      <c r="B656" s="389" t="s">
        <v>1237</v>
      </c>
      <c r="C656" t="s">
        <v>1067</v>
      </c>
      <c r="D656" s="390"/>
      <c r="E656" s="391"/>
    </row>
    <row r="657" spans="1:5">
      <c r="A657" s="388"/>
      <c r="B657" s="389" t="s">
        <v>1238</v>
      </c>
      <c r="C657" t="s">
        <v>1068</v>
      </c>
      <c r="D657" s="390"/>
      <c r="E657" s="391"/>
    </row>
    <row r="658" spans="1:5">
      <c r="A658" s="388"/>
      <c r="B658" s="389" t="s">
        <v>1239</v>
      </c>
      <c r="C658" t="s">
        <v>1240</v>
      </c>
      <c r="D658" s="390"/>
      <c r="E658" s="391"/>
    </row>
    <row r="659" ht="7.5" customHeight="1" spans="1:5">
      <c r="A659" s="388"/>
      <c r="B659" s="183"/>
      <c r="C659" s="426"/>
      <c r="D659" s="427"/>
      <c r="E659" s="428"/>
    </row>
    <row r="660" spans="1:5">
      <c r="A660" s="371"/>
      <c r="B660" s="429" t="s">
        <v>1241</v>
      </c>
      <c r="C660" s="381"/>
      <c r="D660" s="408"/>
      <c r="E660" s="407"/>
    </row>
    <row r="661" spans="1:5">
      <c r="A661" s="371">
        <v>90</v>
      </c>
      <c r="B661" s="412" t="s">
        <v>1242</v>
      </c>
      <c r="C661" s="378" t="s">
        <v>1062</v>
      </c>
      <c r="D661" s="378" t="s">
        <v>1243</v>
      </c>
      <c r="E661" s="413">
        <f>7597+2150*13</f>
        <v>35547</v>
      </c>
    </row>
    <row r="662" spans="1:5">
      <c r="A662" s="371"/>
      <c r="B662" s="412" t="s">
        <v>1244</v>
      </c>
      <c r="C662" s="381" t="s">
        <v>1065</v>
      </c>
      <c r="D662" s="378"/>
      <c r="E662" s="414"/>
    </row>
    <row r="663" spans="1:5">
      <c r="A663" s="371"/>
      <c r="B663" s="412"/>
      <c r="C663" s="381" t="s">
        <v>1066</v>
      </c>
      <c r="D663" s="378"/>
      <c r="E663" s="414"/>
    </row>
    <row r="664" spans="1:5">
      <c r="A664" s="371"/>
      <c r="B664" s="412"/>
      <c r="C664" s="381" t="s">
        <v>1067</v>
      </c>
      <c r="D664" s="415"/>
      <c r="E664" s="414"/>
    </row>
    <row r="665" spans="1:5">
      <c r="A665" s="371"/>
      <c r="B665" s="376"/>
      <c r="C665" s="381" t="s">
        <v>1068</v>
      </c>
      <c r="D665" s="415"/>
      <c r="E665" s="414"/>
    </row>
    <row r="666" spans="1:5">
      <c r="A666" s="371"/>
      <c r="B666" s="376"/>
      <c r="C666" s="381" t="s">
        <v>1123</v>
      </c>
      <c r="D666" s="415"/>
      <c r="E666" s="414"/>
    </row>
    <row r="667" ht="8.25" customHeight="1" spans="1:5">
      <c r="A667" s="371"/>
      <c r="B667" s="376"/>
      <c r="C667" s="381"/>
      <c r="D667" s="415"/>
      <c r="E667" s="414"/>
    </row>
    <row r="668" spans="1:5">
      <c r="A668" s="371">
        <v>91</v>
      </c>
      <c r="B668" s="375" t="s">
        <v>1197</v>
      </c>
      <c r="C668" s="378" t="s">
        <v>1062</v>
      </c>
      <c r="D668" s="396" t="s">
        <v>1099</v>
      </c>
      <c r="E668" s="380">
        <f>8265+950*41</f>
        <v>47215</v>
      </c>
    </row>
    <row r="669" spans="1:5">
      <c r="A669" s="371"/>
      <c r="B669" s="375" t="s">
        <v>1100</v>
      </c>
      <c r="C669" s="381" t="s">
        <v>1065</v>
      </c>
      <c r="D669" s="379"/>
      <c r="E669" s="382"/>
    </row>
    <row r="670" spans="1:5">
      <c r="A670" s="371"/>
      <c r="B670" s="375"/>
      <c r="C670" s="381" t="s">
        <v>1066</v>
      </c>
      <c r="D670" s="379"/>
      <c r="E670" s="382"/>
    </row>
    <row r="671" spans="1:5">
      <c r="A671" s="371"/>
      <c r="B671" s="375"/>
      <c r="C671" s="381" t="s">
        <v>1067</v>
      </c>
      <c r="D671" s="379"/>
      <c r="E671" s="382"/>
    </row>
    <row r="672" spans="1:5">
      <c r="A672" s="371"/>
      <c r="B672" s="376"/>
      <c r="C672" s="381" t="s">
        <v>1068</v>
      </c>
      <c r="D672" s="384"/>
      <c r="E672" s="382"/>
    </row>
    <row r="673" spans="1:5">
      <c r="A673" s="371"/>
      <c r="B673" s="183"/>
      <c r="C673" s="411" t="s">
        <v>1245</v>
      </c>
      <c r="D673" s="384"/>
      <c r="E673" s="382"/>
    </row>
    <row r="674" ht="9.75" customHeight="1" spans="1:5">
      <c r="A674" s="371"/>
      <c r="B674" s="402"/>
      <c r="C674" s="381"/>
      <c r="D674" s="408"/>
      <c r="E674" s="407"/>
    </row>
    <row r="675" ht="27.75" spans="1:5">
      <c r="A675" s="371">
        <v>92</v>
      </c>
      <c r="B675" s="376" t="s">
        <v>1246</v>
      </c>
      <c r="C675" s="378" t="s">
        <v>1062</v>
      </c>
      <c r="D675" s="373" t="s">
        <v>1247</v>
      </c>
      <c r="E675" s="392">
        <f>19082*7</f>
        <v>133574</v>
      </c>
    </row>
    <row r="676" spans="1:5">
      <c r="A676" s="371"/>
      <c r="B676" s="376" t="s">
        <v>1248</v>
      </c>
      <c r="C676" s="381" t="s">
        <v>1065</v>
      </c>
      <c r="D676" s="373"/>
      <c r="E676" s="392"/>
    </row>
    <row r="677" spans="1:5">
      <c r="A677" s="371"/>
      <c r="B677" s="376"/>
      <c r="C677" s="381" t="s">
        <v>1066</v>
      </c>
      <c r="D677" s="373"/>
      <c r="E677" s="392"/>
    </row>
    <row r="678" spans="1:5">
      <c r="A678" s="371"/>
      <c r="B678" s="376"/>
      <c r="C678" s="381" t="s">
        <v>1067</v>
      </c>
      <c r="D678" s="373"/>
      <c r="E678" s="392"/>
    </row>
    <row r="679" spans="1:5">
      <c r="A679" s="371"/>
      <c r="B679" s="376"/>
      <c r="C679" s="381" t="s">
        <v>1068</v>
      </c>
      <c r="D679" s="373"/>
      <c r="E679" s="392"/>
    </row>
    <row r="680" spans="1:5">
      <c r="A680" s="371"/>
      <c r="B680" s="376"/>
      <c r="C680" s="381" t="s">
        <v>1249</v>
      </c>
      <c r="D680" s="373"/>
      <c r="E680" s="392"/>
    </row>
    <row r="681" ht="9" customHeight="1" spans="1:5">
      <c r="A681" s="371"/>
      <c r="B681" s="376"/>
      <c r="C681" s="381"/>
      <c r="D681" s="373"/>
      <c r="E681" s="392"/>
    </row>
    <row r="682" ht="27.75" spans="1:5">
      <c r="A682" s="371">
        <v>93</v>
      </c>
      <c r="B682" s="376" t="s">
        <v>1250</v>
      </c>
      <c r="C682" s="378" t="s">
        <v>1062</v>
      </c>
      <c r="D682" s="373" t="s">
        <v>1251</v>
      </c>
      <c r="E682" s="392">
        <f>57247*1</f>
        <v>57247</v>
      </c>
    </row>
    <row r="683" spans="1:5">
      <c r="A683" s="371"/>
      <c r="B683" s="376"/>
      <c r="C683" s="381" t="s">
        <v>1065</v>
      </c>
      <c r="D683" s="373"/>
      <c r="E683" s="392"/>
    </row>
    <row r="684" spans="1:5">
      <c r="A684" s="371"/>
      <c r="B684" s="376"/>
      <c r="C684" s="381" t="s">
        <v>1066</v>
      </c>
      <c r="D684" s="373"/>
      <c r="E684" s="392"/>
    </row>
    <row r="685" spans="1:5">
      <c r="A685" s="371"/>
      <c r="B685" s="376"/>
      <c r="C685" s="381" t="s">
        <v>1067</v>
      </c>
      <c r="D685" s="373"/>
      <c r="E685" s="392"/>
    </row>
    <row r="686" spans="1:5">
      <c r="A686" s="371"/>
      <c r="B686" s="376"/>
      <c r="C686" s="381" t="s">
        <v>1068</v>
      </c>
      <c r="D686" s="373"/>
      <c r="E686" s="392"/>
    </row>
    <row r="687" spans="1:5">
      <c r="A687" s="371"/>
      <c r="B687" s="376"/>
      <c r="C687" s="381" t="s">
        <v>1252</v>
      </c>
      <c r="D687" s="373"/>
      <c r="E687" s="392"/>
    </row>
    <row r="688" ht="7.5" customHeight="1" spans="1:5">
      <c r="A688" s="371"/>
      <c r="B688" s="402"/>
      <c r="C688" s="381"/>
      <c r="D688" s="408"/>
      <c r="E688" s="407"/>
    </row>
    <row r="689" spans="1:5">
      <c r="A689" s="371">
        <v>94</v>
      </c>
      <c r="B689" s="377" t="s">
        <v>1253</v>
      </c>
      <c r="C689" s="378" t="s">
        <v>1062</v>
      </c>
      <c r="D689" s="379" t="s">
        <v>1254</v>
      </c>
      <c r="E689" s="380">
        <f>11220*5</f>
        <v>56100</v>
      </c>
    </row>
    <row r="690" spans="1:5">
      <c r="A690" s="371"/>
      <c r="B690" s="375" t="s">
        <v>1255</v>
      </c>
      <c r="C690" s="381" t="s">
        <v>1065</v>
      </c>
      <c r="D690" s="379"/>
      <c r="E690" s="382"/>
    </row>
    <row r="691" spans="1:5">
      <c r="A691" s="371"/>
      <c r="B691" s="375"/>
      <c r="C691" s="381" t="s">
        <v>1066</v>
      </c>
      <c r="D691" s="379"/>
      <c r="E691" s="382"/>
    </row>
    <row r="692" spans="1:5">
      <c r="A692" s="371"/>
      <c r="B692" s="376"/>
      <c r="C692" s="381" t="s">
        <v>1067</v>
      </c>
      <c r="D692" s="379"/>
      <c r="E692" s="382"/>
    </row>
    <row r="693" spans="1:5">
      <c r="A693" s="383"/>
      <c r="B693" s="376"/>
      <c r="C693" s="381" t="s">
        <v>1068</v>
      </c>
      <c r="D693" s="384"/>
      <c r="E693" s="382"/>
    </row>
    <row r="694" spans="1:5">
      <c r="A694" s="371"/>
      <c r="B694" s="376"/>
      <c r="C694" s="381" t="s">
        <v>1069</v>
      </c>
      <c r="D694" s="384"/>
      <c r="E694" s="382"/>
    </row>
    <row r="695" spans="1:5">
      <c r="A695" s="371"/>
      <c r="B695" s="376"/>
      <c r="C695" s="381" t="s">
        <v>1070</v>
      </c>
      <c r="D695" s="386"/>
      <c r="E695" s="387"/>
    </row>
    <row r="696" ht="9" customHeight="1" spans="1:5">
      <c r="A696" s="371"/>
      <c r="B696" s="402"/>
      <c r="C696" s="381"/>
      <c r="D696" s="408"/>
      <c r="E696" s="407"/>
    </row>
    <row r="697" ht="27.75" spans="1:5">
      <c r="A697" s="371">
        <v>96</v>
      </c>
      <c r="B697" s="375" t="s">
        <v>1128</v>
      </c>
      <c r="C697" s="378" t="s">
        <v>1062</v>
      </c>
      <c r="D697" s="373" t="s">
        <v>1256</v>
      </c>
      <c r="E697" s="392">
        <f>2925*4</f>
        <v>11700</v>
      </c>
    </row>
    <row r="698" spans="1:5">
      <c r="A698" s="371"/>
      <c r="B698" s="375"/>
      <c r="C698" s="381" t="s">
        <v>1065</v>
      </c>
      <c r="D698" s="373"/>
      <c r="E698" s="393"/>
    </row>
    <row r="699" spans="1:5">
      <c r="A699" s="371"/>
      <c r="B699" s="375"/>
      <c r="C699" s="381" t="s">
        <v>1066</v>
      </c>
      <c r="D699" s="373"/>
      <c r="E699" s="392"/>
    </row>
    <row r="700" spans="1:5">
      <c r="A700" s="371"/>
      <c r="B700" s="375"/>
      <c r="C700" s="381" t="s">
        <v>1067</v>
      </c>
      <c r="D700" s="373"/>
      <c r="E700" s="392"/>
    </row>
    <row r="701" spans="1:5">
      <c r="A701" s="371"/>
      <c r="B701" s="394"/>
      <c r="C701" s="381" t="s">
        <v>1068</v>
      </c>
      <c r="D701" s="373"/>
      <c r="E701" s="392"/>
    </row>
    <row r="702" spans="1:5">
      <c r="A702" s="371"/>
      <c r="B702" s="376"/>
      <c r="C702" s="381" t="s">
        <v>1131</v>
      </c>
      <c r="D702" s="373"/>
      <c r="E702" s="392"/>
    </row>
    <row r="703" ht="6.75" customHeight="1" spans="1:5">
      <c r="A703" s="371"/>
      <c r="B703" s="376"/>
      <c r="C703" s="381"/>
      <c r="D703" s="373"/>
      <c r="E703" s="392"/>
    </row>
    <row r="704" ht="27.75" spans="1:5">
      <c r="A704" s="371">
        <v>97</v>
      </c>
      <c r="B704" s="430" t="s">
        <v>1257</v>
      </c>
      <c r="C704" s="378" t="s">
        <v>1062</v>
      </c>
      <c r="D704" s="386" t="s">
        <v>1258</v>
      </c>
      <c r="E704" s="374">
        <f>11990*2</f>
        <v>23980</v>
      </c>
    </row>
    <row r="705" ht="27.75" spans="1:5">
      <c r="A705" s="371"/>
      <c r="B705" s="430" t="s">
        <v>1259</v>
      </c>
      <c r="C705" s="381" t="s">
        <v>1065</v>
      </c>
      <c r="D705" s="386"/>
      <c r="E705" s="374"/>
    </row>
    <row r="706" spans="1:5">
      <c r="A706" s="371"/>
      <c r="B706" s="430"/>
      <c r="C706" s="381" t="s">
        <v>1066</v>
      </c>
      <c r="D706" s="386"/>
      <c r="E706" s="374"/>
    </row>
    <row r="707" spans="1:5">
      <c r="A707" s="371"/>
      <c r="B707" s="430"/>
      <c r="C707" s="381" t="s">
        <v>1067</v>
      </c>
      <c r="D707" s="386"/>
      <c r="E707" s="374"/>
    </row>
    <row r="708" spans="1:5">
      <c r="A708" s="371"/>
      <c r="B708" s="430"/>
      <c r="C708" s="381" t="s">
        <v>1068</v>
      </c>
      <c r="D708" s="386"/>
      <c r="E708" s="374"/>
    </row>
    <row r="709" spans="1:5">
      <c r="A709" s="371"/>
      <c r="B709" s="430"/>
      <c r="C709" s="381" t="s">
        <v>1260</v>
      </c>
      <c r="D709" s="386"/>
      <c r="E709" s="374"/>
    </row>
    <row r="710" ht="8.25" customHeight="1" spans="1:5">
      <c r="A710" s="371"/>
      <c r="B710" s="376"/>
      <c r="C710" s="381"/>
      <c r="D710" s="373"/>
      <c r="E710" s="392"/>
    </row>
    <row r="711" ht="27.75" spans="1:5">
      <c r="A711" s="371">
        <v>95</v>
      </c>
      <c r="B711" s="375" t="s">
        <v>1079</v>
      </c>
      <c r="C711" s="378" t="s">
        <v>1062</v>
      </c>
      <c r="D711" s="373" t="s">
        <v>1261</v>
      </c>
      <c r="E711" s="392">
        <f>629*30</f>
        <v>18870</v>
      </c>
    </row>
    <row r="712" spans="1:5">
      <c r="A712" s="371"/>
      <c r="B712" s="375" t="s">
        <v>1081</v>
      </c>
      <c r="C712" s="381" t="s">
        <v>1065</v>
      </c>
      <c r="D712" s="373"/>
      <c r="E712" s="393"/>
    </row>
    <row r="713" spans="1:5">
      <c r="A713" s="371"/>
      <c r="B713" s="375" t="s">
        <v>1262</v>
      </c>
      <c r="C713" s="381" t="s">
        <v>1066</v>
      </c>
      <c r="D713" s="373"/>
      <c r="E713" s="392"/>
    </row>
    <row r="714" spans="1:5">
      <c r="A714" s="371"/>
      <c r="B714" s="375"/>
      <c r="C714" s="381" t="s">
        <v>1067</v>
      </c>
      <c r="D714" s="373"/>
      <c r="E714" s="392"/>
    </row>
    <row r="715" spans="1:5">
      <c r="A715" s="383"/>
      <c r="B715" s="394"/>
      <c r="C715" s="381" t="s">
        <v>1068</v>
      </c>
      <c r="D715" s="373"/>
      <c r="E715" s="392"/>
    </row>
    <row r="716" spans="1:5">
      <c r="A716" s="371"/>
      <c r="B716" s="376"/>
      <c r="C716" s="381" t="s">
        <v>1110</v>
      </c>
      <c r="D716" s="373"/>
      <c r="E716" s="392"/>
    </row>
    <row r="717" spans="1:5">
      <c r="A717" s="371"/>
      <c r="B717" s="430"/>
      <c r="C717" s="378"/>
      <c r="D717" s="386"/>
      <c r="E717" s="374"/>
    </row>
    <row r="718" spans="1:5">
      <c r="A718" s="371">
        <v>96</v>
      </c>
      <c r="B718" s="376" t="s">
        <v>1263</v>
      </c>
      <c r="C718" s="381" t="s">
        <v>1062</v>
      </c>
      <c r="D718" s="373" t="s">
        <v>1085</v>
      </c>
      <c r="E718" s="420">
        <f>1740*3*0.8</f>
        <v>4176</v>
      </c>
    </row>
    <row r="719" spans="1:5">
      <c r="A719" s="418"/>
      <c r="B719" s="385"/>
      <c r="C719" s="381" t="s">
        <v>1065</v>
      </c>
      <c r="D719" s="419"/>
      <c r="E719" s="420"/>
    </row>
    <row r="720" spans="1:5">
      <c r="A720" s="418"/>
      <c r="B720" s="376"/>
      <c r="C720" s="381" t="s">
        <v>1066</v>
      </c>
      <c r="D720" s="419"/>
      <c r="E720" s="420"/>
    </row>
    <row r="721" spans="1:5">
      <c r="A721" s="418"/>
      <c r="B721" s="376"/>
      <c r="C721" s="381" t="s">
        <v>1067</v>
      </c>
      <c r="D721" s="419"/>
      <c r="E721" s="420"/>
    </row>
    <row r="722" spans="1:5">
      <c r="A722" s="418"/>
      <c r="B722" s="376"/>
      <c r="C722" s="381" t="s">
        <v>1073</v>
      </c>
      <c r="D722" s="419"/>
      <c r="E722" s="420"/>
    </row>
    <row r="723" ht="15" spans="1:5">
      <c r="A723" s="418"/>
      <c r="B723" s="376"/>
      <c r="C723" s="381" t="s">
        <v>1228</v>
      </c>
      <c r="D723" s="419"/>
      <c r="E723" s="420"/>
    </row>
    <row r="724" spans="1:5">
      <c r="A724" s="431"/>
      <c r="B724" s="432" t="s">
        <v>1264</v>
      </c>
      <c r="C724" s="433" t="s">
        <v>769</v>
      </c>
      <c r="D724" s="434"/>
      <c r="E724" s="435">
        <f>SUM(E30:E720)/1000</f>
        <v>3873.5262468</v>
      </c>
    </row>
    <row r="725" spans="1:5">
      <c r="A725" s="436"/>
      <c r="B725" s="437" t="s">
        <v>1265</v>
      </c>
      <c r="C725" s="438" t="s">
        <v>769</v>
      </c>
      <c r="D725" s="439"/>
      <c r="E725" s="440">
        <f>E724*0.4</f>
        <v>1549.41049872</v>
      </c>
    </row>
    <row r="726" spans="1:5">
      <c r="A726" s="436"/>
      <c r="B726" s="437" t="s">
        <v>1266</v>
      </c>
      <c r="C726" s="438" t="s">
        <v>769</v>
      </c>
      <c r="D726" s="439"/>
      <c r="E726" s="440">
        <f>E724*0.6</f>
        <v>2324.11574808</v>
      </c>
    </row>
    <row r="727" ht="27.75" spans="1:5">
      <c r="A727" s="436"/>
      <c r="B727" s="441" t="s">
        <v>1267</v>
      </c>
      <c r="C727" s="438" t="s">
        <v>769</v>
      </c>
      <c r="D727" s="442"/>
      <c r="E727" s="443">
        <f>E724*5.81</f>
        <v>22505.187493908</v>
      </c>
    </row>
    <row r="728" ht="23.25" spans="1:5">
      <c r="A728" s="436"/>
      <c r="B728" s="441" t="s">
        <v>1268</v>
      </c>
      <c r="C728" s="444" t="s">
        <v>887</v>
      </c>
      <c r="D728" s="442"/>
      <c r="E728" s="445"/>
    </row>
    <row r="729" spans="1:5">
      <c r="A729" s="436"/>
      <c r="B729" s="437" t="s">
        <v>1265</v>
      </c>
      <c r="C729" s="438" t="s">
        <v>769</v>
      </c>
      <c r="D729" s="439"/>
      <c r="E729" s="440">
        <f>E727*0.4</f>
        <v>9002.0749975632</v>
      </c>
    </row>
    <row r="730" ht="14.6" spans="1:5">
      <c r="A730" s="446"/>
      <c r="B730" s="447" t="s">
        <v>1266</v>
      </c>
      <c r="C730" s="448" t="s">
        <v>769</v>
      </c>
      <c r="D730" s="449"/>
      <c r="E730" s="450">
        <f>E727*0.6</f>
        <v>13503.1124963448</v>
      </c>
    </row>
    <row r="732" spans="1:5">
      <c r="B732" s="451" t="s">
        <v>245</v>
      </c>
      <c r="E732" s="452" t="s">
        <v>994</v>
      </c>
    </row>
  </sheetData>
  <mergeCells count="7">
    <mergeCell ref="B5:E5"/>
    <mergeCell ref="B6:E6"/>
    <mergeCell ref="C12:E12"/>
    <mergeCell ref="C14:E14"/>
    <mergeCell ref="C16:E16"/>
    <mergeCell ref="C18:E18"/>
    <mergeCell ref="C8:E11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6"/>
  <dimension ref="A1:J120"/>
  <sheetViews>
    <sheetView workbookViewId="0">
      <selection activeCell="F126" sqref="F126"/>
    </sheetView>
  </sheetViews>
  <sheetFormatPr defaultColWidth="11.5663716814159" defaultRowHeight="12.75"/>
  <cols>
    <col min="1" max="1" width="3.70796460176991" style="183" customWidth="1"/>
    <col min="2" max="2" width="10.7079646017699" style="183" customWidth="1"/>
    <col min="3" max="3" width="15.5663716814159" style="183" customWidth="1"/>
    <col min="4" max="4" width="4.42477876106195" style="183" customWidth="1"/>
    <col min="5" max="7" width="9.28318584070797" style="183" customWidth="1"/>
    <col min="8" max="8" width="19.7079646017699" style="183" customWidth="1"/>
    <col min="9" max="9" width="14.7079646017699" style="183" customWidth="1"/>
    <col min="10" max="10" width="19.7079646017699" customWidth="1"/>
    <col min="257" max="257" width="3.70796460176991" customWidth="1"/>
    <col min="258" max="258" width="10.7079646017699" customWidth="1"/>
    <col min="259" max="259" width="15.5663716814159" customWidth="1"/>
    <col min="260" max="260" width="4.42477876106195" customWidth="1"/>
    <col min="261" max="263" width="9.28318584070797" customWidth="1"/>
    <col min="264" max="264" width="19.7079646017699" customWidth="1"/>
    <col min="265" max="265" width="14.7079646017699" customWidth="1"/>
    <col min="266" max="266" width="19.7079646017699" customWidth="1"/>
    <col min="513" max="513" width="3.70796460176991" customWidth="1"/>
    <col min="514" max="514" width="10.7079646017699" customWidth="1"/>
    <col min="515" max="515" width="15.5663716814159" customWidth="1"/>
    <col min="516" max="516" width="4.42477876106195" customWidth="1"/>
    <col min="517" max="519" width="9.28318584070797" customWidth="1"/>
    <col min="520" max="520" width="19.7079646017699" customWidth="1"/>
    <col min="521" max="521" width="14.7079646017699" customWidth="1"/>
    <col min="522" max="522" width="19.7079646017699" customWidth="1"/>
    <col min="769" max="769" width="3.70796460176991" customWidth="1"/>
    <col min="770" max="770" width="10.7079646017699" customWidth="1"/>
    <col min="771" max="771" width="15.5663716814159" customWidth="1"/>
    <col min="772" max="772" width="4.42477876106195" customWidth="1"/>
    <col min="773" max="775" width="9.28318584070797" customWidth="1"/>
    <col min="776" max="776" width="19.7079646017699" customWidth="1"/>
    <col min="777" max="777" width="14.7079646017699" customWidth="1"/>
    <col min="778" max="778" width="19.7079646017699" customWidth="1"/>
    <col min="1025" max="1025" width="3.70796460176991" customWidth="1"/>
    <col min="1026" max="1026" width="10.7079646017699" customWidth="1"/>
    <col min="1027" max="1027" width="15.5663716814159" customWidth="1"/>
    <col min="1028" max="1028" width="4.42477876106195" customWidth="1"/>
    <col min="1029" max="1031" width="9.28318584070797" customWidth="1"/>
    <col min="1032" max="1032" width="19.7079646017699" customWidth="1"/>
    <col min="1033" max="1033" width="14.7079646017699" customWidth="1"/>
    <col min="1034" max="1034" width="19.7079646017699" customWidth="1"/>
    <col min="1281" max="1281" width="3.70796460176991" customWidth="1"/>
    <col min="1282" max="1282" width="10.7079646017699" customWidth="1"/>
    <col min="1283" max="1283" width="15.5663716814159" customWidth="1"/>
    <col min="1284" max="1284" width="4.42477876106195" customWidth="1"/>
    <col min="1285" max="1287" width="9.28318584070797" customWidth="1"/>
    <col min="1288" max="1288" width="19.7079646017699" customWidth="1"/>
    <col min="1289" max="1289" width="14.7079646017699" customWidth="1"/>
    <col min="1290" max="1290" width="19.7079646017699" customWidth="1"/>
    <col min="1537" max="1537" width="3.70796460176991" customWidth="1"/>
    <col min="1538" max="1538" width="10.7079646017699" customWidth="1"/>
    <col min="1539" max="1539" width="15.5663716814159" customWidth="1"/>
    <col min="1540" max="1540" width="4.42477876106195" customWidth="1"/>
    <col min="1541" max="1543" width="9.28318584070797" customWidth="1"/>
    <col min="1544" max="1544" width="19.7079646017699" customWidth="1"/>
    <col min="1545" max="1545" width="14.7079646017699" customWidth="1"/>
    <col min="1546" max="1546" width="19.7079646017699" customWidth="1"/>
    <col min="1793" max="1793" width="3.70796460176991" customWidth="1"/>
    <col min="1794" max="1794" width="10.7079646017699" customWidth="1"/>
    <col min="1795" max="1795" width="15.5663716814159" customWidth="1"/>
    <col min="1796" max="1796" width="4.42477876106195" customWidth="1"/>
    <col min="1797" max="1799" width="9.28318584070797" customWidth="1"/>
    <col min="1800" max="1800" width="19.7079646017699" customWidth="1"/>
    <col min="1801" max="1801" width="14.7079646017699" customWidth="1"/>
    <col min="1802" max="1802" width="19.7079646017699" customWidth="1"/>
    <col min="2049" max="2049" width="3.70796460176991" customWidth="1"/>
    <col min="2050" max="2050" width="10.7079646017699" customWidth="1"/>
    <col min="2051" max="2051" width="15.5663716814159" customWidth="1"/>
    <col min="2052" max="2052" width="4.42477876106195" customWidth="1"/>
    <col min="2053" max="2055" width="9.28318584070797" customWidth="1"/>
    <col min="2056" max="2056" width="19.7079646017699" customWidth="1"/>
    <col min="2057" max="2057" width="14.7079646017699" customWidth="1"/>
    <col min="2058" max="2058" width="19.7079646017699" customWidth="1"/>
    <col min="2305" max="2305" width="3.70796460176991" customWidth="1"/>
    <col min="2306" max="2306" width="10.7079646017699" customWidth="1"/>
    <col min="2307" max="2307" width="15.5663716814159" customWidth="1"/>
    <col min="2308" max="2308" width="4.42477876106195" customWidth="1"/>
    <col min="2309" max="2311" width="9.28318584070797" customWidth="1"/>
    <col min="2312" max="2312" width="19.7079646017699" customWidth="1"/>
    <col min="2313" max="2313" width="14.7079646017699" customWidth="1"/>
    <col min="2314" max="2314" width="19.7079646017699" customWidth="1"/>
    <col min="2561" max="2561" width="3.70796460176991" customWidth="1"/>
    <col min="2562" max="2562" width="10.7079646017699" customWidth="1"/>
    <col min="2563" max="2563" width="15.5663716814159" customWidth="1"/>
    <col min="2564" max="2564" width="4.42477876106195" customWidth="1"/>
    <col min="2565" max="2567" width="9.28318584070797" customWidth="1"/>
    <col min="2568" max="2568" width="19.7079646017699" customWidth="1"/>
    <col min="2569" max="2569" width="14.7079646017699" customWidth="1"/>
    <col min="2570" max="2570" width="19.7079646017699" customWidth="1"/>
    <col min="2817" max="2817" width="3.70796460176991" customWidth="1"/>
    <col min="2818" max="2818" width="10.7079646017699" customWidth="1"/>
    <col min="2819" max="2819" width="15.5663716814159" customWidth="1"/>
    <col min="2820" max="2820" width="4.42477876106195" customWidth="1"/>
    <col min="2821" max="2823" width="9.28318584070797" customWidth="1"/>
    <col min="2824" max="2824" width="19.7079646017699" customWidth="1"/>
    <col min="2825" max="2825" width="14.7079646017699" customWidth="1"/>
    <col min="2826" max="2826" width="19.7079646017699" customWidth="1"/>
    <col min="3073" max="3073" width="3.70796460176991" customWidth="1"/>
    <col min="3074" max="3074" width="10.7079646017699" customWidth="1"/>
    <col min="3075" max="3075" width="15.5663716814159" customWidth="1"/>
    <col min="3076" max="3076" width="4.42477876106195" customWidth="1"/>
    <col min="3077" max="3079" width="9.28318584070797" customWidth="1"/>
    <col min="3080" max="3080" width="19.7079646017699" customWidth="1"/>
    <col min="3081" max="3081" width="14.7079646017699" customWidth="1"/>
    <col min="3082" max="3082" width="19.7079646017699" customWidth="1"/>
    <col min="3329" max="3329" width="3.70796460176991" customWidth="1"/>
    <col min="3330" max="3330" width="10.7079646017699" customWidth="1"/>
    <col min="3331" max="3331" width="15.5663716814159" customWidth="1"/>
    <col min="3332" max="3332" width="4.42477876106195" customWidth="1"/>
    <col min="3333" max="3335" width="9.28318584070797" customWidth="1"/>
    <col min="3336" max="3336" width="19.7079646017699" customWidth="1"/>
    <col min="3337" max="3337" width="14.7079646017699" customWidth="1"/>
    <col min="3338" max="3338" width="19.7079646017699" customWidth="1"/>
    <col min="3585" max="3585" width="3.70796460176991" customWidth="1"/>
    <col min="3586" max="3586" width="10.7079646017699" customWidth="1"/>
    <col min="3587" max="3587" width="15.5663716814159" customWidth="1"/>
    <col min="3588" max="3588" width="4.42477876106195" customWidth="1"/>
    <col min="3589" max="3591" width="9.28318584070797" customWidth="1"/>
    <col min="3592" max="3592" width="19.7079646017699" customWidth="1"/>
    <col min="3593" max="3593" width="14.7079646017699" customWidth="1"/>
    <col min="3594" max="3594" width="19.7079646017699" customWidth="1"/>
    <col min="3841" max="3841" width="3.70796460176991" customWidth="1"/>
    <col min="3842" max="3842" width="10.7079646017699" customWidth="1"/>
    <col min="3843" max="3843" width="15.5663716814159" customWidth="1"/>
    <col min="3844" max="3844" width="4.42477876106195" customWidth="1"/>
    <col min="3845" max="3847" width="9.28318584070797" customWidth="1"/>
    <col min="3848" max="3848" width="19.7079646017699" customWidth="1"/>
    <col min="3849" max="3849" width="14.7079646017699" customWidth="1"/>
    <col min="3850" max="3850" width="19.7079646017699" customWidth="1"/>
    <col min="4097" max="4097" width="3.70796460176991" customWidth="1"/>
    <col min="4098" max="4098" width="10.7079646017699" customWidth="1"/>
    <col min="4099" max="4099" width="15.5663716814159" customWidth="1"/>
    <col min="4100" max="4100" width="4.42477876106195" customWidth="1"/>
    <col min="4101" max="4103" width="9.28318584070797" customWidth="1"/>
    <col min="4104" max="4104" width="19.7079646017699" customWidth="1"/>
    <col min="4105" max="4105" width="14.7079646017699" customWidth="1"/>
    <col min="4106" max="4106" width="19.7079646017699" customWidth="1"/>
    <col min="4353" max="4353" width="3.70796460176991" customWidth="1"/>
    <col min="4354" max="4354" width="10.7079646017699" customWidth="1"/>
    <col min="4355" max="4355" width="15.5663716814159" customWidth="1"/>
    <col min="4356" max="4356" width="4.42477876106195" customWidth="1"/>
    <col min="4357" max="4359" width="9.28318584070797" customWidth="1"/>
    <col min="4360" max="4360" width="19.7079646017699" customWidth="1"/>
    <col min="4361" max="4361" width="14.7079646017699" customWidth="1"/>
    <col min="4362" max="4362" width="19.7079646017699" customWidth="1"/>
    <col min="4609" max="4609" width="3.70796460176991" customWidth="1"/>
    <col min="4610" max="4610" width="10.7079646017699" customWidth="1"/>
    <col min="4611" max="4611" width="15.5663716814159" customWidth="1"/>
    <col min="4612" max="4612" width="4.42477876106195" customWidth="1"/>
    <col min="4613" max="4615" width="9.28318584070797" customWidth="1"/>
    <col min="4616" max="4616" width="19.7079646017699" customWidth="1"/>
    <col min="4617" max="4617" width="14.7079646017699" customWidth="1"/>
    <col min="4618" max="4618" width="19.7079646017699" customWidth="1"/>
    <col min="4865" max="4865" width="3.70796460176991" customWidth="1"/>
    <col min="4866" max="4866" width="10.7079646017699" customWidth="1"/>
    <col min="4867" max="4867" width="15.5663716814159" customWidth="1"/>
    <col min="4868" max="4868" width="4.42477876106195" customWidth="1"/>
    <col min="4869" max="4871" width="9.28318584070797" customWidth="1"/>
    <col min="4872" max="4872" width="19.7079646017699" customWidth="1"/>
    <col min="4873" max="4873" width="14.7079646017699" customWidth="1"/>
    <col min="4874" max="4874" width="19.7079646017699" customWidth="1"/>
    <col min="5121" max="5121" width="3.70796460176991" customWidth="1"/>
    <col min="5122" max="5122" width="10.7079646017699" customWidth="1"/>
    <col min="5123" max="5123" width="15.5663716814159" customWidth="1"/>
    <col min="5124" max="5124" width="4.42477876106195" customWidth="1"/>
    <col min="5125" max="5127" width="9.28318584070797" customWidth="1"/>
    <col min="5128" max="5128" width="19.7079646017699" customWidth="1"/>
    <col min="5129" max="5129" width="14.7079646017699" customWidth="1"/>
    <col min="5130" max="5130" width="19.7079646017699" customWidth="1"/>
    <col min="5377" max="5377" width="3.70796460176991" customWidth="1"/>
    <col min="5378" max="5378" width="10.7079646017699" customWidth="1"/>
    <col min="5379" max="5379" width="15.5663716814159" customWidth="1"/>
    <col min="5380" max="5380" width="4.42477876106195" customWidth="1"/>
    <col min="5381" max="5383" width="9.28318584070797" customWidth="1"/>
    <col min="5384" max="5384" width="19.7079646017699" customWidth="1"/>
    <col min="5385" max="5385" width="14.7079646017699" customWidth="1"/>
    <col min="5386" max="5386" width="19.7079646017699" customWidth="1"/>
    <col min="5633" max="5633" width="3.70796460176991" customWidth="1"/>
    <col min="5634" max="5634" width="10.7079646017699" customWidth="1"/>
    <col min="5635" max="5635" width="15.5663716814159" customWidth="1"/>
    <col min="5636" max="5636" width="4.42477876106195" customWidth="1"/>
    <col min="5637" max="5639" width="9.28318584070797" customWidth="1"/>
    <col min="5640" max="5640" width="19.7079646017699" customWidth="1"/>
    <col min="5641" max="5641" width="14.7079646017699" customWidth="1"/>
    <col min="5642" max="5642" width="19.7079646017699" customWidth="1"/>
    <col min="5889" max="5889" width="3.70796460176991" customWidth="1"/>
    <col min="5890" max="5890" width="10.7079646017699" customWidth="1"/>
    <col min="5891" max="5891" width="15.5663716814159" customWidth="1"/>
    <col min="5892" max="5892" width="4.42477876106195" customWidth="1"/>
    <col min="5893" max="5895" width="9.28318584070797" customWidth="1"/>
    <col min="5896" max="5896" width="19.7079646017699" customWidth="1"/>
    <col min="5897" max="5897" width="14.7079646017699" customWidth="1"/>
    <col min="5898" max="5898" width="19.7079646017699" customWidth="1"/>
    <col min="6145" max="6145" width="3.70796460176991" customWidth="1"/>
    <col min="6146" max="6146" width="10.7079646017699" customWidth="1"/>
    <col min="6147" max="6147" width="15.5663716814159" customWidth="1"/>
    <col min="6148" max="6148" width="4.42477876106195" customWidth="1"/>
    <col min="6149" max="6151" width="9.28318584070797" customWidth="1"/>
    <col min="6152" max="6152" width="19.7079646017699" customWidth="1"/>
    <col min="6153" max="6153" width="14.7079646017699" customWidth="1"/>
    <col min="6154" max="6154" width="19.7079646017699" customWidth="1"/>
    <col min="6401" max="6401" width="3.70796460176991" customWidth="1"/>
    <col min="6402" max="6402" width="10.7079646017699" customWidth="1"/>
    <col min="6403" max="6403" width="15.5663716814159" customWidth="1"/>
    <col min="6404" max="6404" width="4.42477876106195" customWidth="1"/>
    <col min="6405" max="6407" width="9.28318584070797" customWidth="1"/>
    <col min="6408" max="6408" width="19.7079646017699" customWidth="1"/>
    <col min="6409" max="6409" width="14.7079646017699" customWidth="1"/>
    <col min="6410" max="6410" width="19.7079646017699" customWidth="1"/>
    <col min="6657" max="6657" width="3.70796460176991" customWidth="1"/>
    <col min="6658" max="6658" width="10.7079646017699" customWidth="1"/>
    <col min="6659" max="6659" width="15.5663716814159" customWidth="1"/>
    <col min="6660" max="6660" width="4.42477876106195" customWidth="1"/>
    <col min="6661" max="6663" width="9.28318584070797" customWidth="1"/>
    <col min="6664" max="6664" width="19.7079646017699" customWidth="1"/>
    <col min="6665" max="6665" width="14.7079646017699" customWidth="1"/>
    <col min="6666" max="6666" width="19.7079646017699" customWidth="1"/>
    <col min="6913" max="6913" width="3.70796460176991" customWidth="1"/>
    <col min="6914" max="6914" width="10.7079646017699" customWidth="1"/>
    <col min="6915" max="6915" width="15.5663716814159" customWidth="1"/>
    <col min="6916" max="6916" width="4.42477876106195" customWidth="1"/>
    <col min="6917" max="6919" width="9.28318584070797" customWidth="1"/>
    <col min="6920" max="6920" width="19.7079646017699" customWidth="1"/>
    <col min="6921" max="6921" width="14.7079646017699" customWidth="1"/>
    <col min="6922" max="6922" width="19.7079646017699" customWidth="1"/>
    <col min="7169" max="7169" width="3.70796460176991" customWidth="1"/>
    <col min="7170" max="7170" width="10.7079646017699" customWidth="1"/>
    <col min="7171" max="7171" width="15.5663716814159" customWidth="1"/>
    <col min="7172" max="7172" width="4.42477876106195" customWidth="1"/>
    <col min="7173" max="7175" width="9.28318584070797" customWidth="1"/>
    <col min="7176" max="7176" width="19.7079646017699" customWidth="1"/>
    <col min="7177" max="7177" width="14.7079646017699" customWidth="1"/>
    <col min="7178" max="7178" width="19.7079646017699" customWidth="1"/>
    <col min="7425" max="7425" width="3.70796460176991" customWidth="1"/>
    <col min="7426" max="7426" width="10.7079646017699" customWidth="1"/>
    <col min="7427" max="7427" width="15.5663716814159" customWidth="1"/>
    <col min="7428" max="7428" width="4.42477876106195" customWidth="1"/>
    <col min="7429" max="7431" width="9.28318584070797" customWidth="1"/>
    <col min="7432" max="7432" width="19.7079646017699" customWidth="1"/>
    <col min="7433" max="7433" width="14.7079646017699" customWidth="1"/>
    <col min="7434" max="7434" width="19.7079646017699" customWidth="1"/>
    <col min="7681" max="7681" width="3.70796460176991" customWidth="1"/>
    <col min="7682" max="7682" width="10.7079646017699" customWidth="1"/>
    <col min="7683" max="7683" width="15.5663716814159" customWidth="1"/>
    <col min="7684" max="7684" width="4.42477876106195" customWidth="1"/>
    <col min="7685" max="7687" width="9.28318584070797" customWidth="1"/>
    <col min="7688" max="7688" width="19.7079646017699" customWidth="1"/>
    <col min="7689" max="7689" width="14.7079646017699" customWidth="1"/>
    <col min="7690" max="7690" width="19.7079646017699" customWidth="1"/>
    <col min="7937" max="7937" width="3.70796460176991" customWidth="1"/>
    <col min="7938" max="7938" width="10.7079646017699" customWidth="1"/>
    <col min="7939" max="7939" width="15.5663716814159" customWidth="1"/>
    <col min="7940" max="7940" width="4.42477876106195" customWidth="1"/>
    <col min="7941" max="7943" width="9.28318584070797" customWidth="1"/>
    <col min="7944" max="7944" width="19.7079646017699" customWidth="1"/>
    <col min="7945" max="7945" width="14.7079646017699" customWidth="1"/>
    <col min="7946" max="7946" width="19.7079646017699" customWidth="1"/>
    <col min="8193" max="8193" width="3.70796460176991" customWidth="1"/>
    <col min="8194" max="8194" width="10.7079646017699" customWidth="1"/>
    <col min="8195" max="8195" width="15.5663716814159" customWidth="1"/>
    <col min="8196" max="8196" width="4.42477876106195" customWidth="1"/>
    <col min="8197" max="8199" width="9.28318584070797" customWidth="1"/>
    <col min="8200" max="8200" width="19.7079646017699" customWidth="1"/>
    <col min="8201" max="8201" width="14.7079646017699" customWidth="1"/>
    <col min="8202" max="8202" width="19.7079646017699" customWidth="1"/>
    <col min="8449" max="8449" width="3.70796460176991" customWidth="1"/>
    <col min="8450" max="8450" width="10.7079646017699" customWidth="1"/>
    <col min="8451" max="8451" width="15.5663716814159" customWidth="1"/>
    <col min="8452" max="8452" width="4.42477876106195" customWidth="1"/>
    <col min="8453" max="8455" width="9.28318584070797" customWidth="1"/>
    <col min="8456" max="8456" width="19.7079646017699" customWidth="1"/>
    <col min="8457" max="8457" width="14.7079646017699" customWidth="1"/>
    <col min="8458" max="8458" width="19.7079646017699" customWidth="1"/>
    <col min="8705" max="8705" width="3.70796460176991" customWidth="1"/>
    <col min="8706" max="8706" width="10.7079646017699" customWidth="1"/>
    <col min="8707" max="8707" width="15.5663716814159" customWidth="1"/>
    <col min="8708" max="8708" width="4.42477876106195" customWidth="1"/>
    <col min="8709" max="8711" width="9.28318584070797" customWidth="1"/>
    <col min="8712" max="8712" width="19.7079646017699" customWidth="1"/>
    <col min="8713" max="8713" width="14.7079646017699" customWidth="1"/>
    <col min="8714" max="8714" width="19.7079646017699" customWidth="1"/>
    <col min="8961" max="8961" width="3.70796460176991" customWidth="1"/>
    <col min="8962" max="8962" width="10.7079646017699" customWidth="1"/>
    <col min="8963" max="8963" width="15.5663716814159" customWidth="1"/>
    <col min="8964" max="8964" width="4.42477876106195" customWidth="1"/>
    <col min="8965" max="8967" width="9.28318584070797" customWidth="1"/>
    <col min="8968" max="8968" width="19.7079646017699" customWidth="1"/>
    <col min="8969" max="8969" width="14.7079646017699" customWidth="1"/>
    <col min="8970" max="8970" width="19.7079646017699" customWidth="1"/>
    <col min="9217" max="9217" width="3.70796460176991" customWidth="1"/>
    <col min="9218" max="9218" width="10.7079646017699" customWidth="1"/>
    <col min="9219" max="9219" width="15.5663716814159" customWidth="1"/>
    <col min="9220" max="9220" width="4.42477876106195" customWidth="1"/>
    <col min="9221" max="9223" width="9.28318584070797" customWidth="1"/>
    <col min="9224" max="9224" width="19.7079646017699" customWidth="1"/>
    <col min="9225" max="9225" width="14.7079646017699" customWidth="1"/>
    <col min="9226" max="9226" width="19.7079646017699" customWidth="1"/>
    <col min="9473" max="9473" width="3.70796460176991" customWidth="1"/>
    <col min="9474" max="9474" width="10.7079646017699" customWidth="1"/>
    <col min="9475" max="9475" width="15.5663716814159" customWidth="1"/>
    <col min="9476" max="9476" width="4.42477876106195" customWidth="1"/>
    <col min="9477" max="9479" width="9.28318584070797" customWidth="1"/>
    <col min="9480" max="9480" width="19.7079646017699" customWidth="1"/>
    <col min="9481" max="9481" width="14.7079646017699" customWidth="1"/>
    <col min="9482" max="9482" width="19.7079646017699" customWidth="1"/>
    <col min="9729" max="9729" width="3.70796460176991" customWidth="1"/>
    <col min="9730" max="9730" width="10.7079646017699" customWidth="1"/>
    <col min="9731" max="9731" width="15.5663716814159" customWidth="1"/>
    <col min="9732" max="9732" width="4.42477876106195" customWidth="1"/>
    <col min="9733" max="9735" width="9.28318584070797" customWidth="1"/>
    <col min="9736" max="9736" width="19.7079646017699" customWidth="1"/>
    <col min="9737" max="9737" width="14.7079646017699" customWidth="1"/>
    <col min="9738" max="9738" width="19.7079646017699" customWidth="1"/>
    <col min="9985" max="9985" width="3.70796460176991" customWidth="1"/>
    <col min="9986" max="9986" width="10.7079646017699" customWidth="1"/>
    <col min="9987" max="9987" width="15.5663716814159" customWidth="1"/>
    <col min="9988" max="9988" width="4.42477876106195" customWidth="1"/>
    <col min="9989" max="9991" width="9.28318584070797" customWidth="1"/>
    <col min="9992" max="9992" width="19.7079646017699" customWidth="1"/>
    <col min="9993" max="9993" width="14.7079646017699" customWidth="1"/>
    <col min="9994" max="9994" width="19.7079646017699" customWidth="1"/>
    <col min="10241" max="10241" width="3.70796460176991" customWidth="1"/>
    <col min="10242" max="10242" width="10.7079646017699" customWidth="1"/>
    <col min="10243" max="10243" width="15.5663716814159" customWidth="1"/>
    <col min="10244" max="10244" width="4.42477876106195" customWidth="1"/>
    <col min="10245" max="10247" width="9.28318584070797" customWidth="1"/>
    <col min="10248" max="10248" width="19.7079646017699" customWidth="1"/>
    <col min="10249" max="10249" width="14.7079646017699" customWidth="1"/>
    <col min="10250" max="10250" width="19.7079646017699" customWidth="1"/>
    <col min="10497" max="10497" width="3.70796460176991" customWidth="1"/>
    <col min="10498" max="10498" width="10.7079646017699" customWidth="1"/>
    <col min="10499" max="10499" width="15.5663716814159" customWidth="1"/>
    <col min="10500" max="10500" width="4.42477876106195" customWidth="1"/>
    <col min="10501" max="10503" width="9.28318584070797" customWidth="1"/>
    <col min="10504" max="10504" width="19.7079646017699" customWidth="1"/>
    <col min="10505" max="10505" width="14.7079646017699" customWidth="1"/>
    <col min="10506" max="10506" width="19.7079646017699" customWidth="1"/>
    <col min="10753" max="10753" width="3.70796460176991" customWidth="1"/>
    <col min="10754" max="10754" width="10.7079646017699" customWidth="1"/>
    <col min="10755" max="10755" width="15.5663716814159" customWidth="1"/>
    <col min="10756" max="10756" width="4.42477876106195" customWidth="1"/>
    <col min="10757" max="10759" width="9.28318584070797" customWidth="1"/>
    <col min="10760" max="10760" width="19.7079646017699" customWidth="1"/>
    <col min="10761" max="10761" width="14.7079646017699" customWidth="1"/>
    <col min="10762" max="10762" width="19.7079646017699" customWidth="1"/>
    <col min="11009" max="11009" width="3.70796460176991" customWidth="1"/>
    <col min="11010" max="11010" width="10.7079646017699" customWidth="1"/>
    <col min="11011" max="11011" width="15.5663716814159" customWidth="1"/>
    <col min="11012" max="11012" width="4.42477876106195" customWidth="1"/>
    <col min="11013" max="11015" width="9.28318584070797" customWidth="1"/>
    <col min="11016" max="11016" width="19.7079646017699" customWidth="1"/>
    <col min="11017" max="11017" width="14.7079646017699" customWidth="1"/>
    <col min="11018" max="11018" width="19.7079646017699" customWidth="1"/>
    <col min="11265" max="11265" width="3.70796460176991" customWidth="1"/>
    <col min="11266" max="11266" width="10.7079646017699" customWidth="1"/>
    <col min="11267" max="11267" width="15.5663716814159" customWidth="1"/>
    <col min="11268" max="11268" width="4.42477876106195" customWidth="1"/>
    <col min="11269" max="11271" width="9.28318584070797" customWidth="1"/>
    <col min="11272" max="11272" width="19.7079646017699" customWidth="1"/>
    <col min="11273" max="11273" width="14.7079646017699" customWidth="1"/>
    <col min="11274" max="11274" width="19.7079646017699" customWidth="1"/>
    <col min="11521" max="11521" width="3.70796460176991" customWidth="1"/>
    <col min="11522" max="11522" width="10.7079646017699" customWidth="1"/>
    <col min="11523" max="11523" width="15.5663716814159" customWidth="1"/>
    <col min="11524" max="11524" width="4.42477876106195" customWidth="1"/>
    <col min="11525" max="11527" width="9.28318584070797" customWidth="1"/>
    <col min="11528" max="11528" width="19.7079646017699" customWidth="1"/>
    <col min="11529" max="11529" width="14.7079646017699" customWidth="1"/>
    <col min="11530" max="11530" width="19.7079646017699" customWidth="1"/>
    <col min="11777" max="11777" width="3.70796460176991" customWidth="1"/>
    <col min="11778" max="11778" width="10.7079646017699" customWidth="1"/>
    <col min="11779" max="11779" width="15.5663716814159" customWidth="1"/>
    <col min="11780" max="11780" width="4.42477876106195" customWidth="1"/>
    <col min="11781" max="11783" width="9.28318584070797" customWidth="1"/>
    <col min="11784" max="11784" width="19.7079646017699" customWidth="1"/>
    <col min="11785" max="11785" width="14.7079646017699" customWidth="1"/>
    <col min="11786" max="11786" width="19.7079646017699" customWidth="1"/>
    <col min="12033" max="12033" width="3.70796460176991" customWidth="1"/>
    <col min="12034" max="12034" width="10.7079646017699" customWidth="1"/>
    <col min="12035" max="12035" width="15.5663716814159" customWidth="1"/>
    <col min="12036" max="12036" width="4.42477876106195" customWidth="1"/>
    <col min="12037" max="12039" width="9.28318584070797" customWidth="1"/>
    <col min="12040" max="12040" width="19.7079646017699" customWidth="1"/>
    <col min="12041" max="12041" width="14.7079646017699" customWidth="1"/>
    <col min="12042" max="12042" width="19.7079646017699" customWidth="1"/>
    <col min="12289" max="12289" width="3.70796460176991" customWidth="1"/>
    <col min="12290" max="12290" width="10.7079646017699" customWidth="1"/>
    <col min="12291" max="12291" width="15.5663716814159" customWidth="1"/>
    <col min="12292" max="12292" width="4.42477876106195" customWidth="1"/>
    <col min="12293" max="12295" width="9.28318584070797" customWidth="1"/>
    <col min="12296" max="12296" width="19.7079646017699" customWidth="1"/>
    <col min="12297" max="12297" width="14.7079646017699" customWidth="1"/>
    <col min="12298" max="12298" width="19.7079646017699" customWidth="1"/>
    <col min="12545" max="12545" width="3.70796460176991" customWidth="1"/>
    <col min="12546" max="12546" width="10.7079646017699" customWidth="1"/>
    <col min="12547" max="12547" width="15.5663716814159" customWidth="1"/>
    <col min="12548" max="12548" width="4.42477876106195" customWidth="1"/>
    <col min="12549" max="12551" width="9.28318584070797" customWidth="1"/>
    <col min="12552" max="12552" width="19.7079646017699" customWidth="1"/>
    <col min="12553" max="12553" width="14.7079646017699" customWidth="1"/>
    <col min="12554" max="12554" width="19.7079646017699" customWidth="1"/>
    <col min="12801" max="12801" width="3.70796460176991" customWidth="1"/>
    <col min="12802" max="12802" width="10.7079646017699" customWidth="1"/>
    <col min="12803" max="12803" width="15.5663716814159" customWidth="1"/>
    <col min="12804" max="12804" width="4.42477876106195" customWidth="1"/>
    <col min="12805" max="12807" width="9.28318584070797" customWidth="1"/>
    <col min="12808" max="12808" width="19.7079646017699" customWidth="1"/>
    <col min="12809" max="12809" width="14.7079646017699" customWidth="1"/>
    <col min="12810" max="12810" width="19.7079646017699" customWidth="1"/>
    <col min="13057" max="13057" width="3.70796460176991" customWidth="1"/>
    <col min="13058" max="13058" width="10.7079646017699" customWidth="1"/>
    <col min="13059" max="13059" width="15.5663716814159" customWidth="1"/>
    <col min="13060" max="13060" width="4.42477876106195" customWidth="1"/>
    <col min="13061" max="13063" width="9.28318584070797" customWidth="1"/>
    <col min="13064" max="13064" width="19.7079646017699" customWidth="1"/>
    <col min="13065" max="13065" width="14.7079646017699" customWidth="1"/>
    <col min="13066" max="13066" width="19.7079646017699" customWidth="1"/>
    <col min="13313" max="13313" width="3.70796460176991" customWidth="1"/>
    <col min="13314" max="13314" width="10.7079646017699" customWidth="1"/>
    <col min="13315" max="13315" width="15.5663716814159" customWidth="1"/>
    <col min="13316" max="13316" width="4.42477876106195" customWidth="1"/>
    <col min="13317" max="13319" width="9.28318584070797" customWidth="1"/>
    <col min="13320" max="13320" width="19.7079646017699" customWidth="1"/>
    <col min="13321" max="13321" width="14.7079646017699" customWidth="1"/>
    <col min="13322" max="13322" width="19.7079646017699" customWidth="1"/>
    <col min="13569" max="13569" width="3.70796460176991" customWidth="1"/>
    <col min="13570" max="13570" width="10.7079646017699" customWidth="1"/>
    <col min="13571" max="13571" width="15.5663716814159" customWidth="1"/>
    <col min="13572" max="13572" width="4.42477876106195" customWidth="1"/>
    <col min="13573" max="13575" width="9.28318584070797" customWidth="1"/>
    <col min="13576" max="13576" width="19.7079646017699" customWidth="1"/>
    <col min="13577" max="13577" width="14.7079646017699" customWidth="1"/>
    <col min="13578" max="13578" width="19.7079646017699" customWidth="1"/>
    <col min="13825" max="13825" width="3.70796460176991" customWidth="1"/>
    <col min="13826" max="13826" width="10.7079646017699" customWidth="1"/>
    <col min="13827" max="13827" width="15.5663716814159" customWidth="1"/>
    <col min="13828" max="13828" width="4.42477876106195" customWidth="1"/>
    <col min="13829" max="13831" width="9.28318584070797" customWidth="1"/>
    <col min="13832" max="13832" width="19.7079646017699" customWidth="1"/>
    <col min="13833" max="13833" width="14.7079646017699" customWidth="1"/>
    <col min="13834" max="13834" width="19.7079646017699" customWidth="1"/>
    <col min="14081" max="14081" width="3.70796460176991" customWidth="1"/>
    <col min="14082" max="14082" width="10.7079646017699" customWidth="1"/>
    <col min="14083" max="14083" width="15.5663716814159" customWidth="1"/>
    <col min="14084" max="14084" width="4.42477876106195" customWidth="1"/>
    <col min="14085" max="14087" width="9.28318584070797" customWidth="1"/>
    <col min="14088" max="14088" width="19.7079646017699" customWidth="1"/>
    <col min="14089" max="14089" width="14.7079646017699" customWidth="1"/>
    <col min="14090" max="14090" width="19.7079646017699" customWidth="1"/>
    <col min="14337" max="14337" width="3.70796460176991" customWidth="1"/>
    <col min="14338" max="14338" width="10.7079646017699" customWidth="1"/>
    <col min="14339" max="14339" width="15.5663716814159" customWidth="1"/>
    <col min="14340" max="14340" width="4.42477876106195" customWidth="1"/>
    <col min="14341" max="14343" width="9.28318584070797" customWidth="1"/>
    <col min="14344" max="14344" width="19.7079646017699" customWidth="1"/>
    <col min="14345" max="14345" width="14.7079646017699" customWidth="1"/>
    <col min="14346" max="14346" width="19.7079646017699" customWidth="1"/>
    <col min="14593" max="14593" width="3.70796460176991" customWidth="1"/>
    <col min="14594" max="14594" width="10.7079646017699" customWidth="1"/>
    <col min="14595" max="14595" width="15.5663716814159" customWidth="1"/>
    <col min="14596" max="14596" width="4.42477876106195" customWidth="1"/>
    <col min="14597" max="14599" width="9.28318584070797" customWidth="1"/>
    <col min="14600" max="14600" width="19.7079646017699" customWidth="1"/>
    <col min="14601" max="14601" width="14.7079646017699" customWidth="1"/>
    <col min="14602" max="14602" width="19.7079646017699" customWidth="1"/>
    <col min="14849" max="14849" width="3.70796460176991" customWidth="1"/>
    <col min="14850" max="14850" width="10.7079646017699" customWidth="1"/>
    <col min="14851" max="14851" width="15.5663716814159" customWidth="1"/>
    <col min="14852" max="14852" width="4.42477876106195" customWidth="1"/>
    <col min="14853" max="14855" width="9.28318584070797" customWidth="1"/>
    <col min="14856" max="14856" width="19.7079646017699" customWidth="1"/>
    <col min="14857" max="14857" width="14.7079646017699" customWidth="1"/>
    <col min="14858" max="14858" width="19.7079646017699" customWidth="1"/>
    <col min="15105" max="15105" width="3.70796460176991" customWidth="1"/>
    <col min="15106" max="15106" width="10.7079646017699" customWidth="1"/>
    <col min="15107" max="15107" width="15.5663716814159" customWidth="1"/>
    <col min="15108" max="15108" width="4.42477876106195" customWidth="1"/>
    <col min="15109" max="15111" width="9.28318584070797" customWidth="1"/>
    <col min="15112" max="15112" width="19.7079646017699" customWidth="1"/>
    <col min="15113" max="15113" width="14.7079646017699" customWidth="1"/>
    <col min="15114" max="15114" width="19.7079646017699" customWidth="1"/>
    <col min="15361" max="15361" width="3.70796460176991" customWidth="1"/>
    <col min="15362" max="15362" width="10.7079646017699" customWidth="1"/>
    <col min="15363" max="15363" width="15.5663716814159" customWidth="1"/>
    <col min="15364" max="15364" width="4.42477876106195" customWidth="1"/>
    <col min="15365" max="15367" width="9.28318584070797" customWidth="1"/>
    <col min="15368" max="15368" width="19.7079646017699" customWidth="1"/>
    <col min="15369" max="15369" width="14.7079646017699" customWidth="1"/>
    <col min="15370" max="15370" width="19.7079646017699" customWidth="1"/>
    <col min="15617" max="15617" width="3.70796460176991" customWidth="1"/>
    <col min="15618" max="15618" width="10.7079646017699" customWidth="1"/>
    <col min="15619" max="15619" width="15.5663716814159" customWidth="1"/>
    <col min="15620" max="15620" width="4.42477876106195" customWidth="1"/>
    <col min="15621" max="15623" width="9.28318584070797" customWidth="1"/>
    <col min="15624" max="15624" width="19.7079646017699" customWidth="1"/>
    <col min="15625" max="15625" width="14.7079646017699" customWidth="1"/>
    <col min="15626" max="15626" width="19.7079646017699" customWidth="1"/>
    <col min="15873" max="15873" width="3.70796460176991" customWidth="1"/>
    <col min="15874" max="15874" width="10.7079646017699" customWidth="1"/>
    <col min="15875" max="15875" width="15.5663716814159" customWidth="1"/>
    <col min="15876" max="15876" width="4.42477876106195" customWidth="1"/>
    <col min="15877" max="15879" width="9.28318584070797" customWidth="1"/>
    <col min="15880" max="15880" width="19.7079646017699" customWidth="1"/>
    <col min="15881" max="15881" width="14.7079646017699" customWidth="1"/>
    <col min="15882" max="15882" width="19.7079646017699" customWidth="1"/>
    <col min="16129" max="16129" width="3.70796460176991" customWidth="1"/>
    <col min="16130" max="16130" width="10.7079646017699" customWidth="1"/>
    <col min="16131" max="16131" width="15.5663716814159" customWidth="1"/>
    <col min="16132" max="16132" width="4.42477876106195" customWidth="1"/>
    <col min="16133" max="16135" width="9.28318584070797" customWidth="1"/>
    <col min="16136" max="16136" width="19.7079646017699" customWidth="1"/>
    <col min="16137" max="16137" width="14.7079646017699" customWidth="1"/>
    <col min="16138" max="16138" width="19.7079646017699" customWidth="1"/>
  </cols>
  <sheetData>
    <row r="1" ht="38.25" customHeight="1" spans="1:9">
      <c r="A1" s="184" t="s">
        <v>1269</v>
      </c>
      <c r="B1" s="184"/>
      <c r="C1" s="184"/>
      <c r="D1" s="185" t="s">
        <v>1270</v>
      </c>
      <c r="E1" s="185"/>
      <c r="F1" s="185"/>
      <c r="G1" s="185"/>
      <c r="H1" s="185"/>
      <c r="I1" s="185"/>
    </row>
    <row r="2" spans="1:9">
      <c r="A2" s="186"/>
      <c r="B2" s="186"/>
      <c r="C2" s="186"/>
      <c r="D2" s="187"/>
      <c r="E2" s="187"/>
      <c r="F2" s="187"/>
      <c r="G2" s="187"/>
      <c r="H2" s="187"/>
      <c r="I2" s="187"/>
    </row>
    <row r="3" ht="13.1" spans="1:9">
      <c r="A3" s="188" t="s">
        <v>34</v>
      </c>
      <c r="B3" s="188"/>
      <c r="C3" s="188"/>
      <c r="D3" s="188"/>
      <c r="E3" s="188"/>
      <c r="F3" s="188"/>
      <c r="G3" s="188"/>
      <c r="H3" s="188"/>
      <c r="I3" s="188"/>
    </row>
    <row r="4" spans="1:9">
      <c r="A4" s="189" t="s">
        <v>852</v>
      </c>
      <c r="B4" s="189"/>
      <c r="C4" s="189"/>
      <c r="D4" s="189"/>
      <c r="E4" s="189"/>
      <c r="F4" s="189"/>
      <c r="G4" s="189"/>
      <c r="H4" s="189"/>
      <c r="I4" s="189"/>
    </row>
    <row r="5" spans="1:9">
      <c r="A5" s="189"/>
      <c r="B5" s="189"/>
      <c r="C5" s="189"/>
      <c r="D5" s="189"/>
      <c r="E5" s="189"/>
      <c r="F5" s="189"/>
      <c r="G5" s="189"/>
      <c r="H5" s="189"/>
      <c r="I5" s="189"/>
    </row>
    <row r="6" ht="78" customHeight="1" spans="1:9">
      <c r="A6" s="322" t="s">
        <v>1271</v>
      </c>
      <c r="B6" s="322"/>
      <c r="C6" s="322"/>
      <c r="D6" s="190" t="s">
        <v>1272</v>
      </c>
      <c r="E6" s="190"/>
      <c r="F6" s="190"/>
      <c r="G6" s="190"/>
      <c r="H6" s="190"/>
      <c r="I6" s="190"/>
    </row>
    <row r="7" ht="3.75" customHeight="1" spans="1:9">
      <c r="D7" s="186"/>
      <c r="E7" s="186"/>
      <c r="F7" s="186"/>
      <c r="G7" s="186"/>
    </row>
    <row r="8" ht="66" customHeight="1" spans="1:9">
      <c r="A8" s="190" t="s">
        <v>1273</v>
      </c>
      <c r="B8" s="190"/>
      <c r="C8" s="190"/>
      <c r="D8" s="323" t="s">
        <v>1274</v>
      </c>
      <c r="E8" s="323"/>
      <c r="F8" s="323"/>
      <c r="G8" s="323"/>
      <c r="H8" s="323"/>
      <c r="I8" s="323"/>
    </row>
    <row r="9" ht="3.95" customHeight="1" spans="1:9">
      <c r="A9" s="191"/>
      <c r="B9" s="191"/>
      <c r="C9" s="191"/>
    </row>
    <row r="10" ht="41.25" customHeight="1" spans="1:9">
      <c r="A10" s="190" t="s">
        <v>778</v>
      </c>
      <c r="B10" s="190"/>
      <c r="C10" s="190"/>
      <c r="D10" s="190" t="s">
        <v>57</v>
      </c>
      <c r="E10" s="190"/>
      <c r="F10" s="190"/>
      <c r="G10" s="190"/>
      <c r="H10" s="190"/>
      <c r="I10" s="190"/>
    </row>
    <row r="11" ht="3.95" customHeight="1"/>
    <row r="12" ht="30" customHeight="1" spans="1:9">
      <c r="A12" s="190" t="s">
        <v>777</v>
      </c>
      <c r="B12" s="190"/>
      <c r="C12" s="190"/>
      <c r="D12" s="190" t="s">
        <v>55</v>
      </c>
      <c r="E12" s="190"/>
      <c r="F12" s="190"/>
      <c r="G12" s="190"/>
      <c r="H12" s="190"/>
      <c r="I12" s="190"/>
    </row>
    <row r="13" ht="3.75" customHeight="1" spans="1:9">
      <c r="A13" s="191"/>
      <c r="B13" s="191"/>
      <c r="C13" s="191"/>
      <c r="D13" s="194"/>
      <c r="E13" s="194"/>
      <c r="F13" s="194"/>
      <c r="G13" s="194"/>
      <c r="H13" s="191"/>
      <c r="I13" s="191"/>
    </row>
    <row r="14" ht="100.5" customHeight="1" spans="1:9">
      <c r="A14" s="195" t="s">
        <v>538</v>
      </c>
      <c r="B14" s="196" t="s">
        <v>862</v>
      </c>
      <c r="C14" s="197"/>
      <c r="D14" s="196" t="s">
        <v>1275</v>
      </c>
      <c r="E14" s="198"/>
      <c r="F14" s="198"/>
      <c r="G14" s="197"/>
      <c r="H14" s="199" t="s">
        <v>1276</v>
      </c>
      <c r="I14" s="195" t="s">
        <v>1277</v>
      </c>
    </row>
    <row r="15" spans="1:9">
      <c r="A15" s="200" t="s">
        <v>66</v>
      </c>
      <c r="B15" s="201">
        <v>2</v>
      </c>
      <c r="C15" s="202"/>
      <c r="D15" s="201">
        <v>3</v>
      </c>
      <c r="E15" s="203"/>
      <c r="F15" s="203"/>
      <c r="G15" s="202"/>
      <c r="H15" s="204">
        <v>4</v>
      </c>
      <c r="I15" s="204">
        <v>5</v>
      </c>
    </row>
    <row r="16" customHeight="1" spans="1:9">
      <c r="A16" s="239" t="s">
        <v>66</v>
      </c>
      <c r="B16" s="240" t="s">
        <v>1278</v>
      </c>
      <c r="C16" s="241"/>
      <c r="D16" s="240" t="s">
        <v>1279</v>
      </c>
      <c r="E16" s="242"/>
      <c r="F16" s="242"/>
      <c r="G16" s="241"/>
      <c r="H16" s="243"/>
      <c r="I16" s="324"/>
    </row>
    <row r="17" ht="94.35" customHeight="1" spans="1:9">
      <c r="A17" s="205" t="s">
        <v>1280</v>
      </c>
      <c r="B17" s="206" t="s">
        <v>1281</v>
      </c>
      <c r="C17" s="207"/>
      <c r="D17" s="208" t="s">
        <v>1282</v>
      </c>
      <c r="E17" s="209"/>
      <c r="F17" s="209"/>
      <c r="G17" s="210"/>
      <c r="H17" s="211" t="s">
        <v>1283</v>
      </c>
      <c r="I17" s="325">
        <v>286.9776</v>
      </c>
    </row>
    <row r="18" ht="15.75" customHeight="1" spans="1:9">
      <c r="A18" s="213" t="s">
        <v>1284</v>
      </c>
      <c r="B18" s="214" t="s">
        <v>543</v>
      </c>
      <c r="C18" s="215"/>
      <c r="D18" s="214"/>
      <c r="E18" s="216"/>
      <c r="F18" s="216"/>
      <c r="G18" s="215"/>
      <c r="H18" s="217"/>
      <c r="I18" s="218"/>
    </row>
    <row r="19" customHeight="1" spans="1:9">
      <c r="A19" s="219" t="s">
        <v>1284</v>
      </c>
      <c r="B19" s="220"/>
      <c r="C19" s="221"/>
      <c r="D19" s="220" t="s">
        <v>1285</v>
      </c>
      <c r="E19" s="222"/>
      <c r="F19" s="222"/>
      <c r="G19" s="221"/>
      <c r="H19" s="223"/>
      <c r="I19" s="224"/>
    </row>
    <row r="20" ht="25.5" customHeight="1" spans="1:9">
      <c r="A20" s="225" t="s">
        <v>1284</v>
      </c>
      <c r="B20" s="226" t="s">
        <v>1286</v>
      </c>
      <c r="C20" s="227"/>
      <c r="D20" s="226" t="s">
        <v>1287</v>
      </c>
      <c r="E20" s="228"/>
      <c r="F20" s="228"/>
      <c r="G20" s="227"/>
      <c r="H20" s="229"/>
      <c r="I20" s="230"/>
    </row>
    <row r="21" ht="94.35" customHeight="1" spans="1:9">
      <c r="A21" s="231" t="s">
        <v>1288</v>
      </c>
      <c r="B21" s="232" t="s">
        <v>1289</v>
      </c>
      <c r="C21" s="233"/>
      <c r="D21" s="234" t="s">
        <v>1290</v>
      </c>
      <c r="E21" s="190"/>
      <c r="F21" s="190"/>
      <c r="G21" s="235"/>
      <c r="H21" s="236" t="s">
        <v>1291</v>
      </c>
      <c r="I21" s="326">
        <v>16.068</v>
      </c>
    </row>
    <row r="22" ht="15.75" customHeight="1" spans="1:9">
      <c r="A22" s="213" t="s">
        <v>1284</v>
      </c>
      <c r="B22" s="214" t="s">
        <v>543</v>
      </c>
      <c r="C22" s="215"/>
      <c r="D22" s="214"/>
      <c r="E22" s="216"/>
      <c r="F22" s="216"/>
      <c r="G22" s="215"/>
      <c r="H22" s="217"/>
      <c r="I22" s="218"/>
    </row>
    <row r="23" customHeight="1" spans="1:9">
      <c r="A23" s="219" t="s">
        <v>1284</v>
      </c>
      <c r="B23" s="220"/>
      <c r="C23" s="221"/>
      <c r="D23" s="220" t="s">
        <v>1292</v>
      </c>
      <c r="E23" s="222"/>
      <c r="F23" s="222"/>
      <c r="G23" s="221"/>
      <c r="H23" s="223"/>
      <c r="I23" s="224"/>
    </row>
    <row r="24" ht="25.5" customHeight="1" spans="1:9">
      <c r="A24" s="225" t="s">
        <v>1284</v>
      </c>
      <c r="B24" s="226" t="s">
        <v>1286</v>
      </c>
      <c r="C24" s="227"/>
      <c r="D24" s="226" t="s">
        <v>1287</v>
      </c>
      <c r="E24" s="228"/>
      <c r="F24" s="228"/>
      <c r="G24" s="227"/>
      <c r="H24" s="229"/>
      <c r="I24" s="230"/>
    </row>
    <row r="25" ht="68.85" customHeight="1" spans="1:9">
      <c r="A25" s="231" t="s">
        <v>1293</v>
      </c>
      <c r="B25" s="232" t="s">
        <v>1294</v>
      </c>
      <c r="C25" s="233"/>
      <c r="D25" s="234" t="s">
        <v>1295</v>
      </c>
      <c r="E25" s="190"/>
      <c r="F25" s="190"/>
      <c r="G25" s="235"/>
      <c r="H25" s="236" t="s">
        <v>1296</v>
      </c>
      <c r="I25" s="326">
        <v>25.5632</v>
      </c>
    </row>
    <row r="26" ht="15.75" customHeight="1" spans="1:9">
      <c r="A26" s="213" t="s">
        <v>1284</v>
      </c>
      <c r="B26" s="214" t="s">
        <v>543</v>
      </c>
      <c r="C26" s="215"/>
      <c r="D26" s="214"/>
      <c r="E26" s="216"/>
      <c r="F26" s="216"/>
      <c r="G26" s="215"/>
      <c r="H26" s="217"/>
      <c r="I26" s="218"/>
    </row>
    <row r="27" customHeight="1" spans="1:9">
      <c r="A27" s="219" t="s">
        <v>1284</v>
      </c>
      <c r="B27" s="220"/>
      <c r="C27" s="221"/>
      <c r="D27" s="220" t="s">
        <v>1285</v>
      </c>
      <c r="E27" s="222"/>
      <c r="F27" s="222"/>
      <c r="G27" s="221"/>
      <c r="H27" s="223"/>
      <c r="I27" s="224"/>
    </row>
    <row r="28" ht="25.5" customHeight="1" spans="1:9">
      <c r="A28" s="225" t="s">
        <v>1284</v>
      </c>
      <c r="B28" s="226" t="s">
        <v>1286</v>
      </c>
      <c r="C28" s="227"/>
      <c r="D28" s="226" t="s">
        <v>1287</v>
      </c>
      <c r="E28" s="228"/>
      <c r="F28" s="228"/>
      <c r="G28" s="227"/>
      <c r="H28" s="229"/>
      <c r="I28" s="230"/>
    </row>
    <row r="29" ht="81.6" customHeight="1" spans="1:9">
      <c r="A29" s="231" t="s">
        <v>1297</v>
      </c>
      <c r="B29" s="232" t="s">
        <v>1298</v>
      </c>
      <c r="C29" s="233"/>
      <c r="D29" s="234" t="s">
        <v>1299</v>
      </c>
      <c r="E29" s="190"/>
      <c r="F29" s="190"/>
      <c r="G29" s="235"/>
      <c r="H29" s="236" t="s">
        <v>1300</v>
      </c>
      <c r="I29" s="326">
        <v>340.2</v>
      </c>
    </row>
    <row r="30" ht="15.75" customHeight="1" spans="1:9">
      <c r="A30" s="213" t="s">
        <v>1284</v>
      </c>
      <c r="B30" s="214" t="s">
        <v>543</v>
      </c>
      <c r="C30" s="215"/>
      <c r="D30" s="214"/>
      <c r="E30" s="216"/>
      <c r="F30" s="216"/>
      <c r="G30" s="215"/>
      <c r="H30" s="217"/>
      <c r="I30" s="218"/>
    </row>
    <row r="31" customHeight="1" spans="1:9">
      <c r="A31" s="219" t="s">
        <v>1284</v>
      </c>
      <c r="B31" s="220"/>
      <c r="C31" s="221"/>
      <c r="D31" s="220" t="s">
        <v>1301</v>
      </c>
      <c r="E31" s="222"/>
      <c r="F31" s="222"/>
      <c r="G31" s="221"/>
      <c r="H31" s="223"/>
      <c r="I31" s="224"/>
    </row>
    <row r="32" ht="76.5" customHeight="1" spans="1:9">
      <c r="A32" s="219" t="s">
        <v>1284</v>
      </c>
      <c r="B32" s="220" t="s">
        <v>1302</v>
      </c>
      <c r="C32" s="221"/>
      <c r="D32" s="220" t="s">
        <v>1303</v>
      </c>
      <c r="E32" s="222"/>
      <c r="F32" s="222"/>
      <c r="G32" s="221"/>
      <c r="H32" s="223"/>
      <c r="I32" s="224"/>
    </row>
    <row r="33" ht="63.75" customHeight="1" spans="1:9">
      <c r="A33" s="225" t="s">
        <v>1284</v>
      </c>
      <c r="B33" s="226" t="s">
        <v>1304</v>
      </c>
      <c r="C33" s="227"/>
      <c r="D33" s="226" t="s">
        <v>1305</v>
      </c>
      <c r="E33" s="228"/>
      <c r="F33" s="228"/>
      <c r="G33" s="227"/>
      <c r="H33" s="229"/>
      <c r="I33" s="230"/>
    </row>
    <row r="34" ht="107.1" customHeight="1" spans="1:9">
      <c r="A34" s="231" t="s">
        <v>1306</v>
      </c>
      <c r="B34" s="232" t="s">
        <v>1307</v>
      </c>
      <c r="C34" s="233"/>
      <c r="D34" s="234" t="s">
        <v>1308</v>
      </c>
      <c r="E34" s="190"/>
      <c r="F34" s="190"/>
      <c r="G34" s="235"/>
      <c r="H34" s="236" t="s">
        <v>1309</v>
      </c>
      <c r="I34" s="326">
        <v>0.3575</v>
      </c>
    </row>
    <row r="35" ht="15.75" customHeight="1" spans="1:9">
      <c r="A35" s="213" t="s">
        <v>1284</v>
      </c>
      <c r="B35" s="214" t="s">
        <v>543</v>
      </c>
      <c r="C35" s="215"/>
      <c r="D35" s="214"/>
      <c r="E35" s="216"/>
      <c r="F35" s="216"/>
      <c r="G35" s="215"/>
      <c r="H35" s="217"/>
      <c r="I35" s="218"/>
    </row>
    <row r="36" customHeight="1" spans="1:9">
      <c r="A36" s="225" t="s">
        <v>1284</v>
      </c>
      <c r="B36" s="226"/>
      <c r="C36" s="227"/>
      <c r="D36" s="226" t="s">
        <v>1310</v>
      </c>
      <c r="E36" s="228"/>
      <c r="F36" s="228"/>
      <c r="G36" s="227"/>
      <c r="H36" s="229"/>
      <c r="I36" s="230"/>
    </row>
    <row r="37" ht="94.35" customHeight="1" spans="1:9">
      <c r="A37" s="231" t="s">
        <v>1311</v>
      </c>
      <c r="B37" s="232" t="s">
        <v>1312</v>
      </c>
      <c r="C37" s="233"/>
      <c r="D37" s="234" t="s">
        <v>1313</v>
      </c>
      <c r="E37" s="190"/>
      <c r="F37" s="190"/>
      <c r="G37" s="235"/>
      <c r="H37" s="236" t="s">
        <v>1314</v>
      </c>
      <c r="I37" s="326">
        <v>1.078</v>
      </c>
    </row>
    <row r="38" ht="15.75" customHeight="1" spans="1:9">
      <c r="A38" s="213" t="s">
        <v>1284</v>
      </c>
      <c r="B38" s="214" t="s">
        <v>543</v>
      </c>
      <c r="C38" s="215"/>
      <c r="D38" s="214"/>
      <c r="E38" s="216"/>
      <c r="F38" s="216"/>
      <c r="G38" s="215"/>
      <c r="H38" s="217"/>
      <c r="I38" s="218"/>
    </row>
    <row r="39" customHeight="1" spans="1:9">
      <c r="A39" s="225" t="s">
        <v>1284</v>
      </c>
      <c r="B39" s="226"/>
      <c r="C39" s="227"/>
      <c r="D39" s="226" t="s">
        <v>1315</v>
      </c>
      <c r="E39" s="228"/>
      <c r="F39" s="228"/>
      <c r="G39" s="227"/>
      <c r="H39" s="229"/>
      <c r="I39" s="230"/>
    </row>
    <row r="40" ht="94.35" customHeight="1" spans="1:9">
      <c r="A40" s="231" t="s">
        <v>1316</v>
      </c>
      <c r="B40" s="232" t="s">
        <v>1317</v>
      </c>
      <c r="C40" s="233"/>
      <c r="D40" s="234" t="s">
        <v>1318</v>
      </c>
      <c r="E40" s="190"/>
      <c r="F40" s="190"/>
      <c r="G40" s="235"/>
      <c r="H40" s="236" t="s">
        <v>1319</v>
      </c>
      <c r="I40" s="326">
        <v>1.7864</v>
      </c>
    </row>
    <row r="41" ht="15.75" customHeight="1" spans="1:9">
      <c r="A41" s="213" t="s">
        <v>1284</v>
      </c>
      <c r="B41" s="214" t="s">
        <v>543</v>
      </c>
      <c r="C41" s="215"/>
      <c r="D41" s="214"/>
      <c r="E41" s="216"/>
      <c r="F41" s="216"/>
      <c r="G41" s="215"/>
      <c r="H41" s="217"/>
      <c r="I41" s="218"/>
    </row>
    <row r="42" customHeight="1" spans="1:9">
      <c r="A42" s="225" t="s">
        <v>1284</v>
      </c>
      <c r="B42" s="226"/>
      <c r="C42" s="227"/>
      <c r="D42" s="226" t="s">
        <v>1315</v>
      </c>
      <c r="E42" s="228"/>
      <c r="F42" s="228"/>
      <c r="G42" s="227"/>
      <c r="H42" s="229"/>
      <c r="I42" s="230"/>
    </row>
    <row r="43" ht="94.35" customHeight="1" spans="1:9">
      <c r="A43" s="231" t="s">
        <v>1320</v>
      </c>
      <c r="B43" s="232" t="s">
        <v>1321</v>
      </c>
      <c r="C43" s="233"/>
      <c r="D43" s="234" t="s">
        <v>1322</v>
      </c>
      <c r="E43" s="190"/>
      <c r="F43" s="190"/>
      <c r="G43" s="235"/>
      <c r="H43" s="236" t="s">
        <v>1323</v>
      </c>
      <c r="I43" s="326">
        <v>3.8038</v>
      </c>
    </row>
    <row r="44" ht="15.75" customHeight="1" spans="1:9">
      <c r="A44" s="213" t="s">
        <v>1284</v>
      </c>
      <c r="B44" s="214" t="s">
        <v>543</v>
      </c>
      <c r="C44" s="215"/>
      <c r="D44" s="214"/>
      <c r="E44" s="216"/>
      <c r="F44" s="216"/>
      <c r="G44" s="215"/>
      <c r="H44" s="217"/>
      <c r="I44" s="218"/>
    </row>
    <row r="45" customHeight="1" spans="1:9">
      <c r="A45" s="225" t="s">
        <v>1284</v>
      </c>
      <c r="B45" s="226"/>
      <c r="C45" s="227"/>
      <c r="D45" s="226" t="s">
        <v>1315</v>
      </c>
      <c r="E45" s="228"/>
      <c r="F45" s="228"/>
      <c r="G45" s="227"/>
      <c r="H45" s="229"/>
      <c r="I45" s="230"/>
    </row>
    <row r="46" ht="94.35" customHeight="1" spans="1:9">
      <c r="A46" s="231" t="s">
        <v>1324</v>
      </c>
      <c r="B46" s="232" t="s">
        <v>1325</v>
      </c>
      <c r="C46" s="233"/>
      <c r="D46" s="234" t="s">
        <v>1326</v>
      </c>
      <c r="E46" s="190"/>
      <c r="F46" s="190"/>
      <c r="G46" s="235"/>
      <c r="H46" s="236" t="s">
        <v>1327</v>
      </c>
      <c r="I46" s="326">
        <v>0.665</v>
      </c>
    </row>
    <row r="47" ht="15.75" customHeight="1" spans="1:9">
      <c r="A47" s="213" t="s">
        <v>1284</v>
      </c>
      <c r="B47" s="214" t="s">
        <v>543</v>
      </c>
      <c r="C47" s="215"/>
      <c r="D47" s="214"/>
      <c r="E47" s="216"/>
      <c r="F47" s="216"/>
      <c r="G47" s="215"/>
      <c r="H47" s="217"/>
      <c r="I47" s="218"/>
    </row>
    <row r="48" customHeight="1" spans="1:9">
      <c r="A48" s="225" t="s">
        <v>1284</v>
      </c>
      <c r="B48" s="226"/>
      <c r="C48" s="227"/>
      <c r="D48" s="226" t="s">
        <v>1328</v>
      </c>
      <c r="E48" s="228"/>
      <c r="F48" s="228"/>
      <c r="G48" s="227"/>
      <c r="H48" s="229"/>
      <c r="I48" s="230"/>
    </row>
    <row r="49" ht="94.35" customHeight="1" spans="1:9">
      <c r="A49" s="231" t="s">
        <v>1329</v>
      </c>
      <c r="B49" s="232" t="s">
        <v>1330</v>
      </c>
      <c r="C49" s="233"/>
      <c r="D49" s="234" t="s">
        <v>1331</v>
      </c>
      <c r="E49" s="190"/>
      <c r="F49" s="190"/>
      <c r="G49" s="235"/>
      <c r="H49" s="236" t="s">
        <v>1332</v>
      </c>
      <c r="I49" s="326">
        <v>0.56</v>
      </c>
    </row>
    <row r="50" ht="15.75" customHeight="1" spans="1:9">
      <c r="A50" s="213" t="s">
        <v>1284</v>
      </c>
      <c r="B50" s="214" t="s">
        <v>543</v>
      </c>
      <c r="C50" s="215"/>
      <c r="D50" s="214"/>
      <c r="E50" s="216"/>
      <c r="F50" s="216"/>
      <c r="G50" s="215"/>
      <c r="H50" s="217"/>
      <c r="I50" s="218"/>
    </row>
    <row r="51" customHeight="1" spans="1:9">
      <c r="A51" s="225" t="s">
        <v>1284</v>
      </c>
      <c r="B51" s="226"/>
      <c r="C51" s="227"/>
      <c r="D51" s="226" t="s">
        <v>1285</v>
      </c>
      <c r="E51" s="228"/>
      <c r="F51" s="228"/>
      <c r="G51" s="227"/>
      <c r="H51" s="229"/>
      <c r="I51" s="230"/>
    </row>
    <row r="52" ht="94.35" customHeight="1" spans="1:9">
      <c r="A52" s="231" t="s">
        <v>1333</v>
      </c>
      <c r="B52" s="232" t="s">
        <v>1334</v>
      </c>
      <c r="C52" s="233"/>
      <c r="D52" s="234" t="s">
        <v>1335</v>
      </c>
      <c r="E52" s="190"/>
      <c r="F52" s="190"/>
      <c r="G52" s="235"/>
      <c r="H52" s="236" t="s">
        <v>1336</v>
      </c>
      <c r="I52" s="326">
        <v>1.312</v>
      </c>
    </row>
    <row r="53" ht="15.75" customHeight="1" spans="1:9">
      <c r="A53" s="213" t="s">
        <v>1284</v>
      </c>
      <c r="B53" s="214" t="s">
        <v>543</v>
      </c>
      <c r="C53" s="215"/>
      <c r="D53" s="214"/>
      <c r="E53" s="216"/>
      <c r="F53" s="216"/>
      <c r="G53" s="215"/>
      <c r="H53" s="217"/>
      <c r="I53" s="218"/>
    </row>
    <row r="54" customHeight="1" spans="1:9">
      <c r="A54" s="225" t="s">
        <v>1284</v>
      </c>
      <c r="B54" s="226"/>
      <c r="C54" s="227"/>
      <c r="D54" s="226" t="s">
        <v>1285</v>
      </c>
      <c r="E54" s="228"/>
      <c r="F54" s="228"/>
      <c r="G54" s="227"/>
      <c r="H54" s="229"/>
      <c r="I54" s="230"/>
    </row>
    <row r="55" ht="81.6" customHeight="1" spans="1:9">
      <c r="A55" s="231" t="s">
        <v>1337</v>
      </c>
      <c r="B55" s="232" t="s">
        <v>1338</v>
      </c>
      <c r="C55" s="233"/>
      <c r="D55" s="234" t="s">
        <v>1339</v>
      </c>
      <c r="E55" s="190"/>
      <c r="F55" s="190"/>
      <c r="G55" s="235"/>
      <c r="H55" s="236" t="s">
        <v>1340</v>
      </c>
      <c r="I55" s="326">
        <v>18.672</v>
      </c>
    </row>
    <row r="56" ht="15.75" customHeight="1" spans="1:9">
      <c r="A56" s="213" t="s">
        <v>1284</v>
      </c>
      <c r="B56" s="214" t="s">
        <v>543</v>
      </c>
      <c r="C56" s="215"/>
      <c r="D56" s="214"/>
      <c r="E56" s="216"/>
      <c r="F56" s="216"/>
      <c r="G56" s="215"/>
      <c r="H56" s="217"/>
      <c r="I56" s="218"/>
    </row>
    <row r="57" customHeight="1" spans="1:9">
      <c r="A57" s="225" t="s">
        <v>1284</v>
      </c>
      <c r="B57" s="226"/>
      <c r="C57" s="227"/>
      <c r="D57" s="226" t="s">
        <v>1285</v>
      </c>
      <c r="E57" s="228"/>
      <c r="F57" s="228"/>
      <c r="G57" s="227"/>
      <c r="H57" s="229"/>
      <c r="I57" s="230"/>
    </row>
    <row r="58" ht="81.6" customHeight="1" spans="1:9">
      <c r="A58" s="231" t="s">
        <v>1341</v>
      </c>
      <c r="B58" s="232" t="s">
        <v>1342</v>
      </c>
      <c r="C58" s="233"/>
      <c r="D58" s="234" t="s">
        <v>1343</v>
      </c>
      <c r="E58" s="190"/>
      <c r="F58" s="190"/>
      <c r="G58" s="235"/>
      <c r="H58" s="236" t="s">
        <v>1344</v>
      </c>
      <c r="I58" s="326">
        <v>2.952</v>
      </c>
    </row>
    <row r="59" ht="15.75" customHeight="1" spans="1:9">
      <c r="A59" s="213" t="s">
        <v>1284</v>
      </c>
      <c r="B59" s="214" t="s">
        <v>543</v>
      </c>
      <c r="C59" s="215"/>
      <c r="D59" s="214"/>
      <c r="E59" s="216"/>
      <c r="F59" s="216"/>
      <c r="G59" s="215"/>
      <c r="H59" s="217"/>
      <c r="I59" s="218"/>
    </row>
    <row r="60" customHeight="1" spans="1:9">
      <c r="A60" s="225" t="s">
        <v>1284</v>
      </c>
      <c r="B60" s="226"/>
      <c r="C60" s="227"/>
      <c r="D60" s="226" t="s">
        <v>1301</v>
      </c>
      <c r="E60" s="228"/>
      <c r="F60" s="228"/>
      <c r="G60" s="227"/>
      <c r="H60" s="229"/>
      <c r="I60" s="230"/>
    </row>
    <row r="61" ht="119.85" customHeight="1" spans="1:9">
      <c r="A61" s="231" t="s">
        <v>1345</v>
      </c>
      <c r="B61" s="232" t="s">
        <v>1346</v>
      </c>
      <c r="C61" s="233"/>
      <c r="D61" s="234" t="s">
        <v>1347</v>
      </c>
      <c r="E61" s="190"/>
      <c r="F61" s="190"/>
      <c r="G61" s="235"/>
      <c r="H61" s="236" t="s">
        <v>1348</v>
      </c>
      <c r="I61" s="326">
        <v>18.5808</v>
      </c>
    </row>
    <row r="62" ht="15.75" customHeight="1" spans="1:9">
      <c r="A62" s="213" t="s">
        <v>1284</v>
      </c>
      <c r="B62" s="214" t="s">
        <v>543</v>
      </c>
      <c r="C62" s="215"/>
      <c r="D62" s="214"/>
      <c r="E62" s="216"/>
      <c r="F62" s="216"/>
      <c r="G62" s="215"/>
      <c r="H62" s="217"/>
      <c r="I62" s="218"/>
    </row>
    <row r="63" customHeight="1" spans="1:9">
      <c r="A63" s="225" t="s">
        <v>1284</v>
      </c>
      <c r="B63" s="226"/>
      <c r="C63" s="227"/>
      <c r="D63" s="226" t="s">
        <v>1292</v>
      </c>
      <c r="E63" s="228"/>
      <c r="F63" s="228"/>
      <c r="G63" s="227"/>
      <c r="H63" s="229"/>
      <c r="I63" s="230"/>
    </row>
    <row r="64" ht="25.5" customHeight="1" spans="1:9">
      <c r="A64" s="225" t="s">
        <v>1349</v>
      </c>
      <c r="B64" s="327" t="s">
        <v>1350</v>
      </c>
      <c r="C64" s="328"/>
      <c r="D64" s="327"/>
      <c r="E64" s="329"/>
      <c r="F64" s="329"/>
      <c r="G64" s="328"/>
      <c r="H64" s="330"/>
      <c r="I64" s="331">
        <v>718.5763</v>
      </c>
    </row>
    <row r="65" customHeight="1" spans="1:9">
      <c r="A65" s="239" t="s">
        <v>69</v>
      </c>
      <c r="B65" s="240" t="s">
        <v>1278</v>
      </c>
      <c r="C65" s="241"/>
      <c r="D65" s="240" t="s">
        <v>1351</v>
      </c>
      <c r="E65" s="242"/>
      <c r="F65" s="242"/>
      <c r="G65" s="241"/>
      <c r="H65" s="243"/>
      <c r="I65" s="324"/>
    </row>
    <row r="66" ht="81.6" customHeight="1" spans="1:9">
      <c r="A66" s="205" t="s">
        <v>1352</v>
      </c>
      <c r="B66" s="206" t="s">
        <v>1281</v>
      </c>
      <c r="C66" s="207"/>
      <c r="D66" s="208" t="s">
        <v>1353</v>
      </c>
      <c r="E66" s="209"/>
      <c r="F66" s="209"/>
      <c r="G66" s="210"/>
      <c r="H66" s="211" t="s">
        <v>1354</v>
      </c>
      <c r="I66" s="325">
        <v>240.808</v>
      </c>
    </row>
    <row r="67" ht="15.75" customHeight="1" spans="1:9">
      <c r="A67" s="213" t="s">
        <v>1284</v>
      </c>
      <c r="B67" s="214" t="s">
        <v>543</v>
      </c>
      <c r="C67" s="215"/>
      <c r="D67" s="214"/>
      <c r="E67" s="216"/>
      <c r="F67" s="216"/>
      <c r="G67" s="215"/>
      <c r="H67" s="217"/>
      <c r="I67" s="218"/>
    </row>
    <row r="68" customHeight="1" spans="1:9">
      <c r="A68" s="225" t="s">
        <v>1284</v>
      </c>
      <c r="B68" s="226"/>
      <c r="C68" s="227"/>
      <c r="D68" s="226" t="s">
        <v>1285</v>
      </c>
      <c r="E68" s="228"/>
      <c r="F68" s="228"/>
      <c r="G68" s="227"/>
      <c r="H68" s="229"/>
      <c r="I68" s="230"/>
    </row>
    <row r="69" ht="81.6" customHeight="1" spans="1:9">
      <c r="A69" s="231" t="s">
        <v>1355</v>
      </c>
      <c r="B69" s="232" t="s">
        <v>1356</v>
      </c>
      <c r="C69" s="233"/>
      <c r="D69" s="234" t="s">
        <v>1357</v>
      </c>
      <c r="E69" s="190"/>
      <c r="F69" s="190"/>
      <c r="G69" s="235"/>
      <c r="H69" s="236" t="s">
        <v>1358</v>
      </c>
      <c r="I69" s="326">
        <v>6.18</v>
      </c>
    </row>
    <row r="70" ht="15.75" customHeight="1" spans="1:9">
      <c r="A70" s="213" t="s">
        <v>1284</v>
      </c>
      <c r="B70" s="214" t="s">
        <v>543</v>
      </c>
      <c r="C70" s="215"/>
      <c r="D70" s="214"/>
      <c r="E70" s="216"/>
      <c r="F70" s="216"/>
      <c r="G70" s="215"/>
      <c r="H70" s="217"/>
      <c r="I70" s="218"/>
    </row>
    <row r="71" customHeight="1" spans="1:9">
      <c r="A71" s="225" t="s">
        <v>1284</v>
      </c>
      <c r="B71" s="226"/>
      <c r="C71" s="227"/>
      <c r="D71" s="226" t="s">
        <v>1292</v>
      </c>
      <c r="E71" s="228"/>
      <c r="F71" s="228"/>
      <c r="G71" s="227"/>
      <c r="H71" s="229"/>
      <c r="I71" s="230"/>
    </row>
    <row r="72" ht="68.85" customHeight="1" spans="1:9">
      <c r="A72" s="231" t="s">
        <v>1359</v>
      </c>
      <c r="B72" s="232" t="s">
        <v>1360</v>
      </c>
      <c r="C72" s="233"/>
      <c r="D72" s="234" t="s">
        <v>1295</v>
      </c>
      <c r="E72" s="190"/>
      <c r="F72" s="190"/>
      <c r="G72" s="235"/>
      <c r="H72" s="236" t="s">
        <v>1361</v>
      </c>
      <c r="I72" s="326">
        <v>19.664</v>
      </c>
    </row>
    <row r="73" ht="15.75" customHeight="1" spans="1:9">
      <c r="A73" s="213" t="s">
        <v>1284</v>
      </c>
      <c r="B73" s="214" t="s">
        <v>543</v>
      </c>
      <c r="C73" s="215"/>
      <c r="D73" s="214"/>
      <c r="E73" s="216"/>
      <c r="F73" s="216"/>
      <c r="G73" s="215"/>
      <c r="H73" s="217"/>
      <c r="I73" s="218"/>
    </row>
    <row r="74" customHeight="1" spans="1:9">
      <c r="A74" s="225" t="s">
        <v>1284</v>
      </c>
      <c r="B74" s="226"/>
      <c r="C74" s="227"/>
      <c r="D74" s="226" t="s">
        <v>1285</v>
      </c>
      <c r="E74" s="228"/>
      <c r="F74" s="228"/>
      <c r="G74" s="227"/>
      <c r="H74" s="229"/>
      <c r="I74" s="230"/>
    </row>
    <row r="75" ht="81.6" customHeight="1" spans="1:9">
      <c r="A75" s="231" t="s">
        <v>1362</v>
      </c>
      <c r="B75" s="232" t="s">
        <v>1298</v>
      </c>
      <c r="C75" s="233"/>
      <c r="D75" s="234" t="s">
        <v>1299</v>
      </c>
      <c r="E75" s="190"/>
      <c r="F75" s="190"/>
      <c r="G75" s="235"/>
      <c r="H75" s="236" t="s">
        <v>1363</v>
      </c>
      <c r="I75" s="326">
        <v>226.8</v>
      </c>
    </row>
    <row r="76" ht="15.75" customHeight="1" spans="1:9">
      <c r="A76" s="213" t="s">
        <v>1284</v>
      </c>
      <c r="B76" s="214" t="s">
        <v>543</v>
      </c>
      <c r="C76" s="215"/>
      <c r="D76" s="214"/>
      <c r="E76" s="216"/>
      <c r="F76" s="216"/>
      <c r="G76" s="215"/>
      <c r="H76" s="217"/>
      <c r="I76" s="218"/>
    </row>
    <row r="77" customHeight="1" spans="1:9">
      <c r="A77" s="219" t="s">
        <v>1284</v>
      </c>
      <c r="B77" s="220"/>
      <c r="C77" s="221"/>
      <c r="D77" s="220" t="s">
        <v>1301</v>
      </c>
      <c r="E77" s="222"/>
      <c r="F77" s="222"/>
      <c r="G77" s="221"/>
      <c r="H77" s="223"/>
      <c r="I77" s="224"/>
    </row>
    <row r="78" ht="76.5" customHeight="1" spans="1:9">
      <c r="A78" s="225" t="s">
        <v>1284</v>
      </c>
      <c r="B78" s="226" t="s">
        <v>1302</v>
      </c>
      <c r="C78" s="227"/>
      <c r="D78" s="226" t="s">
        <v>1303</v>
      </c>
      <c r="E78" s="228"/>
      <c r="F78" s="228"/>
      <c r="G78" s="227"/>
      <c r="H78" s="229"/>
      <c r="I78" s="230"/>
    </row>
    <row r="79" ht="107.1" customHeight="1" spans="1:9">
      <c r="A79" s="231" t="s">
        <v>1364</v>
      </c>
      <c r="B79" s="232" t="s">
        <v>1307</v>
      </c>
      <c r="C79" s="233"/>
      <c r="D79" s="234" t="s">
        <v>1308</v>
      </c>
      <c r="E79" s="190"/>
      <c r="F79" s="190"/>
      <c r="G79" s="235"/>
      <c r="H79" s="236" t="s">
        <v>1309</v>
      </c>
      <c r="I79" s="326">
        <v>0.3575</v>
      </c>
    </row>
    <row r="80" ht="15.75" customHeight="1" spans="1:9">
      <c r="A80" s="213" t="s">
        <v>1284</v>
      </c>
      <c r="B80" s="214" t="s">
        <v>543</v>
      </c>
      <c r="C80" s="215"/>
      <c r="D80" s="214"/>
      <c r="E80" s="216"/>
      <c r="F80" s="216"/>
      <c r="G80" s="215"/>
      <c r="H80" s="217"/>
      <c r="I80" s="218"/>
    </row>
    <row r="81" customHeight="1" spans="1:9">
      <c r="A81" s="225" t="s">
        <v>1284</v>
      </c>
      <c r="B81" s="226"/>
      <c r="C81" s="227"/>
      <c r="D81" s="226" t="s">
        <v>1310</v>
      </c>
      <c r="E81" s="228"/>
      <c r="F81" s="228"/>
      <c r="G81" s="227"/>
      <c r="H81" s="229"/>
      <c r="I81" s="230"/>
    </row>
    <row r="82" ht="94.35" customHeight="1" spans="1:9">
      <c r="A82" s="231" t="s">
        <v>1365</v>
      </c>
      <c r="B82" s="232" t="s">
        <v>1312</v>
      </c>
      <c r="C82" s="233"/>
      <c r="D82" s="234" t="s">
        <v>1313</v>
      </c>
      <c r="E82" s="190"/>
      <c r="F82" s="190"/>
      <c r="G82" s="235"/>
      <c r="H82" s="236" t="s">
        <v>1314</v>
      </c>
      <c r="I82" s="326">
        <v>1.078</v>
      </c>
    </row>
    <row r="83" ht="15.75" customHeight="1" spans="1:9">
      <c r="A83" s="213" t="s">
        <v>1284</v>
      </c>
      <c r="B83" s="214" t="s">
        <v>543</v>
      </c>
      <c r="C83" s="215"/>
      <c r="D83" s="214"/>
      <c r="E83" s="216"/>
      <c r="F83" s="216"/>
      <c r="G83" s="215"/>
      <c r="H83" s="217"/>
      <c r="I83" s="218"/>
    </row>
    <row r="84" customHeight="1" spans="1:9">
      <c r="A84" s="225" t="s">
        <v>1284</v>
      </c>
      <c r="B84" s="226"/>
      <c r="C84" s="227"/>
      <c r="D84" s="226" t="s">
        <v>1315</v>
      </c>
      <c r="E84" s="228"/>
      <c r="F84" s="228"/>
      <c r="G84" s="227"/>
      <c r="H84" s="229"/>
      <c r="I84" s="230"/>
    </row>
    <row r="85" ht="94.35" customHeight="1" spans="1:9">
      <c r="A85" s="231" t="s">
        <v>1366</v>
      </c>
      <c r="B85" s="232" t="s">
        <v>1317</v>
      </c>
      <c r="C85" s="233"/>
      <c r="D85" s="234" t="s">
        <v>1318</v>
      </c>
      <c r="E85" s="190"/>
      <c r="F85" s="190"/>
      <c r="G85" s="235"/>
      <c r="H85" s="236" t="s">
        <v>1319</v>
      </c>
      <c r="I85" s="326">
        <v>1.7864</v>
      </c>
    </row>
    <row r="86" ht="15.75" customHeight="1" spans="1:9">
      <c r="A86" s="213" t="s">
        <v>1284</v>
      </c>
      <c r="B86" s="214" t="s">
        <v>543</v>
      </c>
      <c r="C86" s="215"/>
      <c r="D86" s="214"/>
      <c r="E86" s="216"/>
      <c r="F86" s="216"/>
      <c r="G86" s="215"/>
      <c r="H86" s="217"/>
      <c r="I86" s="218"/>
    </row>
    <row r="87" customHeight="1" spans="1:9">
      <c r="A87" s="225" t="s">
        <v>1284</v>
      </c>
      <c r="B87" s="226"/>
      <c r="C87" s="227"/>
      <c r="D87" s="226" t="s">
        <v>1315</v>
      </c>
      <c r="E87" s="228"/>
      <c r="F87" s="228"/>
      <c r="G87" s="227"/>
      <c r="H87" s="229"/>
      <c r="I87" s="230"/>
    </row>
    <row r="88" ht="94.35" customHeight="1" spans="1:9">
      <c r="A88" s="231" t="s">
        <v>1367</v>
      </c>
      <c r="B88" s="232" t="s">
        <v>1321</v>
      </c>
      <c r="C88" s="233"/>
      <c r="D88" s="234" t="s">
        <v>1322</v>
      </c>
      <c r="E88" s="190"/>
      <c r="F88" s="190"/>
      <c r="G88" s="235"/>
      <c r="H88" s="236" t="s">
        <v>1323</v>
      </c>
      <c r="I88" s="326">
        <v>3.8038</v>
      </c>
    </row>
    <row r="89" ht="15.75" customHeight="1" spans="1:9">
      <c r="A89" s="213" t="s">
        <v>1284</v>
      </c>
      <c r="B89" s="214" t="s">
        <v>543</v>
      </c>
      <c r="C89" s="215"/>
      <c r="D89" s="214"/>
      <c r="E89" s="216"/>
      <c r="F89" s="216"/>
      <c r="G89" s="215"/>
      <c r="H89" s="217"/>
      <c r="I89" s="218"/>
    </row>
    <row r="90" customHeight="1" spans="1:9">
      <c r="A90" s="225" t="s">
        <v>1284</v>
      </c>
      <c r="B90" s="226"/>
      <c r="C90" s="227"/>
      <c r="D90" s="226" t="s">
        <v>1315</v>
      </c>
      <c r="E90" s="228"/>
      <c r="F90" s="228"/>
      <c r="G90" s="227"/>
      <c r="H90" s="229"/>
      <c r="I90" s="230"/>
    </row>
    <row r="91" ht="94.35" customHeight="1" spans="1:9">
      <c r="A91" s="231" t="s">
        <v>1368</v>
      </c>
      <c r="B91" s="232" t="s">
        <v>1325</v>
      </c>
      <c r="C91" s="233"/>
      <c r="D91" s="234" t="s">
        <v>1326</v>
      </c>
      <c r="E91" s="190"/>
      <c r="F91" s="190"/>
      <c r="G91" s="235"/>
      <c r="H91" s="236" t="s">
        <v>1327</v>
      </c>
      <c r="I91" s="326">
        <v>0.665</v>
      </c>
    </row>
    <row r="92" ht="15.75" customHeight="1" spans="1:9">
      <c r="A92" s="213" t="s">
        <v>1284</v>
      </c>
      <c r="B92" s="214" t="s">
        <v>543</v>
      </c>
      <c r="C92" s="215"/>
      <c r="D92" s="214"/>
      <c r="E92" s="216"/>
      <c r="F92" s="216"/>
      <c r="G92" s="215"/>
      <c r="H92" s="217"/>
      <c r="I92" s="218"/>
    </row>
    <row r="93" customHeight="1" spans="1:9">
      <c r="A93" s="225" t="s">
        <v>1284</v>
      </c>
      <c r="B93" s="226"/>
      <c r="C93" s="227"/>
      <c r="D93" s="226" t="s">
        <v>1328</v>
      </c>
      <c r="E93" s="228"/>
      <c r="F93" s="228"/>
      <c r="G93" s="227"/>
      <c r="H93" s="229"/>
      <c r="I93" s="230"/>
    </row>
    <row r="94" ht="94.35" customHeight="1" spans="1:9">
      <c r="A94" s="231" t="s">
        <v>1369</v>
      </c>
      <c r="B94" s="232" t="s">
        <v>1330</v>
      </c>
      <c r="C94" s="233"/>
      <c r="D94" s="234" t="s">
        <v>1331</v>
      </c>
      <c r="E94" s="190"/>
      <c r="F94" s="190"/>
      <c r="G94" s="235"/>
      <c r="H94" s="236" t="s">
        <v>1332</v>
      </c>
      <c r="I94" s="326">
        <v>0.56</v>
      </c>
    </row>
    <row r="95" ht="15.75" customHeight="1" spans="1:9">
      <c r="A95" s="213" t="s">
        <v>1284</v>
      </c>
      <c r="B95" s="214" t="s">
        <v>543</v>
      </c>
      <c r="C95" s="215"/>
      <c r="D95" s="214"/>
      <c r="E95" s="216"/>
      <c r="F95" s="216"/>
      <c r="G95" s="215"/>
      <c r="H95" s="217"/>
      <c r="I95" s="218"/>
    </row>
    <row r="96" customHeight="1" spans="1:9">
      <c r="A96" s="225" t="s">
        <v>1284</v>
      </c>
      <c r="B96" s="226"/>
      <c r="C96" s="227"/>
      <c r="D96" s="226" t="s">
        <v>1285</v>
      </c>
      <c r="E96" s="228"/>
      <c r="F96" s="228"/>
      <c r="G96" s="227"/>
      <c r="H96" s="229"/>
      <c r="I96" s="230"/>
    </row>
    <row r="97" ht="94.35" customHeight="1" spans="1:9">
      <c r="A97" s="231" t="s">
        <v>1370</v>
      </c>
      <c r="B97" s="232" t="s">
        <v>1334</v>
      </c>
      <c r="C97" s="233"/>
      <c r="D97" s="234" t="s">
        <v>1335</v>
      </c>
      <c r="E97" s="190"/>
      <c r="F97" s="190"/>
      <c r="G97" s="235"/>
      <c r="H97" s="236" t="s">
        <v>1336</v>
      </c>
      <c r="I97" s="326">
        <v>1.312</v>
      </c>
    </row>
    <row r="98" ht="15.75" customHeight="1" spans="1:9">
      <c r="A98" s="213" t="s">
        <v>1284</v>
      </c>
      <c r="B98" s="214" t="s">
        <v>543</v>
      </c>
      <c r="C98" s="215"/>
      <c r="D98" s="214"/>
      <c r="E98" s="216"/>
      <c r="F98" s="216"/>
      <c r="G98" s="215"/>
      <c r="H98" s="217"/>
      <c r="I98" s="218"/>
    </row>
    <row r="99" customHeight="1" spans="1:9">
      <c r="A99" s="225" t="s">
        <v>1284</v>
      </c>
      <c r="B99" s="226"/>
      <c r="C99" s="227"/>
      <c r="D99" s="226" t="s">
        <v>1285</v>
      </c>
      <c r="E99" s="228"/>
      <c r="F99" s="228"/>
      <c r="G99" s="227"/>
      <c r="H99" s="229"/>
      <c r="I99" s="230"/>
    </row>
    <row r="100" ht="94.35" customHeight="1" spans="1:9">
      <c r="A100" s="231" t="s">
        <v>1371</v>
      </c>
      <c r="B100" s="232" t="s">
        <v>1372</v>
      </c>
      <c r="C100" s="233"/>
      <c r="D100" s="234" t="s">
        <v>1373</v>
      </c>
      <c r="E100" s="190"/>
      <c r="F100" s="190"/>
      <c r="G100" s="235"/>
      <c r="H100" s="236" t="s">
        <v>1374</v>
      </c>
      <c r="I100" s="326">
        <v>0.656</v>
      </c>
    </row>
    <row r="101" ht="15.75" customHeight="1" spans="1:9">
      <c r="A101" s="213" t="s">
        <v>1284</v>
      </c>
      <c r="B101" s="214" t="s">
        <v>543</v>
      </c>
      <c r="C101" s="215"/>
      <c r="D101" s="214"/>
      <c r="E101" s="216"/>
      <c r="F101" s="216"/>
      <c r="G101" s="215"/>
      <c r="H101" s="217"/>
      <c r="I101" s="218"/>
    </row>
    <row r="102" customHeight="1" spans="1:9">
      <c r="A102" s="225" t="s">
        <v>1284</v>
      </c>
      <c r="B102" s="226"/>
      <c r="C102" s="227"/>
      <c r="D102" s="226" t="s">
        <v>1285</v>
      </c>
      <c r="E102" s="228"/>
      <c r="F102" s="228"/>
      <c r="G102" s="227"/>
      <c r="H102" s="229"/>
      <c r="I102" s="230"/>
    </row>
    <row r="103" ht="81.6" customHeight="1" spans="1:9">
      <c r="A103" s="231" t="s">
        <v>1375</v>
      </c>
      <c r="B103" s="232" t="s">
        <v>1338</v>
      </c>
      <c r="C103" s="233"/>
      <c r="D103" s="234" t="s">
        <v>1339</v>
      </c>
      <c r="E103" s="190"/>
      <c r="F103" s="190"/>
      <c r="G103" s="235"/>
      <c r="H103" s="236" t="s">
        <v>1340</v>
      </c>
      <c r="I103" s="326">
        <v>18.672</v>
      </c>
    </row>
    <row r="104" ht="15.75" customHeight="1" spans="1:9">
      <c r="A104" s="213" t="s">
        <v>1284</v>
      </c>
      <c r="B104" s="214" t="s">
        <v>543</v>
      </c>
      <c r="C104" s="215"/>
      <c r="D104" s="214"/>
      <c r="E104" s="216"/>
      <c r="F104" s="216"/>
      <c r="G104" s="215"/>
      <c r="H104" s="217"/>
      <c r="I104" s="218"/>
    </row>
    <row r="105" customHeight="1" spans="1:9">
      <c r="A105" s="225" t="s">
        <v>1284</v>
      </c>
      <c r="B105" s="226"/>
      <c r="C105" s="227"/>
      <c r="D105" s="226" t="s">
        <v>1285</v>
      </c>
      <c r="E105" s="228"/>
      <c r="F105" s="228"/>
      <c r="G105" s="227"/>
      <c r="H105" s="229"/>
      <c r="I105" s="230"/>
    </row>
    <row r="106" ht="81.6" customHeight="1" spans="1:9">
      <c r="A106" s="231" t="s">
        <v>1376</v>
      </c>
      <c r="B106" s="232" t="s">
        <v>1342</v>
      </c>
      <c r="C106" s="233"/>
      <c r="D106" s="234" t="s">
        <v>1343</v>
      </c>
      <c r="E106" s="190"/>
      <c r="F106" s="190"/>
      <c r="G106" s="235"/>
      <c r="H106" s="236" t="s">
        <v>1344</v>
      </c>
      <c r="I106" s="326">
        <v>2.952</v>
      </c>
    </row>
    <row r="107" ht="15.75" customHeight="1" spans="1:9">
      <c r="A107" s="213" t="s">
        <v>1284</v>
      </c>
      <c r="B107" s="214" t="s">
        <v>543</v>
      </c>
      <c r="C107" s="215"/>
      <c r="D107" s="214"/>
      <c r="E107" s="216"/>
      <c r="F107" s="216"/>
      <c r="G107" s="215"/>
      <c r="H107" s="217"/>
      <c r="I107" s="218"/>
    </row>
    <row r="108" customHeight="1" spans="1:9">
      <c r="A108" s="225" t="s">
        <v>1284</v>
      </c>
      <c r="B108" s="226"/>
      <c r="C108" s="227"/>
      <c r="D108" s="226" t="s">
        <v>1301</v>
      </c>
      <c r="E108" s="228"/>
      <c r="F108" s="228"/>
      <c r="G108" s="227"/>
      <c r="H108" s="229"/>
      <c r="I108" s="230"/>
    </row>
    <row r="109" ht="25.5" customHeight="1" spans="1:9">
      <c r="A109" s="225" t="s">
        <v>1377</v>
      </c>
      <c r="B109" s="327" t="s">
        <v>1378</v>
      </c>
      <c r="C109" s="328"/>
      <c r="D109" s="327"/>
      <c r="E109" s="329"/>
      <c r="F109" s="329"/>
      <c r="G109" s="328"/>
      <c r="H109" s="330"/>
      <c r="I109" s="332">
        <v>525.2947</v>
      </c>
    </row>
    <row r="110" customHeight="1" spans="1:9">
      <c r="A110" s="239" t="s">
        <v>71</v>
      </c>
      <c r="B110" s="333" t="s">
        <v>1379</v>
      </c>
      <c r="C110" s="334"/>
      <c r="D110" s="333"/>
      <c r="E110" s="335"/>
      <c r="F110" s="335"/>
      <c r="G110" s="334"/>
      <c r="H110" s="336"/>
      <c r="I110" s="337">
        <v>1243.871</v>
      </c>
    </row>
    <row r="111" customHeight="1" spans="1:9">
      <c r="A111" s="239" t="s">
        <v>73</v>
      </c>
      <c r="B111" s="333" t="s">
        <v>1380</v>
      </c>
      <c r="C111" s="334"/>
      <c r="D111" s="333"/>
      <c r="E111" s="335"/>
      <c r="F111" s="335"/>
      <c r="G111" s="334"/>
      <c r="H111" s="336"/>
      <c r="I111" s="337">
        <v>1243.871</v>
      </c>
    </row>
    <row r="112" customHeight="1" spans="1:9">
      <c r="A112" s="239"/>
      <c r="B112" s="240" t="s">
        <v>1381</v>
      </c>
      <c r="C112" s="241"/>
      <c r="D112" s="240"/>
      <c r="E112" s="242"/>
      <c r="F112" s="242"/>
      <c r="G112" s="241"/>
      <c r="H112" s="243"/>
      <c r="I112" s="338">
        <f>I111*0.4</f>
        <v>497.5484</v>
      </c>
    </row>
    <row r="113" customHeight="1" spans="1:10">
      <c r="A113" s="239"/>
      <c r="B113" s="240" t="s">
        <v>1382</v>
      </c>
      <c r="C113" s="241"/>
      <c r="D113" s="240"/>
      <c r="E113" s="242"/>
      <c r="F113" s="242"/>
      <c r="G113" s="241"/>
      <c r="H113" s="243"/>
      <c r="I113" s="338">
        <f>I111*0.6</f>
        <v>746.3226</v>
      </c>
    </row>
    <row r="114" customHeight="1" spans="1:10">
      <c r="A114" s="239"/>
      <c r="B114" s="240"/>
      <c r="C114" s="241"/>
      <c r="D114" s="240"/>
      <c r="E114" s="242"/>
      <c r="F114" s="242"/>
      <c r="G114" s="241"/>
      <c r="H114" s="243"/>
      <c r="I114" s="338"/>
    </row>
    <row r="115" customHeight="1" spans="1:10">
      <c r="A115" s="239" t="s">
        <v>76</v>
      </c>
      <c r="B115" s="333" t="s">
        <v>1383</v>
      </c>
      <c r="C115" s="334"/>
      <c r="D115" s="333" t="s">
        <v>1384</v>
      </c>
      <c r="E115" s="335"/>
      <c r="F115" s="335"/>
      <c r="G115" s="334"/>
      <c r="H115" s="336"/>
      <c r="I115" s="337">
        <f>I111*5.81</f>
        <v>7226.89051</v>
      </c>
    </row>
    <row r="116" customHeight="1" spans="1:10">
      <c r="A116" s="239"/>
      <c r="B116" s="240" t="s">
        <v>1381</v>
      </c>
      <c r="C116" s="241"/>
      <c r="D116" s="240"/>
      <c r="E116" s="242"/>
      <c r="F116" s="242"/>
      <c r="G116" s="241"/>
      <c r="H116" s="243"/>
      <c r="I116" s="338">
        <f>I115*0.4</f>
        <v>2890.756204</v>
      </c>
    </row>
    <row r="117" customHeight="1" spans="1:10">
      <c r="A117" s="239"/>
      <c r="B117" s="240" t="s">
        <v>1382</v>
      </c>
      <c r="C117" s="241"/>
      <c r="D117" s="240"/>
      <c r="E117" s="242"/>
      <c r="F117" s="242"/>
      <c r="G117" s="241"/>
      <c r="H117" s="243"/>
      <c r="I117" s="338">
        <f>I115*0.6</f>
        <v>4336.134306</v>
      </c>
    </row>
    <row r="118" s="321" customFormat="1" customHeight="1" spans="1:10">
      <c r="A118" s="339"/>
      <c r="B118" s="339"/>
      <c r="C118" s="339"/>
      <c r="D118" s="339"/>
      <c r="E118" s="339"/>
      <c r="F118" s="339"/>
      <c r="G118" s="339"/>
      <c r="H118" s="339"/>
      <c r="I118" s="339"/>
    </row>
    <row r="119" ht="15.4" spans="1:10">
      <c r="A119" s="245"/>
      <c r="B119" s="258" t="s">
        <v>1385</v>
      </c>
      <c r="C119" s="258"/>
      <c r="D119" s="258"/>
      <c r="G119" s="245"/>
      <c r="H119" s="245"/>
      <c r="I119" s="340" t="s">
        <v>1386</v>
      </c>
      <c r="J119" s="340"/>
    </row>
    <row r="120" ht="15.35" spans="1:10">
      <c r="A120" s="245"/>
      <c r="B120" s="310"/>
      <c r="C120" s="310"/>
      <c r="D120" s="310"/>
      <c r="E120" s="311"/>
      <c r="F120" s="311"/>
      <c r="G120" s="245"/>
      <c r="H120" s="245"/>
      <c r="I120" s="245"/>
    </row>
  </sheetData>
  <mergeCells count="223">
    <mergeCell ref="A1:C1"/>
    <mergeCell ref="D1:I1"/>
    <mergeCell ref="A3:I3"/>
    <mergeCell ref="A4:I4"/>
    <mergeCell ref="A6:C6"/>
    <mergeCell ref="D6:I6"/>
    <mergeCell ref="A8:C8"/>
    <mergeCell ref="D8:I8"/>
    <mergeCell ref="A10:C10"/>
    <mergeCell ref="D10:I10"/>
    <mergeCell ref="A12:C12"/>
    <mergeCell ref="D12:I12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A118:I118"/>
    <mergeCell ref="B119:D119"/>
    <mergeCell ref="E120:F120"/>
  </mergeCells>
  <pageMargins left="0.393700787401575" right="0.393700787401575" top="0.748031496062992" bottom="0.748031496062992" header="0.31496062992126" footer="0.31496062992126"/>
  <pageSetup paperSize="9" orientation="portrait" useFirstPageNumber="1" horizontalDpi="300" verticalDpi="300"/>
  <headerFooter alignWithMargins="0">
    <oddFooter>&amp;CСтраница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5">
    <pageSetUpPr fitToPage="1"/>
  </sheetPr>
  <dimension ref="A1:F67"/>
  <sheetViews>
    <sheetView showZeros="0" showOutlineSymbols="0" workbookViewId="0">
      <selection activeCell="B55" sqref="B55:E55"/>
    </sheetView>
  </sheetViews>
  <sheetFormatPr defaultColWidth="9" defaultRowHeight="13.1" outlineLevelCol="5"/>
  <cols>
    <col min="1" max="1" width="3.28318584070796" style="247" customWidth="1"/>
    <col min="2" max="2" width="4.70796460176991" style="247" customWidth="1"/>
    <col min="3" max="3" width="29.4247787610619" style="247" customWidth="1"/>
    <col min="4" max="4" width="21.141592920354" style="247" customWidth="1"/>
    <col min="5" max="5" width="30.7079646017699" style="247" customWidth="1"/>
    <col min="6" max="6" width="10.7079646017699" style="248" customWidth="1"/>
    <col min="7" max="256" width="9.14159292035398" style="247"/>
    <col min="257" max="257" width="3.28318584070796" style="247" customWidth="1"/>
    <col min="258" max="258" width="4.70796460176991" style="247" customWidth="1"/>
    <col min="259" max="259" width="29.4247787610619" style="247" customWidth="1"/>
    <col min="260" max="260" width="21.141592920354" style="247" customWidth="1"/>
    <col min="261" max="261" width="30.7079646017699" style="247" customWidth="1"/>
    <col min="262" max="262" width="10.7079646017699" style="247" customWidth="1"/>
    <col min="263" max="512" width="9.14159292035398" style="247"/>
    <col min="513" max="513" width="3.28318584070796" style="247" customWidth="1"/>
    <col min="514" max="514" width="4.70796460176991" style="247" customWidth="1"/>
    <col min="515" max="515" width="29.4247787610619" style="247" customWidth="1"/>
    <col min="516" max="516" width="21.141592920354" style="247" customWidth="1"/>
    <col min="517" max="517" width="30.7079646017699" style="247" customWidth="1"/>
    <col min="518" max="518" width="10.7079646017699" style="247" customWidth="1"/>
    <col min="519" max="768" width="9.14159292035398" style="247"/>
    <col min="769" max="769" width="3.28318584070796" style="247" customWidth="1"/>
    <col min="770" max="770" width="4.70796460176991" style="247" customWidth="1"/>
    <col min="771" max="771" width="29.4247787610619" style="247" customWidth="1"/>
    <col min="772" max="772" width="21.141592920354" style="247" customWidth="1"/>
    <col min="773" max="773" width="30.7079646017699" style="247" customWidth="1"/>
    <col min="774" max="774" width="10.7079646017699" style="247" customWidth="1"/>
    <col min="775" max="1024" width="9.14159292035398" style="247"/>
    <col min="1025" max="1025" width="3.28318584070796" style="247" customWidth="1"/>
    <col min="1026" max="1026" width="4.70796460176991" style="247" customWidth="1"/>
    <col min="1027" max="1027" width="29.4247787610619" style="247" customWidth="1"/>
    <col min="1028" max="1028" width="21.141592920354" style="247" customWidth="1"/>
    <col min="1029" max="1029" width="30.7079646017699" style="247" customWidth="1"/>
    <col min="1030" max="1030" width="10.7079646017699" style="247" customWidth="1"/>
    <col min="1031" max="1280" width="9.14159292035398" style="247"/>
    <col min="1281" max="1281" width="3.28318584070796" style="247" customWidth="1"/>
    <col min="1282" max="1282" width="4.70796460176991" style="247" customWidth="1"/>
    <col min="1283" max="1283" width="29.4247787610619" style="247" customWidth="1"/>
    <col min="1284" max="1284" width="21.141592920354" style="247" customWidth="1"/>
    <col min="1285" max="1285" width="30.7079646017699" style="247" customWidth="1"/>
    <col min="1286" max="1286" width="10.7079646017699" style="247" customWidth="1"/>
    <col min="1287" max="1536" width="9.14159292035398" style="247"/>
    <col min="1537" max="1537" width="3.28318584070796" style="247" customWidth="1"/>
    <col min="1538" max="1538" width="4.70796460176991" style="247" customWidth="1"/>
    <col min="1539" max="1539" width="29.4247787610619" style="247" customWidth="1"/>
    <col min="1540" max="1540" width="21.141592920354" style="247" customWidth="1"/>
    <col min="1541" max="1541" width="30.7079646017699" style="247" customWidth="1"/>
    <col min="1542" max="1542" width="10.7079646017699" style="247" customWidth="1"/>
    <col min="1543" max="1792" width="9.14159292035398" style="247"/>
    <col min="1793" max="1793" width="3.28318584070796" style="247" customWidth="1"/>
    <col min="1794" max="1794" width="4.70796460176991" style="247" customWidth="1"/>
    <col min="1795" max="1795" width="29.4247787610619" style="247" customWidth="1"/>
    <col min="1796" max="1796" width="21.141592920354" style="247" customWidth="1"/>
    <col min="1797" max="1797" width="30.7079646017699" style="247" customWidth="1"/>
    <col min="1798" max="1798" width="10.7079646017699" style="247" customWidth="1"/>
    <col min="1799" max="2048" width="9.14159292035398" style="247"/>
    <col min="2049" max="2049" width="3.28318584070796" style="247" customWidth="1"/>
    <col min="2050" max="2050" width="4.70796460176991" style="247" customWidth="1"/>
    <col min="2051" max="2051" width="29.4247787610619" style="247" customWidth="1"/>
    <col min="2052" max="2052" width="21.141592920354" style="247" customWidth="1"/>
    <col min="2053" max="2053" width="30.7079646017699" style="247" customWidth="1"/>
    <col min="2054" max="2054" width="10.7079646017699" style="247" customWidth="1"/>
    <col min="2055" max="2304" width="9.14159292035398" style="247"/>
    <col min="2305" max="2305" width="3.28318584070796" style="247" customWidth="1"/>
    <col min="2306" max="2306" width="4.70796460176991" style="247" customWidth="1"/>
    <col min="2307" max="2307" width="29.4247787610619" style="247" customWidth="1"/>
    <col min="2308" max="2308" width="21.141592920354" style="247" customWidth="1"/>
    <col min="2309" max="2309" width="30.7079646017699" style="247" customWidth="1"/>
    <col min="2310" max="2310" width="10.7079646017699" style="247" customWidth="1"/>
    <col min="2311" max="2560" width="9.14159292035398" style="247"/>
    <col min="2561" max="2561" width="3.28318584070796" style="247" customWidth="1"/>
    <col min="2562" max="2562" width="4.70796460176991" style="247" customWidth="1"/>
    <col min="2563" max="2563" width="29.4247787610619" style="247" customWidth="1"/>
    <col min="2564" max="2564" width="21.141592920354" style="247" customWidth="1"/>
    <col min="2565" max="2565" width="30.7079646017699" style="247" customWidth="1"/>
    <col min="2566" max="2566" width="10.7079646017699" style="247" customWidth="1"/>
    <col min="2567" max="2816" width="9.14159292035398" style="247"/>
    <col min="2817" max="2817" width="3.28318584070796" style="247" customWidth="1"/>
    <col min="2818" max="2818" width="4.70796460176991" style="247" customWidth="1"/>
    <col min="2819" max="2819" width="29.4247787610619" style="247" customWidth="1"/>
    <col min="2820" max="2820" width="21.141592920354" style="247" customWidth="1"/>
    <col min="2821" max="2821" width="30.7079646017699" style="247" customWidth="1"/>
    <col min="2822" max="2822" width="10.7079646017699" style="247" customWidth="1"/>
    <col min="2823" max="3072" width="9.14159292035398" style="247"/>
    <col min="3073" max="3073" width="3.28318584070796" style="247" customWidth="1"/>
    <col min="3074" max="3074" width="4.70796460176991" style="247" customWidth="1"/>
    <col min="3075" max="3075" width="29.4247787610619" style="247" customWidth="1"/>
    <col min="3076" max="3076" width="21.141592920354" style="247" customWidth="1"/>
    <col min="3077" max="3077" width="30.7079646017699" style="247" customWidth="1"/>
    <col min="3078" max="3078" width="10.7079646017699" style="247" customWidth="1"/>
    <col min="3079" max="3328" width="9.14159292035398" style="247"/>
    <col min="3329" max="3329" width="3.28318584070796" style="247" customWidth="1"/>
    <col min="3330" max="3330" width="4.70796460176991" style="247" customWidth="1"/>
    <col min="3331" max="3331" width="29.4247787610619" style="247" customWidth="1"/>
    <col min="3332" max="3332" width="21.141592920354" style="247" customWidth="1"/>
    <col min="3333" max="3333" width="30.7079646017699" style="247" customWidth="1"/>
    <col min="3334" max="3334" width="10.7079646017699" style="247" customWidth="1"/>
    <col min="3335" max="3584" width="9.14159292035398" style="247"/>
    <col min="3585" max="3585" width="3.28318584070796" style="247" customWidth="1"/>
    <col min="3586" max="3586" width="4.70796460176991" style="247" customWidth="1"/>
    <col min="3587" max="3587" width="29.4247787610619" style="247" customWidth="1"/>
    <col min="3588" max="3588" width="21.141592920354" style="247" customWidth="1"/>
    <col min="3589" max="3589" width="30.7079646017699" style="247" customWidth="1"/>
    <col min="3590" max="3590" width="10.7079646017699" style="247" customWidth="1"/>
    <col min="3591" max="3840" width="9.14159292035398" style="247"/>
    <col min="3841" max="3841" width="3.28318584070796" style="247" customWidth="1"/>
    <col min="3842" max="3842" width="4.70796460176991" style="247" customWidth="1"/>
    <col min="3843" max="3843" width="29.4247787610619" style="247" customWidth="1"/>
    <col min="3844" max="3844" width="21.141592920354" style="247" customWidth="1"/>
    <col min="3845" max="3845" width="30.7079646017699" style="247" customWidth="1"/>
    <col min="3846" max="3846" width="10.7079646017699" style="247" customWidth="1"/>
    <col min="3847" max="4096" width="9.14159292035398" style="247"/>
    <col min="4097" max="4097" width="3.28318584070796" style="247" customWidth="1"/>
    <col min="4098" max="4098" width="4.70796460176991" style="247" customWidth="1"/>
    <col min="4099" max="4099" width="29.4247787610619" style="247" customWidth="1"/>
    <col min="4100" max="4100" width="21.141592920354" style="247" customWidth="1"/>
    <col min="4101" max="4101" width="30.7079646017699" style="247" customWidth="1"/>
    <col min="4102" max="4102" width="10.7079646017699" style="247" customWidth="1"/>
    <col min="4103" max="4352" width="9.14159292035398" style="247"/>
    <col min="4353" max="4353" width="3.28318584070796" style="247" customWidth="1"/>
    <col min="4354" max="4354" width="4.70796460176991" style="247" customWidth="1"/>
    <col min="4355" max="4355" width="29.4247787610619" style="247" customWidth="1"/>
    <col min="4356" max="4356" width="21.141592920354" style="247" customWidth="1"/>
    <col min="4357" max="4357" width="30.7079646017699" style="247" customWidth="1"/>
    <col min="4358" max="4358" width="10.7079646017699" style="247" customWidth="1"/>
    <col min="4359" max="4608" width="9.14159292035398" style="247"/>
    <col min="4609" max="4609" width="3.28318584070796" style="247" customWidth="1"/>
    <col min="4610" max="4610" width="4.70796460176991" style="247" customWidth="1"/>
    <col min="4611" max="4611" width="29.4247787610619" style="247" customWidth="1"/>
    <col min="4612" max="4612" width="21.141592920354" style="247" customWidth="1"/>
    <col min="4613" max="4613" width="30.7079646017699" style="247" customWidth="1"/>
    <col min="4614" max="4614" width="10.7079646017699" style="247" customWidth="1"/>
    <col min="4615" max="4864" width="9.14159292035398" style="247"/>
    <col min="4865" max="4865" width="3.28318584070796" style="247" customWidth="1"/>
    <col min="4866" max="4866" width="4.70796460176991" style="247" customWidth="1"/>
    <col min="4867" max="4867" width="29.4247787610619" style="247" customWidth="1"/>
    <col min="4868" max="4868" width="21.141592920354" style="247" customWidth="1"/>
    <col min="4869" max="4869" width="30.7079646017699" style="247" customWidth="1"/>
    <col min="4870" max="4870" width="10.7079646017699" style="247" customWidth="1"/>
    <col min="4871" max="5120" width="9.14159292035398" style="247"/>
    <col min="5121" max="5121" width="3.28318584070796" style="247" customWidth="1"/>
    <col min="5122" max="5122" width="4.70796460176991" style="247" customWidth="1"/>
    <col min="5123" max="5123" width="29.4247787610619" style="247" customWidth="1"/>
    <col min="5124" max="5124" width="21.141592920354" style="247" customWidth="1"/>
    <col min="5125" max="5125" width="30.7079646017699" style="247" customWidth="1"/>
    <col min="5126" max="5126" width="10.7079646017699" style="247" customWidth="1"/>
    <col min="5127" max="5376" width="9.14159292035398" style="247"/>
    <col min="5377" max="5377" width="3.28318584070796" style="247" customWidth="1"/>
    <col min="5378" max="5378" width="4.70796460176991" style="247" customWidth="1"/>
    <col min="5379" max="5379" width="29.4247787610619" style="247" customWidth="1"/>
    <col min="5380" max="5380" width="21.141592920354" style="247" customWidth="1"/>
    <col min="5381" max="5381" width="30.7079646017699" style="247" customWidth="1"/>
    <col min="5382" max="5382" width="10.7079646017699" style="247" customWidth="1"/>
    <col min="5383" max="5632" width="9.14159292035398" style="247"/>
    <col min="5633" max="5633" width="3.28318584070796" style="247" customWidth="1"/>
    <col min="5634" max="5634" width="4.70796460176991" style="247" customWidth="1"/>
    <col min="5635" max="5635" width="29.4247787610619" style="247" customWidth="1"/>
    <col min="5636" max="5636" width="21.141592920354" style="247" customWidth="1"/>
    <col min="5637" max="5637" width="30.7079646017699" style="247" customWidth="1"/>
    <col min="5638" max="5638" width="10.7079646017699" style="247" customWidth="1"/>
    <col min="5639" max="5888" width="9.14159292035398" style="247"/>
    <col min="5889" max="5889" width="3.28318584070796" style="247" customWidth="1"/>
    <col min="5890" max="5890" width="4.70796460176991" style="247" customWidth="1"/>
    <col min="5891" max="5891" width="29.4247787610619" style="247" customWidth="1"/>
    <col min="5892" max="5892" width="21.141592920354" style="247" customWidth="1"/>
    <col min="5893" max="5893" width="30.7079646017699" style="247" customWidth="1"/>
    <col min="5894" max="5894" width="10.7079646017699" style="247" customWidth="1"/>
    <col min="5895" max="6144" width="9.14159292035398" style="247"/>
    <col min="6145" max="6145" width="3.28318584070796" style="247" customWidth="1"/>
    <col min="6146" max="6146" width="4.70796460176991" style="247" customWidth="1"/>
    <col min="6147" max="6147" width="29.4247787610619" style="247" customWidth="1"/>
    <col min="6148" max="6148" width="21.141592920354" style="247" customWidth="1"/>
    <col min="6149" max="6149" width="30.7079646017699" style="247" customWidth="1"/>
    <col min="6150" max="6150" width="10.7079646017699" style="247" customWidth="1"/>
    <col min="6151" max="6400" width="9.14159292035398" style="247"/>
    <col min="6401" max="6401" width="3.28318584070796" style="247" customWidth="1"/>
    <col min="6402" max="6402" width="4.70796460176991" style="247" customWidth="1"/>
    <col min="6403" max="6403" width="29.4247787610619" style="247" customWidth="1"/>
    <col min="6404" max="6404" width="21.141592920354" style="247" customWidth="1"/>
    <col min="6405" max="6405" width="30.7079646017699" style="247" customWidth="1"/>
    <col min="6406" max="6406" width="10.7079646017699" style="247" customWidth="1"/>
    <col min="6407" max="6656" width="9.14159292035398" style="247"/>
    <col min="6657" max="6657" width="3.28318584070796" style="247" customWidth="1"/>
    <col min="6658" max="6658" width="4.70796460176991" style="247" customWidth="1"/>
    <col min="6659" max="6659" width="29.4247787610619" style="247" customWidth="1"/>
    <col min="6660" max="6660" width="21.141592920354" style="247" customWidth="1"/>
    <col min="6661" max="6661" width="30.7079646017699" style="247" customWidth="1"/>
    <col min="6662" max="6662" width="10.7079646017699" style="247" customWidth="1"/>
    <col min="6663" max="6912" width="9.14159292035398" style="247"/>
    <col min="6913" max="6913" width="3.28318584070796" style="247" customWidth="1"/>
    <col min="6914" max="6914" width="4.70796460176991" style="247" customWidth="1"/>
    <col min="6915" max="6915" width="29.4247787610619" style="247" customWidth="1"/>
    <col min="6916" max="6916" width="21.141592920354" style="247" customWidth="1"/>
    <col min="6917" max="6917" width="30.7079646017699" style="247" customWidth="1"/>
    <col min="6918" max="6918" width="10.7079646017699" style="247" customWidth="1"/>
    <col min="6919" max="7168" width="9.14159292035398" style="247"/>
    <col min="7169" max="7169" width="3.28318584070796" style="247" customWidth="1"/>
    <col min="7170" max="7170" width="4.70796460176991" style="247" customWidth="1"/>
    <col min="7171" max="7171" width="29.4247787610619" style="247" customWidth="1"/>
    <col min="7172" max="7172" width="21.141592920354" style="247" customWidth="1"/>
    <col min="7173" max="7173" width="30.7079646017699" style="247" customWidth="1"/>
    <col min="7174" max="7174" width="10.7079646017699" style="247" customWidth="1"/>
    <col min="7175" max="7424" width="9.14159292035398" style="247"/>
    <col min="7425" max="7425" width="3.28318584070796" style="247" customWidth="1"/>
    <col min="7426" max="7426" width="4.70796460176991" style="247" customWidth="1"/>
    <col min="7427" max="7427" width="29.4247787610619" style="247" customWidth="1"/>
    <col min="7428" max="7428" width="21.141592920354" style="247" customWidth="1"/>
    <col min="7429" max="7429" width="30.7079646017699" style="247" customWidth="1"/>
    <col min="7430" max="7430" width="10.7079646017699" style="247" customWidth="1"/>
    <col min="7431" max="7680" width="9.14159292035398" style="247"/>
    <col min="7681" max="7681" width="3.28318584070796" style="247" customWidth="1"/>
    <col min="7682" max="7682" width="4.70796460176991" style="247" customWidth="1"/>
    <col min="7683" max="7683" width="29.4247787610619" style="247" customWidth="1"/>
    <col min="7684" max="7684" width="21.141592920354" style="247" customWidth="1"/>
    <col min="7685" max="7685" width="30.7079646017699" style="247" customWidth="1"/>
    <col min="7686" max="7686" width="10.7079646017699" style="247" customWidth="1"/>
    <col min="7687" max="7936" width="9.14159292035398" style="247"/>
    <col min="7937" max="7937" width="3.28318584070796" style="247" customWidth="1"/>
    <col min="7938" max="7938" width="4.70796460176991" style="247" customWidth="1"/>
    <col min="7939" max="7939" width="29.4247787610619" style="247" customWidth="1"/>
    <col min="7940" max="7940" width="21.141592920354" style="247" customWidth="1"/>
    <col min="7941" max="7941" width="30.7079646017699" style="247" customWidth="1"/>
    <col min="7942" max="7942" width="10.7079646017699" style="247" customWidth="1"/>
    <col min="7943" max="8192" width="9.14159292035398" style="247"/>
    <col min="8193" max="8193" width="3.28318584070796" style="247" customWidth="1"/>
    <col min="8194" max="8194" width="4.70796460176991" style="247" customWidth="1"/>
    <col min="8195" max="8195" width="29.4247787610619" style="247" customWidth="1"/>
    <col min="8196" max="8196" width="21.141592920354" style="247" customWidth="1"/>
    <col min="8197" max="8197" width="30.7079646017699" style="247" customWidth="1"/>
    <col min="8198" max="8198" width="10.7079646017699" style="247" customWidth="1"/>
    <col min="8199" max="8448" width="9.14159292035398" style="247"/>
    <col min="8449" max="8449" width="3.28318584070796" style="247" customWidth="1"/>
    <col min="8450" max="8450" width="4.70796460176991" style="247" customWidth="1"/>
    <col min="8451" max="8451" width="29.4247787610619" style="247" customWidth="1"/>
    <col min="8452" max="8452" width="21.141592920354" style="247" customWidth="1"/>
    <col min="8453" max="8453" width="30.7079646017699" style="247" customWidth="1"/>
    <col min="8454" max="8454" width="10.7079646017699" style="247" customWidth="1"/>
    <col min="8455" max="8704" width="9.14159292035398" style="247"/>
    <col min="8705" max="8705" width="3.28318584070796" style="247" customWidth="1"/>
    <col min="8706" max="8706" width="4.70796460176991" style="247" customWidth="1"/>
    <col min="8707" max="8707" width="29.4247787610619" style="247" customWidth="1"/>
    <col min="8708" max="8708" width="21.141592920354" style="247" customWidth="1"/>
    <col min="8709" max="8709" width="30.7079646017699" style="247" customWidth="1"/>
    <col min="8710" max="8710" width="10.7079646017699" style="247" customWidth="1"/>
    <col min="8711" max="8960" width="9.14159292035398" style="247"/>
    <col min="8961" max="8961" width="3.28318584070796" style="247" customWidth="1"/>
    <col min="8962" max="8962" width="4.70796460176991" style="247" customWidth="1"/>
    <col min="8963" max="8963" width="29.4247787610619" style="247" customWidth="1"/>
    <col min="8964" max="8964" width="21.141592920354" style="247" customWidth="1"/>
    <col min="8965" max="8965" width="30.7079646017699" style="247" customWidth="1"/>
    <col min="8966" max="8966" width="10.7079646017699" style="247" customWidth="1"/>
    <col min="8967" max="9216" width="9.14159292035398" style="247"/>
    <col min="9217" max="9217" width="3.28318584070796" style="247" customWidth="1"/>
    <col min="9218" max="9218" width="4.70796460176991" style="247" customWidth="1"/>
    <col min="9219" max="9219" width="29.4247787610619" style="247" customWidth="1"/>
    <col min="9220" max="9220" width="21.141592920354" style="247" customWidth="1"/>
    <col min="9221" max="9221" width="30.7079646017699" style="247" customWidth="1"/>
    <col min="9222" max="9222" width="10.7079646017699" style="247" customWidth="1"/>
    <col min="9223" max="9472" width="9.14159292035398" style="247"/>
    <col min="9473" max="9473" width="3.28318584070796" style="247" customWidth="1"/>
    <col min="9474" max="9474" width="4.70796460176991" style="247" customWidth="1"/>
    <col min="9475" max="9475" width="29.4247787610619" style="247" customWidth="1"/>
    <col min="9476" max="9476" width="21.141592920354" style="247" customWidth="1"/>
    <col min="9477" max="9477" width="30.7079646017699" style="247" customWidth="1"/>
    <col min="9478" max="9478" width="10.7079646017699" style="247" customWidth="1"/>
    <col min="9479" max="9728" width="9.14159292035398" style="247"/>
    <col min="9729" max="9729" width="3.28318584070796" style="247" customWidth="1"/>
    <col min="9730" max="9730" width="4.70796460176991" style="247" customWidth="1"/>
    <col min="9731" max="9731" width="29.4247787610619" style="247" customWidth="1"/>
    <col min="9732" max="9732" width="21.141592920354" style="247" customWidth="1"/>
    <col min="9733" max="9733" width="30.7079646017699" style="247" customWidth="1"/>
    <col min="9734" max="9734" width="10.7079646017699" style="247" customWidth="1"/>
    <col min="9735" max="9984" width="9.14159292035398" style="247"/>
    <col min="9985" max="9985" width="3.28318584070796" style="247" customWidth="1"/>
    <col min="9986" max="9986" width="4.70796460176991" style="247" customWidth="1"/>
    <col min="9987" max="9987" width="29.4247787610619" style="247" customWidth="1"/>
    <col min="9988" max="9988" width="21.141592920354" style="247" customWidth="1"/>
    <col min="9989" max="9989" width="30.7079646017699" style="247" customWidth="1"/>
    <col min="9990" max="9990" width="10.7079646017699" style="247" customWidth="1"/>
    <col min="9991" max="10240" width="9.14159292035398" style="247"/>
    <col min="10241" max="10241" width="3.28318584070796" style="247" customWidth="1"/>
    <col min="10242" max="10242" width="4.70796460176991" style="247" customWidth="1"/>
    <col min="10243" max="10243" width="29.4247787610619" style="247" customWidth="1"/>
    <col min="10244" max="10244" width="21.141592920354" style="247" customWidth="1"/>
    <col min="10245" max="10245" width="30.7079646017699" style="247" customWidth="1"/>
    <col min="10246" max="10246" width="10.7079646017699" style="247" customWidth="1"/>
    <col min="10247" max="10496" width="9.14159292035398" style="247"/>
    <col min="10497" max="10497" width="3.28318584070796" style="247" customWidth="1"/>
    <col min="10498" max="10498" width="4.70796460176991" style="247" customWidth="1"/>
    <col min="10499" max="10499" width="29.4247787610619" style="247" customWidth="1"/>
    <col min="10500" max="10500" width="21.141592920354" style="247" customWidth="1"/>
    <col min="10501" max="10501" width="30.7079646017699" style="247" customWidth="1"/>
    <col min="10502" max="10502" width="10.7079646017699" style="247" customWidth="1"/>
    <col min="10503" max="10752" width="9.14159292035398" style="247"/>
    <col min="10753" max="10753" width="3.28318584070796" style="247" customWidth="1"/>
    <col min="10754" max="10754" width="4.70796460176991" style="247" customWidth="1"/>
    <col min="10755" max="10755" width="29.4247787610619" style="247" customWidth="1"/>
    <col min="10756" max="10756" width="21.141592920354" style="247" customWidth="1"/>
    <col min="10757" max="10757" width="30.7079646017699" style="247" customWidth="1"/>
    <col min="10758" max="10758" width="10.7079646017699" style="247" customWidth="1"/>
    <col min="10759" max="11008" width="9.14159292035398" style="247"/>
    <col min="11009" max="11009" width="3.28318584070796" style="247" customWidth="1"/>
    <col min="11010" max="11010" width="4.70796460176991" style="247" customWidth="1"/>
    <col min="11011" max="11011" width="29.4247787610619" style="247" customWidth="1"/>
    <col min="11012" max="11012" width="21.141592920354" style="247" customWidth="1"/>
    <col min="11013" max="11013" width="30.7079646017699" style="247" customWidth="1"/>
    <col min="11014" max="11014" width="10.7079646017699" style="247" customWidth="1"/>
    <col min="11015" max="11264" width="9.14159292035398" style="247"/>
    <col min="11265" max="11265" width="3.28318584070796" style="247" customWidth="1"/>
    <col min="11266" max="11266" width="4.70796460176991" style="247" customWidth="1"/>
    <col min="11267" max="11267" width="29.4247787610619" style="247" customWidth="1"/>
    <col min="11268" max="11268" width="21.141592920354" style="247" customWidth="1"/>
    <col min="11269" max="11269" width="30.7079646017699" style="247" customWidth="1"/>
    <col min="11270" max="11270" width="10.7079646017699" style="247" customWidth="1"/>
    <col min="11271" max="11520" width="9.14159292035398" style="247"/>
    <col min="11521" max="11521" width="3.28318584070796" style="247" customWidth="1"/>
    <col min="11522" max="11522" width="4.70796460176991" style="247" customWidth="1"/>
    <col min="11523" max="11523" width="29.4247787610619" style="247" customWidth="1"/>
    <col min="11524" max="11524" width="21.141592920354" style="247" customWidth="1"/>
    <col min="11525" max="11525" width="30.7079646017699" style="247" customWidth="1"/>
    <col min="11526" max="11526" width="10.7079646017699" style="247" customWidth="1"/>
    <col min="11527" max="11776" width="9.14159292035398" style="247"/>
    <col min="11777" max="11777" width="3.28318584070796" style="247" customWidth="1"/>
    <col min="11778" max="11778" width="4.70796460176991" style="247" customWidth="1"/>
    <col min="11779" max="11779" width="29.4247787610619" style="247" customWidth="1"/>
    <col min="11780" max="11780" width="21.141592920354" style="247" customWidth="1"/>
    <col min="11781" max="11781" width="30.7079646017699" style="247" customWidth="1"/>
    <col min="11782" max="11782" width="10.7079646017699" style="247" customWidth="1"/>
    <col min="11783" max="12032" width="9.14159292035398" style="247"/>
    <col min="12033" max="12033" width="3.28318584070796" style="247" customWidth="1"/>
    <col min="12034" max="12034" width="4.70796460176991" style="247" customWidth="1"/>
    <col min="12035" max="12035" width="29.4247787610619" style="247" customWidth="1"/>
    <col min="12036" max="12036" width="21.141592920354" style="247" customWidth="1"/>
    <col min="12037" max="12037" width="30.7079646017699" style="247" customWidth="1"/>
    <col min="12038" max="12038" width="10.7079646017699" style="247" customWidth="1"/>
    <col min="12039" max="12288" width="9.14159292035398" style="247"/>
    <col min="12289" max="12289" width="3.28318584070796" style="247" customWidth="1"/>
    <col min="12290" max="12290" width="4.70796460176991" style="247" customWidth="1"/>
    <col min="12291" max="12291" width="29.4247787610619" style="247" customWidth="1"/>
    <col min="12292" max="12292" width="21.141592920354" style="247" customWidth="1"/>
    <col min="12293" max="12293" width="30.7079646017699" style="247" customWidth="1"/>
    <col min="12294" max="12294" width="10.7079646017699" style="247" customWidth="1"/>
    <col min="12295" max="12544" width="9.14159292035398" style="247"/>
    <col min="12545" max="12545" width="3.28318584070796" style="247" customWidth="1"/>
    <col min="12546" max="12546" width="4.70796460176991" style="247" customWidth="1"/>
    <col min="12547" max="12547" width="29.4247787610619" style="247" customWidth="1"/>
    <col min="12548" max="12548" width="21.141592920354" style="247" customWidth="1"/>
    <col min="12549" max="12549" width="30.7079646017699" style="247" customWidth="1"/>
    <col min="12550" max="12550" width="10.7079646017699" style="247" customWidth="1"/>
    <col min="12551" max="12800" width="9.14159292035398" style="247"/>
    <col min="12801" max="12801" width="3.28318584070796" style="247" customWidth="1"/>
    <col min="12802" max="12802" width="4.70796460176991" style="247" customWidth="1"/>
    <col min="12803" max="12803" width="29.4247787610619" style="247" customWidth="1"/>
    <col min="12804" max="12804" width="21.141592920354" style="247" customWidth="1"/>
    <col min="12805" max="12805" width="30.7079646017699" style="247" customWidth="1"/>
    <col min="12806" max="12806" width="10.7079646017699" style="247" customWidth="1"/>
    <col min="12807" max="13056" width="9.14159292035398" style="247"/>
    <col min="13057" max="13057" width="3.28318584070796" style="247" customWidth="1"/>
    <col min="13058" max="13058" width="4.70796460176991" style="247" customWidth="1"/>
    <col min="13059" max="13059" width="29.4247787610619" style="247" customWidth="1"/>
    <col min="13060" max="13060" width="21.141592920354" style="247" customWidth="1"/>
    <col min="13061" max="13061" width="30.7079646017699" style="247" customWidth="1"/>
    <col min="13062" max="13062" width="10.7079646017699" style="247" customWidth="1"/>
    <col min="13063" max="13312" width="9.14159292035398" style="247"/>
    <col min="13313" max="13313" width="3.28318584070796" style="247" customWidth="1"/>
    <col min="13314" max="13314" width="4.70796460176991" style="247" customWidth="1"/>
    <col min="13315" max="13315" width="29.4247787610619" style="247" customWidth="1"/>
    <col min="13316" max="13316" width="21.141592920354" style="247" customWidth="1"/>
    <col min="13317" max="13317" width="30.7079646017699" style="247" customWidth="1"/>
    <col min="13318" max="13318" width="10.7079646017699" style="247" customWidth="1"/>
    <col min="13319" max="13568" width="9.14159292035398" style="247"/>
    <col min="13569" max="13569" width="3.28318584070796" style="247" customWidth="1"/>
    <col min="13570" max="13570" width="4.70796460176991" style="247" customWidth="1"/>
    <col min="13571" max="13571" width="29.4247787610619" style="247" customWidth="1"/>
    <col min="13572" max="13572" width="21.141592920354" style="247" customWidth="1"/>
    <col min="13573" max="13573" width="30.7079646017699" style="247" customWidth="1"/>
    <col min="13574" max="13574" width="10.7079646017699" style="247" customWidth="1"/>
    <col min="13575" max="13824" width="9.14159292035398" style="247"/>
    <col min="13825" max="13825" width="3.28318584070796" style="247" customWidth="1"/>
    <col min="13826" max="13826" width="4.70796460176991" style="247" customWidth="1"/>
    <col min="13827" max="13827" width="29.4247787610619" style="247" customWidth="1"/>
    <col min="13828" max="13828" width="21.141592920354" style="247" customWidth="1"/>
    <col min="13829" max="13829" width="30.7079646017699" style="247" customWidth="1"/>
    <col min="13830" max="13830" width="10.7079646017699" style="247" customWidth="1"/>
    <col min="13831" max="14080" width="9.14159292035398" style="247"/>
    <col min="14081" max="14081" width="3.28318584070796" style="247" customWidth="1"/>
    <col min="14082" max="14082" width="4.70796460176991" style="247" customWidth="1"/>
    <col min="14083" max="14083" width="29.4247787610619" style="247" customWidth="1"/>
    <col min="14084" max="14084" width="21.141592920354" style="247" customWidth="1"/>
    <col min="14085" max="14085" width="30.7079646017699" style="247" customWidth="1"/>
    <col min="14086" max="14086" width="10.7079646017699" style="247" customWidth="1"/>
    <col min="14087" max="14336" width="9.14159292035398" style="247"/>
    <col min="14337" max="14337" width="3.28318584070796" style="247" customWidth="1"/>
    <col min="14338" max="14338" width="4.70796460176991" style="247" customWidth="1"/>
    <col min="14339" max="14339" width="29.4247787610619" style="247" customWidth="1"/>
    <col min="14340" max="14340" width="21.141592920354" style="247" customWidth="1"/>
    <col min="14341" max="14341" width="30.7079646017699" style="247" customWidth="1"/>
    <col min="14342" max="14342" width="10.7079646017699" style="247" customWidth="1"/>
    <col min="14343" max="14592" width="9.14159292035398" style="247"/>
    <col min="14593" max="14593" width="3.28318584070796" style="247" customWidth="1"/>
    <col min="14594" max="14594" width="4.70796460176991" style="247" customWidth="1"/>
    <col min="14595" max="14595" width="29.4247787610619" style="247" customWidth="1"/>
    <col min="14596" max="14596" width="21.141592920354" style="247" customWidth="1"/>
    <col min="14597" max="14597" width="30.7079646017699" style="247" customWidth="1"/>
    <col min="14598" max="14598" width="10.7079646017699" style="247" customWidth="1"/>
    <col min="14599" max="14848" width="9.14159292035398" style="247"/>
    <col min="14849" max="14849" width="3.28318584070796" style="247" customWidth="1"/>
    <col min="14850" max="14850" width="4.70796460176991" style="247" customWidth="1"/>
    <col min="14851" max="14851" width="29.4247787610619" style="247" customWidth="1"/>
    <col min="14852" max="14852" width="21.141592920354" style="247" customWidth="1"/>
    <col min="14853" max="14853" width="30.7079646017699" style="247" customWidth="1"/>
    <col min="14854" max="14854" width="10.7079646017699" style="247" customWidth="1"/>
    <col min="14855" max="15104" width="9.14159292035398" style="247"/>
    <col min="15105" max="15105" width="3.28318584070796" style="247" customWidth="1"/>
    <col min="15106" max="15106" width="4.70796460176991" style="247" customWidth="1"/>
    <col min="15107" max="15107" width="29.4247787610619" style="247" customWidth="1"/>
    <col min="15108" max="15108" width="21.141592920354" style="247" customWidth="1"/>
    <col min="15109" max="15109" width="30.7079646017699" style="247" customWidth="1"/>
    <col min="15110" max="15110" width="10.7079646017699" style="247" customWidth="1"/>
    <col min="15111" max="15360" width="9.14159292035398" style="247"/>
    <col min="15361" max="15361" width="3.28318584070796" style="247" customWidth="1"/>
    <col min="15362" max="15362" width="4.70796460176991" style="247" customWidth="1"/>
    <col min="15363" max="15363" width="29.4247787610619" style="247" customWidth="1"/>
    <col min="15364" max="15364" width="21.141592920354" style="247" customWidth="1"/>
    <col min="15365" max="15365" width="30.7079646017699" style="247" customWidth="1"/>
    <col min="15366" max="15366" width="10.7079646017699" style="247" customWidth="1"/>
    <col min="15367" max="15616" width="9.14159292035398" style="247"/>
    <col min="15617" max="15617" width="3.28318584070796" style="247" customWidth="1"/>
    <col min="15618" max="15618" width="4.70796460176991" style="247" customWidth="1"/>
    <col min="15619" max="15619" width="29.4247787610619" style="247" customWidth="1"/>
    <col min="15620" max="15620" width="21.141592920354" style="247" customWidth="1"/>
    <col min="15621" max="15621" width="30.7079646017699" style="247" customWidth="1"/>
    <col min="15622" max="15622" width="10.7079646017699" style="247" customWidth="1"/>
    <col min="15623" max="15872" width="9.14159292035398" style="247"/>
    <col min="15873" max="15873" width="3.28318584070796" style="247" customWidth="1"/>
    <col min="15874" max="15874" width="4.70796460176991" style="247" customWidth="1"/>
    <col min="15875" max="15875" width="29.4247787610619" style="247" customWidth="1"/>
    <col min="15876" max="15876" width="21.141592920354" style="247" customWidth="1"/>
    <col min="15877" max="15877" width="30.7079646017699" style="247" customWidth="1"/>
    <col min="15878" max="15878" width="10.7079646017699" style="247" customWidth="1"/>
    <col min="15879" max="16128" width="9.14159292035398" style="247"/>
    <col min="16129" max="16129" width="3.28318584070796" style="247" customWidth="1"/>
    <col min="16130" max="16130" width="4.70796460176991" style="247" customWidth="1"/>
    <col min="16131" max="16131" width="29.4247787610619" style="247" customWidth="1"/>
    <col min="16132" max="16132" width="21.141592920354" style="247" customWidth="1"/>
    <col min="16133" max="16133" width="30.7079646017699" style="247" customWidth="1"/>
    <col min="16134" max="16134" width="10.7079646017699" style="247" customWidth="1"/>
    <col min="16135" max="16384" width="9.14159292035398" style="247"/>
  </cols>
  <sheetData>
    <row r="1" ht="12.75" customHeight="1" spans="1:6">
      <c r="A1" s="249"/>
      <c r="E1" s="250" t="s">
        <v>1387</v>
      </c>
      <c r="F1" s="250"/>
    </row>
    <row r="2" ht="23.25" customHeight="1" spans="1:6">
      <c r="A2" s="249"/>
      <c r="B2" s="251" t="s">
        <v>1388</v>
      </c>
      <c r="C2" s="251"/>
      <c r="D2" s="251"/>
      <c r="E2" s="251"/>
      <c r="F2" s="251"/>
    </row>
    <row r="3" ht="17.25" spans="1:6">
      <c r="A3" s="249"/>
      <c r="B3" s="252" t="s">
        <v>1389</v>
      </c>
      <c r="C3" s="252"/>
      <c r="D3" s="252"/>
      <c r="E3" s="252"/>
      <c r="F3" s="252"/>
    </row>
    <row r="4" ht="7.5" customHeight="1" spans="1:6">
      <c r="B4" s="253"/>
      <c r="C4" s="253"/>
      <c r="D4" s="253"/>
      <c r="E4" s="253"/>
      <c r="F4" s="253"/>
    </row>
    <row r="5" ht="135.75" customHeight="1" spans="1:6">
      <c r="B5" s="254" t="s">
        <v>1390</v>
      </c>
      <c r="C5" s="254"/>
      <c r="D5" s="254" t="s">
        <v>1391</v>
      </c>
      <c r="E5" s="254"/>
      <c r="F5" s="254"/>
    </row>
    <row r="6" ht="34.5" customHeight="1" spans="1:6">
      <c r="B6" s="255" t="s">
        <v>1392</v>
      </c>
      <c r="C6" s="256"/>
      <c r="D6" s="257" t="s">
        <v>57</v>
      </c>
      <c r="E6" s="257"/>
      <c r="F6" s="257"/>
    </row>
    <row r="7" ht="7.5" customHeight="1" spans="1:6">
      <c r="B7" s="258"/>
      <c r="C7" s="258"/>
    </row>
    <row r="8" ht="31.5" customHeight="1" spans="1:6">
      <c r="B8" s="258" t="s">
        <v>1393</v>
      </c>
      <c r="C8" s="258"/>
      <c r="D8" s="257" t="s">
        <v>55</v>
      </c>
      <c r="E8" s="257"/>
      <c r="F8" s="257"/>
    </row>
    <row r="9" ht="10.5" customHeight="1" spans="1:6">
      <c r="B9" s="258"/>
      <c r="C9" s="258"/>
    </row>
    <row r="10" ht="92.25" customHeight="1" spans="1:6">
      <c r="B10" s="259" t="s">
        <v>1394</v>
      </c>
      <c r="C10" s="260" t="s">
        <v>1395</v>
      </c>
      <c r="D10" s="261" t="s">
        <v>1396</v>
      </c>
      <c r="E10" s="259" t="s">
        <v>1397</v>
      </c>
      <c r="F10" s="262" t="s">
        <v>1398</v>
      </c>
    </row>
    <row r="11" s="246" customFormat="1" ht="12.75" customHeight="1" spans="1:6">
      <c r="B11" s="263" t="s">
        <v>66</v>
      </c>
      <c r="C11" s="264" t="s">
        <v>69</v>
      </c>
      <c r="D11" s="264" t="s">
        <v>71</v>
      </c>
      <c r="E11" s="264">
        <v>4</v>
      </c>
      <c r="F11" s="265">
        <v>5</v>
      </c>
    </row>
    <row r="12" ht="127.5" customHeight="1" spans="1:6">
      <c r="B12" s="266"/>
      <c r="C12" s="267"/>
      <c r="D12" s="268" t="s">
        <v>1399</v>
      </c>
      <c r="E12" s="269"/>
      <c r="F12" s="270"/>
    </row>
    <row r="13" ht="113.25" customHeight="1" spans="1:6">
      <c r="B13" s="271">
        <v>1</v>
      </c>
      <c r="C13" s="272" t="s">
        <v>1400</v>
      </c>
      <c r="D13" s="273" t="s">
        <v>1401</v>
      </c>
      <c r="E13" s="272" t="s">
        <v>1402</v>
      </c>
      <c r="F13" s="274">
        <f>(110+3.9*13)*1.1*1.2</f>
        <v>212.124</v>
      </c>
    </row>
    <row r="14" ht="47.25" customHeight="1" spans="1:6">
      <c r="B14" s="275"/>
      <c r="C14" s="276"/>
      <c r="D14" s="277"/>
      <c r="E14" s="254" t="s">
        <v>1403</v>
      </c>
      <c r="F14" s="274"/>
    </row>
    <row r="15" ht="36" customHeight="1" spans="1:6">
      <c r="B15" s="275"/>
      <c r="C15" s="272"/>
      <c r="D15" s="278"/>
      <c r="E15" s="254"/>
      <c r="F15" s="279"/>
    </row>
    <row r="16" ht="33.75" customHeight="1" spans="1:6">
      <c r="B16" s="275"/>
      <c r="C16" s="276"/>
      <c r="D16" s="280"/>
      <c r="E16" s="254"/>
      <c r="F16" s="279"/>
    </row>
    <row r="17" ht="48" customHeight="1" spans="2:6">
      <c r="B17" s="275"/>
      <c r="C17" s="276"/>
      <c r="D17" s="280"/>
      <c r="E17" s="254" t="s">
        <v>1404</v>
      </c>
      <c r="F17" s="279"/>
    </row>
    <row r="18" ht="110.25" customHeight="1" spans="2:6">
      <c r="B18" s="275" t="s">
        <v>69</v>
      </c>
      <c r="C18" s="272" t="s">
        <v>1405</v>
      </c>
      <c r="D18" s="273" t="s">
        <v>1406</v>
      </c>
      <c r="E18" s="272" t="s">
        <v>1407</v>
      </c>
      <c r="F18" s="274">
        <f>(108+4.1*10)*1.1*1.1</f>
        <v>180.29</v>
      </c>
    </row>
    <row r="19" ht="110.25" customHeight="1" spans="2:6">
      <c r="B19" s="275"/>
      <c r="C19" s="276"/>
      <c r="D19" s="280"/>
      <c r="E19" s="254" t="s">
        <v>1408</v>
      </c>
      <c r="F19" s="279"/>
    </row>
    <row r="20" ht="89.25" customHeight="1" spans="2:6">
      <c r="B20" s="275" t="s">
        <v>71</v>
      </c>
      <c r="C20" s="272" t="s">
        <v>1409</v>
      </c>
      <c r="D20" s="273" t="s">
        <v>1410</v>
      </c>
      <c r="E20" s="272" t="s">
        <v>1411</v>
      </c>
      <c r="F20" s="281">
        <f>(6.3+0.9*12)*1.1*1.2</f>
        <v>22.572</v>
      </c>
    </row>
    <row r="21" ht="95.25" customHeight="1" spans="2:6">
      <c r="B21" s="271">
        <v>4</v>
      </c>
      <c r="C21" s="272" t="s">
        <v>1412</v>
      </c>
      <c r="D21" s="273" t="s">
        <v>1413</v>
      </c>
      <c r="E21" s="272" t="s">
        <v>1414</v>
      </c>
      <c r="F21" s="274">
        <f>(5.3+1*9.5)*1.1*1.1</f>
        <v>17.908</v>
      </c>
    </row>
    <row r="22" ht="66.75" customHeight="1" spans="2:6">
      <c r="B22" s="275" t="s">
        <v>76</v>
      </c>
      <c r="C22" s="272" t="s">
        <v>1415</v>
      </c>
      <c r="D22" s="273" t="s">
        <v>1413</v>
      </c>
      <c r="E22" s="254" t="s">
        <v>1416</v>
      </c>
      <c r="F22" s="274">
        <f>(5.3+1*9.5)*1.1*1.1</f>
        <v>17.908</v>
      </c>
    </row>
    <row r="23" ht="63.75" customHeight="1" spans="2:6">
      <c r="B23" s="280">
        <v>6</v>
      </c>
      <c r="C23" s="272" t="s">
        <v>1417</v>
      </c>
      <c r="D23" s="282" t="s">
        <v>1410</v>
      </c>
      <c r="E23" s="272" t="s">
        <v>1418</v>
      </c>
      <c r="F23" s="274">
        <f>(6.3+0.9*12)*1.1*1.1*1.2</f>
        <v>24.8292</v>
      </c>
    </row>
    <row r="24" ht="31.5" customHeight="1" spans="2:6">
      <c r="B24" s="280"/>
      <c r="C24" s="272"/>
      <c r="D24" s="283"/>
      <c r="E24" s="254" t="s">
        <v>1419</v>
      </c>
      <c r="F24" s="274"/>
    </row>
    <row r="25" ht="78" customHeight="1" spans="2:6">
      <c r="B25" s="280">
        <v>7</v>
      </c>
      <c r="C25" s="272" t="s">
        <v>1420</v>
      </c>
      <c r="D25" s="282" t="s">
        <v>1413</v>
      </c>
      <c r="E25" s="272" t="s">
        <v>1414</v>
      </c>
      <c r="F25" s="284">
        <f>(5.3+1*9.5)*1.1*1.1</f>
        <v>17.908</v>
      </c>
    </row>
    <row r="26" ht="67.5" customHeight="1" spans="2:6">
      <c r="B26" s="280">
        <v>8</v>
      </c>
      <c r="C26" s="272" t="s">
        <v>1421</v>
      </c>
      <c r="D26" s="282" t="s">
        <v>1410</v>
      </c>
      <c r="E26" s="272" t="s">
        <v>1422</v>
      </c>
      <c r="F26" s="284">
        <f>(6.3+0.9*12)*1.1</f>
        <v>18.81</v>
      </c>
    </row>
    <row r="27" ht="79.5" customHeight="1" spans="2:6">
      <c r="B27" s="280">
        <v>9</v>
      </c>
      <c r="C27" s="272" t="s">
        <v>1423</v>
      </c>
      <c r="D27" s="277" t="s">
        <v>1424</v>
      </c>
      <c r="E27" s="272" t="s">
        <v>1425</v>
      </c>
      <c r="F27" s="284">
        <f>(78.13+6.25*12)*1.1*0.9</f>
        <v>151.5987</v>
      </c>
    </row>
    <row r="28" ht="48" customHeight="1" spans="2:6">
      <c r="B28" s="285"/>
      <c r="C28" s="282"/>
      <c r="D28" s="280" t="s">
        <v>1426</v>
      </c>
      <c r="E28" s="272" t="s">
        <v>1427</v>
      </c>
      <c r="F28" s="274"/>
    </row>
    <row r="29" ht="40.5" customHeight="1" spans="2:6">
      <c r="B29" s="285">
        <v>10</v>
      </c>
      <c r="C29" s="272" t="s">
        <v>1428</v>
      </c>
      <c r="D29" s="282" t="s">
        <v>1429</v>
      </c>
      <c r="E29" s="272" t="s">
        <v>1430</v>
      </c>
      <c r="F29" s="281">
        <f>22*1.1</f>
        <v>24.2</v>
      </c>
    </row>
    <row r="30" ht="146.25" customHeight="1" spans="2:6">
      <c r="B30" s="280">
        <v>11</v>
      </c>
      <c r="C30" s="286" t="s">
        <v>1431</v>
      </c>
      <c r="D30" s="282" t="s">
        <v>1432</v>
      </c>
      <c r="E30" s="272" t="s">
        <v>1433</v>
      </c>
      <c r="F30" s="281">
        <f>(11.5+0.9*27)*2*1.1</f>
        <v>78.76</v>
      </c>
    </row>
    <row r="31" ht="58.5" customHeight="1" spans="2:6">
      <c r="B31" s="280">
        <v>12</v>
      </c>
      <c r="C31" s="287" t="s">
        <v>1434</v>
      </c>
      <c r="D31" s="282" t="s">
        <v>1432</v>
      </c>
      <c r="E31" s="272" t="s">
        <v>1435</v>
      </c>
      <c r="F31" s="281">
        <f>(11.5+0.9*10)*2*1.1</f>
        <v>45.1</v>
      </c>
    </row>
    <row r="32" ht="62.25" customHeight="1" spans="2:6">
      <c r="B32" s="280">
        <v>13</v>
      </c>
      <c r="C32" s="286" t="s">
        <v>1436</v>
      </c>
      <c r="D32" s="282" t="s">
        <v>1437</v>
      </c>
      <c r="E32" s="272" t="s">
        <v>1438</v>
      </c>
      <c r="F32" s="281">
        <f>(16.5+1.48*5)*2*1.1</f>
        <v>52.58</v>
      </c>
    </row>
    <row r="33" ht="63" customHeight="1" spans="2:6">
      <c r="B33" s="280">
        <v>14</v>
      </c>
      <c r="C33" s="286" t="s">
        <v>1439</v>
      </c>
      <c r="D33" s="282" t="s">
        <v>1437</v>
      </c>
      <c r="E33" s="254" t="s">
        <v>1440</v>
      </c>
      <c r="F33" s="274">
        <f>(16.5+1.48*2)*2*1.1</f>
        <v>42.812</v>
      </c>
    </row>
    <row r="34" ht="64.5" customHeight="1" spans="2:6">
      <c r="B34" s="280">
        <v>15</v>
      </c>
      <c r="C34" s="286" t="s">
        <v>1441</v>
      </c>
      <c r="D34" s="282" t="s">
        <v>1442</v>
      </c>
      <c r="E34" s="272" t="s">
        <v>1443</v>
      </c>
      <c r="F34" s="274">
        <f>(16.5+1.48*3)*2*1.1</f>
        <v>46.068</v>
      </c>
    </row>
    <row r="35" ht="67.5" customHeight="1" spans="2:6">
      <c r="B35" s="280">
        <v>16</v>
      </c>
      <c r="C35" s="286" t="s">
        <v>1444</v>
      </c>
      <c r="D35" s="282" t="s">
        <v>1442</v>
      </c>
      <c r="E35" s="254" t="s">
        <v>1443</v>
      </c>
      <c r="F35" s="284">
        <f>(16.5+1.48*3)*2*1.1</f>
        <v>46.068</v>
      </c>
    </row>
    <row r="36" ht="66" customHeight="1" spans="2:6">
      <c r="B36" s="280">
        <v>17</v>
      </c>
      <c r="C36" s="286" t="s">
        <v>1445</v>
      </c>
      <c r="D36" s="282" t="s">
        <v>1446</v>
      </c>
      <c r="E36" s="254" t="s">
        <v>1443</v>
      </c>
      <c r="F36" s="284">
        <f>(16.5+1.48*3)*2*1.1</f>
        <v>46.068</v>
      </c>
    </row>
    <row r="37" ht="64.5" customHeight="1" spans="2:6">
      <c r="B37" s="280">
        <v>18</v>
      </c>
      <c r="C37" s="288" t="s">
        <v>1447</v>
      </c>
      <c r="D37" s="277" t="s">
        <v>1448</v>
      </c>
      <c r="E37" s="272" t="s">
        <v>1449</v>
      </c>
      <c r="F37" s="284">
        <f>(13.59+0.94*35)*2*1.1</f>
        <v>102.278</v>
      </c>
    </row>
    <row r="38" ht="65.25" customHeight="1" spans="2:6">
      <c r="B38" s="280">
        <v>19</v>
      </c>
      <c r="C38" s="288" t="s">
        <v>1450</v>
      </c>
      <c r="D38" s="277" t="s">
        <v>1448</v>
      </c>
      <c r="E38" s="272" t="s">
        <v>1451</v>
      </c>
      <c r="F38" s="274">
        <f>(13.59+0.94*15)*2*1.1</f>
        <v>60.918</v>
      </c>
    </row>
    <row r="39" ht="81" customHeight="1" spans="2:6">
      <c r="B39" s="280">
        <v>20</v>
      </c>
      <c r="C39" s="272" t="s">
        <v>1452</v>
      </c>
      <c r="D39" s="282" t="s">
        <v>1453</v>
      </c>
      <c r="E39" s="272" t="s">
        <v>1454</v>
      </c>
      <c r="F39" s="274">
        <f>1.32*6*1.1</f>
        <v>8.712</v>
      </c>
    </row>
    <row r="40" ht="51" customHeight="1" spans="2:6">
      <c r="B40" s="280">
        <v>21</v>
      </c>
      <c r="C40" s="289" t="s">
        <v>1455</v>
      </c>
      <c r="D40" s="282" t="s">
        <v>1456</v>
      </c>
      <c r="E40" s="272" t="s">
        <v>1457</v>
      </c>
      <c r="F40" s="274">
        <f>8.8*1.1</f>
        <v>9.68</v>
      </c>
    </row>
    <row r="41" ht="52.5" customHeight="1" spans="2:6">
      <c r="B41" s="280">
        <v>22</v>
      </c>
      <c r="C41" s="272" t="s">
        <v>1458</v>
      </c>
      <c r="D41" s="277" t="s">
        <v>1459</v>
      </c>
      <c r="E41" s="272" t="s">
        <v>1460</v>
      </c>
      <c r="F41" s="274">
        <f>(20+4*2)*1.1</f>
        <v>30.8</v>
      </c>
    </row>
    <row r="42" ht="52.5" customHeight="1" spans="2:6">
      <c r="B42" s="280">
        <v>23</v>
      </c>
      <c r="C42" s="272" t="s">
        <v>1461</v>
      </c>
      <c r="D42" s="277" t="s">
        <v>1462</v>
      </c>
      <c r="E42" s="272" t="s">
        <v>1463</v>
      </c>
      <c r="F42" s="274">
        <f>(9+2.6*2)*1.1</f>
        <v>15.62</v>
      </c>
    </row>
    <row r="43" ht="40.5" customHeight="1" spans="2:6">
      <c r="B43" s="280">
        <v>24</v>
      </c>
      <c r="C43" s="272" t="s">
        <v>1464</v>
      </c>
      <c r="D43" s="277" t="s">
        <v>1462</v>
      </c>
      <c r="E43" s="272" t="s">
        <v>1463</v>
      </c>
      <c r="F43" s="274">
        <f>(9+2.6*2)*1.1*1.1</f>
        <v>17.182</v>
      </c>
    </row>
    <row r="44" ht="42.75" customHeight="1" spans="2:6">
      <c r="B44" s="280">
        <v>25</v>
      </c>
      <c r="C44" s="272" t="s">
        <v>1465</v>
      </c>
      <c r="D44" s="277" t="s">
        <v>1462</v>
      </c>
      <c r="E44" s="272" t="s">
        <v>1463</v>
      </c>
      <c r="F44" s="274">
        <f>(9+2.6*2)*1.1</f>
        <v>15.62</v>
      </c>
    </row>
    <row r="45" ht="68.25" customHeight="1" spans="2:6">
      <c r="B45" s="280">
        <v>26</v>
      </c>
      <c r="C45" s="272" t="s">
        <v>1466</v>
      </c>
      <c r="D45" s="277" t="s">
        <v>1467</v>
      </c>
      <c r="E45" s="272" t="s">
        <v>1468</v>
      </c>
      <c r="F45" s="274">
        <f>(6.6+0.55*6)*3*1.1</f>
        <v>32.67</v>
      </c>
    </row>
    <row r="46" ht="65.25" customHeight="1" spans="2:6">
      <c r="B46" s="280">
        <v>27</v>
      </c>
      <c r="C46" s="272" t="s">
        <v>1469</v>
      </c>
      <c r="D46" s="277" t="s">
        <v>1470</v>
      </c>
      <c r="E46" s="272" t="s">
        <v>1471</v>
      </c>
      <c r="F46" s="274">
        <f>(80.85*1)*1.1</f>
        <v>88.935</v>
      </c>
    </row>
    <row r="47" ht="37.5" customHeight="1" spans="2:6">
      <c r="B47" s="280">
        <v>28</v>
      </c>
      <c r="C47" s="272" t="s">
        <v>1472</v>
      </c>
      <c r="D47" s="277" t="s">
        <v>1473</v>
      </c>
      <c r="E47" s="272" t="s">
        <v>1474</v>
      </c>
      <c r="F47" s="274">
        <f>(24.58*1)*1.1</f>
        <v>27.038</v>
      </c>
    </row>
    <row r="48" ht="146.25" customHeight="1" spans="2:6">
      <c r="B48" s="280">
        <v>29</v>
      </c>
      <c r="C48" s="288" t="s">
        <v>1475</v>
      </c>
      <c r="D48" s="290" t="s">
        <v>1476</v>
      </c>
      <c r="E48" s="272" t="s">
        <v>1477</v>
      </c>
      <c r="F48" s="274">
        <f>(12.265+0.037*2500)</f>
        <v>104.765</v>
      </c>
    </row>
    <row r="49" ht="35.25" customHeight="1" spans="2:6">
      <c r="B49" s="280">
        <v>30</v>
      </c>
      <c r="C49" s="291" t="s">
        <v>1478</v>
      </c>
      <c r="D49" s="292" t="s">
        <v>1479</v>
      </c>
      <c r="E49" s="293" t="s">
        <v>1480</v>
      </c>
      <c r="F49" s="294">
        <f>(0.66*6)</f>
        <v>3.96</v>
      </c>
    </row>
    <row r="50" ht="16.1" spans="2:6">
      <c r="B50" s="285"/>
      <c r="C50" s="295" t="s">
        <v>1481</v>
      </c>
      <c r="D50" s="296"/>
      <c r="E50" s="297"/>
      <c r="F50" s="298">
        <f>SUM(F12:F49)</f>
        <v>1563.7819</v>
      </c>
    </row>
    <row r="51" ht="19.5" customHeight="1" spans="2:6">
      <c r="B51" s="299" t="s">
        <v>1380</v>
      </c>
      <c r="C51" s="300"/>
      <c r="D51" s="300"/>
      <c r="E51" s="301"/>
      <c r="F51" s="302">
        <f>F50</f>
        <v>1563.7819</v>
      </c>
    </row>
    <row r="52" ht="19.5" customHeight="1" spans="2:6">
      <c r="B52" s="303" t="s">
        <v>1381</v>
      </c>
      <c r="C52" s="304"/>
      <c r="D52" s="304"/>
      <c r="E52" s="305"/>
      <c r="F52" s="306">
        <f>F51*0.4</f>
        <v>625.51276</v>
      </c>
    </row>
    <row r="53" ht="19.5" customHeight="1" spans="2:6">
      <c r="B53" s="303" t="s">
        <v>1382</v>
      </c>
      <c r="C53" s="304"/>
      <c r="D53" s="304"/>
      <c r="E53" s="305"/>
      <c r="F53" s="306">
        <f>F51*0.6</f>
        <v>938.26914</v>
      </c>
    </row>
    <row r="54" ht="19.5" customHeight="1" spans="2:6">
      <c r="B54" s="303"/>
      <c r="C54" s="304"/>
      <c r="D54" s="304"/>
      <c r="E54" s="305"/>
      <c r="F54" s="302"/>
    </row>
    <row r="55" ht="19.5" customHeight="1" spans="2:6">
      <c r="B55" s="299" t="s">
        <v>1482</v>
      </c>
      <c r="C55" s="300"/>
      <c r="D55" s="300"/>
      <c r="E55" s="301"/>
      <c r="F55" s="302">
        <f>F51*5.81</f>
        <v>9085.572839</v>
      </c>
    </row>
    <row r="56" ht="19.5" customHeight="1" spans="2:6">
      <c r="B56" s="303" t="s">
        <v>1381</v>
      </c>
      <c r="C56" s="304"/>
      <c r="D56" s="304"/>
      <c r="E56" s="305"/>
      <c r="F56" s="306">
        <f>F55*0.4</f>
        <v>3634.2291356</v>
      </c>
    </row>
    <row r="57" ht="19.5" customHeight="1" spans="2:6">
      <c r="B57" s="303" t="s">
        <v>1382</v>
      </c>
      <c r="C57" s="304"/>
      <c r="D57" s="304"/>
      <c r="E57" s="305"/>
      <c r="F57" s="306">
        <f>F55*0.6</f>
        <v>5451.3437034</v>
      </c>
    </row>
    <row r="58" spans="2:6">
      <c r="B58" s="307"/>
      <c r="C58" s="307"/>
      <c r="D58" s="307"/>
      <c r="E58" s="307"/>
      <c r="F58" s="308"/>
    </row>
    <row r="59" ht="15.35" spans="2:6">
      <c r="B59" s="258" t="s">
        <v>1385</v>
      </c>
      <c r="C59" s="258"/>
      <c r="D59" s="258"/>
      <c r="E59" s="309" t="s">
        <v>1386</v>
      </c>
      <c r="F59" s="309"/>
    </row>
    <row r="60" ht="25.5" customHeight="1" spans="2:6">
      <c r="B60" s="310"/>
      <c r="C60" s="310"/>
      <c r="D60" s="310"/>
      <c r="E60" s="311"/>
      <c r="F60" s="311"/>
    </row>
    <row r="61" ht="15.35" spans="2:6">
      <c r="B61" s="258"/>
      <c r="C61" s="258"/>
      <c r="D61" s="258"/>
      <c r="E61" s="312"/>
      <c r="F61" s="312"/>
    </row>
    <row r="62" ht="25.5" customHeight="1" spans="2:6">
      <c r="D62" s="313"/>
      <c r="E62" s="311"/>
      <c r="F62" s="311"/>
    </row>
    <row r="63" ht="15.35" spans="2:6">
      <c r="B63" s="255"/>
      <c r="C63" s="255"/>
      <c r="D63" s="255"/>
      <c r="E63" s="309"/>
      <c r="F63" s="309"/>
    </row>
    <row r="64" ht="25.5" customHeight="1" spans="2:6">
      <c r="B64" s="314"/>
      <c r="D64" s="315"/>
      <c r="E64" s="311"/>
      <c r="F64" s="311"/>
    </row>
    <row r="65" ht="13.85" spans="2:6">
      <c r="E65" s="316"/>
      <c r="F65" s="317"/>
    </row>
    <row r="66" ht="13.85" spans="2:6">
      <c r="C66" s="318"/>
      <c r="D66" s="318"/>
      <c r="E66" s="316"/>
      <c r="F66" s="319"/>
    </row>
    <row r="67" spans="2:6">
      <c r="B67" s="318"/>
      <c r="D67" s="315"/>
      <c r="E67" s="316"/>
      <c r="F67" s="320"/>
    </row>
  </sheetData>
  <mergeCells count="26">
    <mergeCell ref="E1:F1"/>
    <mergeCell ref="B2:F2"/>
    <mergeCell ref="B3:F3"/>
    <mergeCell ref="B4:F4"/>
    <mergeCell ref="B5:C5"/>
    <mergeCell ref="D5:F5"/>
    <mergeCell ref="B6:C6"/>
    <mergeCell ref="D6:F6"/>
    <mergeCell ref="B8:C8"/>
    <mergeCell ref="D8:F8"/>
    <mergeCell ref="B51:E51"/>
    <mergeCell ref="B52:E52"/>
    <mergeCell ref="B53:E53"/>
    <mergeCell ref="B54:E54"/>
    <mergeCell ref="B55:E55"/>
    <mergeCell ref="B56:E56"/>
    <mergeCell ref="B57:E57"/>
    <mergeCell ref="B59:D59"/>
    <mergeCell ref="E59:F59"/>
    <mergeCell ref="E60:F60"/>
    <mergeCell ref="B61:C61"/>
    <mergeCell ref="E61:F61"/>
    <mergeCell ref="E62:F62"/>
    <mergeCell ref="B63:C63"/>
    <mergeCell ref="E63:F63"/>
    <mergeCell ref="E64:F64"/>
  </mergeCells>
  <printOptions horizontalCentered="1"/>
  <pageMargins left="0" right="0" top="0" bottom="0" header="0" footer="0"/>
  <pageSetup paperSize="9" fitToHeight="0" orientation="portrait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7"/>
  <dimension ref="A1:J95"/>
  <sheetViews>
    <sheetView workbookViewId="0">
      <selection activeCell="A94" sqref="$A94:$XFD94"/>
    </sheetView>
  </sheetViews>
  <sheetFormatPr defaultColWidth="11.5663716814159" defaultRowHeight="12.75"/>
  <cols>
    <col min="1" max="1" width="3.70796460176991" style="183" customWidth="1"/>
    <col min="2" max="2" width="10.7079646017699" style="183" customWidth="1"/>
    <col min="3" max="3" width="15.7079646017699" style="183" customWidth="1"/>
    <col min="4" max="4" width="4.42477876106195" style="183" customWidth="1"/>
    <col min="5" max="7" width="9.28318584070797" style="183" customWidth="1"/>
    <col min="8" max="8" width="19.7079646017699" style="183" customWidth="1"/>
    <col min="9" max="9" width="14.7079646017699" style="183" customWidth="1"/>
    <col min="10" max="10" width="19.7079646017699" customWidth="1"/>
    <col min="257" max="257" width="3.70796460176991" customWidth="1"/>
    <col min="258" max="258" width="10.7079646017699" customWidth="1"/>
    <col min="259" max="259" width="15.7079646017699" customWidth="1"/>
    <col min="260" max="260" width="4.42477876106195" customWidth="1"/>
    <col min="261" max="263" width="9.28318584070797" customWidth="1"/>
    <col min="264" max="264" width="19.7079646017699" customWidth="1"/>
    <col min="265" max="265" width="14.7079646017699" customWidth="1"/>
    <col min="266" max="266" width="19.7079646017699" customWidth="1"/>
    <col min="513" max="513" width="3.70796460176991" customWidth="1"/>
    <col min="514" max="514" width="10.7079646017699" customWidth="1"/>
    <col min="515" max="515" width="15.7079646017699" customWidth="1"/>
    <col min="516" max="516" width="4.42477876106195" customWidth="1"/>
    <col min="517" max="519" width="9.28318584070797" customWidth="1"/>
    <col min="520" max="520" width="19.7079646017699" customWidth="1"/>
    <col min="521" max="521" width="14.7079646017699" customWidth="1"/>
    <col min="522" max="522" width="19.7079646017699" customWidth="1"/>
    <col min="769" max="769" width="3.70796460176991" customWidth="1"/>
    <col min="770" max="770" width="10.7079646017699" customWidth="1"/>
    <col min="771" max="771" width="15.7079646017699" customWidth="1"/>
    <col min="772" max="772" width="4.42477876106195" customWidth="1"/>
    <col min="773" max="775" width="9.28318584070797" customWidth="1"/>
    <col min="776" max="776" width="19.7079646017699" customWidth="1"/>
    <col min="777" max="777" width="14.7079646017699" customWidth="1"/>
    <col min="778" max="778" width="19.7079646017699" customWidth="1"/>
    <col min="1025" max="1025" width="3.70796460176991" customWidth="1"/>
    <col min="1026" max="1026" width="10.7079646017699" customWidth="1"/>
    <col min="1027" max="1027" width="15.7079646017699" customWidth="1"/>
    <col min="1028" max="1028" width="4.42477876106195" customWidth="1"/>
    <col min="1029" max="1031" width="9.28318584070797" customWidth="1"/>
    <col min="1032" max="1032" width="19.7079646017699" customWidth="1"/>
    <col min="1033" max="1033" width="14.7079646017699" customWidth="1"/>
    <col min="1034" max="1034" width="19.7079646017699" customWidth="1"/>
    <col min="1281" max="1281" width="3.70796460176991" customWidth="1"/>
    <col min="1282" max="1282" width="10.7079646017699" customWidth="1"/>
    <col min="1283" max="1283" width="15.7079646017699" customWidth="1"/>
    <col min="1284" max="1284" width="4.42477876106195" customWidth="1"/>
    <col min="1285" max="1287" width="9.28318584070797" customWidth="1"/>
    <col min="1288" max="1288" width="19.7079646017699" customWidth="1"/>
    <col min="1289" max="1289" width="14.7079646017699" customWidth="1"/>
    <col min="1290" max="1290" width="19.7079646017699" customWidth="1"/>
    <col min="1537" max="1537" width="3.70796460176991" customWidth="1"/>
    <col min="1538" max="1538" width="10.7079646017699" customWidth="1"/>
    <col min="1539" max="1539" width="15.7079646017699" customWidth="1"/>
    <col min="1540" max="1540" width="4.42477876106195" customWidth="1"/>
    <col min="1541" max="1543" width="9.28318584070797" customWidth="1"/>
    <col min="1544" max="1544" width="19.7079646017699" customWidth="1"/>
    <col min="1545" max="1545" width="14.7079646017699" customWidth="1"/>
    <col min="1546" max="1546" width="19.7079646017699" customWidth="1"/>
    <col min="1793" max="1793" width="3.70796460176991" customWidth="1"/>
    <col min="1794" max="1794" width="10.7079646017699" customWidth="1"/>
    <col min="1795" max="1795" width="15.7079646017699" customWidth="1"/>
    <col min="1796" max="1796" width="4.42477876106195" customWidth="1"/>
    <col min="1797" max="1799" width="9.28318584070797" customWidth="1"/>
    <col min="1800" max="1800" width="19.7079646017699" customWidth="1"/>
    <col min="1801" max="1801" width="14.7079646017699" customWidth="1"/>
    <col min="1802" max="1802" width="19.7079646017699" customWidth="1"/>
    <col min="2049" max="2049" width="3.70796460176991" customWidth="1"/>
    <col min="2050" max="2050" width="10.7079646017699" customWidth="1"/>
    <col min="2051" max="2051" width="15.7079646017699" customWidth="1"/>
    <col min="2052" max="2052" width="4.42477876106195" customWidth="1"/>
    <col min="2053" max="2055" width="9.28318584070797" customWidth="1"/>
    <col min="2056" max="2056" width="19.7079646017699" customWidth="1"/>
    <col min="2057" max="2057" width="14.7079646017699" customWidth="1"/>
    <col min="2058" max="2058" width="19.7079646017699" customWidth="1"/>
    <col min="2305" max="2305" width="3.70796460176991" customWidth="1"/>
    <col min="2306" max="2306" width="10.7079646017699" customWidth="1"/>
    <col min="2307" max="2307" width="15.7079646017699" customWidth="1"/>
    <col min="2308" max="2308" width="4.42477876106195" customWidth="1"/>
    <col min="2309" max="2311" width="9.28318584070797" customWidth="1"/>
    <col min="2312" max="2312" width="19.7079646017699" customWidth="1"/>
    <col min="2313" max="2313" width="14.7079646017699" customWidth="1"/>
    <col min="2314" max="2314" width="19.7079646017699" customWidth="1"/>
    <col min="2561" max="2561" width="3.70796460176991" customWidth="1"/>
    <col min="2562" max="2562" width="10.7079646017699" customWidth="1"/>
    <col min="2563" max="2563" width="15.7079646017699" customWidth="1"/>
    <col min="2564" max="2564" width="4.42477876106195" customWidth="1"/>
    <col min="2565" max="2567" width="9.28318584070797" customWidth="1"/>
    <col min="2568" max="2568" width="19.7079646017699" customWidth="1"/>
    <col min="2569" max="2569" width="14.7079646017699" customWidth="1"/>
    <col min="2570" max="2570" width="19.7079646017699" customWidth="1"/>
    <col min="2817" max="2817" width="3.70796460176991" customWidth="1"/>
    <col min="2818" max="2818" width="10.7079646017699" customWidth="1"/>
    <col min="2819" max="2819" width="15.7079646017699" customWidth="1"/>
    <col min="2820" max="2820" width="4.42477876106195" customWidth="1"/>
    <col min="2821" max="2823" width="9.28318584070797" customWidth="1"/>
    <col min="2824" max="2824" width="19.7079646017699" customWidth="1"/>
    <col min="2825" max="2825" width="14.7079646017699" customWidth="1"/>
    <col min="2826" max="2826" width="19.7079646017699" customWidth="1"/>
    <col min="3073" max="3073" width="3.70796460176991" customWidth="1"/>
    <col min="3074" max="3074" width="10.7079646017699" customWidth="1"/>
    <col min="3075" max="3075" width="15.7079646017699" customWidth="1"/>
    <col min="3076" max="3076" width="4.42477876106195" customWidth="1"/>
    <col min="3077" max="3079" width="9.28318584070797" customWidth="1"/>
    <col min="3080" max="3080" width="19.7079646017699" customWidth="1"/>
    <col min="3081" max="3081" width="14.7079646017699" customWidth="1"/>
    <col min="3082" max="3082" width="19.7079646017699" customWidth="1"/>
    <col min="3329" max="3329" width="3.70796460176991" customWidth="1"/>
    <col min="3330" max="3330" width="10.7079646017699" customWidth="1"/>
    <col min="3331" max="3331" width="15.7079646017699" customWidth="1"/>
    <col min="3332" max="3332" width="4.42477876106195" customWidth="1"/>
    <col min="3333" max="3335" width="9.28318584070797" customWidth="1"/>
    <col min="3336" max="3336" width="19.7079646017699" customWidth="1"/>
    <col min="3337" max="3337" width="14.7079646017699" customWidth="1"/>
    <col min="3338" max="3338" width="19.7079646017699" customWidth="1"/>
    <col min="3585" max="3585" width="3.70796460176991" customWidth="1"/>
    <col min="3586" max="3586" width="10.7079646017699" customWidth="1"/>
    <col min="3587" max="3587" width="15.7079646017699" customWidth="1"/>
    <col min="3588" max="3588" width="4.42477876106195" customWidth="1"/>
    <col min="3589" max="3591" width="9.28318584070797" customWidth="1"/>
    <col min="3592" max="3592" width="19.7079646017699" customWidth="1"/>
    <col min="3593" max="3593" width="14.7079646017699" customWidth="1"/>
    <col min="3594" max="3594" width="19.7079646017699" customWidth="1"/>
    <col min="3841" max="3841" width="3.70796460176991" customWidth="1"/>
    <col min="3842" max="3842" width="10.7079646017699" customWidth="1"/>
    <col min="3843" max="3843" width="15.7079646017699" customWidth="1"/>
    <col min="3844" max="3844" width="4.42477876106195" customWidth="1"/>
    <col min="3845" max="3847" width="9.28318584070797" customWidth="1"/>
    <col min="3848" max="3848" width="19.7079646017699" customWidth="1"/>
    <col min="3849" max="3849" width="14.7079646017699" customWidth="1"/>
    <col min="3850" max="3850" width="19.7079646017699" customWidth="1"/>
    <col min="4097" max="4097" width="3.70796460176991" customWidth="1"/>
    <col min="4098" max="4098" width="10.7079646017699" customWidth="1"/>
    <col min="4099" max="4099" width="15.7079646017699" customWidth="1"/>
    <col min="4100" max="4100" width="4.42477876106195" customWidth="1"/>
    <col min="4101" max="4103" width="9.28318584070797" customWidth="1"/>
    <col min="4104" max="4104" width="19.7079646017699" customWidth="1"/>
    <col min="4105" max="4105" width="14.7079646017699" customWidth="1"/>
    <col min="4106" max="4106" width="19.7079646017699" customWidth="1"/>
    <col min="4353" max="4353" width="3.70796460176991" customWidth="1"/>
    <col min="4354" max="4354" width="10.7079646017699" customWidth="1"/>
    <col min="4355" max="4355" width="15.7079646017699" customWidth="1"/>
    <col min="4356" max="4356" width="4.42477876106195" customWidth="1"/>
    <col min="4357" max="4359" width="9.28318584070797" customWidth="1"/>
    <col min="4360" max="4360" width="19.7079646017699" customWidth="1"/>
    <col min="4361" max="4361" width="14.7079646017699" customWidth="1"/>
    <col min="4362" max="4362" width="19.7079646017699" customWidth="1"/>
    <col min="4609" max="4609" width="3.70796460176991" customWidth="1"/>
    <col min="4610" max="4610" width="10.7079646017699" customWidth="1"/>
    <col min="4611" max="4611" width="15.7079646017699" customWidth="1"/>
    <col min="4612" max="4612" width="4.42477876106195" customWidth="1"/>
    <col min="4613" max="4615" width="9.28318584070797" customWidth="1"/>
    <col min="4616" max="4616" width="19.7079646017699" customWidth="1"/>
    <col min="4617" max="4617" width="14.7079646017699" customWidth="1"/>
    <col min="4618" max="4618" width="19.7079646017699" customWidth="1"/>
    <col min="4865" max="4865" width="3.70796460176991" customWidth="1"/>
    <col min="4866" max="4866" width="10.7079646017699" customWidth="1"/>
    <col min="4867" max="4867" width="15.7079646017699" customWidth="1"/>
    <col min="4868" max="4868" width="4.42477876106195" customWidth="1"/>
    <col min="4869" max="4871" width="9.28318584070797" customWidth="1"/>
    <col min="4872" max="4872" width="19.7079646017699" customWidth="1"/>
    <col min="4873" max="4873" width="14.7079646017699" customWidth="1"/>
    <col min="4874" max="4874" width="19.7079646017699" customWidth="1"/>
    <col min="5121" max="5121" width="3.70796460176991" customWidth="1"/>
    <col min="5122" max="5122" width="10.7079646017699" customWidth="1"/>
    <col min="5123" max="5123" width="15.7079646017699" customWidth="1"/>
    <col min="5124" max="5124" width="4.42477876106195" customWidth="1"/>
    <col min="5125" max="5127" width="9.28318584070797" customWidth="1"/>
    <col min="5128" max="5128" width="19.7079646017699" customWidth="1"/>
    <col min="5129" max="5129" width="14.7079646017699" customWidth="1"/>
    <col min="5130" max="5130" width="19.7079646017699" customWidth="1"/>
    <col min="5377" max="5377" width="3.70796460176991" customWidth="1"/>
    <col min="5378" max="5378" width="10.7079646017699" customWidth="1"/>
    <col min="5379" max="5379" width="15.7079646017699" customWidth="1"/>
    <col min="5380" max="5380" width="4.42477876106195" customWidth="1"/>
    <col min="5381" max="5383" width="9.28318584070797" customWidth="1"/>
    <col min="5384" max="5384" width="19.7079646017699" customWidth="1"/>
    <col min="5385" max="5385" width="14.7079646017699" customWidth="1"/>
    <col min="5386" max="5386" width="19.7079646017699" customWidth="1"/>
    <col min="5633" max="5633" width="3.70796460176991" customWidth="1"/>
    <col min="5634" max="5634" width="10.7079646017699" customWidth="1"/>
    <col min="5635" max="5635" width="15.7079646017699" customWidth="1"/>
    <col min="5636" max="5636" width="4.42477876106195" customWidth="1"/>
    <col min="5637" max="5639" width="9.28318584070797" customWidth="1"/>
    <col min="5640" max="5640" width="19.7079646017699" customWidth="1"/>
    <col min="5641" max="5641" width="14.7079646017699" customWidth="1"/>
    <col min="5642" max="5642" width="19.7079646017699" customWidth="1"/>
    <col min="5889" max="5889" width="3.70796460176991" customWidth="1"/>
    <col min="5890" max="5890" width="10.7079646017699" customWidth="1"/>
    <col min="5891" max="5891" width="15.7079646017699" customWidth="1"/>
    <col min="5892" max="5892" width="4.42477876106195" customWidth="1"/>
    <col min="5893" max="5895" width="9.28318584070797" customWidth="1"/>
    <col min="5896" max="5896" width="19.7079646017699" customWidth="1"/>
    <col min="5897" max="5897" width="14.7079646017699" customWidth="1"/>
    <col min="5898" max="5898" width="19.7079646017699" customWidth="1"/>
    <col min="6145" max="6145" width="3.70796460176991" customWidth="1"/>
    <col min="6146" max="6146" width="10.7079646017699" customWidth="1"/>
    <col min="6147" max="6147" width="15.7079646017699" customWidth="1"/>
    <col min="6148" max="6148" width="4.42477876106195" customWidth="1"/>
    <col min="6149" max="6151" width="9.28318584070797" customWidth="1"/>
    <col min="6152" max="6152" width="19.7079646017699" customWidth="1"/>
    <col min="6153" max="6153" width="14.7079646017699" customWidth="1"/>
    <col min="6154" max="6154" width="19.7079646017699" customWidth="1"/>
    <col min="6401" max="6401" width="3.70796460176991" customWidth="1"/>
    <col min="6402" max="6402" width="10.7079646017699" customWidth="1"/>
    <col min="6403" max="6403" width="15.7079646017699" customWidth="1"/>
    <col min="6404" max="6404" width="4.42477876106195" customWidth="1"/>
    <col min="6405" max="6407" width="9.28318584070797" customWidth="1"/>
    <col min="6408" max="6408" width="19.7079646017699" customWidth="1"/>
    <col min="6409" max="6409" width="14.7079646017699" customWidth="1"/>
    <col min="6410" max="6410" width="19.7079646017699" customWidth="1"/>
    <col min="6657" max="6657" width="3.70796460176991" customWidth="1"/>
    <col min="6658" max="6658" width="10.7079646017699" customWidth="1"/>
    <col min="6659" max="6659" width="15.7079646017699" customWidth="1"/>
    <col min="6660" max="6660" width="4.42477876106195" customWidth="1"/>
    <col min="6661" max="6663" width="9.28318584070797" customWidth="1"/>
    <col min="6664" max="6664" width="19.7079646017699" customWidth="1"/>
    <col min="6665" max="6665" width="14.7079646017699" customWidth="1"/>
    <col min="6666" max="6666" width="19.7079646017699" customWidth="1"/>
    <col min="6913" max="6913" width="3.70796460176991" customWidth="1"/>
    <col min="6914" max="6914" width="10.7079646017699" customWidth="1"/>
    <col min="6915" max="6915" width="15.7079646017699" customWidth="1"/>
    <col min="6916" max="6916" width="4.42477876106195" customWidth="1"/>
    <col min="6917" max="6919" width="9.28318584070797" customWidth="1"/>
    <col min="6920" max="6920" width="19.7079646017699" customWidth="1"/>
    <col min="6921" max="6921" width="14.7079646017699" customWidth="1"/>
    <col min="6922" max="6922" width="19.7079646017699" customWidth="1"/>
    <col min="7169" max="7169" width="3.70796460176991" customWidth="1"/>
    <col min="7170" max="7170" width="10.7079646017699" customWidth="1"/>
    <col min="7171" max="7171" width="15.7079646017699" customWidth="1"/>
    <col min="7172" max="7172" width="4.42477876106195" customWidth="1"/>
    <col min="7173" max="7175" width="9.28318584070797" customWidth="1"/>
    <col min="7176" max="7176" width="19.7079646017699" customWidth="1"/>
    <col min="7177" max="7177" width="14.7079646017699" customWidth="1"/>
    <col min="7178" max="7178" width="19.7079646017699" customWidth="1"/>
    <col min="7425" max="7425" width="3.70796460176991" customWidth="1"/>
    <col min="7426" max="7426" width="10.7079646017699" customWidth="1"/>
    <col min="7427" max="7427" width="15.7079646017699" customWidth="1"/>
    <col min="7428" max="7428" width="4.42477876106195" customWidth="1"/>
    <col min="7429" max="7431" width="9.28318584070797" customWidth="1"/>
    <col min="7432" max="7432" width="19.7079646017699" customWidth="1"/>
    <col min="7433" max="7433" width="14.7079646017699" customWidth="1"/>
    <col min="7434" max="7434" width="19.7079646017699" customWidth="1"/>
    <col min="7681" max="7681" width="3.70796460176991" customWidth="1"/>
    <col min="7682" max="7682" width="10.7079646017699" customWidth="1"/>
    <col min="7683" max="7683" width="15.7079646017699" customWidth="1"/>
    <col min="7684" max="7684" width="4.42477876106195" customWidth="1"/>
    <col min="7685" max="7687" width="9.28318584070797" customWidth="1"/>
    <col min="7688" max="7688" width="19.7079646017699" customWidth="1"/>
    <col min="7689" max="7689" width="14.7079646017699" customWidth="1"/>
    <col min="7690" max="7690" width="19.7079646017699" customWidth="1"/>
    <col min="7937" max="7937" width="3.70796460176991" customWidth="1"/>
    <col min="7938" max="7938" width="10.7079646017699" customWidth="1"/>
    <col min="7939" max="7939" width="15.7079646017699" customWidth="1"/>
    <col min="7940" max="7940" width="4.42477876106195" customWidth="1"/>
    <col min="7941" max="7943" width="9.28318584070797" customWidth="1"/>
    <col min="7944" max="7944" width="19.7079646017699" customWidth="1"/>
    <col min="7945" max="7945" width="14.7079646017699" customWidth="1"/>
    <col min="7946" max="7946" width="19.7079646017699" customWidth="1"/>
    <col min="8193" max="8193" width="3.70796460176991" customWidth="1"/>
    <col min="8194" max="8194" width="10.7079646017699" customWidth="1"/>
    <col min="8195" max="8195" width="15.7079646017699" customWidth="1"/>
    <col min="8196" max="8196" width="4.42477876106195" customWidth="1"/>
    <col min="8197" max="8199" width="9.28318584070797" customWidth="1"/>
    <col min="8200" max="8200" width="19.7079646017699" customWidth="1"/>
    <col min="8201" max="8201" width="14.7079646017699" customWidth="1"/>
    <col min="8202" max="8202" width="19.7079646017699" customWidth="1"/>
    <col min="8449" max="8449" width="3.70796460176991" customWidth="1"/>
    <col min="8450" max="8450" width="10.7079646017699" customWidth="1"/>
    <col min="8451" max="8451" width="15.7079646017699" customWidth="1"/>
    <col min="8452" max="8452" width="4.42477876106195" customWidth="1"/>
    <col min="8453" max="8455" width="9.28318584070797" customWidth="1"/>
    <col min="8456" max="8456" width="19.7079646017699" customWidth="1"/>
    <col min="8457" max="8457" width="14.7079646017699" customWidth="1"/>
    <col min="8458" max="8458" width="19.7079646017699" customWidth="1"/>
    <col min="8705" max="8705" width="3.70796460176991" customWidth="1"/>
    <col min="8706" max="8706" width="10.7079646017699" customWidth="1"/>
    <col min="8707" max="8707" width="15.7079646017699" customWidth="1"/>
    <col min="8708" max="8708" width="4.42477876106195" customWidth="1"/>
    <col min="8709" max="8711" width="9.28318584070797" customWidth="1"/>
    <col min="8712" max="8712" width="19.7079646017699" customWidth="1"/>
    <col min="8713" max="8713" width="14.7079646017699" customWidth="1"/>
    <col min="8714" max="8714" width="19.7079646017699" customWidth="1"/>
    <col min="8961" max="8961" width="3.70796460176991" customWidth="1"/>
    <col min="8962" max="8962" width="10.7079646017699" customWidth="1"/>
    <col min="8963" max="8963" width="15.7079646017699" customWidth="1"/>
    <col min="8964" max="8964" width="4.42477876106195" customWidth="1"/>
    <col min="8965" max="8967" width="9.28318584070797" customWidth="1"/>
    <col min="8968" max="8968" width="19.7079646017699" customWidth="1"/>
    <col min="8969" max="8969" width="14.7079646017699" customWidth="1"/>
    <col min="8970" max="8970" width="19.7079646017699" customWidth="1"/>
    <col min="9217" max="9217" width="3.70796460176991" customWidth="1"/>
    <col min="9218" max="9218" width="10.7079646017699" customWidth="1"/>
    <col min="9219" max="9219" width="15.7079646017699" customWidth="1"/>
    <col min="9220" max="9220" width="4.42477876106195" customWidth="1"/>
    <col min="9221" max="9223" width="9.28318584070797" customWidth="1"/>
    <col min="9224" max="9224" width="19.7079646017699" customWidth="1"/>
    <col min="9225" max="9225" width="14.7079646017699" customWidth="1"/>
    <col min="9226" max="9226" width="19.7079646017699" customWidth="1"/>
    <col min="9473" max="9473" width="3.70796460176991" customWidth="1"/>
    <col min="9474" max="9474" width="10.7079646017699" customWidth="1"/>
    <col min="9475" max="9475" width="15.7079646017699" customWidth="1"/>
    <col min="9476" max="9476" width="4.42477876106195" customWidth="1"/>
    <col min="9477" max="9479" width="9.28318584070797" customWidth="1"/>
    <col min="9480" max="9480" width="19.7079646017699" customWidth="1"/>
    <col min="9481" max="9481" width="14.7079646017699" customWidth="1"/>
    <col min="9482" max="9482" width="19.7079646017699" customWidth="1"/>
    <col min="9729" max="9729" width="3.70796460176991" customWidth="1"/>
    <col min="9730" max="9730" width="10.7079646017699" customWidth="1"/>
    <col min="9731" max="9731" width="15.7079646017699" customWidth="1"/>
    <col min="9732" max="9732" width="4.42477876106195" customWidth="1"/>
    <col min="9733" max="9735" width="9.28318584070797" customWidth="1"/>
    <col min="9736" max="9736" width="19.7079646017699" customWidth="1"/>
    <col min="9737" max="9737" width="14.7079646017699" customWidth="1"/>
    <col min="9738" max="9738" width="19.7079646017699" customWidth="1"/>
    <col min="9985" max="9985" width="3.70796460176991" customWidth="1"/>
    <col min="9986" max="9986" width="10.7079646017699" customWidth="1"/>
    <col min="9987" max="9987" width="15.7079646017699" customWidth="1"/>
    <col min="9988" max="9988" width="4.42477876106195" customWidth="1"/>
    <col min="9989" max="9991" width="9.28318584070797" customWidth="1"/>
    <col min="9992" max="9992" width="19.7079646017699" customWidth="1"/>
    <col min="9993" max="9993" width="14.7079646017699" customWidth="1"/>
    <col min="9994" max="9994" width="19.7079646017699" customWidth="1"/>
    <col min="10241" max="10241" width="3.70796460176991" customWidth="1"/>
    <col min="10242" max="10242" width="10.7079646017699" customWidth="1"/>
    <col min="10243" max="10243" width="15.7079646017699" customWidth="1"/>
    <col min="10244" max="10244" width="4.42477876106195" customWidth="1"/>
    <col min="10245" max="10247" width="9.28318584070797" customWidth="1"/>
    <col min="10248" max="10248" width="19.7079646017699" customWidth="1"/>
    <col min="10249" max="10249" width="14.7079646017699" customWidth="1"/>
    <col min="10250" max="10250" width="19.7079646017699" customWidth="1"/>
    <col min="10497" max="10497" width="3.70796460176991" customWidth="1"/>
    <col min="10498" max="10498" width="10.7079646017699" customWidth="1"/>
    <col min="10499" max="10499" width="15.7079646017699" customWidth="1"/>
    <col min="10500" max="10500" width="4.42477876106195" customWidth="1"/>
    <col min="10501" max="10503" width="9.28318584070797" customWidth="1"/>
    <col min="10504" max="10504" width="19.7079646017699" customWidth="1"/>
    <col min="10505" max="10505" width="14.7079646017699" customWidth="1"/>
    <col min="10506" max="10506" width="19.7079646017699" customWidth="1"/>
    <col min="10753" max="10753" width="3.70796460176991" customWidth="1"/>
    <col min="10754" max="10754" width="10.7079646017699" customWidth="1"/>
    <col min="10755" max="10755" width="15.7079646017699" customWidth="1"/>
    <col min="10756" max="10756" width="4.42477876106195" customWidth="1"/>
    <col min="10757" max="10759" width="9.28318584070797" customWidth="1"/>
    <col min="10760" max="10760" width="19.7079646017699" customWidth="1"/>
    <col min="10761" max="10761" width="14.7079646017699" customWidth="1"/>
    <col min="10762" max="10762" width="19.7079646017699" customWidth="1"/>
    <col min="11009" max="11009" width="3.70796460176991" customWidth="1"/>
    <col min="11010" max="11010" width="10.7079646017699" customWidth="1"/>
    <col min="11011" max="11011" width="15.7079646017699" customWidth="1"/>
    <col min="11012" max="11012" width="4.42477876106195" customWidth="1"/>
    <col min="11013" max="11015" width="9.28318584070797" customWidth="1"/>
    <col min="11016" max="11016" width="19.7079646017699" customWidth="1"/>
    <col min="11017" max="11017" width="14.7079646017699" customWidth="1"/>
    <col min="11018" max="11018" width="19.7079646017699" customWidth="1"/>
    <col min="11265" max="11265" width="3.70796460176991" customWidth="1"/>
    <col min="11266" max="11266" width="10.7079646017699" customWidth="1"/>
    <col min="11267" max="11267" width="15.7079646017699" customWidth="1"/>
    <col min="11268" max="11268" width="4.42477876106195" customWidth="1"/>
    <col min="11269" max="11271" width="9.28318584070797" customWidth="1"/>
    <col min="11272" max="11272" width="19.7079646017699" customWidth="1"/>
    <col min="11273" max="11273" width="14.7079646017699" customWidth="1"/>
    <col min="11274" max="11274" width="19.7079646017699" customWidth="1"/>
    <col min="11521" max="11521" width="3.70796460176991" customWidth="1"/>
    <col min="11522" max="11522" width="10.7079646017699" customWidth="1"/>
    <col min="11523" max="11523" width="15.7079646017699" customWidth="1"/>
    <col min="11524" max="11524" width="4.42477876106195" customWidth="1"/>
    <col min="11525" max="11527" width="9.28318584070797" customWidth="1"/>
    <col min="11528" max="11528" width="19.7079646017699" customWidth="1"/>
    <col min="11529" max="11529" width="14.7079646017699" customWidth="1"/>
    <col min="11530" max="11530" width="19.7079646017699" customWidth="1"/>
    <col min="11777" max="11777" width="3.70796460176991" customWidth="1"/>
    <col min="11778" max="11778" width="10.7079646017699" customWidth="1"/>
    <col min="11779" max="11779" width="15.7079646017699" customWidth="1"/>
    <col min="11780" max="11780" width="4.42477876106195" customWidth="1"/>
    <col min="11781" max="11783" width="9.28318584070797" customWidth="1"/>
    <col min="11784" max="11784" width="19.7079646017699" customWidth="1"/>
    <col min="11785" max="11785" width="14.7079646017699" customWidth="1"/>
    <col min="11786" max="11786" width="19.7079646017699" customWidth="1"/>
    <col min="12033" max="12033" width="3.70796460176991" customWidth="1"/>
    <col min="12034" max="12034" width="10.7079646017699" customWidth="1"/>
    <col min="12035" max="12035" width="15.7079646017699" customWidth="1"/>
    <col min="12036" max="12036" width="4.42477876106195" customWidth="1"/>
    <col min="12037" max="12039" width="9.28318584070797" customWidth="1"/>
    <col min="12040" max="12040" width="19.7079646017699" customWidth="1"/>
    <col min="12041" max="12041" width="14.7079646017699" customWidth="1"/>
    <col min="12042" max="12042" width="19.7079646017699" customWidth="1"/>
    <col min="12289" max="12289" width="3.70796460176991" customWidth="1"/>
    <col min="12290" max="12290" width="10.7079646017699" customWidth="1"/>
    <col min="12291" max="12291" width="15.7079646017699" customWidth="1"/>
    <col min="12292" max="12292" width="4.42477876106195" customWidth="1"/>
    <col min="12293" max="12295" width="9.28318584070797" customWidth="1"/>
    <col min="12296" max="12296" width="19.7079646017699" customWidth="1"/>
    <col min="12297" max="12297" width="14.7079646017699" customWidth="1"/>
    <col min="12298" max="12298" width="19.7079646017699" customWidth="1"/>
    <col min="12545" max="12545" width="3.70796460176991" customWidth="1"/>
    <col min="12546" max="12546" width="10.7079646017699" customWidth="1"/>
    <col min="12547" max="12547" width="15.7079646017699" customWidth="1"/>
    <col min="12548" max="12548" width="4.42477876106195" customWidth="1"/>
    <col min="12549" max="12551" width="9.28318584070797" customWidth="1"/>
    <col min="12552" max="12552" width="19.7079646017699" customWidth="1"/>
    <col min="12553" max="12553" width="14.7079646017699" customWidth="1"/>
    <col min="12554" max="12554" width="19.7079646017699" customWidth="1"/>
    <col min="12801" max="12801" width="3.70796460176991" customWidth="1"/>
    <col min="12802" max="12802" width="10.7079646017699" customWidth="1"/>
    <col min="12803" max="12803" width="15.7079646017699" customWidth="1"/>
    <col min="12804" max="12804" width="4.42477876106195" customWidth="1"/>
    <col min="12805" max="12807" width="9.28318584070797" customWidth="1"/>
    <col min="12808" max="12808" width="19.7079646017699" customWidth="1"/>
    <col min="12809" max="12809" width="14.7079646017699" customWidth="1"/>
    <col min="12810" max="12810" width="19.7079646017699" customWidth="1"/>
    <col min="13057" max="13057" width="3.70796460176991" customWidth="1"/>
    <col min="13058" max="13058" width="10.7079646017699" customWidth="1"/>
    <col min="13059" max="13059" width="15.7079646017699" customWidth="1"/>
    <col min="13060" max="13060" width="4.42477876106195" customWidth="1"/>
    <col min="13061" max="13063" width="9.28318584070797" customWidth="1"/>
    <col min="13064" max="13064" width="19.7079646017699" customWidth="1"/>
    <col min="13065" max="13065" width="14.7079646017699" customWidth="1"/>
    <col min="13066" max="13066" width="19.7079646017699" customWidth="1"/>
    <col min="13313" max="13313" width="3.70796460176991" customWidth="1"/>
    <col min="13314" max="13314" width="10.7079646017699" customWidth="1"/>
    <col min="13315" max="13315" width="15.7079646017699" customWidth="1"/>
    <col min="13316" max="13316" width="4.42477876106195" customWidth="1"/>
    <col min="13317" max="13319" width="9.28318584070797" customWidth="1"/>
    <col min="13320" max="13320" width="19.7079646017699" customWidth="1"/>
    <col min="13321" max="13321" width="14.7079646017699" customWidth="1"/>
    <col min="13322" max="13322" width="19.7079646017699" customWidth="1"/>
    <col min="13569" max="13569" width="3.70796460176991" customWidth="1"/>
    <col min="13570" max="13570" width="10.7079646017699" customWidth="1"/>
    <col min="13571" max="13571" width="15.7079646017699" customWidth="1"/>
    <col min="13572" max="13572" width="4.42477876106195" customWidth="1"/>
    <col min="13573" max="13575" width="9.28318584070797" customWidth="1"/>
    <col min="13576" max="13576" width="19.7079646017699" customWidth="1"/>
    <col min="13577" max="13577" width="14.7079646017699" customWidth="1"/>
    <col min="13578" max="13578" width="19.7079646017699" customWidth="1"/>
    <col min="13825" max="13825" width="3.70796460176991" customWidth="1"/>
    <col min="13826" max="13826" width="10.7079646017699" customWidth="1"/>
    <col min="13827" max="13827" width="15.7079646017699" customWidth="1"/>
    <col min="13828" max="13828" width="4.42477876106195" customWidth="1"/>
    <col min="13829" max="13831" width="9.28318584070797" customWidth="1"/>
    <col min="13832" max="13832" width="19.7079646017699" customWidth="1"/>
    <col min="13833" max="13833" width="14.7079646017699" customWidth="1"/>
    <col min="13834" max="13834" width="19.7079646017699" customWidth="1"/>
    <col min="14081" max="14081" width="3.70796460176991" customWidth="1"/>
    <col min="14082" max="14082" width="10.7079646017699" customWidth="1"/>
    <col min="14083" max="14083" width="15.7079646017699" customWidth="1"/>
    <col min="14084" max="14084" width="4.42477876106195" customWidth="1"/>
    <col min="14085" max="14087" width="9.28318584070797" customWidth="1"/>
    <col min="14088" max="14088" width="19.7079646017699" customWidth="1"/>
    <col min="14089" max="14089" width="14.7079646017699" customWidth="1"/>
    <col min="14090" max="14090" width="19.7079646017699" customWidth="1"/>
    <col min="14337" max="14337" width="3.70796460176991" customWidth="1"/>
    <col min="14338" max="14338" width="10.7079646017699" customWidth="1"/>
    <col min="14339" max="14339" width="15.7079646017699" customWidth="1"/>
    <col min="14340" max="14340" width="4.42477876106195" customWidth="1"/>
    <col min="14341" max="14343" width="9.28318584070797" customWidth="1"/>
    <col min="14344" max="14344" width="19.7079646017699" customWidth="1"/>
    <col min="14345" max="14345" width="14.7079646017699" customWidth="1"/>
    <col min="14346" max="14346" width="19.7079646017699" customWidth="1"/>
    <col min="14593" max="14593" width="3.70796460176991" customWidth="1"/>
    <col min="14594" max="14594" width="10.7079646017699" customWidth="1"/>
    <col min="14595" max="14595" width="15.7079646017699" customWidth="1"/>
    <col min="14596" max="14596" width="4.42477876106195" customWidth="1"/>
    <col min="14597" max="14599" width="9.28318584070797" customWidth="1"/>
    <col min="14600" max="14600" width="19.7079646017699" customWidth="1"/>
    <col min="14601" max="14601" width="14.7079646017699" customWidth="1"/>
    <col min="14602" max="14602" width="19.7079646017699" customWidth="1"/>
    <col min="14849" max="14849" width="3.70796460176991" customWidth="1"/>
    <col min="14850" max="14850" width="10.7079646017699" customWidth="1"/>
    <col min="14851" max="14851" width="15.7079646017699" customWidth="1"/>
    <col min="14852" max="14852" width="4.42477876106195" customWidth="1"/>
    <col min="14853" max="14855" width="9.28318584070797" customWidth="1"/>
    <col min="14856" max="14856" width="19.7079646017699" customWidth="1"/>
    <col min="14857" max="14857" width="14.7079646017699" customWidth="1"/>
    <col min="14858" max="14858" width="19.7079646017699" customWidth="1"/>
    <col min="15105" max="15105" width="3.70796460176991" customWidth="1"/>
    <col min="15106" max="15106" width="10.7079646017699" customWidth="1"/>
    <col min="15107" max="15107" width="15.7079646017699" customWidth="1"/>
    <col min="15108" max="15108" width="4.42477876106195" customWidth="1"/>
    <col min="15109" max="15111" width="9.28318584070797" customWidth="1"/>
    <col min="15112" max="15112" width="19.7079646017699" customWidth="1"/>
    <col min="15113" max="15113" width="14.7079646017699" customWidth="1"/>
    <col min="15114" max="15114" width="19.7079646017699" customWidth="1"/>
    <col min="15361" max="15361" width="3.70796460176991" customWidth="1"/>
    <col min="15362" max="15362" width="10.7079646017699" customWidth="1"/>
    <col min="15363" max="15363" width="15.7079646017699" customWidth="1"/>
    <col min="15364" max="15364" width="4.42477876106195" customWidth="1"/>
    <col min="15365" max="15367" width="9.28318584070797" customWidth="1"/>
    <col min="15368" max="15368" width="19.7079646017699" customWidth="1"/>
    <col min="15369" max="15369" width="14.7079646017699" customWidth="1"/>
    <col min="15370" max="15370" width="19.7079646017699" customWidth="1"/>
    <col min="15617" max="15617" width="3.70796460176991" customWidth="1"/>
    <col min="15618" max="15618" width="10.7079646017699" customWidth="1"/>
    <col min="15619" max="15619" width="15.7079646017699" customWidth="1"/>
    <col min="15620" max="15620" width="4.42477876106195" customWidth="1"/>
    <col min="15621" max="15623" width="9.28318584070797" customWidth="1"/>
    <col min="15624" max="15624" width="19.7079646017699" customWidth="1"/>
    <col min="15625" max="15625" width="14.7079646017699" customWidth="1"/>
    <col min="15626" max="15626" width="19.7079646017699" customWidth="1"/>
    <col min="15873" max="15873" width="3.70796460176991" customWidth="1"/>
    <col min="15874" max="15874" width="10.7079646017699" customWidth="1"/>
    <col min="15875" max="15875" width="15.7079646017699" customWidth="1"/>
    <col min="15876" max="15876" width="4.42477876106195" customWidth="1"/>
    <col min="15877" max="15879" width="9.28318584070797" customWidth="1"/>
    <col min="15880" max="15880" width="19.7079646017699" customWidth="1"/>
    <col min="15881" max="15881" width="14.7079646017699" customWidth="1"/>
    <col min="15882" max="15882" width="19.7079646017699" customWidth="1"/>
    <col min="16129" max="16129" width="3.70796460176991" customWidth="1"/>
    <col min="16130" max="16130" width="10.7079646017699" customWidth="1"/>
    <col min="16131" max="16131" width="15.7079646017699" customWidth="1"/>
    <col min="16132" max="16132" width="4.42477876106195" customWidth="1"/>
    <col min="16133" max="16135" width="9.28318584070797" customWidth="1"/>
    <col min="16136" max="16136" width="19.7079646017699" customWidth="1"/>
    <col min="16137" max="16137" width="14.7079646017699" customWidth="1"/>
    <col min="16138" max="16138" width="19.7079646017699" customWidth="1"/>
  </cols>
  <sheetData>
    <row r="1" ht="38.25" customHeight="1" spans="1:9">
      <c r="A1" s="184" t="s">
        <v>1483</v>
      </c>
      <c r="B1" s="184"/>
      <c r="C1" s="184"/>
      <c r="D1" s="185" t="s">
        <v>1484</v>
      </c>
      <c r="E1" s="185"/>
      <c r="F1" s="185"/>
      <c r="G1" s="185"/>
      <c r="H1" s="185"/>
      <c r="I1" s="185"/>
    </row>
    <row r="2" customHeight="1" spans="1:9">
      <c r="A2" s="186"/>
      <c r="B2" s="186"/>
      <c r="C2" s="186"/>
      <c r="D2" s="187"/>
      <c r="E2" s="187"/>
      <c r="F2" s="187"/>
      <c r="G2" s="187"/>
      <c r="H2" s="187"/>
      <c r="I2" s="187"/>
    </row>
    <row r="3" ht="13.1" spans="1:9">
      <c r="A3" s="188" t="s">
        <v>38</v>
      </c>
      <c r="B3" s="188"/>
      <c r="C3" s="188"/>
      <c r="D3" s="188"/>
      <c r="E3" s="188"/>
      <c r="F3" s="188"/>
      <c r="G3" s="188"/>
      <c r="H3" s="188"/>
      <c r="I3" s="188"/>
    </row>
    <row r="4" spans="1:9">
      <c r="A4" s="189" t="s">
        <v>852</v>
      </c>
      <c r="B4" s="189"/>
      <c r="C4" s="189"/>
      <c r="D4" s="189"/>
      <c r="E4" s="189"/>
      <c r="F4" s="189"/>
      <c r="G4" s="189"/>
      <c r="H4" s="189"/>
      <c r="I4" s="189"/>
    </row>
    <row r="5" ht="3.75" customHeight="1" spans="1:9">
      <c r="D5" s="186"/>
      <c r="E5" s="186"/>
      <c r="F5" s="186"/>
      <c r="G5" s="186"/>
    </row>
    <row r="6" ht="91.5" customHeight="1" spans="1:9">
      <c r="A6" s="190" t="s">
        <v>1273</v>
      </c>
      <c r="B6" s="190"/>
      <c r="C6" s="190"/>
      <c r="D6" s="190" t="s">
        <v>1485</v>
      </c>
      <c r="E6" s="190"/>
      <c r="F6" s="190"/>
      <c r="G6" s="190"/>
      <c r="H6" s="190"/>
      <c r="I6" s="190"/>
    </row>
    <row r="7" ht="3.95" customHeight="1" spans="1:9">
      <c r="A7" s="191"/>
      <c r="B7" s="191"/>
      <c r="C7" s="191"/>
    </row>
    <row r="8" ht="41.25" customHeight="1" spans="1:9">
      <c r="A8" s="190" t="s">
        <v>778</v>
      </c>
      <c r="B8" s="190"/>
      <c r="C8" s="190"/>
      <c r="D8" s="192" t="s">
        <v>57</v>
      </c>
      <c r="E8" s="192"/>
      <c r="F8" s="192"/>
      <c r="G8" s="192"/>
      <c r="H8" s="192"/>
      <c r="I8" s="192"/>
    </row>
    <row r="9" ht="3.95" customHeight="1" spans="1:9">
      <c r="D9" s="193"/>
      <c r="E9" s="193"/>
      <c r="F9" s="193"/>
      <c r="G9" s="193"/>
      <c r="H9" s="193"/>
      <c r="I9" s="193"/>
    </row>
    <row r="10" ht="30" customHeight="1" spans="1:9">
      <c r="A10" s="190" t="s">
        <v>777</v>
      </c>
      <c r="B10" s="190"/>
      <c r="C10" s="190"/>
      <c r="D10" s="192" t="s">
        <v>55</v>
      </c>
      <c r="E10" s="192"/>
      <c r="F10" s="192"/>
      <c r="G10" s="192"/>
      <c r="H10" s="192"/>
      <c r="I10" s="192"/>
    </row>
    <row r="11" ht="3.75" customHeight="1" spans="1:9">
      <c r="A11" s="191"/>
      <c r="B11" s="191"/>
      <c r="C11" s="191"/>
      <c r="D11" s="194"/>
      <c r="E11" s="194"/>
      <c r="F11" s="194"/>
      <c r="G11" s="194"/>
      <c r="H11" s="191"/>
      <c r="I11" s="191"/>
    </row>
    <row r="12" ht="100.5" customHeight="1" spans="1:9">
      <c r="A12" s="195" t="s">
        <v>538</v>
      </c>
      <c r="B12" s="196" t="s">
        <v>862</v>
      </c>
      <c r="C12" s="197"/>
      <c r="D12" s="196" t="s">
        <v>1275</v>
      </c>
      <c r="E12" s="198"/>
      <c r="F12" s="198"/>
      <c r="G12" s="197"/>
      <c r="H12" s="199" t="s">
        <v>1276</v>
      </c>
      <c r="I12" s="195" t="s">
        <v>1277</v>
      </c>
    </row>
    <row r="13" spans="1:9">
      <c r="A13" s="200" t="s">
        <v>66</v>
      </c>
      <c r="B13" s="201">
        <v>2</v>
      </c>
      <c r="C13" s="202"/>
      <c r="D13" s="201">
        <v>3</v>
      </c>
      <c r="E13" s="203"/>
      <c r="F13" s="203"/>
      <c r="G13" s="202"/>
      <c r="H13" s="204">
        <v>4</v>
      </c>
      <c r="I13" s="204">
        <v>5</v>
      </c>
    </row>
    <row r="14" ht="136.9" customHeight="1" spans="1:9">
      <c r="A14" s="205" t="s">
        <v>66</v>
      </c>
      <c r="B14" s="206" t="s">
        <v>1486</v>
      </c>
      <c r="C14" s="207"/>
      <c r="D14" s="208" t="s">
        <v>1487</v>
      </c>
      <c r="E14" s="209"/>
      <c r="F14" s="209"/>
      <c r="G14" s="210"/>
      <c r="H14" s="211" t="s">
        <v>1488</v>
      </c>
      <c r="I14" s="212">
        <v>647.32</v>
      </c>
    </row>
    <row r="15" ht="16.15" customHeight="1" spans="1:9">
      <c r="A15" s="213" t="s">
        <v>1284</v>
      </c>
      <c r="B15" s="214" t="s">
        <v>543</v>
      </c>
      <c r="C15" s="215"/>
      <c r="D15" s="214"/>
      <c r="E15" s="216"/>
      <c r="F15" s="216"/>
      <c r="G15" s="215"/>
      <c r="H15" s="217"/>
      <c r="I15" s="218"/>
    </row>
    <row r="16" ht="13.15" customHeight="1" spans="1:9">
      <c r="A16" s="219" t="s">
        <v>1284</v>
      </c>
      <c r="B16" s="220" t="s">
        <v>1489</v>
      </c>
      <c r="C16" s="221"/>
      <c r="D16" s="220" t="s">
        <v>1490</v>
      </c>
      <c r="E16" s="222"/>
      <c r="F16" s="222"/>
      <c r="G16" s="221"/>
      <c r="H16" s="223"/>
      <c r="I16" s="224"/>
    </row>
    <row r="17" ht="79.15" customHeight="1" spans="1:9">
      <c r="A17" s="225" t="s">
        <v>1284</v>
      </c>
      <c r="B17" s="226" t="s">
        <v>1491</v>
      </c>
      <c r="C17" s="227"/>
      <c r="D17" s="226" t="s">
        <v>1492</v>
      </c>
      <c r="E17" s="228"/>
      <c r="F17" s="228"/>
      <c r="G17" s="227"/>
      <c r="H17" s="229"/>
      <c r="I17" s="230"/>
    </row>
    <row r="18" ht="97.35" customHeight="1" spans="1:9">
      <c r="A18" s="231" t="s">
        <v>69</v>
      </c>
      <c r="B18" s="232" t="s">
        <v>1493</v>
      </c>
      <c r="C18" s="233"/>
      <c r="D18" s="234" t="s">
        <v>1494</v>
      </c>
      <c r="E18" s="190"/>
      <c r="F18" s="190"/>
      <c r="G18" s="235"/>
      <c r="H18" s="236" t="s">
        <v>1495</v>
      </c>
      <c r="I18" s="237">
        <v>22.46</v>
      </c>
    </row>
    <row r="19" ht="16.15" customHeight="1" spans="1:9">
      <c r="A19" s="213" t="s">
        <v>1284</v>
      </c>
      <c r="B19" s="214" t="s">
        <v>543</v>
      </c>
      <c r="C19" s="215"/>
      <c r="D19" s="214"/>
      <c r="E19" s="216"/>
      <c r="F19" s="216"/>
      <c r="G19" s="215"/>
      <c r="H19" s="217"/>
      <c r="I19" s="218"/>
    </row>
    <row r="20" ht="13.15" customHeight="1" spans="1:9">
      <c r="A20" s="225" t="s">
        <v>1284</v>
      </c>
      <c r="B20" s="226" t="s">
        <v>1489</v>
      </c>
      <c r="C20" s="227"/>
      <c r="D20" s="226" t="s">
        <v>1490</v>
      </c>
      <c r="E20" s="228"/>
      <c r="F20" s="228"/>
      <c r="G20" s="227"/>
      <c r="H20" s="229"/>
      <c r="I20" s="230"/>
    </row>
    <row r="21" ht="97.35" customHeight="1" spans="1:9">
      <c r="A21" s="231" t="s">
        <v>71</v>
      </c>
      <c r="B21" s="232" t="s">
        <v>1496</v>
      </c>
      <c r="C21" s="233"/>
      <c r="D21" s="234" t="s">
        <v>1497</v>
      </c>
      <c r="E21" s="190"/>
      <c r="F21" s="190"/>
      <c r="G21" s="235"/>
      <c r="H21" s="236" t="s">
        <v>1498</v>
      </c>
      <c r="I21" s="237">
        <f>ROUND((31+3*1)*1*0.4*5.42*1.08,2)</f>
        <v>79.61</v>
      </c>
    </row>
    <row r="22" ht="16.15" customHeight="1" spans="1:9">
      <c r="A22" s="213" t="s">
        <v>1284</v>
      </c>
      <c r="B22" s="214" t="s">
        <v>543</v>
      </c>
      <c r="C22" s="215"/>
      <c r="D22" s="214"/>
      <c r="E22" s="216"/>
      <c r="F22" s="216"/>
      <c r="G22" s="215"/>
      <c r="H22" s="217"/>
      <c r="I22" s="218"/>
    </row>
    <row r="23" ht="26.45" customHeight="1" spans="1:9">
      <c r="A23" s="219" t="s">
        <v>1284</v>
      </c>
      <c r="B23" s="220" t="s">
        <v>1499</v>
      </c>
      <c r="C23" s="221"/>
      <c r="D23" s="220" t="s">
        <v>1500</v>
      </c>
      <c r="E23" s="222"/>
      <c r="F23" s="222"/>
      <c r="G23" s="221"/>
      <c r="H23" s="223"/>
      <c r="I23" s="224"/>
    </row>
    <row r="24" ht="39.6" customHeight="1" spans="1:9">
      <c r="A24" s="219" t="s">
        <v>1284</v>
      </c>
      <c r="B24" s="220" t="s">
        <v>1501</v>
      </c>
      <c r="C24" s="221"/>
      <c r="D24" s="220" t="s">
        <v>1502</v>
      </c>
      <c r="E24" s="222"/>
      <c r="F24" s="222"/>
      <c r="G24" s="221"/>
      <c r="H24" s="223"/>
      <c r="I24" s="224"/>
    </row>
    <row r="25" ht="13.15" customHeight="1" spans="1:9">
      <c r="A25" s="225" t="s">
        <v>1284</v>
      </c>
      <c r="B25" s="226" t="s">
        <v>1489</v>
      </c>
      <c r="C25" s="227"/>
      <c r="D25" s="226" t="s">
        <v>1490</v>
      </c>
      <c r="E25" s="228"/>
      <c r="F25" s="228"/>
      <c r="G25" s="227"/>
      <c r="H25" s="229"/>
      <c r="I25" s="230"/>
    </row>
    <row r="26" ht="110.65" customHeight="1" spans="1:9">
      <c r="A26" s="231" t="s">
        <v>73</v>
      </c>
      <c r="B26" s="232" t="s">
        <v>1503</v>
      </c>
      <c r="C26" s="233"/>
      <c r="D26" s="234" t="s">
        <v>1504</v>
      </c>
      <c r="E26" s="190"/>
      <c r="F26" s="190"/>
      <c r="G26" s="235"/>
      <c r="H26" s="236" t="s">
        <v>1505</v>
      </c>
      <c r="I26" s="237">
        <v>398.97</v>
      </c>
    </row>
    <row r="27" ht="16.15" customHeight="1" spans="1:9">
      <c r="A27" s="213" t="s">
        <v>1284</v>
      </c>
      <c r="B27" s="214" t="s">
        <v>543</v>
      </c>
      <c r="C27" s="215"/>
      <c r="D27" s="214"/>
      <c r="E27" s="216"/>
      <c r="F27" s="216"/>
      <c r="G27" s="215"/>
      <c r="H27" s="217"/>
      <c r="I27" s="218"/>
    </row>
    <row r="28" ht="13.15" customHeight="1" spans="1:9">
      <c r="A28" s="219" t="s">
        <v>1284</v>
      </c>
      <c r="B28" s="220" t="s">
        <v>1489</v>
      </c>
      <c r="C28" s="221"/>
      <c r="D28" s="220" t="s">
        <v>1490</v>
      </c>
      <c r="E28" s="222"/>
      <c r="F28" s="222"/>
      <c r="G28" s="221"/>
      <c r="H28" s="223"/>
      <c r="I28" s="224"/>
    </row>
    <row r="29" ht="79.15" customHeight="1" spans="1:9">
      <c r="A29" s="225" t="s">
        <v>1284</v>
      </c>
      <c r="B29" s="226" t="s">
        <v>1506</v>
      </c>
      <c r="C29" s="227"/>
      <c r="D29" s="226" t="s">
        <v>1507</v>
      </c>
      <c r="E29" s="228"/>
      <c r="F29" s="228"/>
      <c r="G29" s="227"/>
      <c r="H29" s="229"/>
      <c r="I29" s="230"/>
    </row>
    <row r="30" ht="97.35" customHeight="1" spans="1:9">
      <c r="A30" s="231" t="s">
        <v>76</v>
      </c>
      <c r="B30" s="232" t="s">
        <v>1508</v>
      </c>
      <c r="C30" s="233"/>
      <c r="D30" s="234" t="s">
        <v>1509</v>
      </c>
      <c r="E30" s="190"/>
      <c r="F30" s="190"/>
      <c r="G30" s="235"/>
      <c r="H30" s="236" t="s">
        <v>1510</v>
      </c>
      <c r="I30" s="237">
        <v>165.56</v>
      </c>
    </row>
    <row r="31" customHeight="1" spans="1:9">
      <c r="A31" s="231"/>
      <c r="B31" s="232"/>
      <c r="C31" s="233"/>
      <c r="D31" s="234"/>
      <c r="E31" s="190"/>
      <c r="F31" s="190"/>
      <c r="G31" s="235"/>
      <c r="H31" s="236"/>
      <c r="I31" s="237"/>
    </row>
    <row r="32" ht="16.15" customHeight="1" spans="1:9">
      <c r="A32" s="213" t="s">
        <v>1284</v>
      </c>
      <c r="B32" s="214" t="s">
        <v>543</v>
      </c>
      <c r="C32" s="215"/>
      <c r="D32" s="214"/>
      <c r="E32" s="216"/>
      <c r="F32" s="216"/>
      <c r="G32" s="215"/>
      <c r="H32" s="217"/>
      <c r="I32" s="218"/>
    </row>
    <row r="33" ht="13.15" customHeight="1" spans="1:9">
      <c r="A33" s="225" t="s">
        <v>1284</v>
      </c>
      <c r="B33" s="226" t="s">
        <v>1489</v>
      </c>
      <c r="C33" s="227"/>
      <c r="D33" s="226" t="s">
        <v>1490</v>
      </c>
      <c r="E33" s="228"/>
      <c r="F33" s="228"/>
      <c r="G33" s="227"/>
      <c r="H33" s="229"/>
      <c r="I33" s="230"/>
    </row>
    <row r="34" ht="97.35" customHeight="1" spans="1:9">
      <c r="A34" s="231" t="s">
        <v>79</v>
      </c>
      <c r="B34" s="232" t="s">
        <v>1511</v>
      </c>
      <c r="C34" s="233"/>
      <c r="D34" s="234" t="s">
        <v>1512</v>
      </c>
      <c r="E34" s="190"/>
      <c r="F34" s="190"/>
      <c r="G34" s="235"/>
      <c r="H34" s="236" t="s">
        <v>1513</v>
      </c>
      <c r="I34" s="237">
        <v>22.46</v>
      </c>
    </row>
    <row r="35" ht="16.15" customHeight="1" spans="1:9">
      <c r="A35" s="213" t="s">
        <v>1284</v>
      </c>
      <c r="B35" s="214" t="s">
        <v>543</v>
      </c>
      <c r="C35" s="215"/>
      <c r="D35" s="214"/>
      <c r="E35" s="216"/>
      <c r="F35" s="216"/>
      <c r="G35" s="215"/>
      <c r="H35" s="217"/>
      <c r="I35" s="218"/>
    </row>
    <row r="36" ht="13.15" customHeight="1" spans="1:9">
      <c r="A36" s="225" t="s">
        <v>1284</v>
      </c>
      <c r="B36" s="226" t="s">
        <v>1489</v>
      </c>
      <c r="C36" s="227"/>
      <c r="D36" s="226" t="s">
        <v>1490</v>
      </c>
      <c r="E36" s="228"/>
      <c r="F36" s="228"/>
      <c r="G36" s="227"/>
      <c r="H36" s="229"/>
      <c r="I36" s="230"/>
    </row>
    <row r="37" ht="150.2" customHeight="1" spans="1:9">
      <c r="A37" s="231" t="s">
        <v>82</v>
      </c>
      <c r="B37" s="232" t="s">
        <v>1514</v>
      </c>
      <c r="C37" s="233"/>
      <c r="D37" s="234" t="s">
        <v>1515</v>
      </c>
      <c r="E37" s="190"/>
      <c r="F37" s="190"/>
      <c r="G37" s="235"/>
      <c r="H37" s="236" t="s">
        <v>1516</v>
      </c>
      <c r="I37" s="237">
        <v>630.88</v>
      </c>
    </row>
    <row r="38" ht="16.15" customHeight="1" spans="1:9">
      <c r="A38" s="213" t="s">
        <v>1284</v>
      </c>
      <c r="B38" s="214" t="s">
        <v>543</v>
      </c>
      <c r="C38" s="215"/>
      <c r="D38" s="214"/>
      <c r="E38" s="216"/>
      <c r="F38" s="216"/>
      <c r="G38" s="215"/>
      <c r="H38" s="217"/>
      <c r="I38" s="218"/>
    </row>
    <row r="39" ht="13.15" customHeight="1" spans="1:9">
      <c r="A39" s="219" t="s">
        <v>1284</v>
      </c>
      <c r="B39" s="220" t="s">
        <v>1489</v>
      </c>
      <c r="C39" s="221"/>
      <c r="D39" s="220" t="s">
        <v>1490</v>
      </c>
      <c r="E39" s="222"/>
      <c r="F39" s="222"/>
      <c r="G39" s="221"/>
      <c r="H39" s="223"/>
      <c r="I39" s="224"/>
    </row>
    <row r="40" ht="79.15" customHeight="1" spans="1:9">
      <c r="A40" s="225" t="s">
        <v>1284</v>
      </c>
      <c r="B40" s="226" t="s">
        <v>1491</v>
      </c>
      <c r="C40" s="227"/>
      <c r="D40" s="226" t="s">
        <v>1492</v>
      </c>
      <c r="E40" s="228"/>
      <c r="F40" s="228"/>
      <c r="G40" s="227"/>
      <c r="H40" s="229"/>
      <c r="I40" s="230"/>
    </row>
    <row r="41" ht="136.9" customHeight="1" spans="1:9">
      <c r="A41" s="231" t="s">
        <v>85</v>
      </c>
      <c r="B41" s="232" t="s">
        <v>1517</v>
      </c>
      <c r="C41" s="233"/>
      <c r="D41" s="234" t="s">
        <v>1518</v>
      </c>
      <c r="E41" s="190"/>
      <c r="F41" s="190"/>
      <c r="G41" s="235"/>
      <c r="H41" s="236" t="s">
        <v>1519</v>
      </c>
      <c r="I41" s="237">
        <v>746.11</v>
      </c>
    </row>
    <row r="42" customHeight="1" spans="1:9">
      <c r="A42" s="231"/>
      <c r="B42" s="232"/>
      <c r="C42" s="233"/>
      <c r="D42" s="234"/>
      <c r="E42" s="190"/>
      <c r="F42" s="190"/>
      <c r="G42" s="235"/>
      <c r="H42" s="236"/>
      <c r="I42" s="237"/>
    </row>
    <row r="43" ht="16.15" customHeight="1" spans="1:9">
      <c r="A43" s="213" t="s">
        <v>1284</v>
      </c>
      <c r="B43" s="214" t="s">
        <v>543</v>
      </c>
      <c r="C43" s="215"/>
      <c r="D43" s="214"/>
      <c r="E43" s="216"/>
      <c r="F43" s="216"/>
      <c r="G43" s="215"/>
      <c r="H43" s="217"/>
      <c r="I43" s="218"/>
    </row>
    <row r="44" ht="13.15" customHeight="1" spans="1:9">
      <c r="A44" s="225" t="s">
        <v>1284</v>
      </c>
      <c r="B44" s="226" t="s">
        <v>1489</v>
      </c>
      <c r="C44" s="227"/>
      <c r="D44" s="226" t="s">
        <v>1490</v>
      </c>
      <c r="E44" s="228"/>
      <c r="F44" s="228"/>
      <c r="G44" s="227"/>
      <c r="H44" s="229"/>
      <c r="I44" s="230"/>
    </row>
    <row r="45" ht="84.2" customHeight="1" spans="1:9">
      <c r="A45" s="231" t="s">
        <v>90</v>
      </c>
      <c r="B45" s="232" t="s">
        <v>1520</v>
      </c>
      <c r="C45" s="233"/>
      <c r="D45" s="234" t="s">
        <v>1521</v>
      </c>
      <c r="E45" s="190"/>
      <c r="F45" s="190"/>
      <c r="G45" s="235"/>
      <c r="H45" s="236" t="s">
        <v>1522</v>
      </c>
      <c r="I45" s="237">
        <f>ROUND(174.4*2*0.4*5.42*1.08,2)</f>
        <v>816.69</v>
      </c>
    </row>
    <row r="46" ht="16.15" customHeight="1" spans="1:9">
      <c r="A46" s="213" t="s">
        <v>1284</v>
      </c>
      <c r="B46" s="214" t="s">
        <v>543</v>
      </c>
      <c r="C46" s="215"/>
      <c r="D46" s="214"/>
      <c r="E46" s="216"/>
      <c r="F46" s="216"/>
      <c r="G46" s="215"/>
      <c r="H46" s="217"/>
      <c r="I46" s="218"/>
    </row>
    <row r="47" ht="26.45" customHeight="1" spans="1:9">
      <c r="A47" s="219" t="s">
        <v>1284</v>
      </c>
      <c r="B47" s="220" t="s">
        <v>1499</v>
      </c>
      <c r="C47" s="221"/>
      <c r="D47" s="220" t="s">
        <v>1500</v>
      </c>
      <c r="E47" s="222"/>
      <c r="F47" s="222"/>
      <c r="G47" s="221"/>
      <c r="H47" s="223"/>
      <c r="I47" s="224"/>
    </row>
    <row r="48" ht="39.6" customHeight="1" spans="1:9">
      <c r="A48" s="219" t="s">
        <v>1284</v>
      </c>
      <c r="B48" s="220" t="s">
        <v>1501</v>
      </c>
      <c r="C48" s="221"/>
      <c r="D48" s="220" t="s">
        <v>1502</v>
      </c>
      <c r="E48" s="222"/>
      <c r="F48" s="222"/>
      <c r="G48" s="221"/>
      <c r="H48" s="223"/>
      <c r="I48" s="224"/>
    </row>
    <row r="49" ht="13.15" customHeight="1" spans="1:9">
      <c r="A49" s="225" t="s">
        <v>1284</v>
      </c>
      <c r="B49" s="226" t="s">
        <v>1489</v>
      </c>
      <c r="C49" s="227"/>
      <c r="D49" s="226" t="s">
        <v>1490</v>
      </c>
      <c r="E49" s="228"/>
      <c r="F49" s="228"/>
      <c r="G49" s="227"/>
      <c r="H49" s="229"/>
      <c r="I49" s="230"/>
    </row>
    <row r="50" ht="97.35" customHeight="1" spans="1:9">
      <c r="A50" s="231" t="s">
        <v>93</v>
      </c>
      <c r="B50" s="232" t="s">
        <v>1523</v>
      </c>
      <c r="C50" s="233"/>
      <c r="D50" s="234" t="s">
        <v>1512</v>
      </c>
      <c r="E50" s="190"/>
      <c r="F50" s="190"/>
      <c r="G50" s="235"/>
      <c r="H50" s="236" t="s">
        <v>1513</v>
      </c>
      <c r="I50" s="237">
        <v>22.46</v>
      </c>
    </row>
    <row r="51" ht="16.15" customHeight="1" spans="1:9">
      <c r="A51" s="213" t="s">
        <v>1284</v>
      </c>
      <c r="B51" s="214" t="s">
        <v>543</v>
      </c>
      <c r="C51" s="215"/>
      <c r="D51" s="214"/>
      <c r="E51" s="216"/>
      <c r="F51" s="216"/>
      <c r="G51" s="215"/>
      <c r="H51" s="217"/>
      <c r="I51" s="218"/>
    </row>
    <row r="52" ht="13.15" customHeight="1" spans="1:9">
      <c r="A52" s="225" t="s">
        <v>1284</v>
      </c>
      <c r="B52" s="226" t="s">
        <v>1489</v>
      </c>
      <c r="C52" s="227"/>
      <c r="D52" s="226" t="s">
        <v>1490</v>
      </c>
      <c r="E52" s="228"/>
      <c r="F52" s="228"/>
      <c r="G52" s="227"/>
      <c r="H52" s="229"/>
      <c r="I52" s="230"/>
    </row>
    <row r="53" ht="84.2" customHeight="1" spans="1:9">
      <c r="A53" s="231" t="s">
        <v>96</v>
      </c>
      <c r="B53" s="232" t="s">
        <v>1524</v>
      </c>
      <c r="C53" s="233"/>
      <c r="D53" s="234" t="s">
        <v>1525</v>
      </c>
      <c r="E53" s="190"/>
      <c r="F53" s="190"/>
      <c r="G53" s="235"/>
      <c r="H53" s="236" t="s">
        <v>1526</v>
      </c>
      <c r="I53" s="237">
        <v>354.87</v>
      </c>
    </row>
    <row r="54" ht="24" customHeight="1" spans="1:9">
      <c r="A54" s="231"/>
      <c r="B54" s="232"/>
      <c r="C54" s="233"/>
      <c r="D54" s="234"/>
      <c r="E54" s="190"/>
      <c r="F54" s="190"/>
      <c r="G54" s="235"/>
      <c r="H54" s="236"/>
      <c r="I54" s="237"/>
    </row>
    <row r="55" ht="16.15" customHeight="1" spans="1:9">
      <c r="A55" s="213" t="s">
        <v>1284</v>
      </c>
      <c r="B55" s="214" t="s">
        <v>543</v>
      </c>
      <c r="C55" s="215"/>
      <c r="D55" s="214"/>
      <c r="E55" s="216"/>
      <c r="F55" s="216"/>
      <c r="G55" s="215"/>
      <c r="H55" s="217"/>
      <c r="I55" s="218"/>
    </row>
    <row r="56" ht="13.15" customHeight="1" spans="1:9">
      <c r="A56" s="219" t="s">
        <v>1284</v>
      </c>
      <c r="B56" s="220" t="s">
        <v>1489</v>
      </c>
      <c r="C56" s="221"/>
      <c r="D56" s="220" t="s">
        <v>1490</v>
      </c>
      <c r="E56" s="222"/>
      <c r="F56" s="222"/>
      <c r="G56" s="221"/>
      <c r="H56" s="223"/>
      <c r="I56" s="224"/>
    </row>
    <row r="57" ht="79.15" customHeight="1" spans="1:9">
      <c r="A57" s="225" t="s">
        <v>1284</v>
      </c>
      <c r="B57" s="226" t="s">
        <v>1506</v>
      </c>
      <c r="C57" s="227"/>
      <c r="D57" s="226" t="s">
        <v>1507</v>
      </c>
      <c r="E57" s="228"/>
      <c r="F57" s="228"/>
      <c r="G57" s="227"/>
      <c r="H57" s="229"/>
      <c r="I57" s="230"/>
    </row>
    <row r="58" ht="110.65" customHeight="1" spans="1:9">
      <c r="A58" s="231" t="s">
        <v>99</v>
      </c>
      <c r="B58" s="232" t="s">
        <v>1527</v>
      </c>
      <c r="C58" s="233"/>
      <c r="D58" s="234" t="s">
        <v>1528</v>
      </c>
      <c r="E58" s="190"/>
      <c r="F58" s="190"/>
      <c r="G58" s="235"/>
      <c r="H58" s="236" t="s">
        <v>1529</v>
      </c>
      <c r="I58" s="237">
        <v>148.76</v>
      </c>
    </row>
    <row r="59" ht="16.15" customHeight="1" spans="1:9">
      <c r="A59" s="213" t="s">
        <v>1284</v>
      </c>
      <c r="B59" s="214" t="s">
        <v>543</v>
      </c>
      <c r="C59" s="215"/>
      <c r="D59" s="214"/>
      <c r="E59" s="216"/>
      <c r="F59" s="216"/>
      <c r="G59" s="215"/>
      <c r="H59" s="217"/>
      <c r="I59" s="218"/>
    </row>
    <row r="60" ht="13.15" customHeight="1" spans="1:9">
      <c r="A60" s="219" t="s">
        <v>1284</v>
      </c>
      <c r="B60" s="220" t="s">
        <v>1489</v>
      </c>
      <c r="C60" s="221"/>
      <c r="D60" s="220" t="s">
        <v>1490</v>
      </c>
      <c r="E60" s="222"/>
      <c r="F60" s="222"/>
      <c r="G60" s="221"/>
      <c r="H60" s="223"/>
      <c r="I60" s="224"/>
    </row>
    <row r="61" ht="110.65" customHeight="1" spans="1:9">
      <c r="A61" s="231" t="s">
        <v>102</v>
      </c>
      <c r="B61" s="232" t="s">
        <v>1530</v>
      </c>
      <c r="C61" s="233"/>
      <c r="D61" s="234" t="s">
        <v>1531</v>
      </c>
      <c r="E61" s="190"/>
      <c r="F61" s="190"/>
      <c r="G61" s="235"/>
      <c r="H61" s="236" t="s">
        <v>1532</v>
      </c>
      <c r="I61" s="237">
        <v>556.76</v>
      </c>
    </row>
    <row r="62" ht="16.15" customHeight="1" spans="1:9">
      <c r="A62" s="213" t="s">
        <v>1284</v>
      </c>
      <c r="B62" s="214" t="s">
        <v>543</v>
      </c>
      <c r="C62" s="215"/>
      <c r="D62" s="214"/>
      <c r="E62" s="216"/>
      <c r="F62" s="216"/>
      <c r="G62" s="215"/>
      <c r="H62" s="217"/>
      <c r="I62" s="218"/>
    </row>
    <row r="63" ht="13.15" customHeight="1" spans="1:9">
      <c r="A63" s="219" t="s">
        <v>1284</v>
      </c>
      <c r="B63" s="220" t="s">
        <v>1489</v>
      </c>
      <c r="C63" s="221"/>
      <c r="D63" s="220" t="s">
        <v>1490</v>
      </c>
      <c r="E63" s="222"/>
      <c r="F63" s="222"/>
      <c r="G63" s="221"/>
      <c r="H63" s="223"/>
      <c r="I63" s="224"/>
    </row>
    <row r="64" ht="79.15" customHeight="1" spans="1:9">
      <c r="A64" s="225" t="s">
        <v>1284</v>
      </c>
      <c r="B64" s="226" t="s">
        <v>1506</v>
      </c>
      <c r="C64" s="227"/>
      <c r="D64" s="226" t="s">
        <v>1533</v>
      </c>
      <c r="E64" s="228"/>
      <c r="F64" s="228"/>
      <c r="G64" s="227"/>
      <c r="H64" s="229"/>
      <c r="I64" s="230"/>
    </row>
    <row r="65" ht="110.65" customHeight="1" spans="1:9">
      <c r="A65" s="231" t="s">
        <v>105</v>
      </c>
      <c r="B65" s="232" t="s">
        <v>1534</v>
      </c>
      <c r="C65" s="233"/>
      <c r="D65" s="234" t="s">
        <v>1535</v>
      </c>
      <c r="E65" s="190"/>
      <c r="F65" s="190"/>
      <c r="G65" s="235"/>
      <c r="H65" s="236" t="s">
        <v>1536</v>
      </c>
      <c r="I65" s="237">
        <v>173.97</v>
      </c>
    </row>
    <row r="66" ht="16.15" customHeight="1" spans="1:9">
      <c r="A66" s="213" t="s">
        <v>1284</v>
      </c>
      <c r="B66" s="214" t="s">
        <v>543</v>
      </c>
      <c r="C66" s="215"/>
      <c r="D66" s="214"/>
      <c r="E66" s="216"/>
      <c r="F66" s="216"/>
      <c r="G66" s="215"/>
      <c r="H66" s="217"/>
      <c r="I66" s="218"/>
    </row>
    <row r="67" ht="26.45" customHeight="1" spans="1:9">
      <c r="A67" s="219" t="s">
        <v>1284</v>
      </c>
      <c r="B67" s="220" t="s">
        <v>1499</v>
      </c>
      <c r="C67" s="221"/>
      <c r="D67" s="220" t="s">
        <v>1500</v>
      </c>
      <c r="E67" s="222"/>
      <c r="F67" s="222"/>
      <c r="G67" s="221"/>
      <c r="H67" s="223"/>
      <c r="I67" s="224"/>
    </row>
    <row r="68" ht="39.6" customHeight="1" spans="1:9">
      <c r="A68" s="219" t="s">
        <v>1284</v>
      </c>
      <c r="B68" s="220" t="s">
        <v>1501</v>
      </c>
      <c r="C68" s="221"/>
      <c r="D68" s="220" t="s">
        <v>1502</v>
      </c>
      <c r="E68" s="222"/>
      <c r="F68" s="222"/>
      <c r="G68" s="221"/>
      <c r="H68" s="223"/>
      <c r="I68" s="224"/>
    </row>
    <row r="69" ht="13.15" customHeight="1" spans="1:9">
      <c r="A69" s="225" t="s">
        <v>1284</v>
      </c>
      <c r="B69" s="226" t="s">
        <v>1489</v>
      </c>
      <c r="C69" s="227"/>
      <c r="D69" s="226" t="s">
        <v>1490</v>
      </c>
      <c r="E69" s="228"/>
      <c r="F69" s="228"/>
      <c r="G69" s="227"/>
      <c r="H69" s="229"/>
      <c r="I69" s="230"/>
    </row>
    <row r="70" ht="97.35" customHeight="1" spans="1:9">
      <c r="A70" s="231" t="s">
        <v>108</v>
      </c>
      <c r="B70" s="232" t="s">
        <v>1537</v>
      </c>
      <c r="C70" s="233"/>
      <c r="D70" s="234" t="s">
        <v>1512</v>
      </c>
      <c r="E70" s="190"/>
      <c r="F70" s="190"/>
      <c r="G70" s="235"/>
      <c r="H70" s="236" t="s">
        <v>1513</v>
      </c>
      <c r="I70" s="237">
        <v>22.46</v>
      </c>
    </row>
    <row r="71" ht="16.15" customHeight="1" spans="1:9">
      <c r="A71" s="213" t="s">
        <v>1284</v>
      </c>
      <c r="B71" s="214" t="s">
        <v>543</v>
      </c>
      <c r="C71" s="215"/>
      <c r="D71" s="214"/>
      <c r="E71" s="216"/>
      <c r="F71" s="216"/>
      <c r="G71" s="215"/>
      <c r="H71" s="217"/>
      <c r="I71" s="218"/>
    </row>
    <row r="72" ht="13.15" customHeight="1" spans="1:9">
      <c r="A72" s="225" t="s">
        <v>1284</v>
      </c>
      <c r="B72" s="226" t="s">
        <v>1489</v>
      </c>
      <c r="C72" s="227"/>
      <c r="D72" s="226" t="s">
        <v>1490</v>
      </c>
      <c r="E72" s="228"/>
      <c r="F72" s="228"/>
      <c r="G72" s="227"/>
      <c r="H72" s="229"/>
      <c r="I72" s="230"/>
    </row>
    <row r="73" ht="84.2" customHeight="1" spans="1:9">
      <c r="A73" s="231" t="s">
        <v>111</v>
      </c>
      <c r="B73" s="232" t="s">
        <v>1538</v>
      </c>
      <c r="C73" s="233"/>
      <c r="D73" s="234" t="s">
        <v>1539</v>
      </c>
      <c r="E73" s="190"/>
      <c r="F73" s="190"/>
      <c r="G73" s="235"/>
      <c r="H73" s="236" t="s">
        <v>1540</v>
      </c>
      <c r="I73" s="237">
        <v>35.67</v>
      </c>
    </row>
    <row r="74" ht="16.15" customHeight="1" spans="1:9">
      <c r="A74" s="213" t="s">
        <v>1284</v>
      </c>
      <c r="B74" s="214" t="s">
        <v>543</v>
      </c>
      <c r="C74" s="215"/>
      <c r="D74" s="214"/>
      <c r="E74" s="216"/>
      <c r="F74" s="216"/>
      <c r="G74" s="215"/>
      <c r="H74" s="217"/>
      <c r="I74" s="218"/>
    </row>
    <row r="75" ht="13.15" customHeight="1" spans="1:9">
      <c r="A75" s="225" t="s">
        <v>1284</v>
      </c>
      <c r="B75" s="226" t="s">
        <v>1489</v>
      </c>
      <c r="C75" s="227"/>
      <c r="D75" s="226" t="s">
        <v>1490</v>
      </c>
      <c r="E75" s="228"/>
      <c r="F75" s="228"/>
      <c r="G75" s="227"/>
      <c r="H75" s="229"/>
      <c r="I75" s="230"/>
    </row>
    <row r="76" ht="84.2" customHeight="1" spans="1:9">
      <c r="A76" s="231" t="s">
        <v>114</v>
      </c>
      <c r="B76" s="232" t="s">
        <v>1541</v>
      </c>
      <c r="C76" s="233"/>
      <c r="D76" s="234" t="s">
        <v>1542</v>
      </c>
      <c r="E76" s="190"/>
      <c r="F76" s="190"/>
      <c r="G76" s="235"/>
      <c r="H76" s="236" t="s">
        <v>1543</v>
      </c>
      <c r="I76" s="237">
        <v>470.71</v>
      </c>
    </row>
    <row r="77" customHeight="1" spans="1:9">
      <c r="A77" s="231"/>
      <c r="B77" s="232"/>
      <c r="C77" s="233"/>
      <c r="D77" s="234"/>
      <c r="E77" s="190"/>
      <c r="F77" s="190"/>
      <c r="G77" s="235"/>
      <c r="H77" s="236"/>
      <c r="I77" s="237"/>
    </row>
    <row r="78" ht="16.15" customHeight="1" spans="1:9">
      <c r="A78" s="213" t="s">
        <v>1284</v>
      </c>
      <c r="B78" s="214" t="s">
        <v>543</v>
      </c>
      <c r="C78" s="215"/>
      <c r="D78" s="214"/>
      <c r="E78" s="216"/>
      <c r="F78" s="216"/>
      <c r="G78" s="215"/>
      <c r="H78" s="217"/>
      <c r="I78" s="218"/>
    </row>
    <row r="79" ht="13.15" customHeight="1" spans="1:9">
      <c r="A79" s="219" t="s">
        <v>1284</v>
      </c>
      <c r="B79" s="220" t="s">
        <v>1489</v>
      </c>
      <c r="C79" s="221"/>
      <c r="D79" s="220" t="s">
        <v>1490</v>
      </c>
      <c r="E79" s="222"/>
      <c r="F79" s="222"/>
      <c r="G79" s="221"/>
      <c r="H79" s="223"/>
      <c r="I79" s="224"/>
    </row>
    <row r="80" ht="79.15" customHeight="1" spans="1:9">
      <c r="A80" s="225" t="s">
        <v>1284</v>
      </c>
      <c r="B80" s="226" t="s">
        <v>1506</v>
      </c>
      <c r="C80" s="227"/>
      <c r="D80" s="226" t="s">
        <v>1507</v>
      </c>
      <c r="E80" s="228"/>
      <c r="F80" s="228"/>
      <c r="G80" s="227"/>
      <c r="H80" s="229"/>
      <c r="I80" s="230"/>
    </row>
    <row r="81" ht="150.2" customHeight="1" spans="1:10">
      <c r="A81" s="231" t="s">
        <v>117</v>
      </c>
      <c r="B81" s="232" t="s">
        <v>1544</v>
      </c>
      <c r="C81" s="233"/>
      <c r="D81" s="234" t="s">
        <v>1545</v>
      </c>
      <c r="E81" s="190"/>
      <c r="F81" s="190"/>
      <c r="G81" s="235"/>
      <c r="H81" s="236" t="s">
        <v>1546</v>
      </c>
      <c r="I81" s="237">
        <v>75.6</v>
      </c>
    </row>
    <row r="82" ht="16.15" customHeight="1" spans="1:10">
      <c r="A82" s="213" t="s">
        <v>1284</v>
      </c>
      <c r="B82" s="214" t="s">
        <v>543</v>
      </c>
      <c r="C82" s="215"/>
      <c r="D82" s="214"/>
      <c r="E82" s="216"/>
      <c r="F82" s="216"/>
      <c r="G82" s="215"/>
      <c r="H82" s="217"/>
      <c r="I82" s="218"/>
    </row>
    <row r="83" ht="13.15" customHeight="1" spans="1:10">
      <c r="A83" s="225" t="s">
        <v>1284</v>
      </c>
      <c r="B83" s="226" t="s">
        <v>1489</v>
      </c>
      <c r="C83" s="227"/>
      <c r="D83" s="226" t="s">
        <v>1490</v>
      </c>
      <c r="E83" s="228"/>
      <c r="F83" s="228"/>
      <c r="G83" s="227"/>
      <c r="H83" s="229"/>
      <c r="I83" s="230"/>
    </row>
    <row r="84" ht="123.75" customHeight="1" spans="1:10">
      <c r="A84" s="231" t="s">
        <v>1547</v>
      </c>
      <c r="B84" s="232" t="s">
        <v>1548</v>
      </c>
      <c r="C84" s="233"/>
      <c r="D84" s="234" t="s">
        <v>1549</v>
      </c>
      <c r="E84" s="190"/>
      <c r="F84" s="190"/>
      <c r="G84" s="235"/>
      <c r="H84" s="236" t="s">
        <v>1550</v>
      </c>
      <c r="I84" s="237">
        <v>81.05</v>
      </c>
    </row>
    <row r="85" ht="16.15" customHeight="1" spans="1:10">
      <c r="A85" s="213" t="s">
        <v>1284</v>
      </c>
      <c r="B85" s="214" t="s">
        <v>543</v>
      </c>
      <c r="C85" s="215"/>
      <c r="D85" s="214"/>
      <c r="E85" s="216"/>
      <c r="F85" s="216"/>
      <c r="G85" s="215"/>
      <c r="H85" s="217"/>
      <c r="I85" s="218"/>
    </row>
    <row r="86" ht="13.15" customHeight="1" spans="1:10">
      <c r="A86" s="225" t="s">
        <v>1284</v>
      </c>
      <c r="B86" s="226" t="s">
        <v>1489</v>
      </c>
      <c r="C86" s="227"/>
      <c r="D86" s="226" t="s">
        <v>1490</v>
      </c>
      <c r="E86" s="228"/>
      <c r="F86" s="228"/>
      <c r="G86" s="227"/>
      <c r="H86" s="229"/>
      <c r="I86" s="230"/>
    </row>
    <row r="87" ht="13.15" customHeight="1" spans="1:10">
      <c r="A87" s="225" t="s">
        <v>1551</v>
      </c>
      <c r="B87" s="226" t="s">
        <v>1552</v>
      </c>
      <c r="C87" s="227"/>
      <c r="D87" s="226"/>
      <c r="E87" s="228"/>
      <c r="F87" s="228"/>
      <c r="G87" s="227"/>
      <c r="H87" s="229"/>
      <c r="I87" s="238">
        <f>ROUND((SUM($I$14:$I$84)),2)</f>
        <v>5472.37</v>
      </c>
    </row>
    <row r="88" ht="13.15" customHeight="1" spans="1:10">
      <c r="A88" s="239"/>
      <c r="B88" s="240" t="s">
        <v>1381</v>
      </c>
      <c r="C88" s="241"/>
      <c r="D88" s="240"/>
      <c r="E88" s="242"/>
      <c r="F88" s="242"/>
      <c r="G88" s="241"/>
      <c r="H88" s="243"/>
      <c r="I88" s="244">
        <f>I87*0.4</f>
        <v>2188.948</v>
      </c>
    </row>
    <row r="89" ht="13.15" customHeight="1" spans="1:10">
      <c r="A89" s="239"/>
      <c r="B89" s="240" t="s">
        <v>1382</v>
      </c>
      <c r="C89" s="241"/>
      <c r="D89" s="240"/>
      <c r="E89" s="242"/>
      <c r="F89" s="242"/>
      <c r="G89" s="241"/>
      <c r="H89" s="243"/>
      <c r="I89" s="244">
        <f>I87*0.6</f>
        <v>3283.422</v>
      </c>
    </row>
    <row r="90" ht="13.15" customHeight="1" spans="1:10">
      <c r="A90" s="239"/>
      <c r="B90" s="240"/>
      <c r="C90" s="241"/>
      <c r="D90" s="240"/>
      <c r="E90" s="242"/>
      <c r="F90" s="242"/>
      <c r="G90" s="241"/>
      <c r="H90" s="243"/>
      <c r="I90" s="244"/>
    </row>
    <row r="91" ht="13.15" customHeight="1" spans="1:10">
      <c r="A91" s="225" t="s">
        <v>1553</v>
      </c>
      <c r="B91" s="226" t="s">
        <v>1554</v>
      </c>
      <c r="C91" s="227"/>
      <c r="D91" s="226" t="s">
        <v>1384</v>
      </c>
      <c r="E91" s="228"/>
      <c r="F91" s="228"/>
      <c r="G91" s="227"/>
      <c r="H91" s="229"/>
      <c r="I91" s="238">
        <f>I87*5.81</f>
        <v>31794.4697</v>
      </c>
    </row>
    <row r="92" ht="13.15" customHeight="1" spans="1:10">
      <c r="A92" s="239"/>
      <c r="B92" s="240" t="s">
        <v>1381</v>
      </c>
      <c r="C92" s="241"/>
      <c r="D92" s="240"/>
      <c r="E92" s="242"/>
      <c r="F92" s="242"/>
      <c r="G92" s="241"/>
      <c r="H92" s="243"/>
      <c r="I92" s="244">
        <f>I91*0.4</f>
        <v>12717.78788</v>
      </c>
    </row>
    <row r="93" ht="13.15" customHeight="1" spans="1:10">
      <c r="A93" s="239"/>
      <c r="B93" s="240" t="s">
        <v>1382</v>
      </c>
      <c r="C93" s="241"/>
      <c r="D93" s="240"/>
      <c r="E93" s="242"/>
      <c r="F93" s="242"/>
      <c r="G93" s="241"/>
      <c r="H93" s="243"/>
      <c r="I93" s="244">
        <f>I91*0.6</f>
        <v>19076.68182</v>
      </c>
    </row>
    <row r="95" s="183" customFormat="1" spans="1:10">
      <c r="B95" s="245" t="s">
        <v>245</v>
      </c>
      <c r="C95" s="245"/>
      <c r="H95" s="183" t="s">
        <v>1386</v>
      </c>
      <c r="J95"/>
    </row>
  </sheetData>
  <mergeCells count="179">
    <mergeCell ref="A1:C1"/>
    <mergeCell ref="D1:I1"/>
    <mergeCell ref="A3:I3"/>
    <mergeCell ref="A4:I4"/>
    <mergeCell ref="A6:C6"/>
    <mergeCell ref="D6:I6"/>
    <mergeCell ref="A8:C8"/>
    <mergeCell ref="D8:I8"/>
    <mergeCell ref="A10:C10"/>
    <mergeCell ref="D10:I10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5:C95"/>
    <mergeCell ref="A30:A31"/>
    <mergeCell ref="A41:A42"/>
    <mergeCell ref="A53:A54"/>
    <mergeCell ref="A76:A77"/>
    <mergeCell ref="H30:H31"/>
    <mergeCell ref="H41:H42"/>
    <mergeCell ref="H53:H54"/>
    <mergeCell ref="H76:H77"/>
    <mergeCell ref="I30:I31"/>
    <mergeCell ref="I41:I42"/>
    <mergeCell ref="I53:I54"/>
    <mergeCell ref="I76:I77"/>
    <mergeCell ref="B30:C31"/>
    <mergeCell ref="D30:G31"/>
    <mergeCell ref="B41:C42"/>
    <mergeCell ref="D41:G42"/>
    <mergeCell ref="B53:C54"/>
    <mergeCell ref="D53:G54"/>
    <mergeCell ref="B76:C77"/>
    <mergeCell ref="D76:G77"/>
  </mergeCells>
  <pageMargins left="0.393700787401575" right="0.393700787401575" top="0.748031496062992" bottom="0.748031496062992" header="0.31496062992126" footer="0.31496062992126"/>
  <pageSetup paperSize="9" orientation="portrait" useFirstPageNumber="1" horizontalDpi="300" verticalDpi="300"/>
  <headerFooter alignWithMargins="0">
    <oddFooter>&amp;CСтраница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49998474074526"/>
    <outlinePr summaryBelow="0" summaryRight="0"/>
    <pageSetUpPr autoPageBreaks="0"/>
  </sheetPr>
  <dimension ref="A1:J30"/>
  <sheetViews>
    <sheetView zoomScalePageLayoutView="70" zoomScaleSheetLayoutView="85" workbookViewId="0">
      <selection activeCell="C37" sqref="C37"/>
    </sheetView>
  </sheetViews>
  <sheetFormatPr defaultColWidth="9.14159292035398" defaultRowHeight="13.85"/>
  <cols>
    <col min="1" max="1" width="4.14159292035398" style="1" customWidth="1"/>
    <col min="2" max="2" width="35.141592920354" style="1" customWidth="1"/>
    <col min="3" max="3" width="9.14159292035398" style="1" customWidth="1"/>
    <col min="4" max="4" width="12.858407079646" style="1" customWidth="1"/>
    <col min="5" max="5" width="42.141592920354" style="1" customWidth="1"/>
    <col min="6" max="6" width="33.283185840708" style="1" customWidth="1"/>
    <col min="7" max="7" width="14.4247787610619" style="1" customWidth="1"/>
    <col min="8" max="8" width="5.14159292035398" style="1" customWidth="1"/>
    <col min="9" max="9" width="9.14159292035398" style="78"/>
    <col min="10" max="10" width="14" style="78" customWidth="1"/>
    <col min="11" max="16384" width="9.14159292035398" style="78"/>
  </cols>
  <sheetData>
    <row r="1" ht="15" customHeight="1" spans="1:8">
      <c r="G1" s="80" t="s">
        <v>1555</v>
      </c>
    </row>
    <row r="2" ht="17.25" customHeight="1" spans="1:8">
      <c r="A2" s="81" t="s">
        <v>922</v>
      </c>
      <c r="B2" s="81"/>
      <c r="C2" s="81"/>
      <c r="D2" s="82"/>
      <c r="E2" s="82"/>
      <c r="F2" s="82"/>
      <c r="G2" s="82"/>
    </row>
    <row r="3" ht="15.75" customHeight="1" spans="1:8">
      <c r="D3" s="83" t="s">
        <v>1556</v>
      </c>
      <c r="E3" s="83"/>
      <c r="F3" s="83"/>
      <c r="G3" s="83"/>
    </row>
    <row r="4" ht="25.5" customHeight="1" spans="1:8">
      <c r="A4" s="84" t="s">
        <v>1557</v>
      </c>
      <c r="B4" s="84"/>
      <c r="C4" s="84"/>
      <c r="D4" s="84"/>
      <c r="E4" s="84"/>
      <c r="F4" s="84"/>
      <c r="G4" s="84"/>
    </row>
    <row r="5" ht="15.75" customHeight="1" spans="1:8">
      <c r="A5" s="85" t="s">
        <v>1558</v>
      </c>
      <c r="B5" s="85"/>
      <c r="C5" s="85"/>
      <c r="D5" s="85"/>
      <c r="E5" s="85"/>
      <c r="F5" s="85"/>
      <c r="G5" s="85"/>
    </row>
    <row r="6" ht="72.75" customHeight="1" spans="1:8">
      <c r="A6" s="86" t="s">
        <v>1559</v>
      </c>
      <c r="B6" s="86"/>
      <c r="C6" s="86"/>
      <c r="D6" s="86" t="s">
        <v>1560</v>
      </c>
      <c r="E6" s="86"/>
      <c r="F6" s="86"/>
      <c r="G6" s="86"/>
    </row>
    <row r="7" ht="15" customHeight="1" spans="1:8">
      <c r="D7" s="87"/>
      <c r="E7" s="87"/>
      <c r="F7" s="87"/>
      <c r="G7" s="87"/>
    </row>
    <row r="8" ht="12.75" customHeight="1" spans="1:8">
      <c r="A8" s="87" t="s">
        <v>1561</v>
      </c>
    </row>
    <row r="9" s="79" customFormat="1" ht="29.25" customHeight="1" spans="1:8">
      <c r="A9" s="88" t="s">
        <v>1562</v>
      </c>
      <c r="B9" s="88"/>
      <c r="C9" s="88"/>
      <c r="D9" s="88"/>
      <c r="E9" s="88"/>
      <c r="F9" s="88"/>
      <c r="G9" s="88"/>
      <c r="H9" s="81"/>
    </row>
    <row r="10" s="79" customFormat="1" ht="29.25" customHeight="1" spans="1:8">
      <c r="A10" s="89" t="s">
        <v>1563</v>
      </c>
      <c r="B10" s="89"/>
      <c r="C10" s="89"/>
      <c r="D10" s="89"/>
      <c r="E10" s="89"/>
      <c r="F10" s="89"/>
      <c r="G10" s="89"/>
      <c r="H10" s="81"/>
    </row>
    <row r="11" ht="63" customHeight="1" spans="1:8">
      <c r="A11" s="131" t="s">
        <v>1394</v>
      </c>
      <c r="B11" s="132" t="s">
        <v>1564</v>
      </c>
      <c r="C11" s="133" t="s">
        <v>1565</v>
      </c>
      <c r="D11" s="133" t="s">
        <v>1566</v>
      </c>
      <c r="E11" s="134"/>
      <c r="F11" s="132" t="s">
        <v>1567</v>
      </c>
      <c r="G11" s="135" t="s">
        <v>1568</v>
      </c>
    </row>
    <row r="12" ht="15.75" customHeight="1" spans="1:8">
      <c r="A12" s="136">
        <v>1</v>
      </c>
      <c r="B12" s="137">
        <v>2</v>
      </c>
      <c r="C12" s="137">
        <v>3</v>
      </c>
      <c r="D12" s="137">
        <v>4</v>
      </c>
      <c r="E12" s="137"/>
      <c r="F12" s="137">
        <v>5</v>
      </c>
      <c r="G12" s="138">
        <v>6</v>
      </c>
    </row>
    <row r="13" ht="15.75" customHeight="1" spans="1:8">
      <c r="A13" s="139">
        <v>1</v>
      </c>
      <c r="B13" s="140" t="s">
        <v>1569</v>
      </c>
      <c r="C13" s="141" t="s">
        <v>556</v>
      </c>
      <c r="D13" s="142" t="s">
        <v>1570</v>
      </c>
      <c r="E13" s="143"/>
      <c r="F13" s="144" t="s">
        <v>1571</v>
      </c>
      <c r="G13" s="145">
        <f>194.31</f>
        <v>194.31</v>
      </c>
    </row>
    <row r="14" ht="15.75" customHeight="1" spans="1:8">
      <c r="A14" s="139"/>
      <c r="B14" s="146"/>
      <c r="C14" s="141"/>
      <c r="D14" s="147" t="s">
        <v>1572</v>
      </c>
      <c r="E14" s="148">
        <v>194.31</v>
      </c>
      <c r="F14" s="149"/>
      <c r="G14" s="150"/>
    </row>
    <row r="15" ht="15.75" customHeight="1" spans="1:8">
      <c r="A15" s="139"/>
      <c r="B15" s="141"/>
      <c r="C15" s="141"/>
      <c r="D15" s="147" t="s">
        <v>1573</v>
      </c>
      <c r="E15" s="147"/>
      <c r="F15" s="149"/>
      <c r="G15" s="150"/>
    </row>
    <row r="16" ht="32.25" customHeight="1" spans="1:8">
      <c r="A16" s="151">
        <v>2</v>
      </c>
      <c r="B16" s="152" t="s">
        <v>1574</v>
      </c>
      <c r="C16" s="153" t="s">
        <v>1575</v>
      </c>
      <c r="D16" s="142" t="s">
        <v>1576</v>
      </c>
      <c r="E16" s="143"/>
      <c r="F16" s="153" t="s">
        <v>1577</v>
      </c>
      <c r="G16" s="154">
        <f>ROUND(276.92*0.4*0.35*0.62*0.3,3)</f>
        <v>7.211</v>
      </c>
      <c r="H16" s="78"/>
    </row>
    <row r="17" ht="17.1" customHeight="1" spans="1:10">
      <c r="A17" s="155"/>
      <c r="B17" s="156"/>
      <c r="C17" s="157"/>
      <c r="D17" s="158" t="s">
        <v>1578</v>
      </c>
      <c r="E17" s="159" t="s">
        <v>1579</v>
      </c>
      <c r="F17" s="157"/>
      <c r="G17" s="160"/>
      <c r="H17" s="78"/>
    </row>
    <row r="18" ht="16.7" customHeight="1" spans="1:10">
      <c r="A18" s="155"/>
      <c r="B18" s="156"/>
      <c r="C18" s="157"/>
      <c r="D18" s="147" t="s">
        <v>1572</v>
      </c>
      <c r="E18" s="148">
        <v>276.92</v>
      </c>
      <c r="F18" s="157"/>
      <c r="G18" s="160"/>
      <c r="H18" s="78"/>
    </row>
    <row r="19" ht="15" customHeight="1" spans="1:10">
      <c r="A19" s="155"/>
      <c r="B19" s="156"/>
      <c r="C19" s="157"/>
      <c r="D19" s="147" t="s">
        <v>1573</v>
      </c>
      <c r="E19" s="147"/>
      <c r="F19" s="157"/>
      <c r="G19" s="160"/>
      <c r="H19" s="78"/>
    </row>
    <row r="20" ht="24.75" customHeight="1" spans="1:10">
      <c r="A20" s="155"/>
      <c r="B20" s="156"/>
      <c r="C20" s="157"/>
      <c r="D20" s="161" t="s">
        <v>1580</v>
      </c>
      <c r="E20" s="162" t="s">
        <v>1581</v>
      </c>
      <c r="F20" s="157"/>
      <c r="G20" s="160"/>
      <c r="H20" s="78"/>
    </row>
    <row r="21" ht="14.6" spans="1:10">
      <c r="A21" s="163">
        <f>A16+1</f>
        <v>3</v>
      </c>
      <c r="B21" s="164" t="s">
        <v>1582</v>
      </c>
      <c r="C21" s="164"/>
      <c r="D21" s="164"/>
      <c r="E21" s="164"/>
      <c r="F21" s="164"/>
      <c r="G21" s="165">
        <f>SUM(G13:G20)</f>
        <v>201.521</v>
      </c>
    </row>
    <row r="22" spans="1:10">
      <c r="A22" s="166"/>
      <c r="B22" s="167" t="s">
        <v>1381</v>
      </c>
      <c r="C22" s="167"/>
      <c r="D22" s="167"/>
      <c r="E22" s="167"/>
      <c r="F22" s="167"/>
      <c r="G22" s="168">
        <f>G21*0.4</f>
        <v>80.6084</v>
      </c>
    </row>
    <row r="23" ht="14.6" spans="1:10">
      <c r="A23" s="169"/>
      <c r="B23" s="170" t="s">
        <v>1382</v>
      </c>
      <c r="C23" s="170"/>
      <c r="D23" s="170"/>
      <c r="E23" s="170"/>
      <c r="F23" s="170"/>
      <c r="G23" s="171">
        <f>G21*0.6</f>
        <v>120.9126</v>
      </c>
    </row>
    <row r="24" ht="34.5" customHeight="1" spans="1:10">
      <c r="A24" s="172">
        <f>A21+1</f>
        <v>4</v>
      </c>
      <c r="B24" s="173" t="s">
        <v>1583</v>
      </c>
      <c r="C24" s="174"/>
      <c r="D24" s="174"/>
      <c r="E24" s="175"/>
      <c r="F24" s="132">
        <v>5.81</v>
      </c>
      <c r="G24" s="176">
        <f>ROUND(G21*F24,2)</f>
        <v>1170.84</v>
      </c>
    </row>
    <row r="25" ht="14.6" spans="1:10">
      <c r="A25" s="177"/>
      <c r="B25" s="178" t="s">
        <v>1381</v>
      </c>
      <c r="C25" s="179"/>
      <c r="D25" s="179"/>
      <c r="E25" s="180"/>
      <c r="F25" s="181"/>
      <c r="G25" s="182">
        <f>G24*0.4</f>
        <v>468.336</v>
      </c>
    </row>
    <row r="26" ht="14.6" spans="1:10">
      <c r="A26" s="177"/>
      <c r="B26" s="178" t="s">
        <v>1382</v>
      </c>
      <c r="C26" s="179"/>
      <c r="D26" s="179"/>
      <c r="E26" s="180"/>
      <c r="F26" s="181"/>
      <c r="G26" s="182">
        <f>G24*0.6</f>
        <v>702.504</v>
      </c>
    </row>
    <row r="28" s="1" customFormat="1" spans="1:10">
      <c r="B28" s="147" t="s">
        <v>1584</v>
      </c>
      <c r="C28" s="147"/>
      <c r="D28" s="77"/>
      <c r="I28" s="78"/>
      <c r="J28" s="78"/>
    </row>
    <row r="29" s="1" customFormat="1" spans="1:10">
      <c r="B29" s="147"/>
      <c r="C29" s="147"/>
      <c r="D29" s="147"/>
      <c r="I29" s="78"/>
      <c r="J29" s="78"/>
    </row>
    <row r="30" s="1" customFormat="1" spans="1:10">
      <c r="B30" s="147"/>
      <c r="C30" s="147"/>
      <c r="D30" s="77"/>
      <c r="I30" s="78"/>
      <c r="J30" s="78"/>
    </row>
  </sheetData>
  <mergeCells count="28">
    <mergeCell ref="A2:B2"/>
    <mergeCell ref="D2:G2"/>
    <mergeCell ref="D3:G3"/>
    <mergeCell ref="A4:G4"/>
    <mergeCell ref="A5:G5"/>
    <mergeCell ref="A6:B6"/>
    <mergeCell ref="D6:G6"/>
    <mergeCell ref="D7:G7"/>
    <mergeCell ref="A9:G9"/>
    <mergeCell ref="A10:G10"/>
    <mergeCell ref="D11:E11"/>
    <mergeCell ref="D12:E12"/>
    <mergeCell ref="D13:E13"/>
    <mergeCell ref="D16:E16"/>
    <mergeCell ref="D21:E21"/>
    <mergeCell ref="D22:E22"/>
    <mergeCell ref="D23:E23"/>
    <mergeCell ref="B24:E24"/>
    <mergeCell ref="B25:E25"/>
    <mergeCell ref="B26:E26"/>
    <mergeCell ref="A16:A20"/>
    <mergeCell ref="B13:B14"/>
    <mergeCell ref="B16:B20"/>
    <mergeCell ref="C16:C20"/>
    <mergeCell ref="F13:F15"/>
    <mergeCell ref="F16:F20"/>
    <mergeCell ref="G13:G15"/>
    <mergeCell ref="G16:G20"/>
  </mergeCells>
  <printOptions horizontalCentered="1"/>
  <pageMargins left="0.748031496062992" right="0.748031496062992" top="0.984251968503937" bottom="0.984251968503937" header="0.511811023622047" footer="0.511811023622047"/>
  <pageSetup paperSize="9" scale="55" fitToHeight="2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49998474074526"/>
    <outlinePr summaryBelow="0" summaryRight="0"/>
    <pageSetUpPr autoPageBreaks="0"/>
  </sheetPr>
  <dimension ref="A1:J31"/>
  <sheetViews>
    <sheetView zoomScalePageLayoutView="70" zoomScaleSheetLayoutView="85" workbookViewId="0">
      <selection activeCell="D37" sqref="D37"/>
    </sheetView>
  </sheetViews>
  <sheetFormatPr defaultColWidth="9.14159292035398" defaultRowHeight="13.85"/>
  <cols>
    <col min="1" max="1" width="4.14159292035398" style="1" customWidth="1"/>
    <col min="2" max="2" width="35.141592920354" style="1" customWidth="1"/>
    <col min="3" max="3" width="9.14159292035398" style="1" customWidth="1"/>
    <col min="4" max="4" width="12.858407079646" style="1" customWidth="1"/>
    <col min="5" max="5" width="42.141592920354" style="1" customWidth="1"/>
    <col min="6" max="6" width="33.283185840708" style="1" customWidth="1"/>
    <col min="7" max="7" width="14.4247787610619" style="1" customWidth="1"/>
    <col min="8" max="8" width="5.14159292035398" style="1" customWidth="1"/>
    <col min="9" max="9" width="9.14159292035398" style="78"/>
    <col min="10" max="10" width="14" style="78" customWidth="1"/>
    <col min="11" max="16384" width="9.14159292035398" style="78"/>
  </cols>
  <sheetData>
    <row r="1" ht="15" customHeight="1" spans="1:8">
      <c r="G1" s="80" t="s">
        <v>1555</v>
      </c>
    </row>
    <row r="2" ht="17.25" customHeight="1" spans="1:8">
      <c r="A2" s="81" t="s">
        <v>922</v>
      </c>
      <c r="B2" s="81"/>
      <c r="C2" s="81"/>
      <c r="D2" s="82"/>
      <c r="E2" s="82"/>
      <c r="F2" s="82"/>
      <c r="G2" s="82"/>
    </row>
    <row r="3" ht="15.75" customHeight="1" spans="1:8">
      <c r="D3" s="83" t="s">
        <v>1556</v>
      </c>
      <c r="E3" s="83"/>
      <c r="F3" s="83"/>
      <c r="G3" s="83"/>
    </row>
    <row r="4" ht="25.5" customHeight="1" spans="1:8">
      <c r="A4" s="84" t="s">
        <v>1585</v>
      </c>
      <c r="B4" s="84"/>
      <c r="C4" s="84"/>
      <c r="D4" s="84"/>
      <c r="E4" s="84"/>
      <c r="F4" s="84"/>
      <c r="G4" s="84"/>
    </row>
    <row r="5" ht="15.75" customHeight="1" spans="1:8">
      <c r="A5" s="85" t="s">
        <v>1558</v>
      </c>
      <c r="B5" s="85"/>
      <c r="C5" s="85"/>
      <c r="D5" s="85"/>
      <c r="E5" s="85"/>
      <c r="F5" s="85"/>
      <c r="G5" s="85"/>
    </row>
    <row r="6" ht="78" customHeight="1" spans="1:8">
      <c r="A6" s="86" t="s">
        <v>1559</v>
      </c>
      <c r="B6" s="86"/>
      <c r="C6" s="86"/>
      <c r="D6" s="86" t="s">
        <v>1586</v>
      </c>
      <c r="E6" s="86"/>
      <c r="F6" s="86"/>
      <c r="G6" s="86"/>
    </row>
    <row r="7" ht="15" customHeight="1" spans="1:8">
      <c r="D7" s="87"/>
      <c r="E7" s="87"/>
      <c r="F7" s="87"/>
      <c r="G7" s="87"/>
    </row>
    <row r="8" ht="12.75" customHeight="1" spans="1:8">
      <c r="A8" s="87" t="s">
        <v>1561</v>
      </c>
    </row>
    <row r="9" s="79" customFormat="1" ht="29.25" customHeight="1" spans="1:8">
      <c r="A9" s="88" t="s">
        <v>1562</v>
      </c>
      <c r="B9" s="88"/>
      <c r="C9" s="88"/>
      <c r="D9" s="88"/>
      <c r="E9" s="88"/>
      <c r="F9" s="88"/>
      <c r="G9" s="88"/>
      <c r="H9" s="81"/>
    </row>
    <row r="10" s="79" customFormat="1" ht="29.25" customHeight="1" spans="1:8">
      <c r="A10" s="88" t="s">
        <v>1563</v>
      </c>
      <c r="B10" s="88"/>
      <c r="C10" s="88"/>
      <c r="D10" s="88"/>
      <c r="E10" s="88"/>
      <c r="F10" s="88"/>
      <c r="G10" s="88"/>
      <c r="H10" s="81"/>
    </row>
    <row r="11" s="79" customFormat="1" ht="29.25" customHeight="1" spans="1:8">
      <c r="A11" s="89" t="s">
        <v>1587</v>
      </c>
      <c r="B11" s="89"/>
      <c r="C11" s="89"/>
      <c r="D11" s="89"/>
      <c r="E11" s="89"/>
      <c r="F11" s="89"/>
      <c r="G11" s="89"/>
      <c r="H11" s="81"/>
    </row>
    <row r="12" s="79" customFormat="1" ht="29.25" customHeight="1" spans="1:8">
      <c r="A12" s="89"/>
      <c r="B12" s="89"/>
      <c r="C12" s="89"/>
      <c r="D12" s="89"/>
      <c r="E12" s="89"/>
      <c r="F12" s="89"/>
      <c r="G12" s="89"/>
      <c r="H12" s="81"/>
    </row>
    <row r="13" ht="63" customHeight="1" spans="1:8">
      <c r="A13" s="90" t="s">
        <v>1394</v>
      </c>
      <c r="B13" s="91" t="s">
        <v>1564</v>
      </c>
      <c r="C13" s="92" t="s">
        <v>1565</v>
      </c>
      <c r="D13" s="92" t="s">
        <v>1566</v>
      </c>
      <c r="E13" s="93"/>
      <c r="F13" s="91" t="s">
        <v>1567</v>
      </c>
      <c r="G13" s="94" t="s">
        <v>1568</v>
      </c>
    </row>
    <row r="14" ht="15.75" customHeight="1" spans="1:8">
      <c r="A14" s="95">
        <v>1</v>
      </c>
      <c r="B14" s="96">
        <v>2</v>
      </c>
      <c r="C14" s="96">
        <v>3</v>
      </c>
      <c r="D14" s="96">
        <v>4</v>
      </c>
      <c r="E14" s="96"/>
      <c r="F14" s="96">
        <v>5</v>
      </c>
      <c r="G14" s="97">
        <v>6</v>
      </c>
    </row>
    <row r="15" ht="15.75" customHeight="1" spans="1:8">
      <c r="A15" s="98">
        <v>1</v>
      </c>
      <c r="B15" s="99" t="s">
        <v>1569</v>
      </c>
      <c r="C15" s="100" t="s">
        <v>1588</v>
      </c>
      <c r="D15" s="101" t="s">
        <v>1589</v>
      </c>
      <c r="E15" s="102"/>
      <c r="F15" s="103">
        <v>91</v>
      </c>
      <c r="G15" s="104">
        <f>F15</f>
        <v>91</v>
      </c>
    </row>
    <row r="16" ht="15.75" customHeight="1" spans="1:8">
      <c r="A16" s="98"/>
      <c r="B16" s="105"/>
      <c r="C16" s="100"/>
      <c r="D16" s="77" t="s">
        <v>1572</v>
      </c>
      <c r="E16" s="106">
        <v>91</v>
      </c>
      <c r="F16" s="107"/>
      <c r="G16" s="108"/>
    </row>
    <row r="17" ht="15.75" customHeight="1" spans="1:10">
      <c r="A17" s="98"/>
      <c r="B17" s="100"/>
      <c r="C17" s="100"/>
      <c r="D17" s="77" t="s">
        <v>1573</v>
      </c>
      <c r="E17" s="77"/>
      <c r="F17" s="107"/>
      <c r="G17" s="108"/>
    </row>
    <row r="18" ht="32.25" customHeight="1" spans="1:10">
      <c r="A18" s="109">
        <v>2</v>
      </c>
      <c r="B18" s="110" t="s">
        <v>1574</v>
      </c>
      <c r="C18" s="111" t="s">
        <v>1575</v>
      </c>
      <c r="D18" s="101" t="s">
        <v>1576</v>
      </c>
      <c r="E18" s="102"/>
      <c r="F18" s="111">
        <v>276.92</v>
      </c>
      <c r="G18" s="112">
        <f>F18</f>
        <v>276.92</v>
      </c>
      <c r="H18" s="78"/>
    </row>
    <row r="19" ht="17.1" customHeight="1" spans="1:10">
      <c r="A19" s="113"/>
      <c r="B19" s="114"/>
      <c r="C19" s="115"/>
      <c r="D19" s="116" t="s">
        <v>1578</v>
      </c>
      <c r="E19" s="117" t="s">
        <v>1579</v>
      </c>
      <c r="F19" s="115"/>
      <c r="G19" s="108"/>
      <c r="H19" s="78"/>
    </row>
    <row r="20" ht="16.7" customHeight="1" spans="1:10">
      <c r="A20" s="113"/>
      <c r="B20" s="114"/>
      <c r="C20" s="115"/>
      <c r="D20" s="77" t="s">
        <v>1572</v>
      </c>
      <c r="E20" s="106">
        <v>276.92</v>
      </c>
      <c r="F20" s="115"/>
      <c r="G20" s="108"/>
      <c r="H20" s="78"/>
    </row>
    <row r="21" ht="15" customHeight="1" spans="1:10">
      <c r="A21" s="113"/>
      <c r="B21" s="114"/>
      <c r="C21" s="115"/>
      <c r="D21" s="77" t="s">
        <v>1573</v>
      </c>
      <c r="E21" s="77"/>
      <c r="F21" s="115"/>
      <c r="G21" s="108"/>
      <c r="H21" s="78"/>
    </row>
    <row r="22" ht="14.6" spans="1:10">
      <c r="A22" s="118">
        <f>A18+1</f>
        <v>3</v>
      </c>
      <c r="B22" s="119" t="s">
        <v>1582</v>
      </c>
      <c r="C22" s="119"/>
      <c r="D22" s="119"/>
      <c r="E22" s="119"/>
      <c r="F22" s="119"/>
      <c r="G22" s="120">
        <f>SUM(G15:G21)</f>
        <v>367.92</v>
      </c>
    </row>
    <row r="23" spans="1:10">
      <c r="A23" s="121"/>
      <c r="B23" s="122" t="s">
        <v>1381</v>
      </c>
      <c r="C23" s="122"/>
      <c r="D23" s="122"/>
      <c r="E23" s="122"/>
      <c r="F23" s="122"/>
      <c r="G23" s="123">
        <f>G22*0.4</f>
        <v>147.168</v>
      </c>
    </row>
    <row r="24" spans="1:10">
      <c r="A24" s="121"/>
      <c r="B24" s="122" t="s">
        <v>1382</v>
      </c>
      <c r="C24" s="122"/>
      <c r="D24" s="122"/>
      <c r="E24" s="122"/>
      <c r="F24" s="122"/>
      <c r="G24" s="123">
        <f>G22*0.6</f>
        <v>220.752</v>
      </c>
    </row>
    <row r="25" ht="34.5" customHeight="1" spans="1:10">
      <c r="A25" s="124">
        <f>A22+1</f>
        <v>4</v>
      </c>
      <c r="B25" s="125" t="s">
        <v>1583</v>
      </c>
      <c r="C25" s="126"/>
      <c r="D25" s="126"/>
      <c r="E25" s="127"/>
      <c r="F25" s="128">
        <v>5.81</v>
      </c>
      <c r="G25" s="129">
        <f>ROUND(G22*F25,2)</f>
        <v>2137.62</v>
      </c>
    </row>
    <row r="26" ht="14.6" spans="1:10">
      <c r="A26" s="124"/>
      <c r="B26" s="125" t="s">
        <v>1381</v>
      </c>
      <c r="C26" s="126"/>
      <c r="D26" s="126"/>
      <c r="E26" s="127"/>
      <c r="F26" s="128"/>
      <c r="G26" s="130">
        <f>G25*0.4</f>
        <v>855.048</v>
      </c>
    </row>
    <row r="27" ht="14.6" spans="1:10">
      <c r="A27" s="124"/>
      <c r="B27" s="125" t="s">
        <v>1382</v>
      </c>
      <c r="C27" s="126"/>
      <c r="D27" s="126"/>
      <c r="E27" s="127"/>
      <c r="F27" s="128"/>
      <c r="G27" s="130">
        <f>G25*0.6</f>
        <v>1282.572</v>
      </c>
    </row>
    <row r="29" s="1" customFormat="1" spans="1:10">
      <c r="B29" s="77" t="s">
        <v>1584</v>
      </c>
      <c r="C29" s="77"/>
      <c r="D29" s="77"/>
      <c r="I29" s="78"/>
      <c r="J29" s="78"/>
    </row>
    <row r="30" s="1" customFormat="1" spans="1:10">
      <c r="B30" s="77"/>
      <c r="C30" s="77"/>
      <c r="D30" s="77"/>
      <c r="I30" s="78"/>
      <c r="J30" s="78"/>
    </row>
    <row r="31" s="1" customFormat="1" spans="1:10">
      <c r="B31" s="77"/>
      <c r="C31" s="77"/>
      <c r="D31" s="77"/>
      <c r="I31" s="78"/>
      <c r="J31" s="78"/>
    </row>
  </sheetData>
  <mergeCells count="29">
    <mergeCell ref="A2:B2"/>
    <mergeCell ref="D2:G2"/>
    <mergeCell ref="D3:G3"/>
    <mergeCell ref="A4:G4"/>
    <mergeCell ref="A5:G5"/>
    <mergeCell ref="A6:B6"/>
    <mergeCell ref="D6:G6"/>
    <mergeCell ref="D7:G7"/>
    <mergeCell ref="A9:G9"/>
    <mergeCell ref="A10:E10"/>
    <mergeCell ref="A11:G11"/>
    <mergeCell ref="D13:E13"/>
    <mergeCell ref="D14:E14"/>
    <mergeCell ref="D15:E15"/>
    <mergeCell ref="D18:E18"/>
    <mergeCell ref="D22:E22"/>
    <mergeCell ref="D23:E23"/>
    <mergeCell ref="D24:E24"/>
    <mergeCell ref="B25:E25"/>
    <mergeCell ref="B26:E26"/>
    <mergeCell ref="B27:E27"/>
    <mergeCell ref="A18:A21"/>
    <mergeCell ref="B15:B16"/>
    <mergeCell ref="B18:B21"/>
    <mergeCell ref="C18:C21"/>
    <mergeCell ref="F15:F17"/>
    <mergeCell ref="F18:F21"/>
    <mergeCell ref="G15:G17"/>
    <mergeCell ref="G18:G21"/>
  </mergeCells>
  <printOptions horizontalCentered="1"/>
  <pageMargins left="0.748031496062992" right="0.748031496062992" top="0.984251968503937" bottom="0.984251968503937" header="0.511811023622047" footer="0.511811023622047"/>
  <pageSetup paperSize="9" scale="55" fitToHeight="2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49998474074526"/>
  </sheetPr>
  <dimension ref="A3:K84"/>
  <sheetViews>
    <sheetView view="pageBreakPreview" zoomScale="90" zoomScaleNormal="70" workbookViewId="0">
      <selection activeCell="B68" sqref="B68"/>
    </sheetView>
  </sheetViews>
  <sheetFormatPr defaultColWidth="9" defaultRowHeight="15.75"/>
  <cols>
    <col min="1" max="1" width="7.28318584070797" style="2" customWidth="1"/>
    <col min="2" max="2" width="62.858407079646" style="2" customWidth="1"/>
    <col min="3" max="3" width="24.858407079646" style="2" customWidth="1"/>
    <col min="4" max="4" width="14" style="2" customWidth="1"/>
    <col min="5" max="5" width="15.283185840708" style="2" customWidth="1"/>
    <col min="6" max="6" width="12" style="2" customWidth="1"/>
    <col min="7" max="7" width="22.858407079646" style="2" customWidth="1"/>
    <col min="8" max="8" width="23.858407079646" style="2" customWidth="1"/>
    <col min="9" max="16384" width="9.14159292035398" style="2"/>
  </cols>
  <sheetData>
    <row r="3" spans="1:11">
      <c r="A3" s="3"/>
      <c r="B3" s="4"/>
      <c r="C3" s="3"/>
      <c r="D3" s="3"/>
      <c r="E3" s="3"/>
      <c r="F3" s="3"/>
      <c r="G3" s="3"/>
      <c r="H3" s="5" t="s">
        <v>1590</v>
      </c>
    </row>
    <row r="4" spans="1:11">
      <c r="A4" s="3"/>
      <c r="B4" s="4" t="s">
        <v>922</v>
      </c>
      <c r="C4" s="6"/>
      <c r="D4" s="6"/>
      <c r="E4" s="6"/>
      <c r="F4" s="6"/>
      <c r="G4" s="6"/>
      <c r="H4" s="6"/>
    </row>
    <row r="5" spans="1:11">
      <c r="A5" s="3"/>
      <c r="B5" s="4"/>
      <c r="C5" s="7" t="s">
        <v>1556</v>
      </c>
      <c r="D5" s="7"/>
      <c r="E5" s="7"/>
      <c r="F5" s="7"/>
      <c r="G5" s="7"/>
      <c r="H5" s="7"/>
    </row>
    <row r="6" ht="23.25" customHeight="1" spans="1:11">
      <c r="A6" s="8" t="s">
        <v>1591</v>
      </c>
      <c r="B6" s="8"/>
      <c r="C6" s="8"/>
      <c r="D6" s="8"/>
      <c r="E6" s="8"/>
      <c r="F6" s="8"/>
      <c r="G6" s="8"/>
      <c r="H6" s="8"/>
    </row>
    <row r="7" ht="24" customHeight="1" spans="1:11">
      <c r="A7" s="9" t="s">
        <v>1592</v>
      </c>
      <c r="B7" s="9"/>
      <c r="C7" s="9"/>
      <c r="D7" s="9"/>
      <c r="E7" s="9"/>
      <c r="F7" s="9"/>
      <c r="G7" s="9"/>
      <c r="H7" s="9"/>
    </row>
    <row r="8" ht="88.5" customHeight="1" spans="1:11">
      <c r="A8" s="10" t="s">
        <v>1273</v>
      </c>
      <c r="B8" s="10"/>
      <c r="C8" s="11" t="s">
        <v>1593</v>
      </c>
      <c r="D8" s="11"/>
      <c r="E8" s="11"/>
      <c r="F8" s="11"/>
      <c r="G8" s="11"/>
      <c r="H8" s="11"/>
    </row>
    <row r="9" spans="1:11">
      <c r="A9" s="8"/>
      <c r="B9" s="8"/>
      <c r="C9" s="8"/>
      <c r="D9" s="8"/>
      <c r="E9" s="8"/>
      <c r="F9" s="8"/>
      <c r="G9" s="8"/>
      <c r="H9" s="8"/>
    </row>
    <row r="10" spans="1:11">
      <c r="A10" s="12" t="s">
        <v>1594</v>
      </c>
      <c r="B10" s="13"/>
      <c r="C10" s="14"/>
      <c r="D10" s="14"/>
      <c r="E10" s="14"/>
      <c r="F10" s="14"/>
      <c r="G10" s="14"/>
      <c r="H10" s="4"/>
    </row>
    <row r="11" ht="45" spans="1:11">
      <c r="A11" s="15" t="s">
        <v>59</v>
      </c>
      <c r="B11" s="15" t="s">
        <v>1595</v>
      </c>
      <c r="C11" s="15" t="s">
        <v>1596</v>
      </c>
      <c r="D11" s="15" t="s">
        <v>1597</v>
      </c>
      <c r="E11" s="15" t="s">
        <v>1598</v>
      </c>
      <c r="F11" s="15" t="s">
        <v>1599</v>
      </c>
      <c r="G11" s="15" t="s">
        <v>1600</v>
      </c>
      <c r="H11" s="15" t="s">
        <v>1601</v>
      </c>
    </row>
    <row r="12" ht="17.25" customHeight="1" spans="1:11">
      <c r="A12" s="16">
        <v>1</v>
      </c>
      <c r="B12" s="17" t="s">
        <v>1602</v>
      </c>
      <c r="C12" s="18" t="s">
        <v>1603</v>
      </c>
      <c r="D12" s="19">
        <v>1</v>
      </c>
      <c r="E12" s="19">
        <v>0.5</v>
      </c>
      <c r="F12" s="19">
        <f>D12*E12</f>
        <v>0.5</v>
      </c>
      <c r="G12" s="20">
        <f>C34</f>
        <v>5585.79389408907</v>
      </c>
      <c r="H12" s="21">
        <f>F12*G12</f>
        <v>2792.89694704453</v>
      </c>
    </row>
    <row r="13" spans="1:11">
      <c r="A13" s="22"/>
      <c r="B13" s="23"/>
      <c r="C13" s="24" t="s">
        <v>1604</v>
      </c>
      <c r="D13" s="25">
        <v>1</v>
      </c>
      <c r="E13" s="19">
        <v>2</v>
      </c>
      <c r="F13" s="19">
        <f>D13*E13</f>
        <v>2</v>
      </c>
      <c r="G13" s="20">
        <f>C34</f>
        <v>5585.79389408907</v>
      </c>
      <c r="H13" s="21">
        <f>F13*G13</f>
        <v>11171.5877881781</v>
      </c>
    </row>
    <row r="14" spans="1:11">
      <c r="A14" s="26"/>
      <c r="B14" s="27"/>
      <c r="C14" s="24" t="s">
        <v>1605</v>
      </c>
      <c r="D14" s="25">
        <v>2</v>
      </c>
      <c r="E14" s="25">
        <v>5</v>
      </c>
      <c r="F14" s="19">
        <f>D14*E14</f>
        <v>10</v>
      </c>
      <c r="G14" s="20">
        <f>C34</f>
        <v>5585.79389408907</v>
      </c>
      <c r="H14" s="21">
        <f>F14*G14</f>
        <v>55857.9389408907</v>
      </c>
    </row>
    <row r="15" spans="1:11">
      <c r="A15" s="28" t="s">
        <v>1606</v>
      </c>
      <c r="B15" s="29"/>
      <c r="C15" s="29"/>
      <c r="D15" s="29"/>
      <c r="E15" s="29"/>
      <c r="F15" s="29"/>
      <c r="G15" s="30"/>
      <c r="H15" s="31">
        <f>ROUND(SUM(H12:H14),0)</f>
        <v>69822</v>
      </c>
      <c r="K15" s="32">
        <f>H15</f>
        <v>69822</v>
      </c>
    </row>
    <row r="16" spans="1:11">
      <c r="A16" s="33"/>
      <c r="B16" s="34"/>
      <c r="C16" s="34"/>
      <c r="D16" s="34"/>
      <c r="E16" s="34"/>
      <c r="F16" s="34"/>
      <c r="G16" s="34"/>
      <c r="H16" s="35"/>
    </row>
    <row r="17" spans="1:8">
      <c r="A17" s="33"/>
      <c r="B17" s="36" t="str">
        <f>"Стоимость работ: "&amp;SUBSTITUTE(PROPER(INDEX(n_4,MID(TEXT(K15,n0),1,1)+1)&amp;INDEX(n0x,MID(TEXT(K15,n0),2,1)+1,MID(TEXT(K15,n0),3,1)+1)&amp;IF(-MID(TEXT(K15,n0),1,3),"миллиард"&amp;VLOOKUP(MID(TEXT(K15,n0),3,1)*AND(MID(TEXT(K15,n0),2,1)-1),мил,2),"")&amp;INDEX(n_4,MID(TEXT(K15,n0),4,1)+1)&amp;INDEX(n0x,MID(TEXT(K15,n0),5,1)+1,MID(TEXT(K15,n0),6,1)+1)&amp;IF(-MID(TEXT(K15,n0),4,3),"миллион"&amp;VLOOKUP(MID(TEXT(K15,n0),6,1)*AND(MID(TEXT(K15,n0),5,1)-1),мил,2),"")&amp;INDEX(n_4,MID(TEXT(K15,n0),7,1)+1)&amp;INDEX(n1x,MID(TEXT(K15,n0),8,1)+1,MID(TEXT(K15,n0),9,1)+1)&amp;IF(-MID(TEXT(K15,n0),7,3),VLOOKUP(MID(TEXT(K15,n0),9,1)*AND(MID(TEXT(K15,n0),8,1)-1),тыс,2),"")&amp;INDEX(n_4,MID(TEXT(K15,n0),10,1)+1)&amp;INDEX(n0x,MID(TEXT(K15,n0),11,1)+1,MID(TEXT(K15,n0),12,1)+1)),"z"," ")&amp;IF(TRUNC(TEXT(K15,n0)),"","Ноль ")&amp;"рубл"&amp;VLOOKUP(MOD(MAX(MOD(MID(TEXT(K15,n0),11,2)-11,100),9),10),{0,"ь ";1,"я ";4,"ей "},2)</f>
        <v>Стоимость работ: Шестьдесят девять тысяч восемьсот двадцать два рубля </v>
      </c>
      <c r="C17" s="34"/>
      <c r="D17" s="34"/>
      <c r="E17" s="34"/>
      <c r="F17" s="34"/>
      <c r="G17" s="34"/>
      <c r="H17" s="35"/>
    </row>
    <row r="18" spans="1:8">
      <c r="A18" s="33"/>
      <c r="B18" s="36"/>
      <c r="C18" s="34"/>
      <c r="D18" s="34"/>
      <c r="E18" s="34"/>
      <c r="F18" s="34"/>
      <c r="G18" s="34"/>
      <c r="H18" s="35"/>
    </row>
    <row r="19" spans="1:8">
      <c r="A19" s="33"/>
      <c r="B19" s="1645" t="s">
        <v>1607</v>
      </c>
      <c r="C19" s="38" t="s">
        <v>769</v>
      </c>
      <c r="D19" s="39">
        <f>H15/1000</f>
        <v>69.822</v>
      </c>
      <c r="E19" s="34"/>
      <c r="F19" s="34"/>
      <c r="G19" s="34"/>
      <c r="H19" s="35"/>
    </row>
    <row r="20" spans="1:8">
      <c r="A20" s="33"/>
      <c r="B20" s="1645" t="s">
        <v>1608</v>
      </c>
      <c r="C20" s="38" t="s">
        <v>769</v>
      </c>
      <c r="D20" s="39">
        <f>D19/5.83</f>
        <v>11.9763293310463</v>
      </c>
      <c r="E20" s="34"/>
      <c r="F20" s="34"/>
      <c r="G20" s="34"/>
      <c r="H20" s="35"/>
    </row>
    <row r="21" spans="1:8">
      <c r="A21" s="33"/>
      <c r="B21" s="36"/>
      <c r="C21" s="34"/>
      <c r="D21" s="34"/>
      <c r="E21" s="34"/>
      <c r="F21" s="34"/>
      <c r="G21" s="34"/>
      <c r="H21" s="35"/>
    </row>
    <row r="22" ht="30.75" customHeight="1" spans="1:8">
      <c r="A22" s="40" t="s">
        <v>1609</v>
      </c>
      <c r="B22" s="40"/>
      <c r="C22" s="36" t="s">
        <v>1610</v>
      </c>
      <c r="D22" s="34"/>
      <c r="E22" s="34"/>
      <c r="F22" s="34"/>
      <c r="G22" s="34"/>
      <c r="H22" s="35"/>
    </row>
    <row r="23" spans="1:8">
      <c r="A23" s="41"/>
      <c r="B23" s="36"/>
      <c r="C23" s="36"/>
      <c r="D23" s="34"/>
      <c r="E23" s="34"/>
      <c r="F23" s="34"/>
      <c r="G23" s="34"/>
      <c r="H23" s="35"/>
    </row>
    <row r="24" spans="1:8">
      <c r="A24" s="40" t="s">
        <v>1611</v>
      </c>
      <c r="B24" s="40"/>
      <c r="C24" s="36"/>
      <c r="D24" s="34"/>
      <c r="E24" s="34"/>
      <c r="F24" s="34"/>
      <c r="G24" s="34"/>
      <c r="H24" s="35"/>
    </row>
    <row r="25" spans="1:8">
      <c r="A25" s="3"/>
      <c r="B25" s="4"/>
      <c r="C25" s="3"/>
      <c r="D25" s="3"/>
      <c r="E25" s="3"/>
      <c r="F25" s="42"/>
      <c r="G25" s="42"/>
      <c r="H25" s="43"/>
    </row>
    <row r="26" spans="1:8">
      <c r="A26" s="12" t="s">
        <v>1612</v>
      </c>
      <c r="B26" s="4"/>
      <c r="C26" s="3"/>
      <c r="D26" s="3"/>
      <c r="E26" s="3"/>
      <c r="F26" s="3"/>
      <c r="G26" s="44"/>
      <c r="H26" s="4"/>
    </row>
    <row r="27" ht="30" spans="1:8">
      <c r="A27" s="45" t="s">
        <v>156</v>
      </c>
      <c r="B27" s="45" t="s">
        <v>1613</v>
      </c>
      <c r="C27" s="15" t="s">
        <v>1614</v>
      </c>
      <c r="D27" s="3"/>
      <c r="E27" s="3"/>
      <c r="F27" s="46"/>
      <c r="G27" s="47"/>
      <c r="H27" s="4"/>
    </row>
    <row r="28" ht="60" customHeight="1" spans="1:8">
      <c r="A28" s="48">
        <v>1</v>
      </c>
      <c r="B28" s="49" t="s">
        <v>1615</v>
      </c>
      <c r="C28" s="50">
        <f>E78</f>
        <v>76479.2</v>
      </c>
      <c r="D28" s="51"/>
      <c r="E28" s="3"/>
      <c r="F28" s="42"/>
      <c r="G28" s="42"/>
      <c r="H28" s="4"/>
    </row>
    <row r="29" spans="1:8">
      <c r="A29" s="48">
        <v>2</v>
      </c>
      <c r="B29" s="52" t="s">
        <v>1616</v>
      </c>
      <c r="C29" s="53">
        <f>C28*0.302</f>
        <v>23096.7184</v>
      </c>
      <c r="D29" s="54">
        <f>C29/C28</f>
        <v>0.302</v>
      </c>
      <c r="E29" s="4"/>
      <c r="F29" s="4"/>
      <c r="G29" s="4"/>
      <c r="H29" s="4"/>
    </row>
    <row r="30" spans="1:8">
      <c r="A30" s="48">
        <v>3</v>
      </c>
      <c r="B30" s="52" t="s">
        <v>1617</v>
      </c>
      <c r="C30" s="53">
        <f>C36</f>
        <v>9923.3746031746</v>
      </c>
      <c r="D30" s="54">
        <f>C30/C28</f>
        <v>0.129752594210904</v>
      </c>
      <c r="E30" s="4" t="s">
        <v>1618</v>
      </c>
      <c r="F30" s="4"/>
      <c r="G30" s="4"/>
      <c r="H30" s="4"/>
    </row>
    <row r="31" spans="1:8">
      <c r="A31" s="48">
        <v>4</v>
      </c>
      <c r="B31" s="52" t="s">
        <v>1619</v>
      </c>
      <c r="C31" s="53">
        <f>SUM(C28:C30)</f>
        <v>109499.293003175</v>
      </c>
      <c r="D31" s="54"/>
      <c r="E31" s="3"/>
      <c r="F31" s="42"/>
      <c r="G31" s="42"/>
      <c r="H31" s="4"/>
    </row>
    <row r="32" spans="1:8">
      <c r="A32" s="48">
        <v>5</v>
      </c>
      <c r="B32" s="52" t="s">
        <v>1620</v>
      </c>
      <c r="C32" s="53">
        <f>C31*0.05</f>
        <v>5474.96465015873</v>
      </c>
      <c r="D32" s="54">
        <f>C32/C31</f>
        <v>0.05</v>
      </c>
      <c r="E32" s="3"/>
      <c r="F32" s="55"/>
      <c r="G32" s="42"/>
      <c r="H32" s="4"/>
    </row>
    <row r="33" spans="1:8">
      <c r="A33" s="48">
        <v>6</v>
      </c>
      <c r="B33" s="52" t="s">
        <v>1621</v>
      </c>
      <c r="C33" s="50">
        <f>SUM(C31:C32)</f>
        <v>114974.257653333</v>
      </c>
      <c r="D33" s="54"/>
      <c r="E33" s="3"/>
      <c r="F33" s="42"/>
      <c r="G33" s="42"/>
      <c r="H33" s="4"/>
    </row>
    <row r="34" spans="1:8">
      <c r="A34" s="48">
        <v>7</v>
      </c>
      <c r="B34" s="52" t="s">
        <v>1622</v>
      </c>
      <c r="C34" s="56">
        <f>C33*12/247</f>
        <v>5585.79389408907</v>
      </c>
      <c r="D34" s="3"/>
      <c r="E34" s="3"/>
      <c r="F34" s="57"/>
      <c r="G34" s="42"/>
      <c r="H34" s="4"/>
    </row>
    <row r="35" spans="1:8">
      <c r="A35" s="3"/>
      <c r="B35" s="4"/>
      <c r="C35" s="3"/>
      <c r="D35" s="3"/>
      <c r="E35" s="3"/>
      <c r="F35" s="42"/>
      <c r="G35" s="42"/>
      <c r="H35" s="4"/>
    </row>
    <row r="36" ht="18.75" customHeight="1" spans="1:8">
      <c r="A36" s="58" t="s">
        <v>156</v>
      </c>
      <c r="B36" s="59" t="s">
        <v>1623</v>
      </c>
      <c r="C36" s="60">
        <f>C37+C38+C44</f>
        <v>9923.3746031746</v>
      </c>
      <c r="D36" s="54">
        <f>C36/(C28)</f>
        <v>0.129752594210904</v>
      </c>
      <c r="E36" s="3"/>
      <c r="F36" s="61" t="s">
        <v>1624</v>
      </c>
      <c r="G36" s="61" t="s">
        <v>1625</v>
      </c>
      <c r="H36" s="62"/>
    </row>
    <row r="37" ht="81.75" customHeight="1" spans="1:8">
      <c r="A37" s="63" t="s">
        <v>1626</v>
      </c>
      <c r="B37" s="64" t="s">
        <v>1627</v>
      </c>
      <c r="C37" s="65">
        <f>F37*9/12</f>
        <v>9070.2</v>
      </c>
      <c r="D37" s="54">
        <f>C37/C28</f>
        <v>0.118596951850961</v>
      </c>
      <c r="E37" s="3"/>
      <c r="F37" s="66">
        <f>G37*12</f>
        <v>12093.6</v>
      </c>
      <c r="G37" s="66">
        <v>1007.8</v>
      </c>
      <c r="H37" s="61"/>
    </row>
    <row r="38" spans="1:8">
      <c r="A38" s="63" t="s">
        <v>1628</v>
      </c>
      <c r="B38" s="64" t="s">
        <v>1629</v>
      </c>
      <c r="C38" s="65">
        <f>SUM(C39:C43)</f>
        <v>853.174603174603</v>
      </c>
      <c r="D38" s="54">
        <f>C38/C28</f>
        <v>0.0111556423599437</v>
      </c>
      <c r="E38" s="3"/>
      <c r="F38" s="67"/>
      <c r="G38" s="68"/>
      <c r="H38" s="68"/>
    </row>
    <row r="39" ht="30.75" spans="1:8">
      <c r="A39" s="63" t="s">
        <v>1630</v>
      </c>
      <c r="B39" s="64" t="s">
        <v>1631</v>
      </c>
      <c r="C39" s="65">
        <f>20000/3/12</f>
        <v>555.555555555556</v>
      </c>
      <c r="D39" s="54">
        <f>C39/C28</f>
        <v>0.0072641392111261</v>
      </c>
      <c r="E39" s="3"/>
      <c r="F39" s="68"/>
      <c r="G39" s="68"/>
      <c r="H39" s="68"/>
    </row>
    <row r="40" ht="30.75" spans="1:8">
      <c r="A40" s="63" t="s">
        <v>1632</v>
      </c>
      <c r="B40" s="64" t="s">
        <v>1633</v>
      </c>
      <c r="C40" s="65">
        <f>8000/7/12</f>
        <v>95.2380952380952</v>
      </c>
      <c r="D40" s="54">
        <f>C40/C28</f>
        <v>0.00124528100762162</v>
      </c>
      <c r="E40" s="3"/>
      <c r="F40" s="68"/>
      <c r="G40" s="68"/>
      <c r="H40" s="68"/>
    </row>
    <row r="41" ht="30.75" spans="1:8">
      <c r="A41" s="63" t="s">
        <v>1634</v>
      </c>
      <c r="B41" s="64" t="s">
        <v>1635</v>
      </c>
      <c r="C41" s="65">
        <f>2000/7/12</f>
        <v>23.8095238095238</v>
      </c>
      <c r="D41" s="54">
        <f>C41/C28</f>
        <v>0.000311320251905404</v>
      </c>
      <c r="E41" s="3"/>
      <c r="F41" s="69"/>
      <c r="G41" s="69"/>
      <c r="H41" s="70"/>
    </row>
    <row r="42" ht="30.75" spans="1:8">
      <c r="A42" s="63" t="s">
        <v>1636</v>
      </c>
      <c r="B42" s="64" t="s">
        <v>1637</v>
      </c>
      <c r="C42" s="65">
        <f>5000/7/12</f>
        <v>59.5238095238095</v>
      </c>
      <c r="D42" s="54">
        <f>C42/C28</f>
        <v>0.000778300629763511</v>
      </c>
      <c r="E42" s="3"/>
      <c r="F42" s="69"/>
      <c r="G42" s="69"/>
      <c r="H42" s="70"/>
    </row>
    <row r="43" ht="46.15" spans="1:8">
      <c r="A43" s="63" t="s">
        <v>1638</v>
      </c>
      <c r="B43" s="64" t="s">
        <v>1639</v>
      </c>
      <c r="C43" s="65">
        <f>10000/7/12</f>
        <v>119.047619047619</v>
      </c>
      <c r="D43" s="54">
        <f>C43/C28</f>
        <v>0.00155660125952702</v>
      </c>
      <c r="E43" s="3"/>
      <c r="F43" s="69"/>
      <c r="G43" s="69"/>
      <c r="H43" s="70"/>
    </row>
    <row r="44" spans="1:8">
      <c r="A44" s="63" t="s">
        <v>1640</v>
      </c>
      <c r="B44" s="64" t="s">
        <v>1641</v>
      </c>
      <c r="C44" s="65">
        <f>C28*0</f>
        <v>0</v>
      </c>
      <c r="D44" s="54">
        <f>C44/C28</f>
        <v>0</v>
      </c>
      <c r="E44" s="3"/>
      <c r="F44" s="69"/>
      <c r="G44" s="69"/>
      <c r="H44" s="70"/>
    </row>
    <row r="45" ht="30.75" spans="1:8">
      <c r="A45" s="63" t="s">
        <v>1642</v>
      </c>
      <c r="B45" s="64" t="s">
        <v>1643</v>
      </c>
      <c r="C45" s="63"/>
      <c r="D45" s="69"/>
      <c r="E45" s="3"/>
      <c r="F45" s="69"/>
      <c r="G45" s="69"/>
      <c r="H45" s="70"/>
    </row>
    <row r="46" spans="1:8">
      <c r="A46" s="63" t="s">
        <v>1644</v>
      </c>
      <c r="B46" s="64" t="s">
        <v>1645</v>
      </c>
      <c r="C46" s="63"/>
      <c r="D46" s="69"/>
      <c r="E46" s="3"/>
      <c r="F46" s="69"/>
      <c r="G46" s="69"/>
      <c r="H46" s="70"/>
    </row>
    <row r="47" spans="1:8">
      <c r="A47" s="63" t="s">
        <v>1646</v>
      </c>
      <c r="B47" s="64" t="s">
        <v>1647</v>
      </c>
      <c r="C47" s="63"/>
      <c r="D47" s="69"/>
      <c r="E47" s="3"/>
      <c r="F47" s="69"/>
      <c r="G47" s="69"/>
      <c r="H47" s="70"/>
    </row>
    <row r="48" ht="30.75" spans="1:8">
      <c r="A48" s="63" t="s">
        <v>1648</v>
      </c>
      <c r="B48" s="64" t="s">
        <v>1649</v>
      </c>
      <c r="C48" s="63"/>
      <c r="D48" s="69"/>
      <c r="E48" s="3"/>
      <c r="F48" s="69"/>
      <c r="G48" s="69"/>
      <c r="H48" s="70"/>
    </row>
    <row r="49" ht="30.75" spans="1:10">
      <c r="A49" s="63" t="s">
        <v>1650</v>
      </c>
      <c r="B49" s="64" t="s">
        <v>1651</v>
      </c>
      <c r="C49" s="63"/>
      <c r="D49" s="69"/>
      <c r="E49" s="3"/>
      <c r="F49" s="69"/>
      <c r="G49" s="69"/>
      <c r="H49" s="70"/>
    </row>
    <row r="50" spans="1:10">
      <c r="A50" s="63" t="s">
        <v>1652</v>
      </c>
      <c r="B50" s="64" t="s">
        <v>1653</v>
      </c>
      <c r="C50" s="63"/>
      <c r="D50" s="69"/>
      <c r="E50" s="3"/>
      <c r="F50" s="69"/>
      <c r="G50" s="69"/>
      <c r="H50" s="70"/>
    </row>
    <row r="51" spans="1:10">
      <c r="A51" s="63" t="s">
        <v>1654</v>
      </c>
      <c r="B51" s="64" t="s">
        <v>1655</v>
      </c>
      <c r="C51" s="63"/>
      <c r="D51" s="69"/>
      <c r="E51" s="3"/>
      <c r="F51" s="71"/>
      <c r="G51" s="71"/>
      <c r="H51" s="4"/>
    </row>
    <row r="52" spans="1:10">
      <c r="A52" s="3"/>
      <c r="B52" s="4"/>
      <c r="C52" s="3"/>
      <c r="D52" s="3"/>
      <c r="E52" s="3"/>
      <c r="F52" s="3"/>
      <c r="G52" s="3"/>
      <c r="H52" s="4"/>
    </row>
    <row r="53" spans="1:10">
      <c r="A53" s="72" t="s">
        <v>1656</v>
      </c>
      <c r="B53" s="4"/>
      <c r="C53" s="3"/>
      <c r="D53" s="3"/>
      <c r="E53" s="3"/>
      <c r="F53" s="3"/>
      <c r="G53" s="3"/>
      <c r="H53" s="4"/>
    </row>
    <row r="54" spans="1:10">
      <c r="A54" s="73" t="s">
        <v>156</v>
      </c>
      <c r="B54" s="74" t="s">
        <v>1657</v>
      </c>
      <c r="C54" s="74" t="s">
        <v>1658</v>
      </c>
      <c r="D54" s="3"/>
      <c r="E54" s="3"/>
      <c r="F54" s="3"/>
      <c r="G54" s="3"/>
      <c r="H54" s="4"/>
    </row>
    <row r="55" spans="1:10">
      <c r="A55" s="48">
        <v>1</v>
      </c>
      <c r="B55" s="75" t="s">
        <v>1659</v>
      </c>
      <c r="C55" s="76">
        <v>0.22</v>
      </c>
      <c r="D55" s="3"/>
      <c r="E55" s="3"/>
      <c r="F55" s="3"/>
      <c r="G55" s="3"/>
      <c r="H55" s="4"/>
    </row>
    <row r="56" ht="30.75" spans="1:10">
      <c r="A56" s="48">
        <v>2</v>
      </c>
      <c r="B56" s="49" t="s">
        <v>1660</v>
      </c>
      <c r="C56" s="76">
        <v>0.029</v>
      </c>
      <c r="D56" s="3"/>
      <c r="E56" s="3"/>
      <c r="F56" s="3"/>
      <c r="G56" s="3"/>
      <c r="H56" s="4"/>
    </row>
    <row r="57" ht="30.75" spans="1:10">
      <c r="A57" s="48">
        <v>3</v>
      </c>
      <c r="B57" s="49" t="s">
        <v>1661</v>
      </c>
      <c r="C57" s="76">
        <v>0.051</v>
      </c>
      <c r="D57" s="3"/>
      <c r="E57" s="3"/>
      <c r="F57" s="3"/>
      <c r="G57" s="3"/>
      <c r="H57" s="4"/>
    </row>
    <row r="58" ht="46.15" spans="1:10">
      <c r="A58" s="48">
        <v>4</v>
      </c>
      <c r="B58" s="49" t="s">
        <v>1662</v>
      </c>
      <c r="C58" s="76">
        <v>0.002</v>
      </c>
      <c r="D58" s="3"/>
      <c r="E58" s="3"/>
      <c r="F58" s="3"/>
      <c r="G58" s="3"/>
      <c r="H58" s="4"/>
    </row>
    <row r="59" spans="1:10">
      <c r="A59" s="48">
        <v>5</v>
      </c>
      <c r="B59" s="49" t="s">
        <v>1663</v>
      </c>
      <c r="C59" s="76">
        <f>SUM(C55:C58)</f>
        <v>0.302</v>
      </c>
      <c r="D59" s="3"/>
      <c r="E59" s="3"/>
      <c r="F59" s="3"/>
      <c r="G59" s="3"/>
      <c r="H59" s="4"/>
    </row>
    <row r="60" spans="1:10">
      <c r="A60" s="3"/>
      <c r="B60" s="4"/>
      <c r="C60" s="3"/>
      <c r="D60" s="3"/>
      <c r="E60" s="3"/>
      <c r="F60" s="3"/>
      <c r="G60" s="3"/>
      <c r="H60" s="4"/>
    </row>
    <row r="61" s="1" customFormat="1" ht="13.85" spans="1:10">
      <c r="B61" s="77" t="s">
        <v>1584</v>
      </c>
      <c r="C61" s="77"/>
      <c r="D61" s="77"/>
      <c r="I61" s="78"/>
      <c r="J61" s="78"/>
    </row>
    <row r="62" spans="1:10">
      <c r="A62" s="3"/>
      <c r="B62" s="4"/>
      <c r="C62" s="3"/>
      <c r="D62" s="3"/>
      <c r="E62" s="3"/>
      <c r="F62" s="3"/>
      <c r="G62" s="3"/>
      <c r="H62" s="4"/>
    </row>
    <row r="63" spans="1:10">
      <c r="A63" s="3"/>
      <c r="B63" s="4"/>
      <c r="C63" s="3"/>
      <c r="D63" s="3"/>
      <c r="E63" s="3"/>
      <c r="F63" s="3"/>
      <c r="G63" s="3"/>
      <c r="H63" s="4"/>
    </row>
    <row r="64" spans="1:10">
      <c r="A64" s="3"/>
      <c r="B64" s="4"/>
      <c r="C64" s="3"/>
      <c r="D64" s="3"/>
      <c r="E64" s="3"/>
      <c r="F64" s="3"/>
      <c r="G64" s="3"/>
      <c r="H64" s="4"/>
    </row>
    <row r="65" spans="1:8">
      <c r="A65" s="3"/>
      <c r="B65" s="4"/>
      <c r="C65" s="3"/>
      <c r="D65" s="3"/>
      <c r="E65" s="3"/>
      <c r="F65" s="3"/>
      <c r="G65" s="3"/>
      <c r="H65" s="4"/>
    </row>
    <row r="66" spans="1:8">
      <c r="A66" s="3"/>
      <c r="B66" s="4"/>
      <c r="C66" s="3"/>
      <c r="D66" s="3"/>
      <c r="E66" s="3"/>
      <c r="F66" s="3"/>
      <c r="G66" s="3"/>
      <c r="H66" s="4"/>
    </row>
    <row r="67" spans="1:8">
      <c r="A67" s="3"/>
      <c r="B67" s="4"/>
      <c r="C67" s="3"/>
      <c r="D67" s="3"/>
      <c r="E67" s="3"/>
      <c r="F67" s="3"/>
      <c r="G67" s="3"/>
      <c r="H67" s="4"/>
    </row>
    <row r="68" spans="1:8">
      <c r="A68" s="3"/>
      <c r="B68" s="4"/>
      <c r="C68" s="3"/>
      <c r="D68" s="3"/>
      <c r="E68" s="3"/>
      <c r="F68" s="3"/>
      <c r="G68" s="3"/>
      <c r="H68" s="4"/>
    </row>
    <row r="69" spans="1:8">
      <c r="A69" s="3"/>
      <c r="B69" s="4"/>
      <c r="C69" s="3"/>
      <c r="D69" s="3"/>
      <c r="E69" s="3"/>
      <c r="F69" s="3"/>
      <c r="G69" s="3"/>
      <c r="H69" s="4"/>
    </row>
    <row r="70" spans="1:8">
      <c r="A70" s="3"/>
      <c r="B70" s="4"/>
      <c r="C70" s="3"/>
      <c r="D70" s="3"/>
      <c r="E70" s="3"/>
      <c r="F70" s="3"/>
      <c r="G70" s="3"/>
      <c r="H70" s="4"/>
    </row>
    <row r="71" spans="1:8">
      <c r="A71" s="3"/>
      <c r="B71" s="4"/>
      <c r="C71" s="3"/>
      <c r="D71" s="3"/>
      <c r="E71" s="3"/>
      <c r="F71" s="3"/>
      <c r="G71" s="3"/>
      <c r="H71" s="4"/>
    </row>
    <row r="72" spans="1:8">
      <c r="A72" s="3"/>
      <c r="B72" s="4"/>
      <c r="C72" s="3"/>
      <c r="D72" s="3"/>
      <c r="E72" s="3"/>
      <c r="F72" s="3"/>
      <c r="G72" s="3"/>
      <c r="H72" s="4"/>
    </row>
    <row r="73" spans="1:8">
      <c r="A73" s="3"/>
      <c r="B73" s="4"/>
      <c r="C73" s="3"/>
      <c r="D73" s="3"/>
      <c r="E73" s="3"/>
      <c r="F73" s="3"/>
      <c r="G73" s="3"/>
      <c r="H73" s="4"/>
    </row>
    <row r="74" spans="1:8">
      <c r="A74" s="3"/>
      <c r="B74" s="4"/>
      <c r="C74" s="3"/>
      <c r="D74" s="3"/>
      <c r="E74" s="3"/>
      <c r="F74" s="3"/>
      <c r="G74" s="3"/>
      <c r="H74" s="4"/>
    </row>
    <row r="75" spans="1:8">
      <c r="A75" s="3"/>
      <c r="B75" s="4"/>
      <c r="C75" s="3"/>
      <c r="D75" s="3"/>
      <c r="E75" s="3"/>
      <c r="F75" s="3"/>
      <c r="G75" s="3"/>
      <c r="H75" s="4"/>
    </row>
    <row r="76" spans="1:8">
      <c r="A76" s="3"/>
      <c r="B76" s="4"/>
      <c r="C76" s="3"/>
      <c r="D76" s="3"/>
      <c r="E76" s="3"/>
      <c r="F76" s="3"/>
      <c r="G76" s="3"/>
      <c r="H76" s="4"/>
    </row>
    <row r="77" spans="1:8">
      <c r="A77" s="3"/>
      <c r="B77" s="4"/>
      <c r="C77" s="3"/>
      <c r="D77" s="3"/>
      <c r="E77" s="3"/>
      <c r="F77" s="3"/>
      <c r="G77" s="3"/>
      <c r="H77" s="4"/>
    </row>
    <row r="78" spans="1:8">
      <c r="A78" s="3"/>
      <c r="B78" s="4"/>
      <c r="C78" s="3"/>
      <c r="D78" s="3"/>
      <c r="E78" s="3">
        <v>76479.2</v>
      </c>
      <c r="F78" s="3"/>
      <c r="G78" s="3"/>
      <c r="H78" s="4"/>
    </row>
    <row r="79" spans="1:8">
      <c r="A79" s="3"/>
      <c r="B79" s="4"/>
      <c r="C79" s="3"/>
      <c r="D79" s="3"/>
      <c r="E79" s="3"/>
      <c r="F79" s="3"/>
      <c r="G79" s="3"/>
      <c r="H79" s="4"/>
    </row>
    <row r="80" spans="1:8">
      <c r="A80" s="3"/>
      <c r="B80" s="4"/>
      <c r="C80" s="3"/>
      <c r="D80" s="3"/>
      <c r="E80" s="3"/>
      <c r="F80" s="3"/>
      <c r="G80" s="3"/>
      <c r="H80" s="4"/>
    </row>
    <row r="81" spans="1:8">
      <c r="A81" s="3"/>
      <c r="B81" s="4"/>
      <c r="C81" s="3"/>
      <c r="D81" s="3"/>
      <c r="E81" s="3"/>
      <c r="F81" s="3"/>
      <c r="G81" s="3"/>
      <c r="H81" s="4"/>
    </row>
    <row r="82" spans="1:8">
      <c r="A82" s="3"/>
      <c r="B82" s="4"/>
      <c r="C82" s="3"/>
      <c r="D82" s="3"/>
      <c r="E82" s="3"/>
      <c r="F82" s="3"/>
      <c r="G82" s="3"/>
      <c r="H82" s="4"/>
    </row>
    <row r="83" spans="1:8">
      <c r="A83" s="3"/>
      <c r="B83" s="4"/>
      <c r="C83" s="3"/>
      <c r="D83" s="3"/>
      <c r="E83" s="3"/>
      <c r="F83" s="3"/>
      <c r="G83" s="3"/>
      <c r="H83" s="4"/>
    </row>
    <row r="84" spans="1:8">
      <c r="A84" s="3"/>
      <c r="B84" s="4"/>
      <c r="C84" s="3"/>
      <c r="D84" s="3"/>
      <c r="E84" s="3"/>
      <c r="F84" s="3"/>
      <c r="G84" s="3"/>
      <c r="H84" s="4"/>
    </row>
  </sheetData>
  <mergeCells count="11">
    <mergeCell ref="C4:H4"/>
    <mergeCell ref="C5:H5"/>
    <mergeCell ref="A6:H6"/>
    <mergeCell ref="A7:H7"/>
    <mergeCell ref="A8:B8"/>
    <mergeCell ref="C8:H8"/>
    <mergeCell ref="A22:B22"/>
    <mergeCell ref="A24:B24"/>
    <mergeCell ref="A12:A14"/>
    <mergeCell ref="B12:B14"/>
    <mergeCell ref="F38:H40"/>
  </mergeCells>
  <hyperlinks>
    <hyperlink ref="B39" location="_ftn3" display="ПК (20000 руб. при сроке службы 3 года (2-я амортизационная группа[3]))"/>
    <hyperlink ref="B55" r:id="rId1" display="Тариф страховых взносов, уплачиваемых в Пенсионный фонд РФ"/>
  </hyperlinks>
  <pageMargins left="0.7" right="0.7" top="0.75" bottom="0.75" header="0.3" footer="0.3"/>
  <pageSetup paperSize="9" scale="4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Обложка ДКС</vt:lpstr>
      <vt:lpstr>Тит. лист ДКС</vt:lpstr>
      <vt:lpstr>Тит. лист СГТ</vt:lpstr>
      <vt:lpstr>Содержание</vt:lpstr>
      <vt:lpstr>БЦ</vt:lpstr>
      <vt:lpstr>1кв 2024</vt:lpstr>
      <vt:lpstr>№1.1 ИГДИ</vt:lpstr>
      <vt:lpstr>№1.2 ИГДИ Разбивка ж.д.</vt:lpstr>
      <vt:lpstr>№1.3 ИГДИ Разбивка а.д.</vt:lpstr>
      <vt:lpstr>№2 ИГМИ</vt:lpstr>
      <vt:lpstr>№3 ИЭИ</vt:lpstr>
      <vt:lpstr>№4 ИГИ</vt:lpstr>
      <vt:lpstr>№5 ИГФИ</vt:lpstr>
      <vt:lpstr>№6 ПД ПЖ</vt:lpstr>
      <vt:lpstr>№7 ПД ИССО</vt:lpstr>
      <vt:lpstr>№8 ПД Здания</vt:lpstr>
      <vt:lpstr>№9 ПД Водоснабжение</vt:lpstr>
      <vt:lpstr>№10 ПД ЭС</vt:lpstr>
      <vt:lpstr>№11 УГТ ПД ЭС Тяговые</vt:lpstr>
      <vt:lpstr>№12 УГТ ПД КС</vt:lpstr>
      <vt:lpstr>№13 УГТ ПД СЦБ</vt:lpstr>
      <vt:lpstr>№14 ПД АД Подъездные</vt:lpstr>
      <vt:lpstr>№15 ПД АД Ж,Д, переезд</vt:lpstr>
      <vt:lpstr>№16 Обследования ОР2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Малков Алексей Валерьевич</dc:creator>
  <cp:lastModifiedBy>easob</cp:lastModifiedBy>
  <dcterms:created xsi:type="dcterms:W3CDTF">2009-10-12T11:06:00Z</dcterms:created>
  <cp:lastPrinted>2024-09-03T03:45:00Z</cp:lastPrinted>
  <dcterms:modified xsi:type="dcterms:W3CDTF">2026-09-27T18:42:52Z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CB79E3F7E5E4417DB978A2CB1C9A0683_12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