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1"/>
  <c r="D60"/>
  <c r="E60"/>
  <c r="F60"/>
  <c r="B60"/>
  <c r="E44"/>
  <c r="E45"/>
  <c r="E46"/>
  <c r="E47"/>
  <c r="E43"/>
  <c r="D44"/>
  <c r="D45"/>
  <c r="D46"/>
  <c r="D47"/>
  <c r="D43"/>
  <c r="C47"/>
  <c r="C46"/>
  <c r="C45"/>
  <c r="C44"/>
  <c r="C43"/>
  <c r="B47"/>
  <c r="B46"/>
  <c r="B45"/>
  <c r="B44"/>
  <c r="B43"/>
  <c r="H27" l="1"/>
  <c r="H26" l="1"/>
  <c r="H25"/>
  <c r="H24"/>
  <c r="F20"/>
  <c r="F21"/>
  <c r="F22"/>
  <c r="F23"/>
  <c r="F19"/>
  <c r="E20"/>
  <c r="E21"/>
  <c r="E22"/>
  <c r="E23"/>
  <c r="E19"/>
  <c r="C20"/>
  <c r="C21"/>
  <c r="C22"/>
  <c r="C23"/>
  <c r="C19"/>
  <c r="H21"/>
  <c r="H20"/>
  <c r="H23"/>
  <c r="H22"/>
  <c r="H19"/>
  <c r="B19"/>
  <c r="D23"/>
  <c r="D22"/>
  <c r="D21"/>
  <c r="D20"/>
  <c r="D19"/>
  <c r="B23"/>
  <c r="B22"/>
  <c r="B21"/>
  <c r="B20"/>
</calcChain>
</file>

<file path=xl/sharedStrings.xml><?xml version="1.0" encoding="utf-8"?>
<sst xmlns="http://schemas.openxmlformats.org/spreadsheetml/2006/main" count="62" uniqueCount="56">
  <si>
    <t xml:space="preserve">Таблица 1. </t>
  </si>
  <si>
    <t>Возраст</t>
  </si>
  <si>
    <t>Пол</t>
  </si>
  <si>
    <t>Муж</t>
  </si>
  <si>
    <t>Жен</t>
  </si>
  <si>
    <t>Имя</t>
  </si>
  <si>
    <t>Диана</t>
  </si>
  <si>
    <t>Анна</t>
  </si>
  <si>
    <t>Ольга</t>
  </si>
  <si>
    <t>Евгений</t>
  </si>
  <si>
    <t>Адольф</t>
  </si>
  <si>
    <t>Таблица 2</t>
  </si>
  <si>
    <t>Испытуемые</t>
  </si>
  <si>
    <t>Результаты измерений</t>
  </si>
  <si>
    <t>№ испытуемого</t>
  </si>
  <si>
    <t>Тест</t>
  </si>
  <si>
    <t>Ретест</t>
  </si>
  <si>
    <t>Таблица 3</t>
  </si>
  <si>
    <t>Вспомогательная таблица для расчета коэф.надежности</t>
  </si>
  <si>
    <t>№ испыт.</t>
  </si>
  <si>
    <t>Хi</t>
  </si>
  <si>
    <r>
      <t>Y</t>
    </r>
    <r>
      <rPr>
        <vertAlign val="subscript"/>
        <sz val="14"/>
        <color theme="1"/>
        <rFont val="Times New Roman"/>
        <family val="1"/>
        <charset val="204"/>
      </rPr>
      <t>i</t>
    </r>
  </si>
  <si>
    <t>(Xi-Xср )2</t>
  </si>
  <si>
    <t>(Yi-Y ср)2</t>
  </si>
  <si>
    <t>(Xi-Xср )(Yi-Yср )</t>
  </si>
  <si>
    <t xml:space="preserve">n = </t>
  </si>
  <si>
    <t xml:space="preserve">Xср = </t>
  </si>
  <si>
    <t xml:space="preserve">Yср = </t>
  </si>
  <si>
    <t>Показатель</t>
  </si>
  <si>
    <t>Значение показателя</t>
  </si>
  <si>
    <t xml:space="preserve">∑X = </t>
  </si>
  <si>
    <t xml:space="preserve">∑Y = </t>
  </si>
  <si>
    <t xml:space="preserve">∑(Xi - Xср)^2 = </t>
  </si>
  <si>
    <t xml:space="preserve">∑(Yi - Yср)^2 = </t>
  </si>
  <si>
    <t>∑(Xi-Xср )(Yi-Yср )=</t>
  </si>
  <si>
    <r>
      <t>r</t>
    </r>
    <r>
      <rPr>
        <sz val="8"/>
        <color theme="1"/>
        <rFont val="Calibri"/>
        <family val="2"/>
        <charset val="204"/>
        <scheme val="minor"/>
      </rPr>
      <t xml:space="preserve">tt = </t>
    </r>
  </si>
  <si>
    <t>Следовательно: присутствует прямая сильная корреляционная взаимосвязь</t>
  </si>
  <si>
    <t xml:space="preserve">100% надежность: </t>
  </si>
  <si>
    <t>Рестест</t>
  </si>
  <si>
    <t xml:space="preserve">Совпадает ли рассеяние корреляционного поля с полученным значением коэффициента корреляции? О чем это говорит? - коэф. надежности не максимальный
Имеется ли смещение корреляционного поля относительно линии 100-процентной надежности? Вверх или вниз? О чем это говорит? - Смещение вверх говорит о том, что ретест был пройден лучше чем тест
Какие факторы влияют на надежность данного теста? Что нужно сделать, чтобы ее повысить? Разный уровень физ.подготовки у испытуемых, что бы повысисть надежность теста -  время отдыха следует рассчитывать индивидуально для каждого испытуемого, исходя из пола, возраста, физ.подготовки. 
</t>
  </si>
  <si>
    <t>Таблица 4. для расчета рангового коэффициента корреляции Спирмена</t>
  </si>
  <si>
    <t>Исходные данные</t>
  </si>
  <si>
    <t>X тест</t>
  </si>
  <si>
    <t>Y ретест</t>
  </si>
  <si>
    <t>Ранги</t>
  </si>
  <si>
    <t>Rx</t>
  </si>
  <si>
    <t>Ry</t>
  </si>
  <si>
    <t>Разность рангов</t>
  </si>
  <si>
    <t>Квадрат разности рангов</t>
  </si>
  <si>
    <r>
      <t>r</t>
    </r>
    <r>
      <rPr>
        <sz val="8"/>
        <color theme="1"/>
        <rFont val="Calibri"/>
        <family val="2"/>
        <charset val="204"/>
        <scheme val="minor"/>
      </rPr>
      <t xml:space="preserve">tk </t>
    </r>
    <r>
      <rPr>
        <sz val="12"/>
        <color theme="1"/>
        <rFont val="Calibri"/>
        <family val="2"/>
        <charset val="204"/>
        <scheme val="minor"/>
      </rPr>
      <t>= 1</t>
    </r>
  </si>
  <si>
    <t>Информативность теста хорошая</t>
  </si>
  <si>
    <t xml:space="preserve">Итоговое заключение:
информативность теста проба Штанге предлагаемого с целью определения скрытой коронарной недостаточности, а также для определения устойчивости организма к гипоксии для испытуемых можно считать хорошим. 
</t>
  </si>
  <si>
    <t>1. Расчет шкалы оценок ГЦОЛИФК (модифицированная формула)</t>
  </si>
  <si>
    <t>№ исп</t>
  </si>
  <si>
    <t>Результат теста Х</t>
  </si>
  <si>
    <t>Очки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</si>
</sst>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0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5" xfId="0" applyBorder="1" applyAlignme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right" indent="1"/>
    </xf>
    <xf numFmtId="0" fontId="0" fillId="2" borderId="6" xfId="0" applyFill="1" applyBorder="1" applyAlignment="1"/>
    <xf numFmtId="0" fontId="0" fillId="0" borderId="14" xfId="0" applyBorder="1"/>
    <xf numFmtId="0" fontId="0" fillId="0" borderId="15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Fill="1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/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/>
    <xf numFmtId="0" fontId="0" fillId="2" borderId="0" xfId="0" applyFill="1"/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cked"/>
        <c:ser>
          <c:idx val="0"/>
          <c:order val="0"/>
          <c:tx>
            <c:strRef>
              <c:f>Лист1!$B$14:$F$14</c:f>
              <c:strCache>
                <c:ptCount val="1"/>
                <c:pt idx="0">
                  <c:v>40 44 42 75 52</c:v>
                </c:pt>
              </c:strCache>
            </c:strRef>
          </c:tx>
          <c:val>
            <c:numRef>
              <c:f>Лист1!$B$13:$F$13</c:f>
              <c:numCache>
                <c:formatCode>General</c:formatCode>
                <c:ptCount val="5"/>
                <c:pt idx="0">
                  <c:v>35</c:v>
                </c:pt>
                <c:pt idx="1">
                  <c:v>46</c:v>
                </c:pt>
                <c:pt idx="2">
                  <c:v>40</c:v>
                </c:pt>
                <c:pt idx="3">
                  <c:v>68</c:v>
                </c:pt>
                <c:pt idx="4">
                  <c:v>50</c:v>
                </c:pt>
              </c:numCache>
            </c:numRef>
          </c:val>
        </c:ser>
        <c:ser>
          <c:idx val="1"/>
          <c:order val="1"/>
          <c:tx>
            <c:strRef>
              <c:f>Лист1!$B$13:$F$13</c:f>
              <c:strCache>
                <c:ptCount val="1"/>
                <c:pt idx="0">
                  <c:v>35 46 40 68 50</c:v>
                </c:pt>
              </c:strCache>
            </c:strRef>
          </c:tx>
          <c:val>
            <c:numRef>
              <c:f>Лист1!$B$14:$F$14</c:f>
              <c:numCache>
                <c:formatCode>General</c:formatCode>
                <c:ptCount val="5"/>
                <c:pt idx="0">
                  <c:v>40</c:v>
                </c:pt>
                <c:pt idx="1">
                  <c:v>44</c:v>
                </c:pt>
                <c:pt idx="2">
                  <c:v>42</c:v>
                </c:pt>
                <c:pt idx="3">
                  <c:v>75</c:v>
                </c:pt>
                <c:pt idx="4">
                  <c:v>52</c:v>
                </c:pt>
              </c:numCache>
            </c:numRef>
          </c:val>
        </c:ser>
        <c:marker val="1"/>
        <c:axId val="33900032"/>
        <c:axId val="33901568"/>
      </c:lineChart>
      <c:catAx>
        <c:axId val="33900032"/>
        <c:scaling>
          <c:orientation val="minMax"/>
        </c:scaling>
        <c:axPos val="b"/>
        <c:numFmt formatCode="General" sourceLinked="1"/>
        <c:tickLblPos val="nextTo"/>
        <c:crossAx val="33901568"/>
        <c:crosses val="autoZero"/>
        <c:auto val="1"/>
        <c:lblAlgn val="ctr"/>
        <c:lblOffset val="100"/>
      </c:catAx>
      <c:valAx>
        <c:axId val="33901568"/>
        <c:scaling>
          <c:orientation val="minMax"/>
        </c:scaling>
        <c:axPos val="l"/>
        <c:majorGridlines/>
        <c:numFmt formatCode="General" sourceLinked="1"/>
        <c:tickLblPos val="nextTo"/>
        <c:crossAx val="33900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13</xdr:row>
      <xdr:rowOff>57150</xdr:rowOff>
    </xdr:from>
    <xdr:to>
      <xdr:col>17</xdr:col>
      <xdr:colOff>57150</xdr:colOff>
      <xdr:row>27</xdr:row>
      <xdr:rowOff>28575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97"/>
  <sheetViews>
    <sheetView tabSelected="1" topLeftCell="A43" workbookViewId="0">
      <selection activeCell="G57" sqref="G57:G60"/>
    </sheetView>
  </sheetViews>
  <sheetFormatPr defaultRowHeight="15"/>
  <cols>
    <col min="1" max="1" width="17.85546875" customWidth="1"/>
    <col min="2" max="2" width="15.42578125" customWidth="1"/>
    <col min="3" max="3" width="13.42578125" customWidth="1"/>
    <col min="5" max="5" width="10.7109375" customWidth="1"/>
    <col min="6" max="6" width="15" customWidth="1"/>
    <col min="7" max="7" width="17.42578125" customWidth="1"/>
    <col min="8" max="8" width="20" customWidth="1"/>
  </cols>
  <sheetData>
    <row r="1" spans="1:45" ht="15.75" thickTop="1">
      <c r="A1" s="11" t="s">
        <v>0</v>
      </c>
      <c r="B1" s="12"/>
      <c r="C1" s="12"/>
      <c r="D1" s="13"/>
      <c r="E1" s="1"/>
      <c r="F1" s="1"/>
    </row>
    <row r="2" spans="1:45">
      <c r="A2" s="14" t="s">
        <v>12</v>
      </c>
      <c r="B2" s="4"/>
      <c r="C2" s="4"/>
      <c r="D2" s="15"/>
      <c r="E2" s="1"/>
      <c r="F2" s="1"/>
    </row>
    <row r="3" spans="1:45">
      <c r="A3" s="16" t="s">
        <v>14</v>
      </c>
      <c r="B3" s="5" t="s">
        <v>1</v>
      </c>
      <c r="C3" s="5" t="s">
        <v>2</v>
      </c>
      <c r="D3" s="17" t="s">
        <v>5</v>
      </c>
    </row>
    <row r="4" spans="1:45">
      <c r="A4" s="16">
        <v>1</v>
      </c>
      <c r="B4" s="5">
        <v>15</v>
      </c>
      <c r="C4" s="5" t="s">
        <v>3</v>
      </c>
      <c r="D4" s="17" t="s">
        <v>6</v>
      </c>
    </row>
    <row r="5" spans="1:45">
      <c r="A5" s="16">
        <v>2</v>
      </c>
      <c r="B5" s="5">
        <v>33</v>
      </c>
      <c r="C5" s="5" t="s">
        <v>4</v>
      </c>
      <c r="D5" s="17" t="s">
        <v>7</v>
      </c>
    </row>
    <row r="6" spans="1:45">
      <c r="A6" s="16">
        <v>3</v>
      </c>
      <c r="B6" s="5">
        <v>22</v>
      </c>
      <c r="C6" s="5" t="s">
        <v>4</v>
      </c>
      <c r="D6" s="17" t="s">
        <v>8</v>
      </c>
    </row>
    <row r="7" spans="1:45">
      <c r="A7" s="16">
        <v>4</v>
      </c>
      <c r="B7" s="5">
        <v>24</v>
      </c>
      <c r="C7" s="5" t="s">
        <v>3</v>
      </c>
      <c r="D7" s="17" t="s">
        <v>9</v>
      </c>
    </row>
    <row r="8" spans="1:45" ht="15.75" thickBot="1">
      <c r="A8" s="18">
        <v>5</v>
      </c>
      <c r="B8" s="19">
        <v>25</v>
      </c>
      <c r="C8" s="19" t="s">
        <v>3</v>
      </c>
      <c r="D8" s="20" t="s">
        <v>10</v>
      </c>
    </row>
    <row r="9" spans="1:45" ht="16.5" thickTop="1" thickBot="1">
      <c r="L9" s="33" t="s">
        <v>37</v>
      </c>
      <c r="M9" s="34"/>
      <c r="N9" s="34"/>
      <c r="O9" s="34"/>
      <c r="P9" s="34"/>
      <c r="Q9" s="35"/>
    </row>
    <row r="10" spans="1:45" ht="15.75" thickTop="1">
      <c r="A10" s="11" t="s">
        <v>11</v>
      </c>
      <c r="B10" s="12"/>
      <c r="C10" s="12"/>
      <c r="D10" s="12"/>
      <c r="E10" s="21"/>
      <c r="F10" s="22"/>
      <c r="L10" s="38" t="s">
        <v>15</v>
      </c>
      <c r="M10" s="37">
        <v>10</v>
      </c>
      <c r="N10" s="37">
        <v>20</v>
      </c>
      <c r="O10" s="37">
        <v>30</v>
      </c>
      <c r="P10" s="40">
        <v>40</v>
      </c>
      <c r="Q10" s="39">
        <v>50</v>
      </c>
    </row>
    <row r="11" spans="1:45" ht="15.75" thickBot="1">
      <c r="A11" s="14" t="s">
        <v>13</v>
      </c>
      <c r="B11" s="4"/>
      <c r="C11" s="4"/>
      <c r="D11" s="4"/>
      <c r="E11" s="5"/>
      <c r="F11" s="17"/>
      <c r="L11" s="36" t="s">
        <v>38</v>
      </c>
      <c r="M11" s="31">
        <v>10</v>
      </c>
      <c r="N11" s="31">
        <v>20</v>
      </c>
      <c r="O11" s="31">
        <v>30</v>
      </c>
      <c r="P11" s="31">
        <v>40</v>
      </c>
      <c r="Q11" s="32">
        <v>50</v>
      </c>
    </row>
    <row r="12" spans="1:45" ht="15.75" thickTop="1">
      <c r="A12" s="16" t="s">
        <v>14</v>
      </c>
      <c r="B12" s="5">
        <v>1</v>
      </c>
      <c r="C12" s="5">
        <v>2</v>
      </c>
      <c r="D12" s="5">
        <v>3</v>
      </c>
      <c r="E12" s="5">
        <v>4</v>
      </c>
      <c r="F12" s="17">
        <v>5</v>
      </c>
    </row>
    <row r="13" spans="1:45">
      <c r="A13" s="16" t="s">
        <v>15</v>
      </c>
      <c r="B13" s="5">
        <v>35</v>
      </c>
      <c r="C13" s="5">
        <v>46</v>
      </c>
      <c r="D13" s="5">
        <v>40</v>
      </c>
      <c r="E13" s="5">
        <v>68</v>
      </c>
      <c r="F13" s="17">
        <v>50</v>
      </c>
    </row>
    <row r="14" spans="1:45" ht="15.75" thickBot="1">
      <c r="A14" s="18" t="s">
        <v>16</v>
      </c>
      <c r="B14" s="19">
        <v>40</v>
      </c>
      <c r="C14" s="19">
        <v>44</v>
      </c>
      <c r="D14" s="19">
        <v>42</v>
      </c>
      <c r="E14" s="19">
        <v>75</v>
      </c>
      <c r="F14" s="20">
        <v>52</v>
      </c>
      <c r="AL14">
        <v>0</v>
      </c>
      <c r="AM14">
        <v>1</v>
      </c>
      <c r="AN14">
        <v>10</v>
      </c>
      <c r="AO14">
        <v>20</v>
      </c>
      <c r="AP14">
        <v>30</v>
      </c>
      <c r="AQ14">
        <v>40</v>
      </c>
      <c r="AR14">
        <v>50</v>
      </c>
      <c r="AS14">
        <v>60</v>
      </c>
    </row>
    <row r="15" spans="1:45" ht="16.5" thickTop="1" thickBot="1"/>
    <row r="16" spans="1:45" ht="15.75" thickTop="1">
      <c r="A16" s="11" t="s">
        <v>17</v>
      </c>
      <c r="B16" s="12"/>
      <c r="C16" s="12"/>
      <c r="D16" s="12"/>
      <c r="E16" s="12"/>
      <c r="F16" s="12"/>
      <c r="G16" s="21"/>
      <c r="H16" s="22"/>
    </row>
    <row r="17" spans="1:8">
      <c r="A17" s="14" t="s">
        <v>18</v>
      </c>
      <c r="B17" s="4"/>
      <c r="C17" s="4"/>
      <c r="D17" s="4"/>
      <c r="E17" s="4"/>
      <c r="F17" s="4"/>
      <c r="G17" s="5"/>
      <c r="H17" s="17"/>
    </row>
    <row r="18" spans="1:8" ht="20.25">
      <c r="A18" s="16" t="s">
        <v>19</v>
      </c>
      <c r="B18" s="5" t="s">
        <v>20</v>
      </c>
      <c r="C18" s="5" t="s">
        <v>22</v>
      </c>
      <c r="D18" s="6" t="s">
        <v>21</v>
      </c>
      <c r="E18" s="5" t="s">
        <v>23</v>
      </c>
      <c r="F18" s="5" t="s">
        <v>24</v>
      </c>
      <c r="G18" s="5" t="s">
        <v>28</v>
      </c>
      <c r="H18" s="17" t="s">
        <v>29</v>
      </c>
    </row>
    <row r="19" spans="1:8">
      <c r="A19" s="16">
        <v>1</v>
      </c>
      <c r="B19" s="5">
        <f>B13</f>
        <v>35</v>
      </c>
      <c r="C19" s="5">
        <f>(B19-$H$20)^2</f>
        <v>163.83999999999992</v>
      </c>
      <c r="D19" s="5">
        <f>B14</f>
        <v>40</v>
      </c>
      <c r="E19" s="5">
        <f>(D19-$H$21)^2</f>
        <v>112.36000000000003</v>
      </c>
      <c r="F19" s="5">
        <f>(B19-$H$20)*(D19-$H$21)</f>
        <v>135.67999999999998</v>
      </c>
      <c r="G19" s="7" t="s">
        <v>25</v>
      </c>
      <c r="H19" s="23">
        <f>COUNT(A19:A23)</f>
        <v>5</v>
      </c>
    </row>
    <row r="20" spans="1:8">
      <c r="A20" s="16">
        <v>2</v>
      </c>
      <c r="B20" s="5">
        <f>C13</f>
        <v>46</v>
      </c>
      <c r="C20" s="5">
        <f t="shared" ref="C20:C23" si="0">(B20-$H$20)^2</f>
        <v>3.2399999999999896</v>
      </c>
      <c r="D20" s="5">
        <f>C14</f>
        <v>44</v>
      </c>
      <c r="E20" s="5">
        <f t="shared" ref="E20:E23" si="1">(D20-$H$21)^2</f>
        <v>43.560000000000016</v>
      </c>
      <c r="F20" s="5">
        <f t="shared" ref="F20:F23" si="2">(B20-$H$20)*(D20-$H$21)</f>
        <v>11.879999999999983</v>
      </c>
      <c r="G20" s="7" t="s">
        <v>26</v>
      </c>
      <c r="H20" s="23">
        <f>H22/H19</f>
        <v>47.8</v>
      </c>
    </row>
    <row r="21" spans="1:8">
      <c r="A21" s="16">
        <v>3</v>
      </c>
      <c r="B21" s="5">
        <f>D13</f>
        <v>40</v>
      </c>
      <c r="C21" s="5">
        <f t="shared" si="0"/>
        <v>60.839999999999954</v>
      </c>
      <c r="D21" s="5">
        <f>D14</f>
        <v>42</v>
      </c>
      <c r="E21" s="5">
        <f t="shared" si="1"/>
        <v>73.960000000000022</v>
      </c>
      <c r="F21" s="5">
        <f t="shared" si="2"/>
        <v>67.079999999999984</v>
      </c>
      <c r="G21" s="7" t="s">
        <v>27</v>
      </c>
      <c r="H21" s="23">
        <f>H23/H19</f>
        <v>50.6</v>
      </c>
    </row>
    <row r="22" spans="1:8">
      <c r="A22" s="16">
        <v>4</v>
      </c>
      <c r="B22" s="5">
        <f>E13</f>
        <v>68</v>
      </c>
      <c r="C22" s="5">
        <f t="shared" si="0"/>
        <v>408.04000000000013</v>
      </c>
      <c r="D22" s="5">
        <f>E14</f>
        <v>75</v>
      </c>
      <c r="E22" s="5">
        <f t="shared" si="1"/>
        <v>595.3599999999999</v>
      </c>
      <c r="F22" s="5">
        <f t="shared" si="2"/>
        <v>492.88000000000005</v>
      </c>
      <c r="G22" s="8" t="s">
        <v>30</v>
      </c>
      <c r="H22" s="23">
        <f>SUM(B19:B23)</f>
        <v>239</v>
      </c>
    </row>
    <row r="23" spans="1:8">
      <c r="A23" s="16">
        <v>5</v>
      </c>
      <c r="B23" s="5">
        <f>F13</f>
        <v>50</v>
      </c>
      <c r="C23" s="5">
        <f t="shared" si="0"/>
        <v>4.8400000000000123</v>
      </c>
      <c r="D23" s="5">
        <f>F14</f>
        <v>52</v>
      </c>
      <c r="E23" s="5">
        <f t="shared" si="1"/>
        <v>1.959999999999996</v>
      </c>
      <c r="F23" s="5">
        <f t="shared" si="2"/>
        <v>3.080000000000001</v>
      </c>
      <c r="G23" s="8" t="s">
        <v>31</v>
      </c>
      <c r="H23" s="23">
        <f>SUM(D19:D23)</f>
        <v>253</v>
      </c>
    </row>
    <row r="24" spans="1:8">
      <c r="A24" s="24"/>
      <c r="B24" s="5"/>
      <c r="C24" s="5"/>
      <c r="D24" s="5"/>
      <c r="E24" s="5"/>
      <c r="F24" s="5"/>
      <c r="G24" s="9" t="s">
        <v>32</v>
      </c>
      <c r="H24" s="23">
        <f>SUM(C19:C23)</f>
        <v>640.80000000000007</v>
      </c>
    </row>
    <row r="25" spans="1:8">
      <c r="A25" s="16"/>
      <c r="B25" s="5"/>
      <c r="C25" s="5"/>
      <c r="D25" s="5"/>
      <c r="E25" s="5"/>
      <c r="F25" s="5"/>
      <c r="G25" s="9" t="s">
        <v>33</v>
      </c>
      <c r="H25" s="23">
        <f>SUM(E19:E23)</f>
        <v>827.2</v>
      </c>
    </row>
    <row r="26" spans="1:8">
      <c r="A26" s="16"/>
      <c r="B26" s="5"/>
      <c r="C26" s="5"/>
      <c r="D26" s="5"/>
      <c r="E26" s="5"/>
      <c r="F26" s="5"/>
      <c r="G26" s="5" t="s">
        <v>34</v>
      </c>
      <c r="H26" s="23">
        <f>SUM(F19:F23)</f>
        <v>710.6</v>
      </c>
    </row>
    <row r="27" spans="1:8">
      <c r="A27" s="25"/>
      <c r="B27" s="10"/>
      <c r="C27" s="10"/>
      <c r="D27" s="10"/>
      <c r="E27" s="10"/>
      <c r="F27" s="10"/>
      <c r="G27" s="29" t="s">
        <v>35</v>
      </c>
      <c r="H27" s="30">
        <f>CORREL(B19:B23,D19:D23)</f>
        <v>0.97601993637178408</v>
      </c>
    </row>
    <row r="28" spans="1:8" ht="15.75" thickBot="1">
      <c r="A28" s="26" t="s">
        <v>36</v>
      </c>
      <c r="B28" s="27"/>
      <c r="C28" s="27"/>
      <c r="D28" s="27"/>
      <c r="E28" s="27"/>
      <c r="F28" s="27"/>
      <c r="G28" s="27"/>
      <c r="H28" s="28"/>
    </row>
    <row r="29" spans="1:8" ht="15.75" thickTop="1"/>
    <row r="30" spans="1:8" ht="15.75" thickBot="1"/>
    <row r="31" spans="1:8" ht="15" customHeight="1" thickTop="1">
      <c r="A31" s="41" t="s">
        <v>39</v>
      </c>
      <c r="B31" s="42"/>
      <c r="C31" s="42"/>
      <c r="D31" s="42"/>
      <c r="E31" s="42"/>
      <c r="F31" s="42"/>
      <c r="G31" s="42"/>
      <c r="H31" s="43"/>
    </row>
    <row r="32" spans="1:8">
      <c r="A32" s="44"/>
      <c r="B32" s="45"/>
      <c r="C32" s="45"/>
      <c r="D32" s="45"/>
      <c r="E32" s="45"/>
      <c r="F32" s="45"/>
      <c r="G32" s="45"/>
      <c r="H32" s="46"/>
    </row>
    <row r="33" spans="1:8">
      <c r="A33" s="44"/>
      <c r="B33" s="45"/>
      <c r="C33" s="45"/>
      <c r="D33" s="45"/>
      <c r="E33" s="45"/>
      <c r="F33" s="45"/>
      <c r="G33" s="45"/>
      <c r="H33" s="46"/>
    </row>
    <row r="34" spans="1:8">
      <c r="A34" s="44"/>
      <c r="B34" s="45"/>
      <c r="C34" s="45"/>
      <c r="D34" s="45"/>
      <c r="E34" s="45"/>
      <c r="F34" s="45"/>
      <c r="G34" s="45"/>
      <c r="H34" s="46"/>
    </row>
    <row r="35" spans="1:8">
      <c r="A35" s="44"/>
      <c r="B35" s="45"/>
      <c r="C35" s="45"/>
      <c r="D35" s="45"/>
      <c r="E35" s="45"/>
      <c r="F35" s="45"/>
      <c r="G35" s="45"/>
      <c r="H35" s="46"/>
    </row>
    <row r="36" spans="1:8">
      <c r="A36" s="44"/>
      <c r="B36" s="45"/>
      <c r="C36" s="45"/>
      <c r="D36" s="45"/>
      <c r="E36" s="45"/>
      <c r="F36" s="45"/>
      <c r="G36" s="45"/>
      <c r="H36" s="46"/>
    </row>
    <row r="37" spans="1:8">
      <c r="A37" s="44"/>
      <c r="B37" s="45"/>
      <c r="C37" s="45"/>
      <c r="D37" s="45"/>
      <c r="E37" s="45"/>
      <c r="F37" s="45"/>
      <c r="G37" s="45"/>
      <c r="H37" s="46"/>
    </row>
    <row r="38" spans="1:8" ht="15.75" thickBot="1">
      <c r="A38" s="47"/>
      <c r="B38" s="48"/>
      <c r="C38" s="48"/>
      <c r="D38" s="48"/>
      <c r="E38" s="48"/>
      <c r="F38" s="48"/>
      <c r="G38" s="48"/>
      <c r="H38" s="49"/>
    </row>
    <row r="39" spans="1:8" ht="16.5" thickTop="1" thickBot="1"/>
    <row r="40" spans="1:8">
      <c r="A40" s="52" t="s">
        <v>40</v>
      </c>
      <c r="B40" s="53"/>
      <c r="C40" s="53"/>
      <c r="D40" s="53"/>
      <c r="E40" s="53"/>
      <c r="F40" s="53"/>
      <c r="G40" s="54"/>
    </row>
    <row r="41" spans="1:8" ht="39" customHeight="1">
      <c r="A41" s="55" t="s">
        <v>14</v>
      </c>
      <c r="B41" s="10" t="s">
        <v>41</v>
      </c>
      <c r="C41" s="10"/>
      <c r="D41" s="4" t="s">
        <v>44</v>
      </c>
      <c r="E41" s="4"/>
      <c r="F41" s="51" t="s">
        <v>47</v>
      </c>
      <c r="G41" s="56" t="s">
        <v>48</v>
      </c>
    </row>
    <row r="42" spans="1:8" ht="15.75" thickBot="1">
      <c r="A42" s="57"/>
      <c r="B42" s="58" t="s">
        <v>42</v>
      </c>
      <c r="C42" s="58" t="s">
        <v>43</v>
      </c>
      <c r="D42" s="58" t="s">
        <v>45</v>
      </c>
      <c r="E42" s="58" t="s">
        <v>46</v>
      </c>
      <c r="F42" s="59"/>
      <c r="G42" s="60"/>
    </row>
    <row r="43" spans="1:8">
      <c r="A43" s="61">
        <v>1</v>
      </c>
      <c r="B43" s="61">
        <f>B$13</f>
        <v>35</v>
      </c>
      <c r="C43" s="61">
        <f>B14</f>
        <v>40</v>
      </c>
      <c r="D43" s="61">
        <f>RANK(B43,$B$43:$B$47)</f>
        <v>5</v>
      </c>
      <c r="E43" s="61">
        <f>RANK(C43,$C$43:$C$47)</f>
        <v>5</v>
      </c>
      <c r="F43" s="61">
        <v>0</v>
      </c>
      <c r="G43" s="61">
        <v>0</v>
      </c>
    </row>
    <row r="44" spans="1:8">
      <c r="A44" s="5">
        <v>2</v>
      </c>
      <c r="B44" s="61">
        <f>C13</f>
        <v>46</v>
      </c>
      <c r="C44" s="5">
        <f>C14</f>
        <v>44</v>
      </c>
      <c r="D44" s="61">
        <f t="shared" ref="D44:D47" si="3">RANK(B44,$B$43:$B$47)</f>
        <v>3</v>
      </c>
      <c r="E44" s="61">
        <f t="shared" ref="E44:E47" si="4">RANK(C44,$C$43:$C$47)</f>
        <v>3</v>
      </c>
      <c r="F44" s="5">
        <v>0</v>
      </c>
      <c r="G44" s="5">
        <v>0</v>
      </c>
    </row>
    <row r="45" spans="1:8">
      <c r="A45" s="5">
        <v>3</v>
      </c>
      <c r="B45" s="61">
        <f>D13</f>
        <v>40</v>
      </c>
      <c r="C45" s="5">
        <f>D14</f>
        <v>42</v>
      </c>
      <c r="D45" s="61">
        <f t="shared" si="3"/>
        <v>4</v>
      </c>
      <c r="E45" s="61">
        <f t="shared" si="4"/>
        <v>4</v>
      </c>
      <c r="F45" s="5">
        <v>0</v>
      </c>
      <c r="G45" s="5">
        <v>0</v>
      </c>
    </row>
    <row r="46" spans="1:8">
      <c r="A46" s="5">
        <v>4</v>
      </c>
      <c r="B46" s="61">
        <f>E13</f>
        <v>68</v>
      </c>
      <c r="C46" s="5">
        <f>E14</f>
        <v>75</v>
      </c>
      <c r="D46" s="61">
        <f t="shared" si="3"/>
        <v>1</v>
      </c>
      <c r="E46" s="61">
        <f t="shared" si="4"/>
        <v>1</v>
      </c>
      <c r="F46" s="5">
        <v>0</v>
      </c>
      <c r="G46" s="5">
        <v>0</v>
      </c>
    </row>
    <row r="47" spans="1:8" ht="15.75">
      <c r="A47" s="5">
        <v>5</v>
      </c>
      <c r="B47" s="5">
        <f>F13</f>
        <v>50</v>
      </c>
      <c r="C47" s="5">
        <f>F14</f>
        <v>52</v>
      </c>
      <c r="D47" s="61">
        <f t="shared" si="3"/>
        <v>2</v>
      </c>
      <c r="E47" s="61">
        <f t="shared" si="4"/>
        <v>2</v>
      </c>
      <c r="F47" s="5">
        <v>0</v>
      </c>
      <c r="G47" s="5">
        <v>0</v>
      </c>
      <c r="H47" s="62" t="s">
        <v>49</v>
      </c>
    </row>
    <row r="48" spans="1:8">
      <c r="G48" s="3" t="s">
        <v>50</v>
      </c>
      <c r="H48" s="3"/>
    </row>
    <row r="49" spans="1:8" ht="15.75" thickBot="1"/>
    <row r="50" spans="1:8">
      <c r="A50" s="63" t="s">
        <v>51</v>
      </c>
      <c r="B50" s="64"/>
      <c r="C50" s="64"/>
      <c r="D50" s="64"/>
      <c r="E50" s="64"/>
      <c r="F50" s="64"/>
      <c r="G50" s="64"/>
      <c r="H50" s="65"/>
    </row>
    <row r="51" spans="1:8">
      <c r="A51" s="66"/>
      <c r="B51" s="50"/>
      <c r="C51" s="50"/>
      <c r="D51" s="50"/>
      <c r="E51" s="50"/>
      <c r="F51" s="50"/>
      <c r="G51" s="50"/>
      <c r="H51" s="67"/>
    </row>
    <row r="52" spans="1:8">
      <c r="A52" s="66"/>
      <c r="B52" s="50"/>
      <c r="C52" s="50"/>
      <c r="D52" s="50"/>
      <c r="E52" s="50"/>
      <c r="F52" s="50"/>
      <c r="G52" s="50"/>
      <c r="H52" s="67"/>
    </row>
    <row r="53" spans="1:8">
      <c r="A53" s="66"/>
      <c r="B53" s="50"/>
      <c r="C53" s="50"/>
      <c r="D53" s="50"/>
      <c r="E53" s="50"/>
      <c r="F53" s="50"/>
      <c r="G53" s="50"/>
      <c r="H53" s="67"/>
    </row>
    <row r="54" spans="1:8" ht="15.75" thickBot="1">
      <c r="A54" s="68"/>
      <c r="B54" s="69"/>
      <c r="C54" s="69"/>
      <c r="D54" s="69"/>
      <c r="E54" s="69"/>
      <c r="F54" s="69"/>
      <c r="G54" s="69"/>
      <c r="H54" s="70"/>
    </row>
    <row r="56" spans="1:8" ht="15.75" thickBot="1"/>
    <row r="57" spans="1:8">
      <c r="A57" s="71" t="s">
        <v>52</v>
      </c>
      <c r="B57" s="64"/>
      <c r="C57" s="64"/>
      <c r="D57" s="64"/>
      <c r="E57" s="64"/>
      <c r="F57" s="65"/>
      <c r="G57" s="1"/>
      <c r="H57" s="1"/>
    </row>
    <row r="58" spans="1:8">
      <c r="A58" s="72" t="s">
        <v>53</v>
      </c>
      <c r="B58" s="37">
        <v>1</v>
      </c>
      <c r="C58" s="37">
        <v>2</v>
      </c>
      <c r="D58" s="37">
        <v>3</v>
      </c>
      <c r="E58" s="37">
        <v>4</v>
      </c>
      <c r="F58" s="73">
        <v>5</v>
      </c>
    </row>
    <row r="59" spans="1:8">
      <c r="A59" s="72" t="s">
        <v>54</v>
      </c>
      <c r="B59" s="37">
        <v>35</v>
      </c>
      <c r="C59" s="37">
        <v>46</v>
      </c>
      <c r="D59" s="37">
        <v>40</v>
      </c>
      <c r="E59" s="37">
        <v>68</v>
      </c>
      <c r="F59" s="73">
        <v>50</v>
      </c>
    </row>
    <row r="60" spans="1:8" ht="15.75" thickBot="1">
      <c r="A60" s="74" t="s">
        <v>55</v>
      </c>
      <c r="B60" s="75">
        <f>((B59-MIN($B$59:$F$59)) /( MAX($B$59:$F$59) - MIN($B$59:$F$59)))*100</f>
        <v>0</v>
      </c>
      <c r="C60" s="75">
        <f t="shared" ref="C60:F60" si="5">((C59-MIN($B$59:$F$59)) /( MAX($B$59:$F$59) - MIN($B$59:$F$59)))*100</f>
        <v>33.333333333333329</v>
      </c>
      <c r="D60" s="75">
        <f t="shared" si="5"/>
        <v>15.151515151515152</v>
      </c>
      <c r="E60" s="75">
        <f t="shared" si="5"/>
        <v>100</v>
      </c>
      <c r="F60" s="76">
        <f t="shared" si="5"/>
        <v>45.454545454545453</v>
      </c>
    </row>
    <row r="97" spans="1:1" ht="18.75">
      <c r="A97" s="2"/>
    </row>
  </sheetData>
  <mergeCells count="17">
    <mergeCell ref="G48:H48"/>
    <mergeCell ref="A50:H54"/>
    <mergeCell ref="A57:F57"/>
    <mergeCell ref="D41:E41"/>
    <mergeCell ref="A41:A42"/>
    <mergeCell ref="F41:F42"/>
    <mergeCell ref="G41:G42"/>
    <mergeCell ref="L9:Q9"/>
    <mergeCell ref="A31:H38"/>
    <mergeCell ref="A40:G40"/>
    <mergeCell ref="A28:H28"/>
    <mergeCell ref="A16:F16"/>
    <mergeCell ref="A17:F17"/>
    <mergeCell ref="A1:D1"/>
    <mergeCell ref="A2:D2"/>
    <mergeCell ref="A10:D10"/>
    <mergeCell ref="A11:D11"/>
  </mergeCells>
  <pageMargins left="0.7" right="0.7" top="0.75" bottom="0.75" header="0.3" footer="0.3"/>
  <pageSetup paperSize="9" orientation="portrait" r:id="rId1"/>
  <drawing r:id="rId2"/>
  <legacyDrawing r:id="rId3"/>
  <oleObjects>
    <oleObject progId="Equation.3" shapeId="1025" r:id="rId4"/>
    <oleObject progId="Equation.3" shapeId="1026" r:id="rId5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2024-04-11T13:32:24Z</dcterms:modified>
</cp:coreProperties>
</file>