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Конец сезона" sheetId="6" r:id="rId5"/>
    <sheet name="Итоги" sheetId="5" r:id="rId6"/>
  </sheets>
  <calcPr calcId="125725"/>
</workbook>
</file>

<file path=xl/calcChain.xml><?xml version="1.0" encoding="utf-8"?>
<calcChain xmlns="http://schemas.openxmlformats.org/spreadsheetml/2006/main">
  <c r="AN68" i="4"/>
  <c r="AN67"/>
  <c r="AJ66"/>
  <c r="AJ65"/>
  <c r="AV62"/>
  <c r="AV63"/>
  <c r="AV64" s="1"/>
  <c r="D67"/>
  <c r="D66"/>
  <c r="L63" i="3"/>
  <c r="L69"/>
  <c r="L71" s="1"/>
  <c r="O82" s="1"/>
  <c r="AU71" i="4"/>
  <c r="AR71"/>
  <c r="AQ71"/>
  <c r="AM71"/>
  <c r="AI71"/>
  <c r="AF71"/>
  <c r="AE71"/>
  <c r="AB71"/>
  <c r="AA71"/>
  <c r="X71"/>
  <c r="W71"/>
  <c r="T71"/>
  <c r="S71"/>
  <c r="P71"/>
  <c r="O71"/>
  <c r="L71"/>
  <c r="K71"/>
  <c r="H71"/>
  <c r="G71"/>
  <c r="C71"/>
  <c r="AI64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K71"/>
  <c r="H71"/>
  <c r="G71"/>
  <c r="D71"/>
  <c r="C71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AN71" i="4" l="1"/>
  <c r="AJ71"/>
  <c r="AV71"/>
  <c r="K82" i="3"/>
  <c r="D71" i="4"/>
  <c r="K86"/>
  <c r="O86" l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<sst xmlns="http://schemas.openxmlformats.org/spreadsheetml/2006/main" count="1785" uniqueCount="755">
  <si>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</si>
  <si>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</si>
  <si>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</si>
  <si>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</si>
  <si>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</si>
  <si>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</si>
  <si>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</si>
  <si>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</si>
  <si>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</si>
  <si>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</si>
  <si>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</si>
  <si>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</si>
  <si>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</si>
  <si>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</si>
  <si>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</si>
  <si>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</si>
  <si>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</si>
  <si>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</si>
  <si>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</si>
  <si>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</si>
  <si>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</si>
  <si>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</si>
  <si>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</si>
  <si>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</si>
  <si>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</si>
  <si>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</si>
  <si>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</si>
  <si>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</si>
  <si>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</si>
  <si>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</si>
  <si>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</si>
  <si>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</si>
  <si>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</si>
  <si>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</si>
  <si>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</si>
  <si>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</si>
  <si>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</si>
  <si>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</si>
  <si>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</si>
  <si>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</si>
  <si>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</si>
  <si>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</si>
  <si>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</si>
  <si>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</si>
  <si>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</si>
  <si>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</si>
  <si>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</si>
  <si>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</si>
  <si>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</si>
  <si>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</si>
  <si>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</si>
  <si>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</si>
  <si>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</si>
  <si>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</si>
  <si>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</si>
  <si>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</si>
  <si>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</si>
  <si>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</si>
  <si>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</si>
  <si>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</si>
  <si>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</si>
  <si>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</si>
  <si>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</si>
  <si>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</si>
  <si>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</si>
  <si>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</si>
  <si>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</si>
  <si>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</si>
  <si>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</si>
  <si>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</si>
  <si>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</si>
  <si>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</si>
  <si>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</si>
  <si>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</si>
  <si>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</si>
  <si>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</si>
  <si>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</si>
  <si>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</si>
  <si>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</si>
  <si>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</si>
  <si>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</si>
  <si>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</si>
  <si>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</si>
  <si>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</si>
  <si>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</si>
  <si>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</si>
  <si>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</si>
  <si>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</si>
  <si>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</si>
  <si>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</si>
  <si>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</si>
  <si>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</si>
  <si>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</si>
  <si>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</si>
  <si>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</si>
  <si>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</si>
  <si>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</si>
  <si>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</si>
  <si>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</si>
  <si>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</si>
  <si>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</si>
  <si>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</si>
  <si>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</si>
  <si>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</si>
  <si>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</si>
  <si>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</si>
  <si>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</si>
  <si>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</si>
  <si>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</si>
  <si>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</si>
  <si>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</si>
  <si>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</si>
  <si>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</si>
  <si>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</si>
  <si>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</si>
  <si>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</si>
  <si>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</si>
  <si>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</si>
  <si>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</si>
  <si>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</si>
  <si>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</si>
  <si>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</si>
  <si>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</si>
  <si>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</si>
  <si>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</si>
  <si>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</si>
  <si>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</si>
  <si>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</si>
  <si>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</si>
  <si>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</si>
  <si>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</si>
  <si>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</si>
  <si>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</si>
  <si>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</si>
  <si>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</si>
  <si>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</si>
  <si>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</si>
  <si>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</si>
  <si>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</si>
  <si>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</si>
  <si>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</si>
  <si>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</si>
  <si>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</si>
  <si>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</si>
  <si>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</si>
  <si>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</si>
  <si>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</si>
  <si>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</si>
  <si>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</si>
  <si>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</si>
  <si>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</si>
  <si>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</si>
  <si>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</si>
  <si>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</si>
  <si>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</si>
  <si>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</si>
  <si>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</si>
  <si>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</si>
  <si>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</si>
  <si>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</si>
  <si>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</si>
  <si>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</si>
  <si>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</si>
  <si>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</si>
  <si>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</si>
  <si>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</si>
  <si>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</si>
  <si>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</si>
  <si>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</si>
  <si>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</si>
  <si>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</si>
  <si>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</si>
  <si>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</si>
  <si>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</si>
  <si>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</si>
  <si>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</si>
  <si>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</si>
  <si>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</si>
  <si>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</si>
  <si>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</si>
  <si>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</si>
  <si>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</si>
  <si>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</si>
  <si>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</si>
  <si>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</si>
  <si>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</si>
  <si>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</si>
  <si>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</si>
  <si>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</si>
  <si>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</si>
  <si>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</si>
  <si>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</si>
  <si>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</si>
  <si>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</si>
  <si>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</si>
  <si>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</si>
  <si>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</si>
  <si>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</si>
  <si>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</si>
  <si>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</si>
  <si>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</si>
  <si>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</si>
  <si>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</si>
  <si>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</si>
  <si>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</si>
  <si>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</si>
  <si>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</si>
  <si>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</si>
  <si>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</si>
  <si>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</si>
  <si>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</si>
  <si>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</si>
  <si>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</si>
  <si>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</si>
  <si>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</si>
  <si>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</si>
  <si>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</si>
  <si>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</si>
  <si>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</si>
  <si>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</si>
  <si>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</si>
  <si>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</si>
  <si>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</si>
  <si>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</si>
  <si>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</si>
  <si>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</si>
  <si>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</si>
  <si>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</si>
  <si>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</si>
  <si>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</si>
  <si>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</si>
  <si>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</si>
  <si>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</si>
  <si>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</si>
  <si>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</si>
  <si>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</si>
  <si>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</si>
  <si>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</si>
  <si>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</si>
  <si>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</si>
  <si>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</si>
  <si>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</si>
  <si>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</si>
  <si>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</si>
  <si>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</si>
  <si>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</si>
  <si>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</si>
  <si>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</si>
  <si>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</si>
  <si>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</si>
  <si>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</si>
  <si>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</si>
  <si>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</si>
  <si>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</si>
  <si>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</si>
  <si>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</si>
  <si>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</si>
  <si>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</si>
  <si>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</si>
  <si>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</si>
  <si>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</si>
  <si>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</si>
  <si>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</si>
  <si>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</si>
  <si>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</si>
  <si>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</si>
  <si>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</si>
  <si>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</si>
  <si>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</si>
  <si>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</si>
  <si>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</si>
  <si>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</si>
  <si>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</si>
  <si>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</si>
  <si>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</si>
  <si>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</si>
  <si>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</si>
  <si>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</si>
  <si>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</si>
  <si>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</si>
  <si>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</si>
  <si>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</si>
  <si>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</si>
  <si>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</si>
  <si>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</si>
  <si>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</si>
  <si>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</si>
  <si>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</si>
  <si>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</si>
  <si>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</si>
  <si>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</si>
  <si>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</si>
  <si>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</si>
  <si>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</si>
  <si>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</si>
  <si>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</si>
  <si>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</si>
  <si>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</si>
  <si>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</si>
  <si>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</si>
  <si>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</si>
  <si>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</si>
  <si>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</si>
  <si>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</si>
  <si>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</si>
  <si>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</si>
  <si>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</si>
  <si>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</si>
  <si>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</si>
  <si>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</si>
  <si>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</si>
  <si>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</si>
  <si>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</si>
  <si>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</si>
  <si>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</si>
  <si>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</si>
  <si>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</si>
  <si>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</si>
  <si>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</si>
  <si>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</si>
  <si>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</si>
  <si>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</si>
  <si>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</si>
  <si>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</si>
  <si>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</si>
  <si>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</si>
  <si>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</si>
  <si>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</si>
  <si>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</si>
  <si>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</si>
  <si>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</si>
  <si>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</si>
  <si>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</si>
  <si>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</si>
  <si>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</si>
  <si>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</si>
  <si>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</si>
  <si>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</si>
  <si>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</si>
  <si>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</si>
  <si>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</si>
  <si>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</si>
  <si>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</si>
  <si>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</si>
  <si>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</si>
  <si>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</si>
  <si>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</si>
  <si>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</si>
  <si>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</si>
  <si>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</si>
  <si>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</si>
  <si>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</si>
  <si>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</si>
  <si>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</si>
  <si>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</si>
  <si>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</si>
  <si>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</si>
  <si>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</si>
  <si>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</si>
  <si>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</si>
  <si>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</si>
  <si>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</si>
  <si>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</si>
  <si>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</si>
  <si>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</si>
  <si>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</si>
  <si>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</si>
  <si>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</si>
  <si>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</si>
  <si>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</si>
  <si>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</si>
  <si>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</si>
  <si>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</si>
  <si>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</si>
  <si>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</si>
  <si>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</si>
  <si>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</si>
  <si>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</si>
  <si>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</si>
  <si>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</si>
  <si>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</si>
  <si>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</si>
  <si>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</si>
  <si>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</si>
  <si>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</si>
  <si>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</si>
  <si>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</si>
  <si>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</si>
  <si>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</si>
  <si>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</si>
  <si>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</si>
  <si>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</si>
  <si>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</si>
  <si>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</si>
  <si>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</si>
  <si>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</si>
  <si>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</si>
  <si>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</si>
  <si>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</si>
  <si>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</si>
  <si>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</si>
  <si>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</si>
  <si>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</si>
  <si>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</si>
  <si>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</si>
  <si>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</si>
  <si>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</si>
  <si>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</si>
  <si>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</si>
  <si>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</si>
  <si>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</si>
  <si>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</si>
  <si>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</si>
  <si>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</si>
  <si>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</si>
  <si>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</si>
  <si>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</si>
  <si>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</si>
  <si>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</si>
  <si>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</si>
  <si>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</si>
  <si>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</si>
  <si>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</si>
  <si>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</si>
  <si>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</si>
  <si>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</si>
  <si>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</si>
  <si>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</si>
  <si>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</si>
  <si>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</si>
  <si>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</si>
  <si>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</si>
  <si>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</si>
  <si>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</si>
  <si>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</si>
  <si>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</si>
  <si>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</si>
  <si>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</si>
  <si>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</si>
  <si>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</si>
  <si>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</si>
  <si>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</si>
  <si>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</si>
  <si>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</si>
  <si>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</si>
  <si>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</si>
  <si>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</si>
  <si>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</si>
  <si>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</si>
  <si>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</si>
  <si>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</si>
  <si>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</si>
  <si>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</si>
  <si>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</si>
  <si>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</si>
  <si>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</si>
  <si>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</si>
  <si>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</si>
  <si>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</si>
  <si>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</si>
  <si>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</si>
  <si>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</si>
  <si>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</si>
  <si>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</si>
  <si>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</si>
  <si>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</si>
  <si>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</si>
  <si>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</si>
  <si>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</si>
  <si>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</si>
  <si>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</si>
  <si>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</si>
  <si>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</si>
  <si>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</si>
  <si>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</si>
  <si>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</si>
  <si>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</si>
  <si>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</si>
  <si>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</si>
  <si>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</si>
  <si>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</si>
  <si>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</si>
  <si>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</si>
  <si>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</si>
  <si>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</si>
  <si>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</si>
  <si>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</si>
  <si>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</si>
  <si>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</si>
  <si>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</si>
  <si>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</si>
  <si>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</si>
  <si>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</si>
  <si>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</si>
  <si>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</si>
  <si>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</si>
  <si>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</si>
  <si>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</si>
  <si>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</si>
  <si>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</si>
  <si>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</si>
  <si>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</si>
  <si>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</si>
  <si>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</si>
  <si>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</si>
  <si>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</si>
  <si>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</si>
  <si>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</si>
  <si>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</si>
  <si>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</si>
  <si>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</si>
  <si>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</si>
  <si>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</si>
  <si>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</si>
  <si>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</si>
  <si>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</si>
  <si>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</si>
  <si>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</si>
  <si>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</si>
  <si>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</si>
  <si>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</si>
  <si>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</si>
  <si>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</si>
  <si>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</si>
  <si>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</si>
  <si>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</si>
  <si>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</si>
  <si>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</si>
  <si>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</si>
  <si>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</si>
  <si>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</si>
  <si>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</si>
  <si>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</si>
  <si>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</si>
  <si>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</si>
  <si>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</si>
  <si>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</si>
  <si>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</si>
  <si>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</si>
  <si>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</si>
  <si>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</si>
  <si>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</si>
  <si>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</si>
  <si>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</si>
  <si>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</si>
  <si>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</si>
  <si>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</si>
  <si>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</si>
  <si>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</si>
  <si>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</si>
  <si>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</si>
  <si>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</si>
  <si>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</si>
  <si>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</si>
  <si>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</si>
  <si>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</si>
  <si>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</si>
  <si>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</si>
  <si>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</si>
  <si>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</si>
  <si>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</si>
  <si>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</si>
  <si>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</si>
  <si>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</si>
  <si>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</si>
  <si>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</si>
  <si>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</si>
  <si>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</si>
  <si>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</si>
  <si>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</si>
  <si>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</si>
  <si>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</si>
  <si>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</si>
  <si>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</si>
  <si>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</si>
  <si>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</si>
  <si>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</si>
  <si>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</si>
  <si>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</si>
  <si>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</si>
  <si>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</si>
  <si>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</si>
  <si>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</si>
  <si>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</si>
  <si>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</si>
  <si>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</si>
  <si>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</si>
  <si>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</si>
  <si>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</si>
  <si>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</si>
  <si>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</si>
  <si>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</si>
  <si>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</si>
  <si>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</si>
  <si>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</si>
  <si>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</si>
  <si>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</si>
  <si>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</si>
  <si>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</si>
  <si>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</si>
  <si>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</si>
  <si>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</si>
  <si>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</si>
  <si>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</si>
  <si>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</si>
  <si>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</si>
  <si>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</si>
  <si>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</si>
  <si>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</si>
  <si>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</si>
  <si>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</si>
  <si>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</si>
  <si>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</si>
  <si>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</si>
  <si>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</si>
  <si>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</si>
  <si>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</si>
  <si>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</si>
  <si>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</si>
  <si>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</si>
  <si>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</si>
  <si>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</si>
  <si>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</si>
  <si>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</si>
  <si>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</si>
  <si>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</si>
  <si>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</si>
  <si>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</si>
  <si>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</si>
  <si>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</si>
  <si>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</si>
  <si>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</si>
  <si>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</si>
  <si>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</si>
  <si>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</si>
  <si>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</si>
  <si>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</si>
  <si>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</si>
  <si>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</si>
  <si>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</si>
  <si>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</si>
  <si>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</si>
  <si>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</si>
  <si>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</si>
  <si>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</si>
  <si>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</si>
  <si>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</si>
  <si>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</si>
  <si>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</si>
  <si>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</si>
  <si>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</si>
  <si>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</si>
  <si>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</si>
  <si>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</si>
  <si>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</si>
  <si>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</si>
  <si>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</si>
  <si>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</si>
  <si>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</si>
  <si>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</si>
  <si>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</si>
  <si>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</si>
  <si>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</si>
  <si>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</si>
  <si>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</si>
  <si>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</si>
  <si>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</si>
  <si>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</si>
  <si>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</si>
  <si>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</si>
  <si>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</si>
  <si>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</si>
  <si>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</si>
  <si>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</si>
  <si>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</si>
  <si>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</si>
  <si>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</si>
  <si>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</si>
  <si>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</si>
  <si>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</si>
  <si>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</si>
  <si>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</si>
  <si>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</si>
  <si>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</si>
  <si>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</si>
  <si>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</si>
  <si>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</si>
  <si>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</si>
  <si>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</si>
  <si>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</si>
  <si>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</si>
  <si>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</si>
  <si>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</si>
  <si>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</si>
  <si>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</si>
  <si>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</si>
  <si>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</si>
  <si>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</si>
  <si>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</si>
  <si>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</si>
  <si>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</si>
  <si>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</si>
  <si>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</si>
  <si>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</si>
  <si>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</si>
  <si>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</si>
  <si>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</si>
  <si>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</si>
  <si>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</si>
  <si>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</si>
  <si>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</si>
  <si>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</si>
  <si>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</si>
  <si>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</si>
  <si>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</si>
  <si>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</si>
  <si>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</si>
  <si>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</si>
  <si>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</si>
  <si>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</si>
  <si>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</si>
  <si>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</si>
  <si>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</si>
  <si>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</si>
  <si>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</si>
  <si>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</si>
  <si>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</si>
  <si>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</si>
  <si>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</si>
  <si>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</si>
  <si>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</si>
  <si>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</si>
  <si>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</si>
  <si>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</si>
  <si>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</si>
  <si>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</si>
  <si>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</si>
  <si>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</si>
  <si>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</si>
  <si>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</si>
  <si>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</si>
  <si>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</si>
  <si>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</si>
  <si>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</si>
  <si>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</si>
  <si>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</si>
  <si>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</si>
  <si>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</si>
  <si>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</si>
  <si>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</si>
  <si>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</si>
  <si>
    <t>Потенциально интересные матчи</t>
  </si>
  <si>
    <t>Запад</t>
  </si>
  <si>
    <t>Восток</t>
  </si>
  <si>
    <t>Ак барс - Локо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</si>
</sst>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7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101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3" fillId="2" borderId="4" xfId="0" applyFont="1" applyFill="1" applyBorder="1"/>
    <xf numFmtId="0" fontId="4" fillId="7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2" borderId="5" xfId="0" applyFont="1" applyFill="1" applyBorder="1"/>
    <xf numFmtId="0" fontId="0" fillId="3" borderId="5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0" fillId="3" borderId="4" xfId="0" applyFill="1" applyBorder="1"/>
    <xf numFmtId="0" fontId="0" fillId="0" borderId="4" xfId="0" applyFill="1" applyBorder="1"/>
    <xf numFmtId="0" fontId="0" fillId="0" borderId="5" xfId="0" applyFill="1" applyBorder="1"/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3" borderId="11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7">
        <v>3.6</v>
      </c>
      <c r="J1" s="85" t="s">
        <v>28</v>
      </c>
      <c r="K1" s="86"/>
      <c r="L1" s="86"/>
      <c r="M1" s="77">
        <v>3.7</v>
      </c>
      <c r="O1" s="85" t="s">
        <v>29</v>
      </c>
      <c r="P1" s="86"/>
      <c r="Q1" s="86"/>
      <c r="R1" s="77">
        <v>3.8</v>
      </c>
      <c r="T1" s="85" t="s">
        <v>30</v>
      </c>
      <c r="U1" s="86"/>
      <c r="V1" s="86"/>
      <c r="W1" s="77">
        <v>3.9</v>
      </c>
      <c r="Y1" s="85" t="s">
        <v>31</v>
      </c>
      <c r="Z1" s="86"/>
      <c r="AA1" s="86"/>
      <c r="AB1" s="77">
        <v>4</v>
      </c>
      <c r="AD1" s="85" t="s">
        <v>32</v>
      </c>
      <c r="AE1" s="86"/>
      <c r="AF1" s="86"/>
      <c r="AG1" s="77">
        <v>4.0999999999999996</v>
      </c>
      <c r="AI1" s="85" t="s">
        <v>33</v>
      </c>
      <c r="AJ1" s="86"/>
      <c r="AK1" s="86"/>
      <c r="AL1" s="77">
        <v>4.2</v>
      </c>
      <c r="AN1" s="85" t="s">
        <v>34</v>
      </c>
      <c r="AO1" s="86"/>
      <c r="AP1" s="86"/>
      <c r="AQ1" s="77">
        <v>4.3</v>
      </c>
      <c r="AS1" s="85" t="s">
        <v>35</v>
      </c>
      <c r="AT1" s="86"/>
      <c r="AU1" s="86"/>
      <c r="AV1" s="77">
        <v>4.4000000000000004</v>
      </c>
      <c r="AX1" s="85" t="s">
        <v>36</v>
      </c>
      <c r="AY1" s="86"/>
      <c r="AZ1" s="86"/>
      <c r="BA1" s="77">
        <v>4.5</v>
      </c>
      <c r="BC1" s="85" t="s">
        <v>37</v>
      </c>
      <c r="BD1" s="86"/>
      <c r="BE1" s="86"/>
      <c r="BF1" s="77">
        <v>4.5999999999999996</v>
      </c>
      <c r="BH1" s="85" t="s">
        <v>38</v>
      </c>
      <c r="BI1" s="86"/>
      <c r="BJ1" s="86"/>
      <c r="BK1" s="77">
        <v>4.7</v>
      </c>
    </row>
    <row r="2" spans="5:63" ht="15.75">
      <c r="E2" s="76" t="s">
        <v>0</v>
      </c>
      <c r="F2" s="76" t="s">
        <v>39</v>
      </c>
      <c r="G2" s="76" t="s">
        <v>40</v>
      </c>
      <c r="H2" s="76" t="s">
        <v>41</v>
      </c>
      <c r="J2" s="76" t="s">
        <v>0</v>
      </c>
      <c r="K2" s="76" t="s">
        <v>39</v>
      </c>
      <c r="L2" s="76" t="s">
        <v>40</v>
      </c>
      <c r="M2" s="76" t="s">
        <v>41</v>
      </c>
      <c r="O2" s="76" t="s">
        <v>0</v>
      </c>
      <c r="P2" s="76" t="s">
        <v>39</v>
      </c>
      <c r="Q2" s="76" t="s">
        <v>40</v>
      </c>
      <c r="R2" s="76" t="s">
        <v>41</v>
      </c>
      <c r="T2" s="76" t="s">
        <v>0</v>
      </c>
      <c r="U2" s="76" t="s">
        <v>39</v>
      </c>
      <c r="V2" s="76" t="s">
        <v>40</v>
      </c>
      <c r="W2" s="76" t="s">
        <v>41</v>
      </c>
      <c r="Y2" s="76" t="s">
        <v>0</v>
      </c>
      <c r="Z2" s="76" t="s">
        <v>39</v>
      </c>
      <c r="AA2" s="76" t="s">
        <v>40</v>
      </c>
      <c r="AB2" s="76" t="s">
        <v>41</v>
      </c>
      <c r="AD2" s="76" t="s">
        <v>0</v>
      </c>
      <c r="AE2" s="76" t="s">
        <v>39</v>
      </c>
      <c r="AF2" s="76" t="s">
        <v>40</v>
      </c>
      <c r="AG2" s="76" t="s">
        <v>41</v>
      </c>
      <c r="AI2" s="76" t="s">
        <v>0</v>
      </c>
      <c r="AJ2" s="76" t="s">
        <v>39</v>
      </c>
      <c r="AK2" s="76" t="s">
        <v>40</v>
      </c>
      <c r="AL2" s="76" t="s">
        <v>41</v>
      </c>
      <c r="AN2" s="81" t="s">
        <v>0</v>
      </c>
      <c r="AO2" s="76" t="s">
        <v>39</v>
      </c>
      <c r="AP2" s="76" t="s">
        <v>40</v>
      </c>
      <c r="AQ2" s="76" t="s">
        <v>41</v>
      </c>
      <c r="AS2" s="76" t="s">
        <v>0</v>
      </c>
      <c r="AT2" s="76" t="s">
        <v>39</v>
      </c>
      <c r="AU2" s="76" t="s">
        <v>40</v>
      </c>
      <c r="AV2" s="76" t="s">
        <v>41</v>
      </c>
      <c r="AX2" s="76" t="s">
        <v>0</v>
      </c>
      <c r="AY2" s="76" t="s">
        <v>39</v>
      </c>
      <c r="AZ2" s="76" t="s">
        <v>40</v>
      </c>
      <c r="BA2" s="76" t="s">
        <v>41</v>
      </c>
      <c r="BC2" s="76" t="s">
        <v>0</v>
      </c>
      <c r="BD2" s="76" t="s">
        <v>39</v>
      </c>
      <c r="BE2" s="76" t="s">
        <v>40</v>
      </c>
      <c r="BF2" s="76" t="s">
        <v>41</v>
      </c>
      <c r="BH2" s="76" t="s">
        <v>0</v>
      </c>
      <c r="BI2" s="76" t="s">
        <v>39</v>
      </c>
      <c r="BJ2" s="76" t="s">
        <v>40</v>
      </c>
      <c r="BK2" s="76" t="s">
        <v>41</v>
      </c>
    </row>
    <row r="3" spans="5:63">
      <c r="E3" s="78">
        <v>1</v>
      </c>
      <c r="F3" s="79">
        <v>60</v>
      </c>
      <c r="G3" s="78">
        <f>$H$1*F3</f>
        <v>216</v>
      </c>
      <c r="H3" s="78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8">
        <v>2</v>
      </c>
      <c r="F4" s="79">
        <v>65</v>
      </c>
      <c r="G4" s="78">
        <f>$H$1*F4</f>
        <v>234</v>
      </c>
      <c r="H4" s="78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8">
        <v>3</v>
      </c>
      <c r="F5" s="79">
        <v>75</v>
      </c>
      <c r="G5" s="78">
        <f t="shared" ref="G5:G23" si="1">$H$1*F5</f>
        <v>270</v>
      </c>
      <c r="H5" s="78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8">
        <v>4</v>
      </c>
      <c r="F6" s="79">
        <v>90</v>
      </c>
      <c r="G6" s="78">
        <f t="shared" si="1"/>
        <v>324</v>
      </c>
      <c r="H6" s="78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8">
        <v>5</v>
      </c>
      <c r="F7" s="79">
        <v>112</v>
      </c>
      <c r="G7" s="78">
        <f t="shared" si="1"/>
        <v>403.2</v>
      </c>
      <c r="H7" s="78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8">
        <v>6</v>
      </c>
      <c r="F8" s="79">
        <v>155</v>
      </c>
      <c r="G8" s="78">
        <f t="shared" si="1"/>
        <v>558</v>
      </c>
      <c r="H8" s="78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8">
        <v>7</v>
      </c>
      <c r="F9" s="79">
        <v>215</v>
      </c>
      <c r="G9" s="78">
        <f t="shared" si="1"/>
        <v>774</v>
      </c>
      <c r="H9" s="78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8">
        <v>8</v>
      </c>
      <c r="F10" s="79">
        <v>298</v>
      </c>
      <c r="G10" s="78">
        <f t="shared" si="1"/>
        <v>1072.8</v>
      </c>
      <c r="H10" s="78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8">
        <v>9</v>
      </c>
      <c r="F11" s="79">
        <v>415</v>
      </c>
      <c r="G11" s="78">
        <f t="shared" si="1"/>
        <v>1494</v>
      </c>
      <c r="H11" s="78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8">
        <v>10</v>
      </c>
      <c r="F12" s="79">
        <v>572</v>
      </c>
      <c r="G12" s="78">
        <f t="shared" si="1"/>
        <v>2059.1999999999998</v>
      </c>
      <c r="H12" s="78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8">
        <v>11</v>
      </c>
      <c r="F13" s="79">
        <v>792</v>
      </c>
      <c r="G13" s="78">
        <f t="shared" si="1"/>
        <v>2851.2</v>
      </c>
      <c r="H13" s="78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8">
        <v>12</v>
      </c>
      <c r="F14" s="79">
        <v>1098</v>
      </c>
      <c r="G14" s="78">
        <f t="shared" si="1"/>
        <v>3952.8</v>
      </c>
      <c r="H14" s="78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8">
        <v>13</v>
      </c>
      <c r="F15" s="79">
        <v>1520</v>
      </c>
      <c r="G15" s="78">
        <f t="shared" si="1"/>
        <v>5472</v>
      </c>
      <c r="H15" s="78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8">
        <v>14</v>
      </c>
      <c r="F16" s="79">
        <v>2105</v>
      </c>
      <c r="G16" s="78">
        <f t="shared" si="1"/>
        <v>7578</v>
      </c>
      <c r="H16" s="78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8">
        <v>15</v>
      </c>
      <c r="F17" s="79">
        <v>2915</v>
      </c>
      <c r="G17" s="78">
        <f t="shared" si="1"/>
        <v>10494</v>
      </c>
      <c r="H17" s="78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8">
        <v>16</v>
      </c>
      <c r="F18" s="79">
        <v>4035</v>
      </c>
      <c r="G18" s="78">
        <f t="shared" si="1"/>
        <v>14526</v>
      </c>
      <c r="H18" s="78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8">
        <v>17</v>
      </c>
      <c r="F19" s="79">
        <v>5585</v>
      </c>
      <c r="G19" s="78">
        <f t="shared" si="1"/>
        <v>20106</v>
      </c>
      <c r="H19" s="78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8">
        <v>18</v>
      </c>
      <c r="F20" s="79">
        <v>7735</v>
      </c>
      <c r="G20" s="78">
        <f t="shared" si="1"/>
        <v>27846</v>
      </c>
      <c r="H20" s="78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8">
        <v>19</v>
      </c>
      <c r="F21" s="79">
        <v>10710</v>
      </c>
      <c r="G21" s="78">
        <f t="shared" si="1"/>
        <v>38556</v>
      </c>
      <c r="H21" s="78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8">
        <v>20</v>
      </c>
      <c r="F22" s="79">
        <v>14830</v>
      </c>
      <c r="G22" s="78">
        <f t="shared" si="1"/>
        <v>53388</v>
      </c>
      <c r="H22" s="78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8">
        <v>21</v>
      </c>
      <c r="F23" s="79">
        <v>20850</v>
      </c>
      <c r="G23" s="78">
        <f t="shared" si="1"/>
        <v>75060</v>
      </c>
      <c r="H23" s="78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8">
        <v>22</v>
      </c>
      <c r="F24" s="79"/>
      <c r="G24" s="78"/>
      <c r="H24" s="78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8">
        <v>23</v>
      </c>
      <c r="F25" s="79"/>
      <c r="G25" s="78"/>
      <c r="H25" s="78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8">
        <v>24</v>
      </c>
      <c r="F26" s="79"/>
      <c r="G26" s="78"/>
      <c r="H26" s="78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7">
        <v>3.6</v>
      </c>
    </row>
    <row r="30" spans="5:43" ht="15.75">
      <c r="E30" s="76" t="s">
        <v>0</v>
      </c>
      <c r="F30" s="76" t="s">
        <v>39</v>
      </c>
      <c r="G30" s="76" t="s">
        <v>40</v>
      </c>
      <c r="H30" s="76" t="s">
        <v>41</v>
      </c>
    </row>
    <row r="31" spans="5:43">
      <c r="E31" s="78">
        <v>1</v>
      </c>
      <c r="F31" s="79">
        <v>112</v>
      </c>
      <c r="G31" s="80">
        <f>F31*$H$29</f>
        <v>403.2</v>
      </c>
      <c r="H31" s="80">
        <f>G31-F31</f>
        <v>291.2</v>
      </c>
    </row>
    <row r="32" spans="5:43">
      <c r="E32" s="78">
        <v>2</v>
      </c>
      <c r="F32" s="79">
        <v>155</v>
      </c>
      <c r="G32" s="80">
        <f>F32*$H$29</f>
        <v>558</v>
      </c>
      <c r="H32" s="80">
        <f>G32-SUM($F$31:F32)</f>
        <v>291</v>
      </c>
    </row>
    <row r="33" spans="5:8">
      <c r="E33" s="78">
        <v>3</v>
      </c>
      <c r="F33" s="79">
        <v>215</v>
      </c>
      <c r="G33" s="80">
        <f t="shared" ref="G33:G47" si="2">F33*$H$29</f>
        <v>774</v>
      </c>
      <c r="H33" s="80">
        <f>G33-SUM($F$31:F33)</f>
        <v>292</v>
      </c>
    </row>
    <row r="34" spans="5:8">
      <c r="E34" s="78">
        <v>4</v>
      </c>
      <c r="F34" s="79">
        <v>298</v>
      </c>
      <c r="G34" s="80">
        <f t="shared" si="2"/>
        <v>1072.8</v>
      </c>
      <c r="H34" s="80">
        <f>G34-SUM($F$31:F34)</f>
        <v>292.8</v>
      </c>
    </row>
    <row r="35" spans="5:8">
      <c r="E35" s="78">
        <v>5</v>
      </c>
      <c r="F35" s="79">
        <v>415</v>
      </c>
      <c r="G35" s="80">
        <f t="shared" si="2"/>
        <v>1494</v>
      </c>
      <c r="H35" s="80">
        <f>G35-SUM($F$31:F35)</f>
        <v>299</v>
      </c>
    </row>
    <row r="36" spans="5:8">
      <c r="E36" s="78">
        <v>6</v>
      </c>
      <c r="F36" s="79">
        <v>572</v>
      </c>
      <c r="G36" s="80">
        <f t="shared" si="2"/>
        <v>2059.1999999999998</v>
      </c>
      <c r="H36" s="80">
        <f>G36-SUM($F$31:F36)</f>
        <v>292.2</v>
      </c>
    </row>
    <row r="37" spans="5:8">
      <c r="E37" s="78">
        <v>7</v>
      </c>
      <c r="F37" s="79">
        <v>792</v>
      </c>
      <c r="G37" s="80">
        <f t="shared" si="2"/>
        <v>2851.2</v>
      </c>
      <c r="H37" s="80">
        <f>G37-SUM($F$31:F37)</f>
        <v>292.2</v>
      </c>
    </row>
    <row r="38" spans="5:8">
      <c r="E38" s="78">
        <v>8</v>
      </c>
      <c r="F38" s="79">
        <v>1098</v>
      </c>
      <c r="G38" s="80">
        <f t="shared" si="2"/>
        <v>3952.8</v>
      </c>
      <c r="H38" s="80">
        <f>G38-SUM($F$31:F38)</f>
        <v>295.8</v>
      </c>
    </row>
    <row r="39" spans="5:8">
      <c r="E39" s="78">
        <v>9</v>
      </c>
      <c r="F39" s="79">
        <v>1520</v>
      </c>
      <c r="G39" s="80">
        <f t="shared" si="2"/>
        <v>5472</v>
      </c>
      <c r="H39" s="80">
        <f>G39-SUM($F$31:F39)</f>
        <v>295</v>
      </c>
    </row>
    <row r="40" spans="5:8">
      <c r="E40" s="78">
        <v>10</v>
      </c>
      <c r="F40" s="79">
        <v>2105</v>
      </c>
      <c r="G40" s="80">
        <f t="shared" si="2"/>
        <v>7578</v>
      </c>
      <c r="H40" s="80">
        <f>G40-SUM($F$31:F40)</f>
        <v>296</v>
      </c>
    </row>
    <row r="41" spans="5:8">
      <c r="E41" s="78">
        <v>11</v>
      </c>
      <c r="F41" s="79">
        <v>2915</v>
      </c>
      <c r="G41" s="80">
        <f t="shared" si="2"/>
        <v>10494</v>
      </c>
      <c r="H41" s="80">
        <f>G41-SUM($F$31:F41)</f>
        <v>297</v>
      </c>
    </row>
    <row r="42" spans="5:8">
      <c r="E42" s="78">
        <v>12</v>
      </c>
      <c r="F42" s="79">
        <v>4035</v>
      </c>
      <c r="G42" s="80">
        <f t="shared" si="2"/>
        <v>14526</v>
      </c>
      <c r="H42" s="80">
        <f>G42-SUM($F$31:F42)</f>
        <v>294</v>
      </c>
    </row>
    <row r="43" spans="5:8">
      <c r="E43" s="78">
        <v>13</v>
      </c>
      <c r="F43" s="79">
        <v>5585</v>
      </c>
      <c r="G43" s="80">
        <f t="shared" si="2"/>
        <v>20106</v>
      </c>
      <c r="H43" s="80">
        <f>G43-SUM($F$31:F43)</f>
        <v>289</v>
      </c>
    </row>
    <row r="44" spans="5:8">
      <c r="E44" s="78">
        <v>14</v>
      </c>
      <c r="F44" s="79">
        <v>7735</v>
      </c>
      <c r="G44" s="80">
        <f t="shared" si="2"/>
        <v>27846</v>
      </c>
      <c r="H44" s="80">
        <f>G44-SUM($F$31:F44)</f>
        <v>294</v>
      </c>
    </row>
    <row r="45" spans="5:8">
      <c r="E45" s="78">
        <v>15</v>
      </c>
      <c r="F45" s="79">
        <v>10710</v>
      </c>
      <c r="G45" s="80">
        <f t="shared" si="2"/>
        <v>38556</v>
      </c>
      <c r="H45" s="80">
        <f>G45-SUM($F$31:F45)</f>
        <v>294</v>
      </c>
    </row>
    <row r="46" spans="5:8">
      <c r="E46" s="78">
        <v>16</v>
      </c>
      <c r="F46" s="79">
        <v>14830</v>
      </c>
      <c r="G46" s="80">
        <f t="shared" si="2"/>
        <v>53388</v>
      </c>
      <c r="H46" s="80">
        <f>G46-SUM($F$31:F46)</f>
        <v>296</v>
      </c>
    </row>
    <row r="47" spans="5:8">
      <c r="E47" s="78">
        <v>17</v>
      </c>
      <c r="F47" s="79">
        <v>20850</v>
      </c>
      <c r="G47" s="80">
        <f t="shared" si="2"/>
        <v>75060</v>
      </c>
      <c r="H47" s="80">
        <f>G47-SUM($F$31:F47)</f>
        <v>1118</v>
      </c>
    </row>
    <row r="48" spans="5:8">
      <c r="E48" s="78">
        <v>18</v>
      </c>
      <c r="F48" s="79"/>
      <c r="G48" s="80"/>
      <c r="H48" s="80"/>
    </row>
    <row r="49" spans="5:8">
      <c r="E49" s="78">
        <v>19</v>
      </c>
      <c r="F49" s="79"/>
      <c r="G49" s="80"/>
      <c r="H49" s="80"/>
    </row>
    <row r="50" spans="5:8">
      <c r="E50" s="78">
        <v>20</v>
      </c>
      <c r="F50" s="79"/>
      <c r="G50" s="80"/>
      <c r="H50" s="80"/>
    </row>
    <row r="51" spans="5:8">
      <c r="E51" s="78">
        <v>21</v>
      </c>
      <c r="F51" s="79"/>
      <c r="G51" s="80"/>
      <c r="H51" s="80"/>
    </row>
    <row r="52" spans="5:8">
      <c r="E52" s="78">
        <v>22</v>
      </c>
      <c r="F52" s="79"/>
      <c r="G52" s="80"/>
      <c r="H52" s="80"/>
    </row>
    <row r="53" spans="5:8">
      <c r="E53" s="78">
        <v>23</v>
      </c>
      <c r="F53" s="79"/>
      <c r="G53" s="80"/>
      <c r="H53" s="80"/>
    </row>
    <row r="54" spans="5:8">
      <c r="E54" s="78">
        <v>24</v>
      </c>
      <c r="F54" s="79"/>
      <c r="G54" s="80"/>
      <c r="H54" s="80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A39" zoomScale="85" zoomScaleNormal="85" workbookViewId="0">
      <selection activeCell="E68" sqref="E68:G68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7" t="s">
        <v>5</v>
      </c>
      <c r="B2" s="88"/>
      <c r="C2" s="89"/>
      <c r="D2" s="61"/>
      <c r="E2" s="87" t="s">
        <v>6</v>
      </c>
      <c r="F2" s="88"/>
      <c r="G2" s="89"/>
      <c r="H2" s="62"/>
      <c r="I2" s="87" t="s">
        <v>13</v>
      </c>
      <c r="J2" s="88"/>
      <c r="K2" s="89"/>
      <c r="L2" s="62"/>
      <c r="M2" s="87" t="s">
        <v>14</v>
      </c>
      <c r="N2" s="88"/>
      <c r="O2" s="89"/>
      <c r="P2" s="62"/>
      <c r="Q2" s="87" t="s">
        <v>10</v>
      </c>
      <c r="R2" s="88"/>
      <c r="S2" s="89"/>
      <c r="T2" s="62"/>
      <c r="U2" s="87" t="s">
        <v>9</v>
      </c>
      <c r="V2" s="88"/>
      <c r="W2" s="89"/>
      <c r="X2" s="62"/>
      <c r="Y2" s="87" t="s">
        <v>42</v>
      </c>
      <c r="Z2" s="88"/>
      <c r="AA2" s="89"/>
      <c r="AB2" s="62"/>
      <c r="AC2" s="87" t="s">
        <v>15</v>
      </c>
      <c r="AD2" s="88"/>
      <c r="AE2" s="89"/>
      <c r="AF2" s="62"/>
      <c r="AG2" s="87" t="s">
        <v>43</v>
      </c>
      <c r="AH2" s="88"/>
      <c r="AI2" s="89"/>
      <c r="AJ2" s="62"/>
      <c r="AK2" s="87" t="s">
        <v>7</v>
      </c>
      <c r="AL2" s="88"/>
      <c r="AM2" s="89"/>
      <c r="AN2" s="62"/>
      <c r="AO2" s="87" t="s">
        <v>8</v>
      </c>
      <c r="AP2" s="88"/>
      <c r="AQ2" s="89"/>
      <c r="AR2" s="62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3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71">
        <v>15</v>
      </c>
      <c r="V17" s="71" t="s">
        <v>164</v>
      </c>
      <c r="W17" s="71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4">
        <v>18</v>
      </c>
      <c r="B20" s="65" t="s">
        <v>183</v>
      </c>
      <c r="C20" s="66">
        <v>-5100</v>
      </c>
      <c r="D20" s="67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4"/>
      <c r="AK30" s="8">
        <v>28</v>
      </c>
      <c r="AL30" s="15" t="s">
        <v>265</v>
      </c>
      <c r="AM30" s="10">
        <v>-90</v>
      </c>
      <c r="AN30" s="70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8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8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69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72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5">
        <v>42</v>
      </c>
      <c r="V44" s="73" t="s">
        <v>359</v>
      </c>
      <c r="W44" s="47">
        <v>-65</v>
      </c>
      <c r="X44" s="46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5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5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5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70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70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1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4400+SUM(G56:G61)+H55</f>
        <v>90</v>
      </c>
      <c r="I61" s="8">
        <v>59</v>
      </c>
      <c r="J61" s="15" t="s">
        <v>153</v>
      </c>
      <c r="K61" s="10">
        <v>-2000</v>
      </c>
      <c r="L61" s="9"/>
      <c r="M61" s="32">
        <v>59</v>
      </c>
      <c r="N61" s="3" t="s">
        <v>439</v>
      </c>
      <c r="O61" s="41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23">
        <v>59</v>
      </c>
      <c r="AD61" s="24" t="s">
        <v>374</v>
      </c>
      <c r="AE61" s="25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E62" s="8">
        <v>60</v>
      </c>
      <c r="F62" s="9" t="s">
        <v>445</v>
      </c>
      <c r="G62" s="10">
        <v>0</v>
      </c>
      <c r="I62" s="8">
        <v>60</v>
      </c>
      <c r="J62" s="15" t="s">
        <v>446</v>
      </c>
      <c r="K62" s="10">
        <v>-2000</v>
      </c>
      <c r="L62" s="9">
        <v>-4.4000000000000004</v>
      </c>
      <c r="M62" s="32">
        <v>60</v>
      </c>
      <c r="N62" s="3" t="s">
        <v>447</v>
      </c>
      <c r="O62" s="41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11">
        <v>60</v>
      </c>
      <c r="Z62" s="12" t="s">
        <v>83</v>
      </c>
      <c r="AA62" s="13">
        <v>0</v>
      </c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11">
        <v>60</v>
      </c>
      <c r="AL62" s="12" t="s">
        <v>451</v>
      </c>
      <c r="AM62" s="13">
        <v>0</v>
      </c>
      <c r="AO62" s="8">
        <v>60</v>
      </c>
      <c r="AP62" s="15" t="s">
        <v>452</v>
      </c>
      <c r="AQ62" s="10">
        <v>0</v>
      </c>
    </row>
    <row r="63" spans="1:44">
      <c r="A63" s="11">
        <v>61</v>
      </c>
      <c r="B63" s="12" t="s">
        <v>453</v>
      </c>
      <c r="C63" s="13">
        <v>-3250</v>
      </c>
      <c r="D63" s="14">
        <v>-75</v>
      </c>
      <c r="E63" s="8">
        <v>61</v>
      </c>
      <c r="F63" s="9" t="s">
        <v>299</v>
      </c>
      <c r="G63" s="10">
        <v>0</v>
      </c>
      <c r="I63" s="8">
        <v>61</v>
      </c>
      <c r="J63" s="15" t="s">
        <v>454</v>
      </c>
      <c r="K63" s="10">
        <v>-2100</v>
      </c>
      <c r="L63">
        <f>K68*L62</f>
        <v>8800</v>
      </c>
      <c r="M63" s="32">
        <v>61</v>
      </c>
      <c r="N63" s="3" t="s">
        <v>158</v>
      </c>
      <c r="O63" s="41">
        <v>0</v>
      </c>
      <c r="Q63" s="11">
        <v>61</v>
      </c>
      <c r="R63" s="14" t="s">
        <v>98</v>
      </c>
      <c r="S63" s="13">
        <v>-1120</v>
      </c>
      <c r="T63" s="14">
        <f>5040+SUM(S56:S63)</f>
        <v>1020</v>
      </c>
      <c r="U63" s="11">
        <v>61</v>
      </c>
      <c r="V63" s="12" t="s">
        <v>455</v>
      </c>
      <c r="W63" s="13">
        <v>0</v>
      </c>
      <c r="Y63" s="11">
        <v>61</v>
      </c>
      <c r="Z63" s="12" t="s">
        <v>133</v>
      </c>
      <c r="AA63" s="13">
        <v>0</v>
      </c>
      <c r="AC63" s="8">
        <v>61</v>
      </c>
      <c r="AD63" s="9" t="s">
        <v>144</v>
      </c>
      <c r="AE63" s="10">
        <v>0</v>
      </c>
      <c r="AG63" s="8">
        <v>61</v>
      </c>
      <c r="AH63" s="9" t="s">
        <v>299</v>
      </c>
      <c r="AI63" s="10">
        <v>0</v>
      </c>
      <c r="AK63" s="8">
        <v>61</v>
      </c>
      <c r="AL63" s="9" t="s">
        <v>456</v>
      </c>
      <c r="AM63" s="10">
        <v>0</v>
      </c>
      <c r="AO63" s="8">
        <v>61</v>
      </c>
      <c r="AP63" s="15" t="s">
        <v>146</v>
      </c>
      <c r="AQ63" s="10">
        <v>0</v>
      </c>
    </row>
    <row r="64" spans="1:44">
      <c r="A64" s="8">
        <v>62</v>
      </c>
      <c r="B64" s="9" t="s">
        <v>345</v>
      </c>
      <c r="C64" s="10">
        <v>0</v>
      </c>
      <c r="E64" s="8">
        <v>62</v>
      </c>
      <c r="F64" s="9" t="s">
        <v>340</v>
      </c>
      <c r="G64" s="10">
        <v>0</v>
      </c>
      <c r="I64" s="8">
        <v>62</v>
      </c>
      <c r="J64" s="15" t="s">
        <v>457</v>
      </c>
      <c r="K64" s="10">
        <v>0</v>
      </c>
      <c r="L64" t="s">
        <v>25</v>
      </c>
      <c r="M64" s="8">
        <v>62</v>
      </c>
      <c r="N64" s="15" t="s">
        <v>458</v>
      </c>
      <c r="O64" s="10">
        <v>0</v>
      </c>
      <c r="Q64" s="8">
        <v>62</v>
      </c>
      <c r="R64" s="15" t="s">
        <v>348</v>
      </c>
      <c r="S64" s="10">
        <v>0</v>
      </c>
      <c r="U64" s="11">
        <v>62</v>
      </c>
      <c r="V64" s="12" t="s">
        <v>459</v>
      </c>
      <c r="W64" s="13">
        <v>0</v>
      </c>
      <c r="Y64" s="8">
        <v>62</v>
      </c>
      <c r="Z64" s="9" t="s">
        <v>440</v>
      </c>
      <c r="AA64" s="10">
        <v>0</v>
      </c>
      <c r="AC64" s="23">
        <v>62</v>
      </c>
      <c r="AD64" s="24" t="s">
        <v>345</v>
      </c>
      <c r="AE64" s="25">
        <v>0</v>
      </c>
      <c r="AG64" s="8">
        <v>62</v>
      </c>
      <c r="AH64" s="9" t="s">
        <v>440</v>
      </c>
      <c r="AI64" s="10">
        <v>0</v>
      </c>
      <c r="AK64" s="11">
        <v>62</v>
      </c>
      <c r="AL64" s="12" t="s">
        <v>133</v>
      </c>
      <c r="AM64" s="13">
        <v>0</v>
      </c>
      <c r="AO64" s="11">
        <v>62</v>
      </c>
      <c r="AP64" s="14" t="s">
        <v>460</v>
      </c>
      <c r="AQ64" s="13">
        <v>0</v>
      </c>
    </row>
    <row r="65" spans="1:44">
      <c r="A65" s="8">
        <v>63</v>
      </c>
      <c r="B65" s="9" t="s">
        <v>461</v>
      </c>
      <c r="C65" s="10">
        <v>0</v>
      </c>
      <c r="E65" s="8">
        <v>63</v>
      </c>
      <c r="F65" s="9" t="s">
        <v>79</v>
      </c>
      <c r="G65" s="10">
        <v>0</v>
      </c>
      <c r="I65" s="8">
        <v>63</v>
      </c>
      <c r="J65" s="15" t="s">
        <v>292</v>
      </c>
      <c r="K65" s="10">
        <v>-2250</v>
      </c>
      <c r="L65" s="22"/>
      <c r="M65" s="8">
        <v>63</v>
      </c>
      <c r="N65" s="15" t="s">
        <v>462</v>
      </c>
      <c r="O65" s="10">
        <v>0</v>
      </c>
      <c r="Q65" s="8">
        <v>63</v>
      </c>
      <c r="R65" s="15" t="s">
        <v>55</v>
      </c>
      <c r="S65" s="10">
        <v>0</v>
      </c>
      <c r="U65" s="8">
        <v>63</v>
      </c>
      <c r="V65" s="9" t="s">
        <v>421</v>
      </c>
      <c r="W65" s="10">
        <v>0</v>
      </c>
      <c r="Y65" s="8">
        <v>63</v>
      </c>
      <c r="Z65" s="9" t="s">
        <v>124</v>
      </c>
      <c r="AA65" s="10">
        <v>0</v>
      </c>
      <c r="AC65" s="8">
        <v>63</v>
      </c>
      <c r="AD65" s="9" t="s">
        <v>463</v>
      </c>
      <c r="AE65" s="10">
        <v>0</v>
      </c>
      <c r="AG65" s="8">
        <v>63</v>
      </c>
      <c r="AH65" s="9" t="s">
        <v>58</v>
      </c>
      <c r="AI65" s="10">
        <v>0</v>
      </c>
      <c r="AK65" s="8">
        <v>63</v>
      </c>
      <c r="AL65" s="9" t="s">
        <v>464</v>
      </c>
      <c r="AM65" s="10">
        <v>0</v>
      </c>
      <c r="AO65" s="8">
        <v>63</v>
      </c>
      <c r="AP65" s="15" t="s">
        <v>465</v>
      </c>
      <c r="AQ65" s="10">
        <v>0</v>
      </c>
    </row>
    <row r="66" spans="1:44">
      <c r="A66" s="8">
        <v>64</v>
      </c>
      <c r="B66" s="9" t="s">
        <v>466</v>
      </c>
      <c r="C66" s="10">
        <v>0</v>
      </c>
      <c r="E66" s="11">
        <v>64</v>
      </c>
      <c r="F66" s="12" t="s">
        <v>118</v>
      </c>
      <c r="G66" s="13">
        <v>0</v>
      </c>
      <c r="I66" s="8">
        <v>64</v>
      </c>
      <c r="J66" s="15" t="s">
        <v>124</v>
      </c>
      <c r="K66" s="10">
        <v>-2300</v>
      </c>
      <c r="M66" s="8">
        <v>64</v>
      </c>
      <c r="N66" s="15" t="s">
        <v>199</v>
      </c>
      <c r="O66" s="10">
        <v>0</v>
      </c>
      <c r="Q66" s="8">
        <v>64</v>
      </c>
      <c r="R66" s="15" t="s">
        <v>256</v>
      </c>
      <c r="S66" s="10">
        <v>0</v>
      </c>
      <c r="U66" s="8">
        <v>64</v>
      </c>
      <c r="V66" s="9" t="s">
        <v>256</v>
      </c>
      <c r="W66" s="10">
        <v>0</v>
      </c>
      <c r="Y66" s="11">
        <v>64</v>
      </c>
      <c r="Z66" s="12" t="s">
        <v>467</v>
      </c>
      <c r="AA66" s="13">
        <v>0</v>
      </c>
      <c r="AC66" s="8">
        <v>64</v>
      </c>
      <c r="AD66" s="9" t="s">
        <v>463</v>
      </c>
      <c r="AE66" s="10">
        <v>0</v>
      </c>
      <c r="AG66" s="8">
        <v>64</v>
      </c>
      <c r="AH66" s="9" t="s">
        <v>417</v>
      </c>
      <c r="AI66" s="10">
        <v>0</v>
      </c>
      <c r="AK66" s="11">
        <v>64</v>
      </c>
      <c r="AL66" s="12" t="s">
        <v>118</v>
      </c>
      <c r="AM66" s="13">
        <v>0</v>
      </c>
      <c r="AO66" s="8">
        <v>64</v>
      </c>
      <c r="AP66" s="15" t="s">
        <v>465</v>
      </c>
      <c r="AQ66" s="10">
        <v>0</v>
      </c>
    </row>
    <row r="67" spans="1:44">
      <c r="A67" s="8">
        <v>65</v>
      </c>
      <c r="B67" s="9" t="s">
        <v>302</v>
      </c>
      <c r="C67" s="10">
        <v>0</v>
      </c>
      <c r="E67" s="8">
        <v>65</v>
      </c>
      <c r="F67" s="9" t="s">
        <v>148</v>
      </c>
      <c r="G67" s="10">
        <v>0</v>
      </c>
      <c r="I67" s="8">
        <v>65</v>
      </c>
      <c r="J67" s="15" t="s">
        <v>468</v>
      </c>
      <c r="K67" s="10">
        <v>-2000</v>
      </c>
      <c r="M67" s="8">
        <v>65</v>
      </c>
      <c r="N67" s="15" t="s">
        <v>469</v>
      </c>
      <c r="O67" s="10">
        <v>5000</v>
      </c>
      <c r="Q67" s="8">
        <v>65</v>
      </c>
      <c r="R67" s="15" t="s">
        <v>148</v>
      </c>
      <c r="S67" s="10">
        <v>0</v>
      </c>
      <c r="U67" s="11">
        <v>65</v>
      </c>
      <c r="V67" s="12" t="s">
        <v>470</v>
      </c>
      <c r="W67" s="13">
        <v>0</v>
      </c>
      <c r="Y67" s="8">
        <v>65</v>
      </c>
      <c r="Z67" s="9" t="s">
        <v>99</v>
      </c>
      <c r="AA67" s="10">
        <v>0</v>
      </c>
      <c r="AC67" s="8">
        <v>65</v>
      </c>
      <c r="AD67" s="9" t="s">
        <v>471</v>
      </c>
      <c r="AE67" s="10">
        <v>0</v>
      </c>
      <c r="AG67" s="8">
        <v>65</v>
      </c>
      <c r="AH67" s="9" t="s">
        <v>63</v>
      </c>
      <c r="AI67" s="10">
        <v>0</v>
      </c>
      <c r="AK67" s="8">
        <v>65</v>
      </c>
      <c r="AL67" s="9" t="s">
        <v>472</v>
      </c>
      <c r="AM67" s="10">
        <v>0</v>
      </c>
      <c r="AO67" s="8">
        <v>65</v>
      </c>
      <c r="AP67" s="15" t="s">
        <v>302</v>
      </c>
      <c r="AQ67" s="10">
        <v>0</v>
      </c>
    </row>
    <row r="68" spans="1:44">
      <c r="A68" s="8">
        <v>66</v>
      </c>
      <c r="B68" s="9" t="s">
        <v>99</v>
      </c>
      <c r="C68" s="10">
        <v>0</v>
      </c>
      <c r="E68" s="54">
        <v>66</v>
      </c>
      <c r="F68" s="55" t="s">
        <v>473</v>
      </c>
      <c r="G68" s="56">
        <v>0</v>
      </c>
      <c r="I68" s="8">
        <v>66</v>
      </c>
      <c r="J68" s="15" t="s">
        <v>254</v>
      </c>
      <c r="K68" s="10">
        <v>-2000</v>
      </c>
      <c r="M68" s="83">
        <v>66</v>
      </c>
      <c r="N68" s="22" t="s">
        <v>438</v>
      </c>
      <c r="O68" s="84">
        <v>0</v>
      </c>
      <c r="Q68" s="29">
        <v>66</v>
      </c>
      <c r="R68" t="s">
        <v>474</v>
      </c>
      <c r="S68" s="31"/>
      <c r="U68" s="54">
        <v>66</v>
      </c>
      <c r="V68" s="55" t="s">
        <v>201</v>
      </c>
      <c r="W68" s="56">
        <v>0</v>
      </c>
      <c r="Y68" s="54">
        <v>66</v>
      </c>
      <c r="Z68" s="55" t="s">
        <v>186</v>
      </c>
      <c r="AA68" s="56">
        <v>0</v>
      </c>
      <c r="AC68" s="8">
        <v>66</v>
      </c>
      <c r="AD68" s="9" t="s">
        <v>57</v>
      </c>
      <c r="AE68" s="10">
        <v>0</v>
      </c>
      <c r="AG68" s="8">
        <v>66</v>
      </c>
      <c r="AH68" s="9" t="s">
        <v>475</v>
      </c>
      <c r="AI68" s="10">
        <v>0</v>
      </c>
      <c r="AK68" s="8">
        <v>66</v>
      </c>
      <c r="AL68" s="9" t="s">
        <v>476</v>
      </c>
      <c r="AM68" s="10">
        <v>0</v>
      </c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L69">
        <f>L63+SUM(K65:K68)</f>
        <v>250</v>
      </c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8">
        <v>68</v>
      </c>
      <c r="B70" s="59" t="s">
        <v>205</v>
      </c>
      <c r="C70" s="60"/>
      <c r="E70" s="58">
        <v>68</v>
      </c>
      <c r="F70" s="59" t="s">
        <v>346</v>
      </c>
      <c r="G70" s="60"/>
      <c r="I70" s="58">
        <v>68</v>
      </c>
      <c r="J70" t="s">
        <v>350</v>
      </c>
      <c r="K70" s="60"/>
      <c r="M70" s="58">
        <v>68</v>
      </c>
      <c r="N70" s="59" t="s">
        <v>439</v>
      </c>
      <c r="O70" s="60"/>
      <c r="Q70" s="58">
        <v>68</v>
      </c>
      <c r="R70" s="59" t="s">
        <v>439</v>
      </c>
      <c r="S70" s="60"/>
      <c r="U70" s="58">
        <v>68</v>
      </c>
      <c r="V70" s="59" t="s">
        <v>356</v>
      </c>
      <c r="W70" s="60"/>
      <c r="Y70" s="58">
        <v>68</v>
      </c>
      <c r="Z70" s="59" t="s">
        <v>480</v>
      </c>
      <c r="AA70" s="60"/>
      <c r="AC70" s="58">
        <v>68</v>
      </c>
      <c r="AD70" s="59" t="s">
        <v>481</v>
      </c>
      <c r="AE70" s="60"/>
      <c r="AG70" s="58">
        <v>68</v>
      </c>
      <c r="AH70" s="59" t="s">
        <v>350</v>
      </c>
      <c r="AI70" s="60"/>
      <c r="AK70" s="58">
        <v>68</v>
      </c>
      <c r="AL70" s="59" t="s">
        <v>482</v>
      </c>
      <c r="AM70" s="60"/>
      <c r="AO70" s="58">
        <v>68</v>
      </c>
      <c r="AP70" s="59" t="s">
        <v>483</v>
      </c>
      <c r="AQ70" s="60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-37449</v>
      </c>
      <c r="L71" s="4">
        <f>SUM(L3:L70)</f>
        <v>11457.6</v>
      </c>
      <c r="M71" t="s">
        <v>484</v>
      </c>
      <c r="O71" s="3">
        <f>SUM(O3:O70)</f>
        <v>-1280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78" spans="1:44">
      <c r="E78">
        <v>2</v>
      </c>
    </row>
    <row r="82" spans="10:15" ht="15" customHeight="1">
      <c r="J82" s="90" t="s">
        <v>485</v>
      </c>
      <c r="K82" s="93">
        <f>SUM(C71,G71,K71,O71,S71,W71,AA71,AE71,AI71,AM71,AQ71)</f>
        <v>-430402</v>
      </c>
      <c r="N82" s="94" t="s">
        <v>486</v>
      </c>
      <c r="O82" s="94">
        <f>SUM(D71,H71,L71,P71,T71,X71,AB71,AF71,AJ71,AN71,AR71)</f>
        <v>-26442.400000000001</v>
      </c>
    </row>
    <row r="83" spans="10:15">
      <c r="J83" s="91"/>
      <c r="K83" s="93"/>
      <c r="N83" s="94"/>
      <c r="O83" s="94"/>
    </row>
    <row r="84" spans="10:15">
      <c r="J84" s="91"/>
      <c r="K84" s="93"/>
      <c r="N84" s="94"/>
      <c r="O84" s="94"/>
    </row>
    <row r="85" spans="10:15">
      <c r="J85" s="92"/>
      <c r="K85" s="93"/>
      <c r="N85" s="94"/>
      <c r="O85" s="94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G28" zoomScale="80" zoomScaleNormal="80" workbookViewId="0">
      <selection activeCell="I68" sqref="I68:K68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39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2">
        <v>30</v>
      </c>
      <c r="AL32" s="43" t="s">
        <v>275</v>
      </c>
      <c r="AM32" s="44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2">
        <v>31</v>
      </c>
      <c r="AL33" s="43" t="s">
        <v>553</v>
      </c>
      <c r="AM33" s="44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0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48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5">
        <v>42</v>
      </c>
      <c r="AH44" s="46" t="s">
        <v>678</v>
      </c>
      <c r="AI44" s="47">
        <v>-60</v>
      </c>
      <c r="AJ44" s="46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49">
        <v>42</v>
      </c>
      <c r="AT44" s="50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49">
        <v>43</v>
      </c>
      <c r="AT45" s="50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49">
        <v>44</v>
      </c>
      <c r="AT46" s="50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49">
        <v>45</v>
      </c>
      <c r="AT47" s="50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1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/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1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1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/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2">
        <v>58</v>
      </c>
      <c r="R60" s="3" t="s">
        <v>651</v>
      </c>
      <c r="S60" s="41">
        <v>-650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2">
        <v>58</v>
      </c>
      <c r="AP60" s="3" t="s">
        <v>585</v>
      </c>
      <c r="AQ60" s="41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2">
        <v>59</v>
      </c>
      <c r="R61" s="3" t="s">
        <v>729</v>
      </c>
      <c r="S61" s="41">
        <v>-1500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1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8">
        <v>60</v>
      </c>
      <c r="F62" s="9" t="s">
        <v>454</v>
      </c>
      <c r="G62" s="10">
        <v>0</v>
      </c>
      <c r="I62" s="8">
        <v>60</v>
      </c>
      <c r="J62" s="15" t="s">
        <v>593</v>
      </c>
      <c r="K62" s="10">
        <v>0</v>
      </c>
      <c r="M62" s="11">
        <v>60</v>
      </c>
      <c r="N62" s="14" t="s">
        <v>453</v>
      </c>
      <c r="O62" s="13">
        <v>0</v>
      </c>
      <c r="Q62" s="32">
        <v>60</v>
      </c>
      <c r="R62" s="3" t="s">
        <v>445</v>
      </c>
      <c r="S62" s="41">
        <v>-1000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2">
        <v>60</v>
      </c>
      <c r="AH62" s="3" t="s">
        <v>452</v>
      </c>
      <c r="AI62" s="41">
        <v>0</v>
      </c>
      <c r="AK62" s="8">
        <v>60</v>
      </c>
      <c r="AL62" s="15" t="s">
        <v>725</v>
      </c>
      <c r="AM62" s="10">
        <v>0</v>
      </c>
      <c r="AO62" s="32">
        <v>60</v>
      </c>
      <c r="AP62" s="3" t="s">
        <v>585</v>
      </c>
      <c r="AQ62" s="52">
        <v>0</v>
      </c>
      <c r="AS62" s="8">
        <v>60</v>
      </c>
      <c r="AT62" s="15" t="s">
        <v>712</v>
      </c>
      <c r="AU62" s="10">
        <v>-900</v>
      </c>
      <c r="AV62">
        <f>-4.8</f>
        <v>-4.8</v>
      </c>
    </row>
    <row r="63" spans="1:48">
      <c r="A63" s="15">
        <v>61</v>
      </c>
      <c r="B63" s="15" t="s">
        <v>498</v>
      </c>
      <c r="C63" s="9">
        <v>-5300</v>
      </c>
      <c r="E63" s="8">
        <v>61</v>
      </c>
      <c r="F63" s="9" t="s">
        <v>493</v>
      </c>
      <c r="G63" s="10">
        <v>0</v>
      </c>
      <c r="I63" s="11">
        <v>61</v>
      </c>
      <c r="J63" s="14" t="s">
        <v>451</v>
      </c>
      <c r="K63" s="13">
        <v>0</v>
      </c>
      <c r="M63" s="8">
        <v>61</v>
      </c>
      <c r="N63" s="15" t="s">
        <v>457</v>
      </c>
      <c r="O63" s="10">
        <v>0</v>
      </c>
      <c r="P63" s="9"/>
      <c r="Q63" s="32">
        <v>61</v>
      </c>
      <c r="R63" s="3" t="s">
        <v>520</v>
      </c>
      <c r="S63" s="41">
        <v>-1500</v>
      </c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2">
        <v>61</v>
      </c>
      <c r="AH63" s="3" t="s">
        <v>498</v>
      </c>
      <c r="AI63" s="41">
        <v>0</v>
      </c>
      <c r="AK63" s="11">
        <v>61</v>
      </c>
      <c r="AL63" s="14" t="s">
        <v>515</v>
      </c>
      <c r="AM63" s="13">
        <v>0</v>
      </c>
      <c r="AO63" s="32">
        <v>61</v>
      </c>
      <c r="AP63" s="3" t="s">
        <v>649</v>
      </c>
      <c r="AQ63" s="53">
        <v>0</v>
      </c>
      <c r="AS63" s="8">
        <v>61</v>
      </c>
      <c r="AT63" s="15" t="s">
        <v>730</v>
      </c>
      <c r="AU63" s="10">
        <v>-1120</v>
      </c>
      <c r="AV63">
        <f>AU68*AV62</f>
        <v>18000</v>
      </c>
    </row>
    <row r="64" spans="1:48">
      <c r="A64" s="15">
        <v>62</v>
      </c>
      <c r="B64" s="15" t="s">
        <v>525</v>
      </c>
      <c r="C64" s="15">
        <v>-7500</v>
      </c>
      <c r="E64" s="8">
        <v>62</v>
      </c>
      <c r="F64" s="9" t="s">
        <v>644</v>
      </c>
      <c r="G64" s="10">
        <v>0</v>
      </c>
      <c r="I64" s="11">
        <v>62</v>
      </c>
      <c r="J64" s="14" t="s">
        <v>612</v>
      </c>
      <c r="K64" s="13">
        <v>0</v>
      </c>
      <c r="M64" s="8">
        <v>62</v>
      </c>
      <c r="N64" s="15" t="s">
        <v>731</v>
      </c>
      <c r="O64" s="10">
        <v>0</v>
      </c>
      <c r="Q64" s="32">
        <v>62</v>
      </c>
      <c r="R64" s="3" t="s">
        <v>644</v>
      </c>
      <c r="S64" s="41">
        <v>-1900</v>
      </c>
      <c r="U64" s="8">
        <v>62</v>
      </c>
      <c r="V64" s="15" t="s">
        <v>449</v>
      </c>
      <c r="W64" s="10">
        <v>0</v>
      </c>
      <c r="Y64" s="11">
        <v>62</v>
      </c>
      <c r="Z64" s="14" t="s">
        <v>732</v>
      </c>
      <c r="AA64" s="13">
        <v>0</v>
      </c>
      <c r="AC64" s="11">
        <v>62</v>
      </c>
      <c r="AD64" s="14" t="s">
        <v>515</v>
      </c>
      <c r="AE64" s="13">
        <v>0</v>
      </c>
      <c r="AG64" s="32">
        <v>62</v>
      </c>
      <c r="AH64" s="3" t="s">
        <v>733</v>
      </c>
      <c r="AI64" s="41">
        <f>-1000</f>
        <v>-1000</v>
      </c>
      <c r="AJ64">
        <v>-4.4000000000000004</v>
      </c>
      <c r="AK64" s="8">
        <v>62</v>
      </c>
      <c r="AL64" s="15" t="s">
        <v>733</v>
      </c>
      <c r="AM64" s="10">
        <v>0</v>
      </c>
      <c r="AO64" s="11">
        <v>62</v>
      </c>
      <c r="AP64" s="14" t="s">
        <v>460</v>
      </c>
      <c r="AQ64" s="13">
        <v>0</v>
      </c>
      <c r="AS64" s="8">
        <v>62</v>
      </c>
      <c r="AT64" s="15" t="s">
        <v>528</v>
      </c>
      <c r="AU64" s="10">
        <v>-1550</v>
      </c>
      <c r="AV64">
        <f>AV63+SUM(AU59:AU68)</f>
        <v>50</v>
      </c>
    </row>
    <row r="65" spans="1:48">
      <c r="A65" s="15">
        <v>63</v>
      </c>
      <c r="B65" s="15" t="s">
        <v>663</v>
      </c>
      <c r="C65" s="15">
        <v>-9000</v>
      </c>
      <c r="D65">
        <v>-3.85</v>
      </c>
      <c r="E65" s="8">
        <v>63</v>
      </c>
      <c r="F65" s="9" t="s">
        <v>556</v>
      </c>
      <c r="G65" s="10">
        <v>0</v>
      </c>
      <c r="I65" s="8">
        <v>63</v>
      </c>
      <c r="J65" s="15" t="s">
        <v>493</v>
      </c>
      <c r="K65" s="10">
        <v>0</v>
      </c>
      <c r="M65" s="8">
        <v>63</v>
      </c>
      <c r="N65" s="15" t="s">
        <v>731</v>
      </c>
      <c r="O65" s="10">
        <v>0</v>
      </c>
      <c r="Q65" s="32">
        <v>63</v>
      </c>
      <c r="R65" s="3" t="s">
        <v>466</v>
      </c>
      <c r="S65" s="41">
        <v>-2500</v>
      </c>
      <c r="U65" s="11">
        <v>63</v>
      </c>
      <c r="V65" s="14" t="s">
        <v>734</v>
      </c>
      <c r="W65" s="13">
        <v>0</v>
      </c>
      <c r="Y65" s="8">
        <v>63</v>
      </c>
      <c r="Z65" s="15" t="s">
        <v>689</v>
      </c>
      <c r="AA65" s="10">
        <v>0</v>
      </c>
      <c r="AC65" s="8">
        <v>63</v>
      </c>
      <c r="AD65" s="15" t="s">
        <v>735</v>
      </c>
      <c r="AE65" s="10">
        <v>0</v>
      </c>
      <c r="AG65" s="32">
        <v>63</v>
      </c>
      <c r="AH65" s="3" t="s">
        <v>733</v>
      </c>
      <c r="AI65" s="41">
        <v>-1200</v>
      </c>
      <c r="AJ65">
        <f>AJ64*AI68</f>
        <v>6600.0000000000009</v>
      </c>
      <c r="AK65" s="8">
        <v>63</v>
      </c>
      <c r="AL65" s="15" t="s">
        <v>736</v>
      </c>
      <c r="AM65" s="10">
        <v>0</v>
      </c>
      <c r="AO65" s="8">
        <v>63</v>
      </c>
      <c r="AP65" s="15" t="s">
        <v>663</v>
      </c>
      <c r="AQ65" s="10">
        <v>0</v>
      </c>
      <c r="AS65" s="8">
        <v>63</v>
      </c>
      <c r="AT65" s="15" t="s">
        <v>528</v>
      </c>
      <c r="AU65" s="10">
        <v>-2150</v>
      </c>
    </row>
    <row r="66" spans="1:48">
      <c r="A66" s="15">
        <v>64</v>
      </c>
      <c r="B66" s="15" t="s">
        <v>689</v>
      </c>
      <c r="C66" s="15">
        <v>-13000</v>
      </c>
      <c r="D66">
        <f>C69*D65</f>
        <v>57750</v>
      </c>
      <c r="E66" s="8">
        <v>64</v>
      </c>
      <c r="F66" s="9" t="s">
        <v>737</v>
      </c>
      <c r="G66" s="10">
        <v>0</v>
      </c>
      <c r="I66" s="11">
        <v>64</v>
      </c>
      <c r="J66" s="14" t="s">
        <v>649</v>
      </c>
      <c r="K66" s="13">
        <v>0</v>
      </c>
      <c r="M66" s="8">
        <v>64</v>
      </c>
      <c r="N66" s="15" t="s">
        <v>738</v>
      </c>
      <c r="O66" s="10">
        <v>0</v>
      </c>
      <c r="Q66" s="32">
        <v>64</v>
      </c>
      <c r="R66" s="3" t="s">
        <v>472</v>
      </c>
      <c r="S66" s="41">
        <v>-3500</v>
      </c>
      <c r="U66" s="8">
        <v>64</v>
      </c>
      <c r="V66" s="15" t="s">
        <v>556</v>
      </c>
      <c r="W66" s="10">
        <v>0</v>
      </c>
      <c r="Y66" s="8">
        <v>64</v>
      </c>
      <c r="Z66" s="15" t="s">
        <v>574</v>
      </c>
      <c r="AA66" s="10">
        <v>0</v>
      </c>
      <c r="AC66" s="8">
        <v>64</v>
      </c>
      <c r="AD66" s="15" t="s">
        <v>462</v>
      </c>
      <c r="AE66" s="10">
        <v>0</v>
      </c>
      <c r="AG66" s="32">
        <v>64</v>
      </c>
      <c r="AH66" s="3" t="s">
        <v>739</v>
      </c>
      <c r="AI66" s="41">
        <v>-1000</v>
      </c>
      <c r="AJ66">
        <f>AJ65+SUM(AI64:AI68)</f>
        <v>700.00000000000091</v>
      </c>
      <c r="AK66" s="8">
        <v>64</v>
      </c>
      <c r="AL66" s="15" t="s">
        <v>738</v>
      </c>
      <c r="AM66" s="10">
        <v>-7950</v>
      </c>
      <c r="AN66" s="9">
        <v>-3.9</v>
      </c>
      <c r="AO66" s="11">
        <v>64</v>
      </c>
      <c r="AP66" s="14" t="s">
        <v>649</v>
      </c>
      <c r="AQ66" s="13">
        <v>0</v>
      </c>
      <c r="AS66" s="8">
        <v>64</v>
      </c>
      <c r="AT66" s="15" t="s">
        <v>606</v>
      </c>
      <c r="AU66" s="10">
        <v>-2980</v>
      </c>
    </row>
    <row r="67" spans="1:48">
      <c r="A67" s="15">
        <v>65</v>
      </c>
      <c r="B67" s="15" t="s">
        <v>468</v>
      </c>
      <c r="C67" s="15">
        <v>-15000</v>
      </c>
      <c r="D67">
        <f>D66+SUM(C57:C69)</f>
        <v>-37750</v>
      </c>
      <c r="E67" s="8">
        <v>65</v>
      </c>
      <c r="F67" s="9" t="s">
        <v>499</v>
      </c>
      <c r="G67" s="10">
        <v>0</v>
      </c>
      <c r="I67" s="8">
        <v>65</v>
      </c>
      <c r="J67" s="15" t="s">
        <v>666</v>
      </c>
      <c r="K67" s="10">
        <v>0</v>
      </c>
      <c r="M67" s="8">
        <v>65</v>
      </c>
      <c r="N67" s="15" t="s">
        <v>738</v>
      </c>
      <c r="O67" s="10">
        <v>0</v>
      </c>
      <c r="Q67" s="82">
        <v>65</v>
      </c>
      <c r="R67" s="4" t="s">
        <v>740</v>
      </c>
      <c r="S67" s="53">
        <v>-5000</v>
      </c>
      <c r="U67" s="8">
        <v>65</v>
      </c>
      <c r="V67" s="15" t="s">
        <v>741</v>
      </c>
      <c r="W67" s="10">
        <v>0</v>
      </c>
      <c r="Y67" s="8">
        <v>65</v>
      </c>
      <c r="Z67" s="15" t="s">
        <v>631</v>
      </c>
      <c r="AA67" s="10">
        <v>0</v>
      </c>
      <c r="AC67" s="8">
        <v>65</v>
      </c>
      <c r="AD67" s="15" t="s">
        <v>666</v>
      </c>
      <c r="AE67" s="10">
        <v>0</v>
      </c>
      <c r="AG67" s="32">
        <v>65</v>
      </c>
      <c r="AH67" s="3" t="s">
        <v>739</v>
      </c>
      <c r="AI67" s="41">
        <v>-1200</v>
      </c>
      <c r="AK67" s="8">
        <v>65</v>
      </c>
      <c r="AL67" s="15" t="s">
        <v>738</v>
      </c>
      <c r="AM67" s="10">
        <v>-2150</v>
      </c>
      <c r="AN67">
        <f>AM68*AN66</f>
        <v>13650</v>
      </c>
      <c r="AO67" s="11">
        <v>65</v>
      </c>
      <c r="AP67" s="14" t="s">
        <v>742</v>
      </c>
      <c r="AQ67" s="13">
        <v>0</v>
      </c>
      <c r="AS67" s="8">
        <v>65</v>
      </c>
      <c r="AT67" s="15" t="s">
        <v>606</v>
      </c>
      <c r="AU67" s="10">
        <v>-3500</v>
      </c>
    </row>
    <row r="68" spans="1:48">
      <c r="A68" s="15">
        <v>66</v>
      </c>
      <c r="B68" s="15" t="s">
        <v>628</v>
      </c>
      <c r="C68" s="15">
        <v>-15000</v>
      </c>
      <c r="E68" s="54">
        <v>66</v>
      </c>
      <c r="F68" s="55" t="s">
        <v>743</v>
      </c>
      <c r="G68" s="56">
        <v>0</v>
      </c>
      <c r="I68" s="54">
        <v>66</v>
      </c>
      <c r="J68" s="57" t="s">
        <v>473</v>
      </c>
      <c r="K68" s="56">
        <v>0</v>
      </c>
      <c r="M68" s="54">
        <v>66</v>
      </c>
      <c r="N68" s="57" t="s">
        <v>713</v>
      </c>
      <c r="O68" s="56">
        <v>0</v>
      </c>
      <c r="Q68" s="32">
        <v>66</v>
      </c>
      <c r="R68" s="3" t="s">
        <v>674</v>
      </c>
      <c r="S68" s="41"/>
      <c r="U68" s="8">
        <v>66</v>
      </c>
      <c r="V68" s="15" t="s">
        <v>509</v>
      </c>
      <c r="W68" s="10">
        <v>0</v>
      </c>
      <c r="Y68" s="29">
        <v>66</v>
      </c>
      <c r="Z68" t="s">
        <v>679</v>
      </c>
      <c r="AA68" s="31"/>
      <c r="AC68" s="54">
        <v>66</v>
      </c>
      <c r="AD68" s="57" t="s">
        <v>691</v>
      </c>
      <c r="AE68" s="56">
        <v>0</v>
      </c>
      <c r="AG68" s="54">
        <v>66</v>
      </c>
      <c r="AH68" s="57" t="s">
        <v>73</v>
      </c>
      <c r="AI68" s="56">
        <v>-1500</v>
      </c>
      <c r="AK68" s="54">
        <v>66</v>
      </c>
      <c r="AL68" s="57" t="s">
        <v>679</v>
      </c>
      <c r="AM68" s="56">
        <v>-3500</v>
      </c>
      <c r="AN68">
        <f>AN67+SUM(AM66:AM68)</f>
        <v>50</v>
      </c>
      <c r="AO68" s="54">
        <v>66</v>
      </c>
      <c r="AP68" s="57" t="s">
        <v>475</v>
      </c>
      <c r="AQ68" s="56">
        <v>0</v>
      </c>
      <c r="AS68" s="8">
        <v>66</v>
      </c>
      <c r="AT68" s="15" t="s">
        <v>673</v>
      </c>
      <c r="AU68" s="10">
        <v>-3750</v>
      </c>
    </row>
    <row r="69" spans="1:48">
      <c r="A69" s="15">
        <v>67</v>
      </c>
      <c r="B69" s="15" t="s">
        <v>476</v>
      </c>
      <c r="C69" s="15">
        <v>-15000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54">
        <v>67</v>
      </c>
      <c r="V69" s="57" t="s">
        <v>713</v>
      </c>
      <c r="W69" s="56">
        <v>0</v>
      </c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8">
        <v>68</v>
      </c>
      <c r="F70" s="59" t="s">
        <v>592</v>
      </c>
      <c r="G70" s="60"/>
      <c r="I70" s="58">
        <v>68</v>
      </c>
      <c r="J70" s="59" t="s">
        <v>500</v>
      </c>
      <c r="K70" s="60"/>
      <c r="M70" s="58">
        <v>68</v>
      </c>
      <c r="N70" s="59" t="s">
        <v>500</v>
      </c>
      <c r="O70" s="60"/>
      <c r="Q70" s="58">
        <v>68</v>
      </c>
      <c r="R70" s="59" t="s">
        <v>480</v>
      </c>
      <c r="S70" s="60"/>
      <c r="U70" s="58">
        <v>68</v>
      </c>
      <c r="V70" s="59" t="s">
        <v>482</v>
      </c>
      <c r="W70" s="60"/>
      <c r="Y70" s="58">
        <v>68</v>
      </c>
      <c r="Z70" s="59" t="s">
        <v>592</v>
      </c>
      <c r="AA70" s="60"/>
      <c r="AC70" s="58">
        <v>68</v>
      </c>
      <c r="AD70" t="s">
        <v>483</v>
      </c>
      <c r="AE70" s="60"/>
      <c r="AG70" s="58">
        <v>68</v>
      </c>
      <c r="AH70" s="59" t="s">
        <v>584</v>
      </c>
      <c r="AI70" s="60"/>
      <c r="AK70" s="58">
        <v>68</v>
      </c>
      <c r="AL70" t="s">
        <v>584</v>
      </c>
      <c r="AM70" s="60"/>
      <c r="AO70" s="58">
        <v>68</v>
      </c>
      <c r="AP70" s="59" t="s">
        <v>481</v>
      </c>
      <c r="AQ70" s="60"/>
      <c r="AS70" s="58">
        <v>68</v>
      </c>
      <c r="AT70" s="59" t="s">
        <v>695</v>
      </c>
      <c r="AU70" s="60"/>
    </row>
    <row r="71" spans="1:48">
      <c r="A71" t="s">
        <v>484</v>
      </c>
      <c r="C71" s="3">
        <f>SUM(C3:C70)</f>
        <v>-226362</v>
      </c>
      <c r="D71" s="4">
        <f>SUM(D3:D70)</f>
        <v>-21601.85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-4711</v>
      </c>
      <c r="P71" s="4">
        <f>SUM(P3:P70)</f>
        <v>4101</v>
      </c>
      <c r="Q71" t="s">
        <v>484</v>
      </c>
      <c r="S71" s="3">
        <f>SUM(S3:S70)</f>
        <v>-42029</v>
      </c>
      <c r="T71" s="4">
        <f>SUM(T3:T70)</f>
        <v>2193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-13332</v>
      </c>
      <c r="AJ71" s="4">
        <f>SUM(AJ3:AJ70)</f>
        <v>10010.600000000002</v>
      </c>
      <c r="AK71" t="s">
        <v>484</v>
      </c>
      <c r="AM71" s="3">
        <f>SUM(AM3:AM70)</f>
        <v>-26029</v>
      </c>
      <c r="AN71" s="4">
        <f>SUM(AN3:AN70)</f>
        <v>18036.099999999999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-52707</v>
      </c>
      <c r="AV71" s="4">
        <f>SUM(AV3:AV70)</f>
        <v>42691.199999999997</v>
      </c>
    </row>
    <row r="86" spans="10:15">
      <c r="J86" s="90" t="s">
        <v>747</v>
      </c>
      <c r="K86" s="95">
        <f>SUM(C71,G71,K71,O71,S71,W71,AA71,AE71,AI71,AM71,AQ71,AU71)</f>
        <v>-419729</v>
      </c>
      <c r="N86" s="94" t="s">
        <v>748</v>
      </c>
      <c r="O86" s="97">
        <f>SUM(D71,H71,L71,P71,T71,X71,AB71,AF71,AJ71,AN71,AR71,AV71)</f>
        <v>75549.05</v>
      </c>
    </row>
    <row r="87" spans="10:15">
      <c r="J87" s="91"/>
      <c r="K87" s="96"/>
      <c r="N87" s="94"/>
      <c r="O87" s="98"/>
    </row>
    <row r="88" spans="10:15">
      <c r="J88" s="91"/>
      <c r="K88" s="96"/>
      <c r="N88" s="94"/>
      <c r="O88" s="98"/>
    </row>
    <row r="89" spans="10:15">
      <c r="J89" s="92"/>
      <c r="K89" s="96"/>
      <c r="N89" s="94"/>
      <c r="O89" s="98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I28" sqref="I28"/>
    </sheetView>
  </sheetViews>
  <sheetFormatPr defaultRowHeight="15"/>
  <sheetData>
    <row r="1" spans="1:7">
      <c r="A1" s="88" t="s">
        <v>751</v>
      </c>
      <c r="B1" s="88"/>
      <c r="C1" s="88"/>
      <c r="D1" s="88"/>
      <c r="E1" s="88"/>
      <c r="F1" s="88"/>
      <c r="G1" s="88"/>
    </row>
    <row r="2" spans="1:7">
      <c r="A2" s="99" t="s">
        <v>752</v>
      </c>
      <c r="B2" s="99"/>
      <c r="C2" s="99"/>
      <c r="D2" s="100" t="s">
        <v>753</v>
      </c>
      <c r="E2" s="100"/>
      <c r="F2" s="100"/>
    </row>
    <row r="3" spans="1:7">
      <c r="A3" s="99"/>
      <c r="B3" s="99"/>
      <c r="C3" s="99"/>
      <c r="D3" s="100" t="s">
        <v>754</v>
      </c>
      <c r="E3" s="100"/>
      <c r="F3" s="100"/>
    </row>
    <row r="4" spans="1:7">
      <c r="A4" s="99"/>
      <c r="B4" s="99"/>
      <c r="C4" s="99"/>
      <c r="D4" s="100" t="s">
        <v>560</v>
      </c>
      <c r="E4" s="100"/>
      <c r="F4" s="100"/>
    </row>
    <row r="5" spans="1:7">
      <c r="A5" s="99"/>
      <c r="B5" s="99"/>
      <c r="C5" s="99"/>
      <c r="D5" s="100"/>
      <c r="E5" s="100"/>
      <c r="F5" s="100"/>
    </row>
    <row r="6" spans="1:7">
      <c r="A6" s="99"/>
      <c r="B6" s="99"/>
      <c r="C6" s="99"/>
      <c r="D6" s="100"/>
      <c r="E6" s="100"/>
      <c r="F6" s="100"/>
    </row>
    <row r="7" spans="1:7">
      <c r="A7" s="99"/>
      <c r="B7" s="99"/>
      <c r="C7" s="99"/>
      <c r="D7" s="100"/>
      <c r="E7" s="100"/>
      <c r="F7" s="100"/>
    </row>
    <row r="8" spans="1:7">
      <c r="A8" s="99"/>
      <c r="B8" s="99"/>
      <c r="C8" s="99"/>
      <c r="D8" s="100"/>
      <c r="E8" s="100"/>
      <c r="F8" s="100"/>
    </row>
    <row r="9" spans="1:7">
      <c r="A9" s="99"/>
      <c r="B9" s="99"/>
      <c r="C9" s="99"/>
      <c r="D9" s="100"/>
      <c r="E9" s="100"/>
      <c r="F9" s="100"/>
    </row>
  </sheetData>
  <mergeCells count="17">
    <mergeCell ref="D6:F6"/>
    <mergeCell ref="D7:F7"/>
    <mergeCell ref="D9:F9"/>
    <mergeCell ref="A6:C6"/>
    <mergeCell ref="A7:C7"/>
    <mergeCell ref="A8:C8"/>
    <mergeCell ref="A9:C9"/>
    <mergeCell ref="D8:F8"/>
    <mergeCell ref="A5:C5"/>
    <mergeCell ref="A1:G1"/>
    <mergeCell ref="A2:C2"/>
    <mergeCell ref="D2:F2"/>
    <mergeCell ref="A3:C3"/>
    <mergeCell ref="A4:C4"/>
    <mergeCell ref="D3:F3"/>
    <mergeCell ref="D4:F4"/>
    <mergeCell ref="D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22-23</vt:lpstr>
      <vt:lpstr>Раскладки</vt:lpstr>
      <vt:lpstr>23-24 Запад</vt:lpstr>
      <vt:lpstr>23-24 Восток</vt:lpstr>
      <vt:lpstr>Конец сезона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2024-02-22T09:01:31Z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