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40" windowHeight="10110" activeTab="1"/>
  </bookViews>
  <sheets>
    <sheet name="Sensitivity" sheetId="1" r:id="rId1"/>
    <sheet name="Specificity" sheetId="5" r:id="rId2"/>
    <sheet name="Sheet2" sheetId="2" r:id="rId3"/>
    <sheet name="Sheet3" sheetId="3" r:id="rId4"/>
  </sheets>
  <calcPr calcId="144525"/>
</workbook>
</file>

<file path=xl/calcChain.xml><?xml version="1.0" encoding="utf-8"?>
<calcChain xmlns="http://schemas.openxmlformats.org/spreadsheetml/2006/main">
  <c r="N2" i="1" l="1"/>
  <c r="M2" i="1"/>
  <c r="P13" i="5" l="1"/>
  <c r="O13" i="5"/>
  <c r="P3" i="5"/>
  <c r="P4" i="5"/>
  <c r="P5" i="5"/>
  <c r="P6" i="5"/>
  <c r="P7" i="5"/>
  <c r="P8" i="5"/>
  <c r="P2" i="5"/>
  <c r="N11" i="5"/>
  <c r="O3" i="5"/>
  <c r="O4" i="5"/>
  <c r="O5" i="5"/>
  <c r="O6" i="5"/>
  <c r="O7" i="5"/>
  <c r="O8" i="5"/>
  <c r="O2" i="5"/>
  <c r="R2" i="5"/>
  <c r="R4" i="5"/>
  <c r="R3" i="5"/>
  <c r="R5" i="5"/>
  <c r="R6" i="5"/>
  <c r="R7" i="5"/>
  <c r="R8" i="5"/>
  <c r="M2" i="5"/>
  <c r="N2" i="5"/>
  <c r="M3" i="5"/>
  <c r="N3" i="5"/>
  <c r="M4" i="5"/>
  <c r="N4" i="5"/>
  <c r="M5" i="5"/>
  <c r="N5" i="5"/>
  <c r="M6" i="5"/>
  <c r="N6" i="5"/>
  <c r="M7" i="5"/>
  <c r="N7" i="5"/>
  <c r="O41" i="5" l="1"/>
  <c r="N41" i="5"/>
  <c r="M41" i="5"/>
  <c r="L41" i="5"/>
  <c r="C41" i="5"/>
  <c r="B41" i="5"/>
  <c r="O40" i="5"/>
  <c r="N40" i="5"/>
  <c r="M40" i="5"/>
  <c r="L40" i="5"/>
  <c r="C40" i="5"/>
  <c r="B40" i="5"/>
  <c r="O37" i="5"/>
  <c r="N37" i="5"/>
  <c r="M37" i="5"/>
  <c r="L37" i="5"/>
  <c r="C37" i="5"/>
  <c r="B37" i="5"/>
  <c r="O36" i="5"/>
  <c r="N36" i="5"/>
  <c r="M36" i="5"/>
  <c r="L36" i="5"/>
  <c r="C36" i="5"/>
  <c r="B36" i="5"/>
  <c r="O30" i="5"/>
  <c r="N30" i="5"/>
  <c r="M30" i="5"/>
  <c r="L30" i="5"/>
  <c r="O29" i="5"/>
  <c r="N29" i="5"/>
  <c r="M29" i="5"/>
  <c r="L29" i="5"/>
  <c r="O26" i="5"/>
  <c r="N26" i="5"/>
  <c r="M26" i="5"/>
  <c r="L26" i="5"/>
  <c r="O25" i="5"/>
  <c r="N25" i="5"/>
  <c r="M25" i="5"/>
  <c r="L25" i="5"/>
  <c r="M19" i="5"/>
  <c r="K19" i="5"/>
  <c r="J19" i="5"/>
  <c r="I19" i="5"/>
  <c r="H19" i="5"/>
  <c r="G19" i="5"/>
  <c r="N19" i="5" s="1"/>
  <c r="F19" i="5"/>
  <c r="E19" i="5"/>
  <c r="D19" i="5"/>
  <c r="C19" i="5"/>
  <c r="B19" i="5"/>
  <c r="K17" i="5"/>
  <c r="K16" i="5"/>
  <c r="K15" i="5"/>
  <c r="J13" i="5"/>
  <c r="N13" i="5" s="1"/>
  <c r="I13" i="5"/>
  <c r="H13" i="5"/>
  <c r="G13" i="5"/>
  <c r="M13" i="5" s="1"/>
  <c r="F13" i="5"/>
  <c r="K13" i="5" s="1"/>
  <c r="E13" i="5"/>
  <c r="D13" i="5"/>
  <c r="C13" i="5"/>
  <c r="B13" i="5"/>
  <c r="J12" i="5"/>
  <c r="N12" i="5" s="1"/>
  <c r="I12" i="5"/>
  <c r="H12" i="5"/>
  <c r="G12" i="5"/>
  <c r="M12" i="5" s="1"/>
  <c r="F12" i="5"/>
  <c r="K12" i="5" s="1"/>
  <c r="E12" i="5"/>
  <c r="D12" i="5"/>
  <c r="C12" i="5"/>
  <c r="B12" i="5"/>
  <c r="J11" i="5"/>
  <c r="I11" i="5"/>
  <c r="H11" i="5"/>
  <c r="G11" i="5"/>
  <c r="M11" i="5" s="1"/>
  <c r="F11" i="5"/>
  <c r="K11" i="5" s="1"/>
  <c r="E11" i="5"/>
  <c r="D11" i="5"/>
  <c r="C11" i="5"/>
  <c r="B11" i="5"/>
  <c r="N8" i="5"/>
  <c r="M8" i="5"/>
  <c r="K8" i="5"/>
  <c r="K7" i="5"/>
  <c r="K6" i="5"/>
  <c r="K5" i="5"/>
  <c r="K4" i="5"/>
  <c r="K3" i="5"/>
  <c r="K2" i="5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G58" i="1"/>
  <c r="G59" i="1"/>
  <c r="G60" i="1"/>
  <c r="G57" i="1"/>
  <c r="L51" i="1"/>
  <c r="H51" i="1"/>
  <c r="F51" i="1"/>
  <c r="E51" i="1"/>
  <c r="D51" i="1"/>
  <c r="C51" i="1"/>
  <c r="O41" i="1"/>
  <c r="K51" i="1" s="1"/>
  <c r="N41" i="1"/>
  <c r="N51" i="1" s="1"/>
  <c r="M41" i="1"/>
  <c r="M51" i="1" s="1"/>
  <c r="L41" i="1"/>
  <c r="C41" i="1"/>
  <c r="B51" i="1" s="1"/>
  <c r="B41" i="1"/>
  <c r="O30" i="1"/>
  <c r="O51" i="1" s="1"/>
  <c r="N30" i="1"/>
  <c r="M30" i="1"/>
  <c r="L30" i="1"/>
  <c r="C37" i="1"/>
  <c r="C36" i="1"/>
  <c r="C40" i="1"/>
  <c r="B50" i="1"/>
  <c r="B46" i="1"/>
  <c r="O26" i="1"/>
  <c r="N26" i="1"/>
  <c r="M26" i="1"/>
  <c r="L26" i="1"/>
  <c r="L47" i="1" s="1"/>
  <c r="K47" i="1"/>
  <c r="F47" i="1"/>
  <c r="E47" i="1"/>
  <c r="D47" i="1"/>
  <c r="C47" i="1"/>
  <c r="B47" i="1"/>
  <c r="O37" i="1"/>
  <c r="O47" i="1" s="1"/>
  <c r="N37" i="1"/>
  <c r="J47" i="1" s="1"/>
  <c r="M37" i="1"/>
  <c r="I47" i="1" s="1"/>
  <c r="L37" i="1"/>
  <c r="H47" i="1" s="1"/>
  <c r="B37" i="1"/>
  <c r="F46" i="1"/>
  <c r="E46" i="1"/>
  <c r="D46" i="1"/>
  <c r="C46" i="1"/>
  <c r="O36" i="1"/>
  <c r="K46" i="1" s="1"/>
  <c r="N36" i="1"/>
  <c r="J46" i="1" s="1"/>
  <c r="M36" i="1"/>
  <c r="M46" i="1" s="1"/>
  <c r="L36" i="1"/>
  <c r="H46" i="1" s="1"/>
  <c r="B36" i="1"/>
  <c r="O25" i="1"/>
  <c r="O46" i="1" s="1"/>
  <c r="N25" i="1"/>
  <c r="N46" i="1" s="1"/>
  <c r="M25" i="1"/>
  <c r="L25" i="1"/>
  <c r="L46" i="1" s="1"/>
  <c r="C53" i="1" l="1"/>
  <c r="I46" i="1"/>
  <c r="M47" i="1"/>
  <c r="I51" i="1"/>
  <c r="N47" i="1"/>
  <c r="J51" i="1"/>
  <c r="B53" i="1"/>
  <c r="O50" i="1"/>
  <c r="O53" i="1" s="1"/>
  <c r="D50" i="1"/>
  <c r="D53" i="1" s="1"/>
  <c r="E50" i="1"/>
  <c r="E53" i="1" s="1"/>
  <c r="F50" i="1"/>
  <c r="F53" i="1" s="1"/>
  <c r="C50" i="1"/>
  <c r="B40" i="1"/>
  <c r="M40" i="1"/>
  <c r="I50" i="1" s="1"/>
  <c r="N40" i="1"/>
  <c r="J50" i="1" s="1"/>
  <c r="J53" i="1" s="1"/>
  <c r="O40" i="1"/>
  <c r="K50" i="1" s="1"/>
  <c r="K53" i="1" s="1"/>
  <c r="L40" i="1"/>
  <c r="H50" i="1" s="1"/>
  <c r="H53" i="1" s="1"/>
  <c r="M29" i="1"/>
  <c r="M50" i="1" s="1"/>
  <c r="M53" i="1" s="1"/>
  <c r="N29" i="1"/>
  <c r="N50" i="1" s="1"/>
  <c r="O29" i="1"/>
  <c r="L29" i="1"/>
  <c r="L50" i="1" s="1"/>
  <c r="L53" i="1" s="1"/>
  <c r="M7" i="1"/>
  <c r="K16" i="1"/>
  <c r="K15" i="1"/>
  <c r="K17" i="1"/>
  <c r="N3" i="1"/>
  <c r="N4" i="1"/>
  <c r="N5" i="1"/>
  <c r="N6" i="1"/>
  <c r="N7" i="1"/>
  <c r="N8" i="1"/>
  <c r="C19" i="1"/>
  <c r="D19" i="1"/>
  <c r="E19" i="1"/>
  <c r="F19" i="1"/>
  <c r="G19" i="1"/>
  <c r="H19" i="1"/>
  <c r="I19" i="1"/>
  <c r="J19" i="1"/>
  <c r="B19" i="1"/>
  <c r="M3" i="1"/>
  <c r="M4" i="1"/>
  <c r="M5" i="1"/>
  <c r="M6" i="1"/>
  <c r="M8" i="1"/>
  <c r="K3" i="1"/>
  <c r="K4" i="1"/>
  <c r="K5" i="1"/>
  <c r="K6" i="1"/>
  <c r="K7" i="1"/>
  <c r="K8" i="1"/>
  <c r="K2" i="1"/>
  <c r="C12" i="1"/>
  <c r="D12" i="1"/>
  <c r="E12" i="1"/>
  <c r="F12" i="1"/>
  <c r="G12" i="1"/>
  <c r="H12" i="1"/>
  <c r="I12" i="1"/>
  <c r="J12" i="1"/>
  <c r="B12" i="1"/>
  <c r="C11" i="1"/>
  <c r="D11" i="1"/>
  <c r="E11" i="1"/>
  <c r="F11" i="1"/>
  <c r="G11" i="1"/>
  <c r="H11" i="1"/>
  <c r="I11" i="1"/>
  <c r="J11" i="1"/>
  <c r="B11" i="1"/>
  <c r="C13" i="1"/>
  <c r="D13" i="1"/>
  <c r="E13" i="1"/>
  <c r="F13" i="1"/>
  <c r="G13" i="1"/>
  <c r="M13" i="1" s="1"/>
  <c r="H13" i="1"/>
  <c r="I13" i="1"/>
  <c r="J13" i="1"/>
  <c r="B13" i="1"/>
  <c r="N53" i="1" l="1"/>
  <c r="I53" i="1"/>
  <c r="M11" i="1"/>
  <c r="M19" i="1"/>
  <c r="N13" i="1"/>
  <c r="N11" i="1"/>
  <c r="K19" i="1"/>
  <c r="N12" i="1"/>
  <c r="M12" i="1"/>
  <c r="N19" i="1"/>
  <c r="K13" i="1"/>
  <c r="K11" i="1"/>
  <c r="K12" i="1"/>
</calcChain>
</file>

<file path=xl/sharedStrings.xml><?xml version="1.0" encoding="utf-8"?>
<sst xmlns="http://schemas.openxmlformats.org/spreadsheetml/2006/main" count="249" uniqueCount="62">
  <si>
    <t>TSS_all</t>
  </si>
  <si>
    <t>TSS_spliced</t>
  </si>
  <si>
    <t>TSS_rm</t>
  </si>
  <si>
    <t>TSS_sp_rm</t>
  </si>
  <si>
    <t>LCSV TP</t>
  </si>
  <si>
    <t>LCSV FN</t>
  </si>
  <si>
    <t>LION TP</t>
  </si>
  <si>
    <t>LION_all</t>
  </si>
  <si>
    <t>Library</t>
  </si>
  <si>
    <t>k562_25</t>
  </si>
  <si>
    <t>Million Reads</t>
  </si>
  <si>
    <t>k562_100</t>
  </si>
  <si>
    <t>k562_200</t>
  </si>
  <si>
    <t>h1_200</t>
  </si>
  <si>
    <t>h1_100</t>
  </si>
  <si>
    <t>h1_50</t>
  </si>
  <si>
    <t>h1_10</t>
  </si>
  <si>
    <t>Average</t>
  </si>
  <si>
    <t>Simulated Transcriptomes</t>
  </si>
  <si>
    <t>k562</t>
  </si>
  <si>
    <t>h1</t>
  </si>
  <si>
    <t>%spTSS_TE</t>
  </si>
  <si>
    <t>Gencode</t>
  </si>
  <si>
    <t>Base_Sensitivity</t>
  </si>
  <si>
    <t>100+_avg</t>
  </si>
  <si>
    <t>LION_Sensitivity</t>
  </si>
  <si>
    <t>h1_input</t>
  </si>
  <si>
    <t>k562_input</t>
  </si>
  <si>
    <t>Up</t>
  </si>
  <si>
    <t>UpEdge</t>
  </si>
  <si>
    <t>Rinside</t>
  </si>
  <si>
    <t>Einside</t>
  </si>
  <si>
    <t>True Positive</t>
  </si>
  <si>
    <t>True Positive Rate</t>
  </si>
  <si>
    <t>False Positive Rate</t>
  </si>
  <si>
    <t>False Positive</t>
  </si>
  <si>
    <t>Total</t>
  </si>
  <si>
    <t>Positive</t>
  </si>
  <si>
    <t>Negative</t>
  </si>
  <si>
    <t>LCSV_all</t>
  </si>
  <si>
    <t>True Negative Rate</t>
  </si>
  <si>
    <t>Called Positive</t>
  </si>
  <si>
    <t>AVERAGE</t>
  </si>
  <si>
    <t>TP_all</t>
  </si>
  <si>
    <t>Count</t>
  </si>
  <si>
    <t>%</t>
  </si>
  <si>
    <t>LCSV</t>
  </si>
  <si>
    <t>Negatives</t>
  </si>
  <si>
    <t>True Negatives</t>
  </si>
  <si>
    <t>LION_Specificity</t>
  </si>
  <si>
    <t>h1_100.pc.lcsv</t>
  </si>
  <si>
    <t>h1_10.pc.lcsv</t>
  </si>
  <si>
    <t>h1_200.pc.lcsv</t>
  </si>
  <si>
    <t>h1_50.pc.lcsv</t>
  </si>
  <si>
    <t>k562_100.pc.lcsv</t>
  </si>
  <si>
    <t>k562_200.pc.lcsv</t>
  </si>
  <si>
    <t>k562_25.pc.lcsv</t>
  </si>
  <si>
    <t>(from wc -l *.pc.lcsv)</t>
  </si>
  <si>
    <t>LCSV_All</t>
  </si>
  <si>
    <t>LCSV_FP</t>
  </si>
  <si>
    <t>LCSV_TN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</si>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</sst>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Spliced TSS</c:v>
          </c:tx>
          <c:invertIfNegative val="0"/>
          <c:cat>
            <c:strRef>
              <c:f>Sensitivity!$A$2:$A$8</c:f>
              <c:strCache>
                <c:ptCount val="7"/>
                <c:pt idx="0">
                  <c:v>k562_25</c:v>
                </c:pt>
                <c:pt idx="1">
                  <c:v>k562_100</c:v>
                </c:pt>
                <c:pt idx="2">
                  <c:v>k562_200</c:v>
                </c:pt>
                <c:pt idx="3">
                  <c:v>h1_10</c:v>
                </c:pt>
                <c:pt idx="4">
                  <c:v>h1_50</c:v>
                </c:pt>
                <c:pt idx="5">
                  <c:v>h1_100</c:v>
                </c:pt>
                <c:pt idx="6">
                  <c:v>h1_200</c:v>
                </c:pt>
              </c:strCache>
            </c:strRef>
          </c:cat>
          <c:val>
            <c:numRef>
              <c:f>Sensitivity!$D$2:$D$8</c:f>
              <c:numCache>
                <c:formatCode>General</c:formatCode>
                <c:ptCount val="7"/>
                <c:pt idx="0">
                  <c:v>12701</c:v>
                </c:pt>
                <c:pt idx="1">
                  <c:v>12759</c:v>
                </c:pt>
                <c:pt idx="2">
                  <c:v>12779</c:v>
                </c:pt>
                <c:pt idx="3">
                  <c:v>12531</c:v>
                </c:pt>
                <c:pt idx="4">
                  <c:v>12589</c:v>
                </c:pt>
                <c:pt idx="5">
                  <c:v>12597</c:v>
                </c:pt>
                <c:pt idx="6">
                  <c:v>12412</c:v>
                </c:pt>
              </c:numCache>
            </c:numRef>
          </c:val>
        </c:ser>
        <c:ser>
          <c:idx val="1"/>
          <c:order val="1"/>
          <c:tx>
            <c:v>TE+</c:v>
          </c:tx>
          <c:invertIfNegative val="0"/>
          <c:cat>
            <c:strRef>
              <c:f>Sensitivity!$A$2:$A$8</c:f>
              <c:strCache>
                <c:ptCount val="7"/>
                <c:pt idx="0">
                  <c:v>k562_25</c:v>
                </c:pt>
                <c:pt idx="1">
                  <c:v>k562_100</c:v>
                </c:pt>
                <c:pt idx="2">
                  <c:v>k562_200</c:v>
                </c:pt>
                <c:pt idx="3">
                  <c:v>h1_10</c:v>
                </c:pt>
                <c:pt idx="4">
                  <c:v>h1_50</c:v>
                </c:pt>
                <c:pt idx="5">
                  <c:v>h1_100</c:v>
                </c:pt>
                <c:pt idx="6">
                  <c:v>h1_200</c:v>
                </c:pt>
              </c:strCache>
            </c:strRef>
          </c:cat>
          <c:val>
            <c:numRef>
              <c:f>Sensitivity!$F$2:$F$8</c:f>
              <c:numCache>
                <c:formatCode>General</c:formatCode>
                <c:ptCount val="7"/>
                <c:pt idx="0">
                  <c:v>414</c:v>
                </c:pt>
                <c:pt idx="1">
                  <c:v>437</c:v>
                </c:pt>
                <c:pt idx="2">
                  <c:v>448</c:v>
                </c:pt>
                <c:pt idx="3">
                  <c:v>458</c:v>
                </c:pt>
                <c:pt idx="4">
                  <c:v>486</c:v>
                </c:pt>
                <c:pt idx="5">
                  <c:v>489</c:v>
                </c:pt>
                <c:pt idx="6">
                  <c:v>495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186496"/>
        <c:axId val="196188032"/>
      </c:barChart>
      <c:catAx>
        <c:axId val="196186496"/>
        <c:scaling>
          <c:orientation val="minMax"/>
        </c:scaling>
        <c:delete val="0"/>
        <c:axPos val="l"/>
        <c:majorTickMark val="out"/>
        <c:minorTickMark val="none"/>
        <c:tickLblPos val="nextTo"/>
        <c:crossAx val="196188032"/>
        <c:crosses val="autoZero"/>
        <c:auto val="1"/>
        <c:lblAlgn val="ctr"/>
        <c:lblOffset val="100"/>
        <c:noMultiLvlLbl val="0"/>
      </c:catAx>
      <c:valAx>
        <c:axId val="1961880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61864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Spliced TSS</c:v>
          </c:tx>
          <c:invertIfNegative val="0"/>
          <c:cat>
            <c:strRef>
              <c:f>Sensitivity!$A$17</c:f>
              <c:strCache>
                <c:ptCount val="1"/>
                <c:pt idx="0">
                  <c:v>Gencode</c:v>
                </c:pt>
              </c:strCache>
            </c:strRef>
          </c:cat>
          <c:val>
            <c:numRef>
              <c:f>Sensitivity!$D$17</c:f>
              <c:numCache>
                <c:formatCode>General</c:formatCode>
                <c:ptCount val="1"/>
                <c:pt idx="0">
                  <c:v>171656</c:v>
                </c:pt>
              </c:numCache>
            </c:numRef>
          </c:val>
        </c:ser>
        <c:ser>
          <c:idx val="1"/>
          <c:order val="1"/>
          <c:tx>
            <c:v>TE+</c:v>
          </c:tx>
          <c:invertIfNegative val="0"/>
          <c:cat>
            <c:strRef>
              <c:f>Sensitivity!$A$17</c:f>
              <c:strCache>
                <c:ptCount val="1"/>
                <c:pt idx="0">
                  <c:v>Gencode</c:v>
                </c:pt>
              </c:strCache>
            </c:strRef>
          </c:cat>
          <c:val>
            <c:numRef>
              <c:f>Sensitivity!$F$17</c:f>
              <c:numCache>
                <c:formatCode>General</c:formatCode>
                <c:ptCount val="1"/>
                <c:pt idx="0">
                  <c:v>13471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6348160"/>
        <c:axId val="196349952"/>
      </c:barChart>
      <c:catAx>
        <c:axId val="196348160"/>
        <c:scaling>
          <c:orientation val="minMax"/>
        </c:scaling>
        <c:delete val="0"/>
        <c:axPos val="l"/>
        <c:majorTickMark val="out"/>
        <c:minorTickMark val="none"/>
        <c:tickLblPos val="nextTo"/>
        <c:crossAx val="196349952"/>
        <c:crosses val="autoZero"/>
        <c:auto val="1"/>
        <c:lblAlgn val="ctr"/>
        <c:lblOffset val="100"/>
        <c:noMultiLvlLbl val="0"/>
      </c:catAx>
      <c:valAx>
        <c:axId val="1963499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63481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Spliced TSS</c:v>
          </c:tx>
          <c:invertIfNegative val="0"/>
          <c:cat>
            <c:strRef>
              <c:f>Sensitivity!$A$15:$A$16</c:f>
              <c:strCache>
                <c:ptCount val="2"/>
                <c:pt idx="0">
                  <c:v>k562_input</c:v>
                </c:pt>
                <c:pt idx="1">
                  <c:v>h1_input</c:v>
                </c:pt>
              </c:strCache>
            </c:strRef>
          </c:cat>
          <c:val>
            <c:numRef>
              <c:f>Sensitivity!$D$15:$D$16</c:f>
              <c:numCache>
                <c:formatCode>General</c:formatCode>
                <c:ptCount val="2"/>
                <c:pt idx="0">
                  <c:v>35339</c:v>
                </c:pt>
                <c:pt idx="1">
                  <c:v>26064</c:v>
                </c:pt>
              </c:numCache>
            </c:numRef>
          </c:val>
        </c:ser>
        <c:ser>
          <c:idx val="1"/>
          <c:order val="1"/>
          <c:tx>
            <c:v>TE+</c:v>
          </c:tx>
          <c:invertIfNegative val="0"/>
          <c:cat>
            <c:strRef>
              <c:f>Sensitivity!$A$15:$A$16</c:f>
              <c:strCache>
                <c:ptCount val="2"/>
                <c:pt idx="0">
                  <c:v>k562_input</c:v>
                </c:pt>
                <c:pt idx="1">
                  <c:v>h1_input</c:v>
                </c:pt>
              </c:strCache>
            </c:strRef>
          </c:cat>
          <c:val>
            <c:numRef>
              <c:f>Sensitivity!$F$15:$F$16</c:f>
              <c:numCache>
                <c:formatCode>General</c:formatCode>
                <c:ptCount val="2"/>
                <c:pt idx="0">
                  <c:v>1210</c:v>
                </c:pt>
                <c:pt idx="1">
                  <c:v>991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6374528"/>
        <c:axId val="196376064"/>
      </c:barChart>
      <c:catAx>
        <c:axId val="196374528"/>
        <c:scaling>
          <c:orientation val="minMax"/>
        </c:scaling>
        <c:delete val="0"/>
        <c:axPos val="l"/>
        <c:majorTickMark val="out"/>
        <c:minorTickMark val="none"/>
        <c:tickLblPos val="nextTo"/>
        <c:crossAx val="196376064"/>
        <c:crosses val="autoZero"/>
        <c:auto val="1"/>
        <c:lblAlgn val="ctr"/>
        <c:lblOffset val="100"/>
        <c:noMultiLvlLbl val="0"/>
      </c:catAx>
      <c:valAx>
        <c:axId val="19637606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637452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invertIfNegative val="0"/>
          <c:cat>
            <c:strRef>
              <c:f>Sensitivity!$A$2:$A$8</c:f>
              <c:strCache>
                <c:ptCount val="7"/>
                <c:pt idx="0">
                  <c:v>k562_25</c:v>
                </c:pt>
                <c:pt idx="1">
                  <c:v>k562_100</c:v>
                </c:pt>
                <c:pt idx="2">
                  <c:v>k562_200</c:v>
                </c:pt>
                <c:pt idx="3">
                  <c:v>h1_10</c:v>
                </c:pt>
                <c:pt idx="4">
                  <c:v>h1_50</c:v>
                </c:pt>
                <c:pt idx="5">
                  <c:v>h1_100</c:v>
                </c:pt>
                <c:pt idx="6">
                  <c:v>h1_200</c:v>
                </c:pt>
              </c:strCache>
            </c:strRef>
          </c:cat>
          <c:val>
            <c:numRef>
              <c:f>Sensitivity!$F$2:$F$8</c:f>
              <c:numCache>
                <c:formatCode>General</c:formatCode>
                <c:ptCount val="7"/>
                <c:pt idx="0">
                  <c:v>414</c:v>
                </c:pt>
                <c:pt idx="1">
                  <c:v>437</c:v>
                </c:pt>
                <c:pt idx="2">
                  <c:v>448</c:v>
                </c:pt>
                <c:pt idx="3">
                  <c:v>458</c:v>
                </c:pt>
                <c:pt idx="4">
                  <c:v>486</c:v>
                </c:pt>
                <c:pt idx="5">
                  <c:v>489</c:v>
                </c:pt>
                <c:pt idx="6">
                  <c:v>495</c:v>
                </c:pt>
              </c:numCache>
            </c:numRef>
          </c:val>
        </c:ser>
        <c:ser>
          <c:idx val="1"/>
          <c:order val="1"/>
          <c:spPr>
            <a:solidFill>
              <a:srgbClr val="92D050"/>
            </a:solidFill>
          </c:spPr>
          <c:invertIfNegative val="0"/>
          <c:cat>
            <c:strRef>
              <c:f>Sensitivity!$A$2:$A$8</c:f>
              <c:strCache>
                <c:ptCount val="7"/>
                <c:pt idx="0">
                  <c:v>k562_25</c:v>
                </c:pt>
                <c:pt idx="1">
                  <c:v>k562_100</c:v>
                </c:pt>
                <c:pt idx="2">
                  <c:v>k562_200</c:v>
                </c:pt>
                <c:pt idx="3">
                  <c:v>h1_10</c:v>
                </c:pt>
                <c:pt idx="4">
                  <c:v>h1_50</c:v>
                </c:pt>
                <c:pt idx="5">
                  <c:v>h1_100</c:v>
                </c:pt>
                <c:pt idx="6">
                  <c:v>h1_200</c:v>
                </c:pt>
              </c:strCache>
            </c:strRef>
          </c:cat>
          <c:val>
            <c:numRef>
              <c:f>Sensitivity!$G$2:$G$8</c:f>
              <c:numCache>
                <c:formatCode>General</c:formatCode>
                <c:ptCount val="7"/>
                <c:pt idx="0">
                  <c:v>194</c:v>
                </c:pt>
                <c:pt idx="1">
                  <c:v>241</c:v>
                </c:pt>
                <c:pt idx="2">
                  <c:v>243</c:v>
                </c:pt>
                <c:pt idx="3">
                  <c:v>157</c:v>
                </c:pt>
                <c:pt idx="4">
                  <c:v>247</c:v>
                </c:pt>
                <c:pt idx="5">
                  <c:v>256</c:v>
                </c:pt>
                <c:pt idx="6">
                  <c:v>251</c:v>
                </c:pt>
              </c:numCache>
            </c:numRef>
          </c:val>
        </c:ser>
        <c:ser>
          <c:idx val="2"/>
          <c:order val="2"/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Sensitivity!$J$2:$J$8</c:f>
              <c:numCache>
                <c:formatCode>General</c:formatCode>
                <c:ptCount val="7"/>
                <c:pt idx="0">
                  <c:v>71</c:v>
                </c:pt>
                <c:pt idx="1">
                  <c:v>88</c:v>
                </c:pt>
                <c:pt idx="2">
                  <c:v>95</c:v>
                </c:pt>
                <c:pt idx="3">
                  <c:v>56</c:v>
                </c:pt>
                <c:pt idx="4">
                  <c:v>82</c:v>
                </c:pt>
                <c:pt idx="5">
                  <c:v>96</c:v>
                </c:pt>
                <c:pt idx="6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5789184"/>
        <c:axId val="195790720"/>
      </c:barChart>
      <c:catAx>
        <c:axId val="195789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95790720"/>
        <c:crosses val="autoZero"/>
        <c:auto val="1"/>
        <c:lblAlgn val="ctr"/>
        <c:lblOffset val="100"/>
        <c:noMultiLvlLbl val="0"/>
      </c:catAx>
      <c:valAx>
        <c:axId val="195790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789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38100">
                <a:solidFill>
                  <a:schemeClr val="accent1"/>
                </a:solidFill>
              </a:ln>
            </c:spPr>
            <c:trendlineType val="power"/>
            <c:dispRSqr val="0"/>
            <c:dispEq val="0"/>
          </c:trendline>
          <c:xVal>
            <c:numRef>
              <c:f>Sheet3!$A$17:$A$21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Sheet3!$B$17:$B$21</c:f>
              <c:numCache>
                <c:formatCode>General</c:formatCode>
                <c:ptCount val="5"/>
                <c:pt idx="0">
                  <c:v>34.279475982532752</c:v>
                </c:pt>
                <c:pt idx="2">
                  <c:v>50.823045267489711</c:v>
                </c:pt>
                <c:pt idx="3">
                  <c:v>52.351738241308794</c:v>
                </c:pt>
                <c:pt idx="4">
                  <c:v>50.707070707070706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dPt>
            <c:idx val="3"/>
            <c:bubble3D val="0"/>
            <c:spPr>
              <a:ln w="28575">
                <a:solidFill>
                  <a:schemeClr val="accent1"/>
                </a:solidFill>
              </a:ln>
            </c:spPr>
          </c:dPt>
          <c:trendline>
            <c:spPr>
              <a:ln w="31750">
                <a:solidFill>
                  <a:schemeClr val="accent2"/>
                </a:solidFill>
              </a:ln>
            </c:spPr>
            <c:trendlineType val="power"/>
            <c:dispRSqr val="0"/>
            <c:dispEq val="0"/>
          </c:trendline>
          <c:xVal>
            <c:numRef>
              <c:f>Sheet3!$A$17:$A$21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Sheet3!$C$17:$C$21</c:f>
              <c:numCache>
                <c:formatCode>General</c:formatCode>
                <c:ptCount val="5"/>
                <c:pt idx="1">
                  <c:v>46.859903381642511</c:v>
                </c:pt>
                <c:pt idx="3">
                  <c:v>55.148741418764303</c:v>
                </c:pt>
                <c:pt idx="4">
                  <c:v>54.241071428571431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03584"/>
        <c:axId val="196405120"/>
      </c:scatterChart>
      <c:valAx>
        <c:axId val="196403584"/>
        <c:scaling>
          <c:orientation val="minMax"/>
          <c:max val="200"/>
        </c:scaling>
        <c:delete val="0"/>
        <c:axPos val="b"/>
        <c:numFmt formatCode="General" sourceLinked="1"/>
        <c:majorTickMark val="out"/>
        <c:minorTickMark val="none"/>
        <c:tickLblPos val="nextTo"/>
        <c:crossAx val="196405120"/>
        <c:crosses val="autoZero"/>
        <c:crossBetween val="midCat"/>
      </c:valAx>
      <c:valAx>
        <c:axId val="196405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403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invertIfNegative val="0"/>
          <c:cat>
            <c:strRef>
              <c:f>Sensitivity!$A$2:$A$8</c:f>
              <c:strCache>
                <c:ptCount val="7"/>
                <c:pt idx="0">
                  <c:v>k562_25</c:v>
                </c:pt>
                <c:pt idx="1">
                  <c:v>k562_100</c:v>
                </c:pt>
                <c:pt idx="2">
                  <c:v>k562_200</c:v>
                </c:pt>
                <c:pt idx="3">
                  <c:v>h1_10</c:v>
                </c:pt>
                <c:pt idx="4">
                  <c:v>h1_50</c:v>
                </c:pt>
                <c:pt idx="5">
                  <c:v>h1_100</c:v>
                </c:pt>
                <c:pt idx="6">
                  <c:v>h1_200</c:v>
                </c:pt>
              </c:strCache>
            </c:strRef>
          </c:cat>
          <c:val>
            <c:numRef>
              <c:f>Sensitivity!$F$2:$F$8</c:f>
              <c:numCache>
                <c:formatCode>General</c:formatCode>
                <c:ptCount val="7"/>
                <c:pt idx="0">
                  <c:v>414</c:v>
                </c:pt>
                <c:pt idx="1">
                  <c:v>437</c:v>
                </c:pt>
                <c:pt idx="2">
                  <c:v>448</c:v>
                </c:pt>
                <c:pt idx="3">
                  <c:v>458</c:v>
                </c:pt>
                <c:pt idx="4">
                  <c:v>486</c:v>
                </c:pt>
                <c:pt idx="5">
                  <c:v>489</c:v>
                </c:pt>
                <c:pt idx="6">
                  <c:v>495</c:v>
                </c:pt>
              </c:numCache>
            </c:numRef>
          </c:val>
        </c:ser>
        <c:ser>
          <c:idx val="1"/>
          <c:order val="1"/>
          <c:spPr>
            <a:solidFill>
              <a:srgbClr val="92D050"/>
            </a:solidFill>
          </c:spPr>
          <c:invertIfNegative val="0"/>
          <c:cat>
            <c:strRef>
              <c:f>Sensitivity!$A$2:$A$8</c:f>
              <c:strCache>
                <c:ptCount val="7"/>
                <c:pt idx="0">
                  <c:v>k562_25</c:v>
                </c:pt>
                <c:pt idx="1">
                  <c:v>k562_100</c:v>
                </c:pt>
                <c:pt idx="2">
                  <c:v>k562_200</c:v>
                </c:pt>
                <c:pt idx="3">
                  <c:v>h1_10</c:v>
                </c:pt>
                <c:pt idx="4">
                  <c:v>h1_50</c:v>
                </c:pt>
                <c:pt idx="5">
                  <c:v>h1_100</c:v>
                </c:pt>
                <c:pt idx="6">
                  <c:v>h1_200</c:v>
                </c:pt>
              </c:strCache>
            </c:strRef>
          </c:cat>
          <c:val>
            <c:numRef>
              <c:f>Sensitivity!$G$2:$G$8</c:f>
              <c:numCache>
                <c:formatCode>General</c:formatCode>
                <c:ptCount val="7"/>
                <c:pt idx="0">
                  <c:v>194</c:v>
                </c:pt>
                <c:pt idx="1">
                  <c:v>241</c:v>
                </c:pt>
                <c:pt idx="2">
                  <c:v>243</c:v>
                </c:pt>
                <c:pt idx="3">
                  <c:v>157</c:v>
                </c:pt>
                <c:pt idx="4">
                  <c:v>247</c:v>
                </c:pt>
                <c:pt idx="5">
                  <c:v>256</c:v>
                </c:pt>
                <c:pt idx="6">
                  <c:v>251</c:v>
                </c:pt>
              </c:numCache>
            </c:numRef>
          </c:val>
        </c:ser>
        <c:ser>
          <c:idx val="2"/>
          <c:order val="2"/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Sensitivity!$J$2:$J$8</c:f>
              <c:numCache>
                <c:formatCode>General</c:formatCode>
                <c:ptCount val="7"/>
                <c:pt idx="0">
                  <c:v>71</c:v>
                </c:pt>
                <c:pt idx="1">
                  <c:v>88</c:v>
                </c:pt>
                <c:pt idx="2">
                  <c:v>95</c:v>
                </c:pt>
                <c:pt idx="3">
                  <c:v>56</c:v>
                </c:pt>
                <c:pt idx="4">
                  <c:v>82</c:v>
                </c:pt>
                <c:pt idx="5">
                  <c:v>96</c:v>
                </c:pt>
                <c:pt idx="6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5844736"/>
        <c:axId val="195846528"/>
      </c:barChart>
      <c:catAx>
        <c:axId val="195844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95846528"/>
        <c:crosses val="autoZero"/>
        <c:auto val="1"/>
        <c:lblAlgn val="ctr"/>
        <c:lblOffset val="100"/>
        <c:noMultiLvlLbl val="0"/>
      </c:catAx>
      <c:valAx>
        <c:axId val="195846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84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77028</xdr:colOff>
      <xdr:row>4</xdr:row>
      <xdr:rowOff>65847</xdr:rowOff>
    </xdr:from>
    <xdr:to>
      <xdr:col>8</xdr:col>
      <xdr:colOff>385142</xdr:colOff>
      <xdr:row>18</xdr:row>
      <xdr:rowOff>142047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100852</xdr:colOff>
      <xdr:row>20</xdr:row>
      <xdr:rowOff>44823</xdr:rowOff>
    </xdr:from>
    <xdr:to>
      <xdr:col>8</xdr:col>
      <xdr:colOff>408966</xdr:colOff>
      <xdr:row>28</xdr:row>
      <xdr:rowOff>20170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67235</xdr:colOff>
      <xdr:row>29</xdr:row>
      <xdr:rowOff>33618</xdr:rowOff>
    </xdr:from>
    <xdr:to>
      <xdr:col>8</xdr:col>
      <xdr:colOff>375349</xdr:colOff>
      <xdr:row>37</xdr:row>
      <xdr:rowOff>8965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252412</xdr:colOff>
      <xdr:row>2</xdr:row>
      <xdr:rowOff>180975</xdr:rowOff>
    </xdr:from>
    <xdr:to>
      <xdr:col>14</xdr:col>
      <xdr:colOff>447675</xdr:colOff>
      <xdr:row>17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24</xdr:row>
      <xdr:rowOff>66675</xdr:rowOff>
    </xdr:from>
    <xdr:to>
      <xdr:col>7</xdr:col>
      <xdr:colOff>447675</xdr:colOff>
      <xdr:row>38</xdr:row>
      <xdr:rowOff>142875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Normal="100" workbookViewId="0">
      <selection activeCell="Q16" sqref="Q16"/>
    </sheetView>
  </sheetViews>
  <sheetFormatPr defaultRowHeight="15" x14ac:dyDescent="0.25"/>
  <cols>
    <col min="1" max="1" width="12.5703125" customWidth="1"/>
    <col min="2" max="2" width="14" customWidth="1"/>
    <col min="4" max="4" width="14.28515625" customWidth="1"/>
    <col min="6" max="6" width="13.7109375" customWidth="1"/>
    <col min="8" max="8" width="11.85546875" customWidth="1"/>
    <col min="11" max="11" width="10.28515625" customWidth="1"/>
    <col min="12" max="12" width="9" customWidth="1"/>
    <col min="13" max="13" width="17" customWidth="1"/>
    <col min="14" max="14" width="14.5703125" customWidth="1"/>
    <col min="15" max="15" width="27.28515625" customWidth="1"/>
  </cols>
  <sheetData>
    <row r="1" spans="1:15" s="1" customForma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6</v>
      </c>
      <c r="K1" s="1" t="s">
        <v>21</v>
      </c>
      <c r="M1" s="1" t="s">
        <v>23</v>
      </c>
      <c r="N1" s="1" t="s">
        <v>25</v>
      </c>
      <c r="O1" s="1" t="s">
        <v>49</v>
      </c>
    </row>
    <row r="2" spans="1:15" x14ac:dyDescent="0.25">
      <c r="A2" t="s">
        <v>9</v>
      </c>
      <c r="B2">
        <v>25</v>
      </c>
      <c r="C2">
        <v>13304</v>
      </c>
      <c r="D2">
        <v>12701</v>
      </c>
      <c r="E2">
        <v>444</v>
      </c>
      <c r="F2">
        <v>414</v>
      </c>
      <c r="G2">
        <v>194</v>
      </c>
      <c r="H2">
        <v>204</v>
      </c>
      <c r="I2">
        <v>223</v>
      </c>
      <c r="J2">
        <v>71</v>
      </c>
      <c r="K2">
        <f>100*F2/D2</f>
        <v>3.2595858593811511</v>
      </c>
      <c r="M2">
        <f>100*G2/F2</f>
        <v>46.859903381642511</v>
      </c>
      <c r="N2">
        <f>100*J2/G2</f>
        <v>36.597938144329895</v>
      </c>
    </row>
    <row r="3" spans="1:15" x14ac:dyDescent="0.25">
      <c r="A3" t="s">
        <v>11</v>
      </c>
      <c r="B3">
        <v>100</v>
      </c>
      <c r="C3">
        <v>13348</v>
      </c>
      <c r="D3">
        <v>12759</v>
      </c>
      <c r="E3">
        <v>473</v>
      </c>
      <c r="F3">
        <v>437</v>
      </c>
      <c r="G3">
        <v>241</v>
      </c>
      <c r="H3">
        <v>181</v>
      </c>
      <c r="I3">
        <v>290</v>
      </c>
      <c r="J3">
        <v>88</v>
      </c>
      <c r="K3">
        <f t="shared" ref="K3:K17" si="0">100*F3/D3</f>
        <v>3.425033309820519</v>
      </c>
      <c r="M3">
        <f t="shared" ref="M2:M8" si="1">100*G3/F3</f>
        <v>55.148741418764303</v>
      </c>
      <c r="N3">
        <f t="shared" ref="N2:N8" si="2">100*J3/G3</f>
        <v>36.514522821576762</v>
      </c>
    </row>
    <row r="4" spans="1:15" x14ac:dyDescent="0.25">
      <c r="A4" t="s">
        <v>12</v>
      </c>
      <c r="B4">
        <v>200</v>
      </c>
      <c r="C4">
        <v>13399</v>
      </c>
      <c r="D4">
        <v>12779</v>
      </c>
      <c r="E4">
        <v>479</v>
      </c>
      <c r="F4">
        <v>448</v>
      </c>
      <c r="G4">
        <v>243</v>
      </c>
      <c r="H4">
        <v>189</v>
      </c>
      <c r="I4">
        <v>345</v>
      </c>
      <c r="J4">
        <v>95</v>
      </c>
      <c r="K4">
        <f t="shared" si="0"/>
        <v>3.5057516237577273</v>
      </c>
      <c r="M4">
        <f t="shared" si="1"/>
        <v>54.241071428571431</v>
      </c>
      <c r="N4">
        <f t="shared" si="2"/>
        <v>39.094650205761319</v>
      </c>
    </row>
    <row r="5" spans="1:15" x14ac:dyDescent="0.25">
      <c r="A5" t="s">
        <v>16</v>
      </c>
      <c r="B5">
        <v>10</v>
      </c>
      <c r="C5">
        <v>13252</v>
      </c>
      <c r="D5">
        <v>12531</v>
      </c>
      <c r="E5">
        <v>501</v>
      </c>
      <c r="F5">
        <v>458</v>
      </c>
      <c r="G5">
        <v>157</v>
      </c>
      <c r="H5">
        <v>290</v>
      </c>
      <c r="I5">
        <v>171</v>
      </c>
      <c r="J5">
        <v>56</v>
      </c>
      <c r="K5">
        <f t="shared" si="0"/>
        <v>3.6549357593168943</v>
      </c>
      <c r="M5">
        <f t="shared" si="1"/>
        <v>34.279475982532752</v>
      </c>
      <c r="N5">
        <f t="shared" si="2"/>
        <v>35.668789808917197</v>
      </c>
    </row>
    <row r="6" spans="1:15" x14ac:dyDescent="0.25">
      <c r="A6" t="s">
        <v>15</v>
      </c>
      <c r="B6">
        <v>50</v>
      </c>
      <c r="C6">
        <v>13284</v>
      </c>
      <c r="D6">
        <v>12589</v>
      </c>
      <c r="E6">
        <v>536</v>
      </c>
      <c r="F6">
        <v>486</v>
      </c>
      <c r="G6">
        <v>247</v>
      </c>
      <c r="H6">
        <v>232</v>
      </c>
      <c r="I6">
        <v>291</v>
      </c>
      <c r="J6">
        <v>82</v>
      </c>
      <c r="K6">
        <f t="shared" si="0"/>
        <v>3.8605131463976488</v>
      </c>
      <c r="M6">
        <f t="shared" si="1"/>
        <v>50.823045267489711</v>
      </c>
      <c r="N6">
        <f t="shared" si="2"/>
        <v>33.198380566801617</v>
      </c>
    </row>
    <row r="7" spans="1:15" x14ac:dyDescent="0.25">
      <c r="A7" t="s">
        <v>14</v>
      </c>
      <c r="B7">
        <v>100</v>
      </c>
      <c r="C7">
        <v>13296</v>
      </c>
      <c r="D7">
        <v>12597</v>
      </c>
      <c r="E7">
        <v>543</v>
      </c>
      <c r="F7">
        <v>489</v>
      </c>
      <c r="G7">
        <v>256</v>
      </c>
      <c r="H7">
        <v>219</v>
      </c>
      <c r="I7">
        <v>321</v>
      </c>
      <c r="J7">
        <v>96</v>
      </c>
      <c r="K7">
        <f t="shared" si="0"/>
        <v>3.8818766372945941</v>
      </c>
      <c r="M7">
        <f t="shared" si="1"/>
        <v>52.351738241308794</v>
      </c>
      <c r="N7">
        <f t="shared" si="2"/>
        <v>37.5</v>
      </c>
    </row>
    <row r="8" spans="1:15" x14ac:dyDescent="0.25">
      <c r="A8" t="s">
        <v>13</v>
      </c>
      <c r="B8">
        <v>200</v>
      </c>
      <c r="C8">
        <v>13127</v>
      </c>
      <c r="D8">
        <v>12412</v>
      </c>
      <c r="E8">
        <v>542</v>
      </c>
      <c r="F8">
        <v>495</v>
      </c>
      <c r="G8">
        <v>251</v>
      </c>
      <c r="H8">
        <v>231</v>
      </c>
      <c r="I8">
        <v>308</v>
      </c>
      <c r="J8">
        <v>90</v>
      </c>
      <c r="K8">
        <f t="shared" si="0"/>
        <v>3.9880760554302288</v>
      </c>
      <c r="M8">
        <f t="shared" si="1"/>
        <v>50.707070707070706</v>
      </c>
      <c r="N8">
        <f t="shared" si="2"/>
        <v>35.856573705179279</v>
      </c>
    </row>
    <row r="11" spans="1:15" x14ac:dyDescent="0.25">
      <c r="A11" t="s">
        <v>19</v>
      </c>
      <c r="B11">
        <f>AVERAGE(B2:B4)</f>
        <v>108.33333333333333</v>
      </c>
      <c r="C11">
        <f t="shared" ref="C11:J11" si="3">AVERAGE(C2:C4)</f>
        <v>13350.333333333334</v>
      </c>
      <c r="D11">
        <f t="shared" si="3"/>
        <v>12746.333333333334</v>
      </c>
      <c r="E11">
        <f t="shared" si="3"/>
        <v>465.33333333333331</v>
      </c>
      <c r="F11">
        <f t="shared" si="3"/>
        <v>433</v>
      </c>
      <c r="G11">
        <f t="shared" si="3"/>
        <v>226</v>
      </c>
      <c r="H11">
        <f t="shared" si="3"/>
        <v>191.33333333333334</v>
      </c>
      <c r="I11">
        <f t="shared" si="3"/>
        <v>286</v>
      </c>
      <c r="J11">
        <f t="shared" si="3"/>
        <v>84.666666666666671</v>
      </c>
      <c r="K11">
        <f t="shared" si="0"/>
        <v>3.3970553623264204</v>
      </c>
      <c r="M11">
        <f>100*G11/F11</f>
        <v>52.193995381062358</v>
      </c>
      <c r="N11">
        <f>100*J11/G11</f>
        <v>37.463126843657825</v>
      </c>
    </row>
    <row r="12" spans="1:15" x14ac:dyDescent="0.25">
      <c r="A12" t="s">
        <v>20</v>
      </c>
      <c r="B12">
        <f>AVERAGE(B5:B8)</f>
        <v>90</v>
      </c>
      <c r="C12">
        <f t="shared" ref="C12:J12" si="4">AVERAGE(C5:C8)</f>
        <v>13239.75</v>
      </c>
      <c r="D12">
        <f t="shared" si="4"/>
        <v>12532.25</v>
      </c>
      <c r="E12">
        <f t="shared" si="4"/>
        <v>530.5</v>
      </c>
      <c r="F12">
        <f t="shared" si="4"/>
        <v>482</v>
      </c>
      <c r="G12">
        <f t="shared" si="4"/>
        <v>227.75</v>
      </c>
      <c r="H12">
        <f t="shared" si="4"/>
        <v>243</v>
      </c>
      <c r="I12">
        <f t="shared" si="4"/>
        <v>272.75</v>
      </c>
      <c r="J12">
        <f t="shared" si="4"/>
        <v>81</v>
      </c>
      <c r="K12">
        <f t="shared" si="0"/>
        <v>3.8460771210277485</v>
      </c>
      <c r="M12">
        <f>100*G12/F12</f>
        <v>47.251037344398341</v>
      </c>
      <c r="N12">
        <f>100*J12/G12</f>
        <v>35.565312843029638</v>
      </c>
    </row>
    <row r="13" spans="1:15" x14ac:dyDescent="0.25">
      <c r="A13" t="s">
        <v>17</v>
      </c>
      <c r="B13">
        <f t="shared" ref="B13:J13" si="5">AVERAGE(B2:B8)</f>
        <v>97.857142857142861</v>
      </c>
      <c r="C13">
        <f t="shared" si="5"/>
        <v>13287.142857142857</v>
      </c>
      <c r="D13">
        <f t="shared" si="5"/>
        <v>12624</v>
      </c>
      <c r="E13">
        <f t="shared" si="5"/>
        <v>502.57142857142856</v>
      </c>
      <c r="F13">
        <f t="shared" si="5"/>
        <v>461</v>
      </c>
      <c r="G13">
        <f t="shared" si="5"/>
        <v>227</v>
      </c>
      <c r="H13">
        <f t="shared" si="5"/>
        <v>220.85714285714286</v>
      </c>
      <c r="I13">
        <f t="shared" si="5"/>
        <v>278.42857142857144</v>
      </c>
      <c r="J13">
        <f t="shared" si="5"/>
        <v>82.571428571428569</v>
      </c>
      <c r="K13">
        <f t="shared" si="0"/>
        <v>3.6517743979721167</v>
      </c>
      <c r="M13">
        <f>100*G13/F13</f>
        <v>49.240780911062906</v>
      </c>
      <c r="N13">
        <f>100*J13/G13</f>
        <v>36.375078665827566</v>
      </c>
    </row>
    <row r="15" spans="1:15" x14ac:dyDescent="0.25">
      <c r="A15" t="s">
        <v>27</v>
      </c>
      <c r="C15">
        <v>36979</v>
      </c>
      <c r="D15">
        <v>35339</v>
      </c>
      <c r="E15">
        <v>1297</v>
      </c>
      <c r="F15">
        <v>1210</v>
      </c>
      <c r="K15">
        <f t="shared" si="0"/>
        <v>3.4239791731514755</v>
      </c>
    </row>
    <row r="16" spans="1:15" x14ac:dyDescent="0.25">
      <c r="A16" t="s">
        <v>26</v>
      </c>
      <c r="C16">
        <v>27493</v>
      </c>
      <c r="D16">
        <v>26064</v>
      </c>
      <c r="E16">
        <v>1092</v>
      </c>
      <c r="F16">
        <v>991</v>
      </c>
      <c r="K16">
        <f t="shared" si="0"/>
        <v>3.8021792510742789</v>
      </c>
    </row>
    <row r="17" spans="1:19" x14ac:dyDescent="0.25">
      <c r="A17" t="s">
        <v>22</v>
      </c>
      <c r="C17">
        <v>196520</v>
      </c>
      <c r="D17">
        <v>171656</v>
      </c>
      <c r="E17">
        <v>16975</v>
      </c>
      <c r="F17">
        <v>13471</v>
      </c>
      <c r="K17">
        <f t="shared" si="0"/>
        <v>7.8476720883627724</v>
      </c>
    </row>
    <row r="19" spans="1:19" x14ac:dyDescent="0.25">
      <c r="A19" t="s">
        <v>24</v>
      </c>
      <c r="B19">
        <f t="shared" ref="B19:K19" si="6">AVERAGE(B3:B4,B7:B8)</f>
        <v>150</v>
      </c>
      <c r="C19">
        <f t="shared" si="6"/>
        <v>13292.5</v>
      </c>
      <c r="D19">
        <f t="shared" si="6"/>
        <v>12636.75</v>
      </c>
      <c r="E19">
        <f t="shared" si="6"/>
        <v>509.25</v>
      </c>
      <c r="F19">
        <f t="shared" si="6"/>
        <v>467.25</v>
      </c>
      <c r="G19">
        <f t="shared" si="6"/>
        <v>247.75</v>
      </c>
      <c r="H19">
        <f t="shared" si="6"/>
        <v>205</v>
      </c>
      <c r="I19">
        <f t="shared" si="6"/>
        <v>316</v>
      </c>
      <c r="J19">
        <f t="shared" si="6"/>
        <v>92.25</v>
      </c>
      <c r="K19">
        <f t="shared" si="6"/>
        <v>3.7001844065757674</v>
      </c>
      <c r="M19">
        <f>AVERAGE(M3:M4,M7:M8)</f>
        <v>53.11215544892881</v>
      </c>
      <c r="N19">
        <f>100*J19/G19</f>
        <v>37.235116044399597</v>
      </c>
    </row>
    <row r="22" spans="1:19" x14ac:dyDescent="0.25">
      <c r="D22" s="1" t="s">
        <v>41</v>
      </c>
      <c r="H22" s="1" t="s">
        <v>32</v>
      </c>
      <c r="L22" s="1" t="s">
        <v>35</v>
      </c>
      <c r="P22" s="1"/>
    </row>
    <row r="23" spans="1:19" x14ac:dyDescent="0.25">
      <c r="A23" s="1" t="s">
        <v>8</v>
      </c>
      <c r="B23" s="1" t="s">
        <v>7</v>
      </c>
      <c r="C23" s="1" t="s">
        <v>6</v>
      </c>
      <c r="D23" s="1" t="s">
        <v>28</v>
      </c>
      <c r="E23" s="1" t="s">
        <v>29</v>
      </c>
      <c r="F23" s="1" t="s">
        <v>31</v>
      </c>
      <c r="G23" s="1" t="s">
        <v>30</v>
      </c>
      <c r="H23" s="1" t="s">
        <v>28</v>
      </c>
      <c r="I23" s="1" t="s">
        <v>29</v>
      </c>
      <c r="J23" s="1" t="s">
        <v>31</v>
      </c>
      <c r="K23" s="1" t="s">
        <v>30</v>
      </c>
      <c r="L23" s="1" t="s">
        <v>28</v>
      </c>
      <c r="M23" s="1" t="s">
        <v>29</v>
      </c>
      <c r="N23" s="1" t="s">
        <v>31</v>
      </c>
      <c r="O23" s="1" t="s">
        <v>30</v>
      </c>
      <c r="P23" s="1"/>
      <c r="Q23" s="1"/>
      <c r="R23" s="1"/>
      <c r="S23" s="1"/>
    </row>
    <row r="24" spans="1:19" x14ac:dyDescent="0.25">
      <c r="A24" t="s">
        <v>9</v>
      </c>
      <c r="B24">
        <v>223</v>
      </c>
      <c r="C24">
        <v>71</v>
      </c>
    </row>
    <row r="25" spans="1:19" x14ac:dyDescent="0.25">
      <c r="A25" t="s">
        <v>11</v>
      </c>
      <c r="B25">
        <v>290</v>
      </c>
      <c r="C25">
        <v>88</v>
      </c>
      <c r="D25">
        <v>187</v>
      </c>
      <c r="E25">
        <v>56</v>
      </c>
      <c r="F25">
        <v>34</v>
      </c>
      <c r="G25">
        <v>13</v>
      </c>
      <c r="H25">
        <v>72</v>
      </c>
      <c r="I25">
        <v>42</v>
      </c>
      <c r="J25">
        <v>15</v>
      </c>
      <c r="K25">
        <v>0</v>
      </c>
      <c r="L25">
        <f t="shared" ref="L25:O26" si="7">D25-H25</f>
        <v>115</v>
      </c>
      <c r="M25">
        <f t="shared" si="7"/>
        <v>14</v>
      </c>
      <c r="N25">
        <f t="shared" si="7"/>
        <v>19</v>
      </c>
      <c r="O25">
        <f t="shared" si="7"/>
        <v>13</v>
      </c>
    </row>
    <row r="26" spans="1:19" x14ac:dyDescent="0.25">
      <c r="A26" t="s">
        <v>12</v>
      </c>
      <c r="B26">
        <v>345</v>
      </c>
      <c r="C26">
        <v>95</v>
      </c>
      <c r="D26">
        <v>200</v>
      </c>
      <c r="E26">
        <v>65</v>
      </c>
      <c r="F26">
        <v>44</v>
      </c>
      <c r="G26">
        <v>36</v>
      </c>
      <c r="H26">
        <v>77</v>
      </c>
      <c r="I26">
        <v>46</v>
      </c>
      <c r="J26">
        <v>15</v>
      </c>
      <c r="K26">
        <v>1</v>
      </c>
      <c r="L26">
        <f t="shared" si="7"/>
        <v>123</v>
      </c>
      <c r="M26">
        <f t="shared" si="7"/>
        <v>19</v>
      </c>
      <c r="N26">
        <f t="shared" si="7"/>
        <v>29</v>
      </c>
      <c r="O26">
        <f t="shared" si="7"/>
        <v>35</v>
      </c>
    </row>
    <row r="27" spans="1:19" x14ac:dyDescent="0.25">
      <c r="A27" t="s">
        <v>16</v>
      </c>
      <c r="B27">
        <v>171</v>
      </c>
      <c r="C27">
        <v>56</v>
      </c>
    </row>
    <row r="28" spans="1:19" x14ac:dyDescent="0.25">
      <c r="A28" t="s">
        <v>15</v>
      </c>
      <c r="B28">
        <v>291</v>
      </c>
      <c r="C28">
        <v>82</v>
      </c>
    </row>
    <row r="29" spans="1:19" x14ac:dyDescent="0.25">
      <c r="A29" t="s">
        <v>14</v>
      </c>
      <c r="B29">
        <v>321</v>
      </c>
      <c r="C29">
        <v>96</v>
      </c>
      <c r="D29">
        <v>189</v>
      </c>
      <c r="E29">
        <v>63</v>
      </c>
      <c r="F29">
        <v>43</v>
      </c>
      <c r="G29">
        <v>26</v>
      </c>
      <c r="H29">
        <v>76</v>
      </c>
      <c r="I29">
        <v>48</v>
      </c>
      <c r="J29">
        <v>15</v>
      </c>
      <c r="K29">
        <v>2</v>
      </c>
      <c r="L29">
        <f t="shared" ref="L29:O30" si="8">D29-H29</f>
        <v>113</v>
      </c>
      <c r="M29">
        <f t="shared" si="8"/>
        <v>15</v>
      </c>
      <c r="N29">
        <f t="shared" si="8"/>
        <v>28</v>
      </c>
      <c r="O29">
        <f t="shared" si="8"/>
        <v>24</v>
      </c>
    </row>
    <row r="30" spans="1:19" x14ac:dyDescent="0.25">
      <c r="A30" t="s">
        <v>13</v>
      </c>
      <c r="B30">
        <v>308</v>
      </c>
      <c r="C30">
        <v>90</v>
      </c>
      <c r="D30">
        <v>188</v>
      </c>
      <c r="E30">
        <v>60</v>
      </c>
      <c r="F30">
        <v>45</v>
      </c>
      <c r="G30">
        <v>15</v>
      </c>
      <c r="H30">
        <v>71</v>
      </c>
      <c r="I30">
        <v>38</v>
      </c>
      <c r="J30">
        <v>14</v>
      </c>
      <c r="K30">
        <v>0</v>
      </c>
      <c r="L30">
        <f t="shared" si="8"/>
        <v>117</v>
      </c>
      <c r="M30">
        <f t="shared" si="8"/>
        <v>22</v>
      </c>
      <c r="N30">
        <f t="shared" si="8"/>
        <v>31</v>
      </c>
      <c r="O30">
        <f t="shared" si="8"/>
        <v>15</v>
      </c>
    </row>
    <row r="33" spans="1:15" x14ac:dyDescent="0.25">
      <c r="D33" s="1" t="s">
        <v>36</v>
      </c>
      <c r="H33" s="1" t="s">
        <v>37</v>
      </c>
      <c r="L33" s="1" t="s">
        <v>38</v>
      </c>
    </row>
    <row r="34" spans="1:15" x14ac:dyDescent="0.25">
      <c r="A34" s="1" t="s">
        <v>8</v>
      </c>
      <c r="B34" s="1" t="s">
        <v>39</v>
      </c>
      <c r="C34" s="1" t="s">
        <v>4</v>
      </c>
      <c r="D34" s="1" t="s">
        <v>28</v>
      </c>
      <c r="E34" s="1" t="s">
        <v>29</v>
      </c>
      <c r="F34" s="1" t="s">
        <v>31</v>
      </c>
      <c r="G34" s="1" t="s">
        <v>30</v>
      </c>
      <c r="H34" s="1" t="s">
        <v>28</v>
      </c>
      <c r="I34" s="1" t="s">
        <v>29</v>
      </c>
      <c r="J34" s="1" t="s">
        <v>31</v>
      </c>
      <c r="K34" s="1" t="s">
        <v>30</v>
      </c>
      <c r="L34" s="1" t="s">
        <v>28</v>
      </c>
      <c r="M34" s="1" t="s">
        <v>29</v>
      </c>
      <c r="N34" s="1" t="s">
        <v>31</v>
      </c>
      <c r="O34" s="1" t="s">
        <v>30</v>
      </c>
    </row>
    <row r="35" spans="1:15" x14ac:dyDescent="0.25">
      <c r="A35" t="s">
        <v>9</v>
      </c>
    </row>
    <row r="36" spans="1:15" x14ac:dyDescent="0.25">
      <c r="A36" t="s">
        <v>11</v>
      </c>
      <c r="B36">
        <f>SUM(D36:G36)</f>
        <v>10870</v>
      </c>
      <c r="C36">
        <f>SUM(H36:K36)</f>
        <v>332</v>
      </c>
      <c r="D36">
        <v>6015</v>
      </c>
      <c r="E36">
        <v>698</v>
      </c>
      <c r="F36">
        <v>306</v>
      </c>
      <c r="G36">
        <v>3851</v>
      </c>
      <c r="H36">
        <v>176</v>
      </c>
      <c r="I36">
        <v>114</v>
      </c>
      <c r="J36">
        <v>31</v>
      </c>
      <c r="K36">
        <v>11</v>
      </c>
      <c r="L36">
        <f t="shared" ref="L36:O37" si="9">D36-H36</f>
        <v>5839</v>
      </c>
      <c r="M36">
        <f t="shared" si="9"/>
        <v>584</v>
      </c>
      <c r="N36">
        <f t="shared" si="9"/>
        <v>275</v>
      </c>
      <c r="O36">
        <f t="shared" si="9"/>
        <v>3840</v>
      </c>
    </row>
    <row r="37" spans="1:15" x14ac:dyDescent="0.25">
      <c r="A37" t="s">
        <v>12</v>
      </c>
      <c r="B37">
        <f>SUM(D37:G37)</f>
        <v>11688</v>
      </c>
      <c r="C37">
        <f>SUM(H37:K37)</f>
        <v>361</v>
      </c>
      <c r="D37">
        <v>6574</v>
      </c>
      <c r="E37">
        <v>764</v>
      </c>
      <c r="F37">
        <v>334</v>
      </c>
      <c r="G37">
        <v>4016</v>
      </c>
      <c r="H37">
        <v>198</v>
      </c>
      <c r="I37">
        <v>126</v>
      </c>
      <c r="J37">
        <v>27</v>
      </c>
      <c r="K37">
        <v>10</v>
      </c>
      <c r="L37">
        <f t="shared" si="9"/>
        <v>6376</v>
      </c>
      <c r="M37">
        <f t="shared" si="9"/>
        <v>638</v>
      </c>
      <c r="N37">
        <f t="shared" si="9"/>
        <v>307</v>
      </c>
      <c r="O37">
        <f t="shared" si="9"/>
        <v>4006</v>
      </c>
    </row>
    <row r="38" spans="1:15" x14ac:dyDescent="0.25">
      <c r="A38" t="s">
        <v>16</v>
      </c>
    </row>
    <row r="39" spans="1:15" x14ac:dyDescent="0.25">
      <c r="A39" t="s">
        <v>15</v>
      </c>
    </row>
    <row r="40" spans="1:15" x14ac:dyDescent="0.25">
      <c r="A40" t="s">
        <v>14</v>
      </c>
      <c r="B40">
        <f>SUM(D40:G40)</f>
        <v>10759</v>
      </c>
      <c r="C40">
        <f>SUM(H40:K40)</f>
        <v>361</v>
      </c>
      <c r="D40">
        <v>6417</v>
      </c>
      <c r="E40">
        <v>586</v>
      </c>
      <c r="F40">
        <v>284</v>
      </c>
      <c r="G40">
        <v>3472</v>
      </c>
      <c r="H40">
        <v>211</v>
      </c>
      <c r="I40">
        <v>116</v>
      </c>
      <c r="J40">
        <v>27</v>
      </c>
      <c r="K40">
        <v>7</v>
      </c>
      <c r="L40">
        <f t="shared" ref="L40:O41" si="10">D40-H40</f>
        <v>6206</v>
      </c>
      <c r="M40">
        <f t="shared" si="10"/>
        <v>470</v>
      </c>
      <c r="N40">
        <f t="shared" si="10"/>
        <v>257</v>
      </c>
      <c r="O40">
        <f t="shared" si="10"/>
        <v>3465</v>
      </c>
    </row>
    <row r="41" spans="1:15" x14ac:dyDescent="0.25">
      <c r="A41" t="s">
        <v>13</v>
      </c>
      <c r="B41">
        <f>SUM(D41:G41)</f>
        <v>11525</v>
      </c>
      <c r="C41">
        <f>SUM(H41:K41)</f>
        <v>351</v>
      </c>
      <c r="D41">
        <v>6746</v>
      </c>
      <c r="E41">
        <v>642</v>
      </c>
      <c r="F41">
        <v>315</v>
      </c>
      <c r="G41">
        <v>3822</v>
      </c>
      <c r="H41">
        <v>213</v>
      </c>
      <c r="I41">
        <v>108</v>
      </c>
      <c r="J41">
        <v>26</v>
      </c>
      <c r="K41">
        <v>4</v>
      </c>
      <c r="L41">
        <f t="shared" si="10"/>
        <v>6533</v>
      </c>
      <c r="M41">
        <f t="shared" si="10"/>
        <v>534</v>
      </c>
      <c r="N41">
        <f t="shared" si="10"/>
        <v>289</v>
      </c>
      <c r="O41">
        <f t="shared" si="10"/>
        <v>3818</v>
      </c>
    </row>
    <row r="43" spans="1:15" x14ac:dyDescent="0.25">
      <c r="B43" s="1" t="s">
        <v>33</v>
      </c>
      <c r="G43" s="1" t="s">
        <v>40</v>
      </c>
      <c r="L43" s="1" t="s">
        <v>34</v>
      </c>
    </row>
    <row r="44" spans="1:15" x14ac:dyDescent="0.25">
      <c r="A44" s="1" t="s">
        <v>8</v>
      </c>
      <c r="B44" s="1" t="s">
        <v>36</v>
      </c>
      <c r="C44" s="1" t="s">
        <v>28</v>
      </c>
      <c r="D44" s="1" t="s">
        <v>29</v>
      </c>
      <c r="E44" s="1" t="s">
        <v>31</v>
      </c>
      <c r="F44" s="1" t="s">
        <v>30</v>
      </c>
      <c r="G44" s="1" t="s">
        <v>36</v>
      </c>
      <c r="H44" s="1" t="s">
        <v>28</v>
      </c>
      <c r="I44" s="1" t="s">
        <v>29</v>
      </c>
      <c r="J44" s="1" t="s">
        <v>31</v>
      </c>
      <c r="K44" s="1" t="s">
        <v>30</v>
      </c>
      <c r="L44" s="1" t="s">
        <v>28</v>
      </c>
      <c r="M44" s="1" t="s">
        <v>29</v>
      </c>
      <c r="N44" s="1" t="s">
        <v>31</v>
      </c>
      <c r="O44" s="1" t="s">
        <v>30</v>
      </c>
    </row>
    <row r="45" spans="1:15" x14ac:dyDescent="0.25">
      <c r="A45" t="s">
        <v>9</v>
      </c>
    </row>
    <row r="46" spans="1:15" x14ac:dyDescent="0.25">
      <c r="A46" t="s">
        <v>11</v>
      </c>
      <c r="B46">
        <f>C25/C36</f>
        <v>0.26506024096385544</v>
      </c>
      <c r="C46">
        <f t="shared" ref="C46:F47" si="11">H25/H36</f>
        <v>0.40909090909090912</v>
      </c>
      <c r="D46">
        <f t="shared" si="11"/>
        <v>0.36842105263157893</v>
      </c>
      <c r="E46">
        <f t="shared" si="11"/>
        <v>0.4838709677419355</v>
      </c>
      <c r="F46">
        <f t="shared" si="11"/>
        <v>0</v>
      </c>
      <c r="H46">
        <f t="shared" ref="H46:K47" si="12">(L36-D25)/L36</f>
        <v>0.9679739681452304</v>
      </c>
      <c r="I46">
        <f t="shared" si="12"/>
        <v>0.90410958904109584</v>
      </c>
      <c r="J46">
        <f t="shared" si="12"/>
        <v>0.87636363636363634</v>
      </c>
      <c r="K46">
        <f t="shared" si="12"/>
        <v>0.9966145833333333</v>
      </c>
      <c r="L46">
        <f t="shared" ref="L46:O47" si="13">L25/L36</f>
        <v>1.9695153279671175E-2</v>
      </c>
      <c r="M46">
        <f t="shared" si="13"/>
        <v>2.3972602739726026E-2</v>
      </c>
      <c r="N46">
        <f t="shared" si="13"/>
        <v>6.9090909090909092E-2</v>
      </c>
      <c r="O46">
        <f t="shared" si="13"/>
        <v>3.3854166666666668E-3</v>
      </c>
    </row>
    <row r="47" spans="1:15" x14ac:dyDescent="0.25">
      <c r="A47" t="s">
        <v>12</v>
      </c>
      <c r="B47">
        <f>C26/C37</f>
        <v>0.26315789473684209</v>
      </c>
      <c r="C47">
        <f t="shared" si="11"/>
        <v>0.3888888888888889</v>
      </c>
      <c r="D47">
        <f t="shared" si="11"/>
        <v>0.36507936507936506</v>
      </c>
      <c r="E47">
        <f t="shared" si="11"/>
        <v>0.55555555555555558</v>
      </c>
      <c r="F47">
        <f t="shared" si="11"/>
        <v>0.1</v>
      </c>
      <c r="H47">
        <f t="shared" si="12"/>
        <v>0.96863237139272274</v>
      </c>
      <c r="I47">
        <f t="shared" si="12"/>
        <v>0.89811912225705326</v>
      </c>
      <c r="J47">
        <f t="shared" si="12"/>
        <v>0.85667752442996747</v>
      </c>
      <c r="K47">
        <f t="shared" si="12"/>
        <v>0.9910134797803295</v>
      </c>
      <c r="L47">
        <f t="shared" si="13"/>
        <v>1.9291091593475532E-2</v>
      </c>
      <c r="M47">
        <f t="shared" si="13"/>
        <v>2.9780564263322883E-2</v>
      </c>
      <c r="N47">
        <f t="shared" si="13"/>
        <v>9.4462540716612378E-2</v>
      </c>
      <c r="O47">
        <f t="shared" si="13"/>
        <v>8.7368946580129812E-3</v>
      </c>
    </row>
    <row r="48" spans="1:15" x14ac:dyDescent="0.25">
      <c r="A48" t="s">
        <v>16</v>
      </c>
    </row>
    <row r="49" spans="1:15" x14ac:dyDescent="0.25">
      <c r="A49" t="s">
        <v>15</v>
      </c>
    </row>
    <row r="50" spans="1:15" x14ac:dyDescent="0.25">
      <c r="A50" t="s">
        <v>14</v>
      </c>
      <c r="B50">
        <f>C29/C40</f>
        <v>0.26592797783933519</v>
      </c>
      <c r="C50">
        <f t="shared" ref="C50:F51" si="14">H29/H40</f>
        <v>0.36018957345971564</v>
      </c>
      <c r="D50">
        <f t="shared" si="14"/>
        <v>0.41379310344827586</v>
      </c>
      <c r="E50">
        <f t="shared" si="14"/>
        <v>0.55555555555555558</v>
      </c>
      <c r="F50">
        <f t="shared" si="14"/>
        <v>0.2857142857142857</v>
      </c>
      <c r="H50">
        <f t="shared" ref="H50:K51" si="15">(L40-D29)/L40</f>
        <v>0.96954560103126008</v>
      </c>
      <c r="I50">
        <f t="shared" si="15"/>
        <v>0.86595744680851061</v>
      </c>
      <c r="J50">
        <f t="shared" si="15"/>
        <v>0.83268482490272377</v>
      </c>
      <c r="K50">
        <f t="shared" si="15"/>
        <v>0.99249639249639254</v>
      </c>
      <c r="L50">
        <f t="shared" ref="L50:O51" si="16">L29/L40</f>
        <v>1.8208185626812763E-2</v>
      </c>
      <c r="M50">
        <f t="shared" si="16"/>
        <v>3.1914893617021274E-2</v>
      </c>
      <c r="N50">
        <f t="shared" si="16"/>
        <v>0.10894941634241245</v>
      </c>
      <c r="O50">
        <f t="shared" si="16"/>
        <v>6.9264069264069264E-3</v>
      </c>
    </row>
    <row r="51" spans="1:15" x14ac:dyDescent="0.25">
      <c r="A51" t="s">
        <v>13</v>
      </c>
      <c r="B51">
        <f>C30/C41</f>
        <v>0.25641025641025639</v>
      </c>
      <c r="C51">
        <f t="shared" si="14"/>
        <v>0.33333333333333331</v>
      </c>
      <c r="D51">
        <f t="shared" si="14"/>
        <v>0.35185185185185186</v>
      </c>
      <c r="E51">
        <f t="shared" si="14"/>
        <v>0.53846153846153844</v>
      </c>
      <c r="F51">
        <f t="shared" si="14"/>
        <v>0</v>
      </c>
      <c r="H51">
        <f t="shared" si="15"/>
        <v>0.97122302158273377</v>
      </c>
      <c r="I51">
        <f t="shared" si="15"/>
        <v>0.88764044943820219</v>
      </c>
      <c r="J51">
        <f t="shared" si="15"/>
        <v>0.84429065743944631</v>
      </c>
      <c r="K51">
        <f t="shared" si="15"/>
        <v>0.99607124148768988</v>
      </c>
      <c r="L51">
        <f t="shared" si="16"/>
        <v>1.7909076993724168E-2</v>
      </c>
      <c r="M51">
        <f t="shared" si="16"/>
        <v>4.1198501872659173E-2</v>
      </c>
      <c r="N51">
        <f t="shared" si="16"/>
        <v>0.10726643598615918</v>
      </c>
      <c r="O51">
        <f t="shared" si="16"/>
        <v>3.9287585123101102E-3</v>
      </c>
    </row>
    <row r="53" spans="1:15" x14ac:dyDescent="0.25">
      <c r="A53" t="s">
        <v>42</v>
      </c>
      <c r="B53">
        <f>AVERAGE(B45:B51)</f>
        <v>0.26263909248757228</v>
      </c>
      <c r="C53">
        <f t="shared" ref="C53:O53" si="17">AVERAGE(C45:C51)</f>
        <v>0.37287567619321171</v>
      </c>
      <c r="D53">
        <f t="shared" si="17"/>
        <v>0.37478634325276794</v>
      </c>
      <c r="E53">
        <f t="shared" si="17"/>
        <v>0.53336090432864625</v>
      </c>
      <c r="F53">
        <f t="shared" si="17"/>
        <v>9.6428571428571419E-2</v>
      </c>
      <c r="H53">
        <f t="shared" si="17"/>
        <v>0.96934374053798678</v>
      </c>
      <c r="I53">
        <f t="shared" si="17"/>
        <v>0.88895665188621553</v>
      </c>
      <c r="J53">
        <f t="shared" si="17"/>
        <v>0.85250416078394353</v>
      </c>
      <c r="K53">
        <f t="shared" si="17"/>
        <v>0.99404892427443636</v>
      </c>
      <c r="L53">
        <f t="shared" si="17"/>
        <v>1.8775876873420909E-2</v>
      </c>
      <c r="M53">
        <f t="shared" si="17"/>
        <v>3.1716640623182336E-2</v>
      </c>
      <c r="N53">
        <f t="shared" si="17"/>
        <v>9.4942325534023264E-2</v>
      </c>
      <c r="O53">
        <f t="shared" si="17"/>
        <v>5.7443691908491707E-3</v>
      </c>
    </row>
    <row r="55" spans="1:15" x14ac:dyDescent="0.25">
      <c r="B55" s="1" t="s">
        <v>44</v>
      </c>
      <c r="G55" s="1" t="s">
        <v>45</v>
      </c>
    </row>
    <row r="56" spans="1:15" x14ac:dyDescent="0.25">
      <c r="B56" s="1" t="s">
        <v>43</v>
      </c>
      <c r="C56" s="1" t="s">
        <v>28</v>
      </c>
      <c r="D56" s="1" t="s">
        <v>29</v>
      </c>
      <c r="E56" s="1" t="s">
        <v>31</v>
      </c>
      <c r="F56" s="1" t="s">
        <v>30</v>
      </c>
      <c r="G56" s="1" t="s">
        <v>43</v>
      </c>
      <c r="H56" s="1" t="s">
        <v>28</v>
      </c>
      <c r="I56" s="1" t="s">
        <v>29</v>
      </c>
      <c r="J56" s="1" t="s">
        <v>31</v>
      </c>
      <c r="K56" s="1" t="s">
        <v>30</v>
      </c>
    </row>
    <row r="57" spans="1:15" x14ac:dyDescent="0.25">
      <c r="A57" s="1" t="s">
        <v>11</v>
      </c>
      <c r="B57">
        <v>332</v>
      </c>
      <c r="C57">
        <v>176</v>
      </c>
      <c r="D57">
        <v>114</v>
      </c>
      <c r="E57">
        <v>31</v>
      </c>
      <c r="F57">
        <v>11</v>
      </c>
      <c r="G57">
        <f>B57/$B57</f>
        <v>1</v>
      </c>
      <c r="H57">
        <f t="shared" ref="H57:K60" si="18">C57/$B57</f>
        <v>0.53012048192771088</v>
      </c>
      <c r="I57">
        <f t="shared" si="18"/>
        <v>0.34337349397590361</v>
      </c>
      <c r="J57">
        <f t="shared" si="18"/>
        <v>9.337349397590361E-2</v>
      </c>
      <c r="K57">
        <f t="shared" si="18"/>
        <v>3.313253012048193E-2</v>
      </c>
    </row>
    <row r="58" spans="1:15" x14ac:dyDescent="0.25">
      <c r="A58" s="1" t="s">
        <v>12</v>
      </c>
      <c r="B58">
        <v>361</v>
      </c>
      <c r="C58">
        <v>198</v>
      </c>
      <c r="D58">
        <v>126</v>
      </c>
      <c r="E58">
        <v>27</v>
      </c>
      <c r="F58">
        <v>10</v>
      </c>
      <c r="G58">
        <f t="shared" ref="G58:G60" si="19">B58/$B58</f>
        <v>1</v>
      </c>
      <c r="H58">
        <f t="shared" si="18"/>
        <v>0.54847645429362879</v>
      </c>
      <c r="I58">
        <f t="shared" si="18"/>
        <v>0.34903047091412742</v>
      </c>
      <c r="J58">
        <f t="shared" si="18"/>
        <v>7.4792243767313013E-2</v>
      </c>
      <c r="K58">
        <f t="shared" si="18"/>
        <v>2.7700831024930747E-2</v>
      </c>
    </row>
    <row r="59" spans="1:15" x14ac:dyDescent="0.25">
      <c r="A59" s="1" t="s">
        <v>14</v>
      </c>
      <c r="B59">
        <v>361</v>
      </c>
      <c r="C59">
        <v>211</v>
      </c>
      <c r="D59">
        <v>116</v>
      </c>
      <c r="E59">
        <v>27</v>
      </c>
      <c r="F59">
        <v>7</v>
      </c>
      <c r="G59">
        <f t="shared" si="19"/>
        <v>1</v>
      </c>
      <c r="H59">
        <f t="shared" si="18"/>
        <v>0.58448753462603875</v>
      </c>
      <c r="I59">
        <f t="shared" si="18"/>
        <v>0.32132963988919666</v>
      </c>
      <c r="J59">
        <f t="shared" si="18"/>
        <v>7.4792243767313013E-2</v>
      </c>
      <c r="K59">
        <f t="shared" si="18"/>
        <v>1.9390581717451522E-2</v>
      </c>
    </row>
    <row r="60" spans="1:15" x14ac:dyDescent="0.25">
      <c r="A60" s="1" t="s">
        <v>13</v>
      </c>
      <c r="B60">
        <v>351</v>
      </c>
      <c r="C60">
        <v>213</v>
      </c>
      <c r="D60">
        <v>108</v>
      </c>
      <c r="E60">
        <v>26</v>
      </c>
      <c r="F60">
        <v>4</v>
      </c>
      <c r="G60">
        <f t="shared" si="19"/>
        <v>1</v>
      </c>
      <c r="H60">
        <f t="shared" si="18"/>
        <v>0.60683760683760679</v>
      </c>
      <c r="I60">
        <f t="shared" si="18"/>
        <v>0.30769230769230771</v>
      </c>
      <c r="J60">
        <f t="shared" si="18"/>
        <v>7.407407407407407E-2</v>
      </c>
      <c r="K60">
        <f t="shared" si="18"/>
        <v>1.1396011396011397E-2</v>
      </c>
    </row>
    <row r="62" spans="1:15" x14ac:dyDescent="0.25">
      <c r="B62" s="1" t="s">
        <v>4</v>
      </c>
      <c r="C62" s="1" t="s">
        <v>11</v>
      </c>
      <c r="D62" s="1" t="s">
        <v>12</v>
      </c>
      <c r="E62" s="1" t="s">
        <v>14</v>
      </c>
      <c r="F62" s="1" t="s">
        <v>13</v>
      </c>
    </row>
    <row r="63" spans="1:15" x14ac:dyDescent="0.25">
      <c r="B63" s="1" t="s">
        <v>28</v>
      </c>
      <c r="C63">
        <v>176</v>
      </c>
      <c r="D63">
        <v>198</v>
      </c>
      <c r="E63">
        <v>211</v>
      </c>
      <c r="F63">
        <v>213</v>
      </c>
      <c r="H63" s="1" t="s">
        <v>28</v>
      </c>
    </row>
    <row r="64" spans="1:15" x14ac:dyDescent="0.25">
      <c r="B64" s="1" t="s">
        <v>29</v>
      </c>
      <c r="C64">
        <v>114</v>
      </c>
      <c r="D64">
        <v>126</v>
      </c>
      <c r="E64">
        <v>116</v>
      </c>
      <c r="F64">
        <v>108</v>
      </c>
      <c r="H64" s="1" t="s">
        <v>29</v>
      </c>
    </row>
    <row r="65" spans="2:8" x14ac:dyDescent="0.25">
      <c r="B65" s="1" t="s">
        <v>31</v>
      </c>
      <c r="C65">
        <v>31</v>
      </c>
      <c r="D65">
        <v>27</v>
      </c>
      <c r="E65">
        <v>27</v>
      </c>
      <c r="F65">
        <v>26</v>
      </c>
      <c r="H65" s="1" t="s">
        <v>31</v>
      </c>
    </row>
    <row r="66" spans="2:8" x14ac:dyDescent="0.25">
      <c r="B66" s="1" t="s">
        <v>30</v>
      </c>
      <c r="C66">
        <v>11</v>
      </c>
      <c r="D66">
        <v>10</v>
      </c>
      <c r="E66">
        <v>7</v>
      </c>
      <c r="F66">
        <v>4</v>
      </c>
      <c r="H66" s="1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zoomScaleNormal="100" workbookViewId="0">
      <selection activeCell="N5" sqref="N5:O8"/>
    </sheetView>
  </sheetViews>
  <sheetFormatPr defaultRowHeight="15" x14ac:dyDescent="0.25"/>
  <cols>
    <col min="2" max="2" width="14" customWidth="1"/>
    <col min="4" max="4" width="14.28515625" customWidth="1"/>
    <col min="6" max="6" width="13.7109375" customWidth="1"/>
    <col min="8" max="8" width="11.85546875" customWidth="1"/>
    <col min="11" max="11" width="10.28515625" customWidth="1"/>
    <col min="12" max="12" width="9" customWidth="1"/>
    <col min="13" max="13" width="17" customWidth="1"/>
    <col min="15" max="15" width="14.7109375" customWidth="1"/>
  </cols>
  <sheetData>
    <row r="1" spans="1:19" s="1" customForma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6</v>
      </c>
      <c r="K1" s="1" t="s">
        <v>21</v>
      </c>
      <c r="L1" s="1" t="s">
        <v>59</v>
      </c>
      <c r="M1" s="1" t="s">
        <v>23</v>
      </c>
      <c r="N1" s="1" t="s">
        <v>25</v>
      </c>
      <c r="O1" s="1" t="s">
        <v>49</v>
      </c>
      <c r="P1" s="1" t="s">
        <v>61</v>
      </c>
      <c r="Q1" s="1" t="s">
        <v>58</v>
      </c>
      <c r="R1" s="1" t="s">
        <v>60</v>
      </c>
    </row>
    <row r="2" spans="1:19" x14ac:dyDescent="0.25">
      <c r="A2" t="s">
        <v>9</v>
      </c>
      <c r="B2">
        <v>25</v>
      </c>
      <c r="C2">
        <v>13304</v>
      </c>
      <c r="D2">
        <v>12701</v>
      </c>
      <c r="E2">
        <v>444</v>
      </c>
      <c r="F2">
        <v>414</v>
      </c>
      <c r="G2">
        <v>194</v>
      </c>
      <c r="H2">
        <v>204</v>
      </c>
      <c r="I2">
        <v>223</v>
      </c>
      <c r="J2">
        <v>71</v>
      </c>
      <c r="K2">
        <f>100*F2/D2</f>
        <v>3.2595858593811511</v>
      </c>
      <c r="M2">
        <f t="shared" ref="M2:M8" si="0">100*G2/F2</f>
        <v>46.859903381642511</v>
      </c>
      <c r="N2">
        <f t="shared" ref="N2:N8" si="1">100*J2/G2</f>
        <v>36.597938144329895</v>
      </c>
      <c r="O2">
        <f>100*R2/Q2</f>
        <v>98.672142368240927</v>
      </c>
      <c r="P2">
        <f t="shared" ref="P2:P8" si="2">100*(I2-J2)/I2</f>
        <v>68.16143497757848</v>
      </c>
      <c r="Q2">
        <v>14610</v>
      </c>
      <c r="R2">
        <f>Q2-G2</f>
        <v>14416</v>
      </c>
    </row>
    <row r="3" spans="1:19" x14ac:dyDescent="0.25">
      <c r="A3" t="s">
        <v>11</v>
      </c>
      <c r="B3">
        <v>100</v>
      </c>
      <c r="C3">
        <v>13348</v>
      </c>
      <c r="D3">
        <v>12759</v>
      </c>
      <c r="E3">
        <v>473</v>
      </c>
      <c r="F3">
        <v>437</v>
      </c>
      <c r="G3">
        <v>241</v>
      </c>
      <c r="H3">
        <v>181</v>
      </c>
      <c r="I3">
        <v>290</v>
      </c>
      <c r="J3">
        <v>88</v>
      </c>
      <c r="K3">
        <f t="shared" ref="K3:K17" si="3">100*F3/D3</f>
        <v>3.425033309820519</v>
      </c>
      <c r="M3">
        <f t="shared" si="0"/>
        <v>55.148741418764303</v>
      </c>
      <c r="N3">
        <f t="shared" si="1"/>
        <v>36.514522821576762</v>
      </c>
      <c r="O3">
        <f t="shared" ref="O3:O8" si="4">100*R3/Q3</f>
        <v>98.673053628455023</v>
      </c>
      <c r="P3">
        <f t="shared" si="2"/>
        <v>69.65517241379311</v>
      </c>
      <c r="Q3">
        <v>18162</v>
      </c>
      <c r="R3">
        <f t="shared" ref="R3:R8" si="5">Q3-G3</f>
        <v>17921</v>
      </c>
    </row>
    <row r="4" spans="1:19" x14ac:dyDescent="0.25">
      <c r="A4" t="s">
        <v>12</v>
      </c>
      <c r="B4">
        <v>200</v>
      </c>
      <c r="C4">
        <v>13399</v>
      </c>
      <c r="D4">
        <v>12779</v>
      </c>
      <c r="E4">
        <v>479</v>
      </c>
      <c r="F4">
        <v>448</v>
      </c>
      <c r="G4">
        <v>243</v>
      </c>
      <c r="H4">
        <v>189</v>
      </c>
      <c r="I4">
        <v>345</v>
      </c>
      <c r="J4">
        <v>95</v>
      </c>
      <c r="K4">
        <f t="shared" si="3"/>
        <v>3.5057516237577273</v>
      </c>
      <c r="M4">
        <f t="shared" si="0"/>
        <v>54.241071428571431</v>
      </c>
      <c r="N4">
        <f t="shared" si="1"/>
        <v>39.094650205761319</v>
      </c>
      <c r="O4">
        <f t="shared" si="4"/>
        <v>98.753334701415966</v>
      </c>
      <c r="P4">
        <f t="shared" si="2"/>
        <v>72.463768115942031</v>
      </c>
      <c r="Q4">
        <v>19492</v>
      </c>
      <c r="R4">
        <f>Q4-G4</f>
        <v>19249</v>
      </c>
    </row>
    <row r="5" spans="1:19" x14ac:dyDescent="0.25">
      <c r="A5" t="s">
        <v>16</v>
      </c>
      <c r="B5">
        <v>10</v>
      </c>
      <c r="C5">
        <v>13252</v>
      </c>
      <c r="D5">
        <v>12531</v>
      </c>
      <c r="E5">
        <v>501</v>
      </c>
      <c r="F5">
        <v>458</v>
      </c>
      <c r="G5">
        <v>157</v>
      </c>
      <c r="H5">
        <v>290</v>
      </c>
      <c r="I5">
        <v>171</v>
      </c>
      <c r="J5">
        <v>56</v>
      </c>
      <c r="K5">
        <f t="shared" si="3"/>
        <v>3.6549357593168943</v>
      </c>
      <c r="M5">
        <f t="shared" si="0"/>
        <v>34.279475982532752</v>
      </c>
      <c r="N5">
        <f t="shared" si="1"/>
        <v>35.668789808917197</v>
      </c>
      <c r="O5">
        <f t="shared" si="4"/>
        <v>98.463345404717629</v>
      </c>
      <c r="P5">
        <f t="shared" si="2"/>
        <v>67.251461988304087</v>
      </c>
      <c r="Q5">
        <v>10217</v>
      </c>
      <c r="R5">
        <f t="shared" si="5"/>
        <v>10060</v>
      </c>
    </row>
    <row r="6" spans="1:19" x14ac:dyDescent="0.25">
      <c r="A6" t="s">
        <v>15</v>
      </c>
      <c r="B6">
        <v>50</v>
      </c>
      <c r="C6">
        <v>13284</v>
      </c>
      <c r="D6">
        <v>12589</v>
      </c>
      <c r="E6">
        <v>536</v>
      </c>
      <c r="F6">
        <v>486</v>
      </c>
      <c r="G6">
        <v>247</v>
      </c>
      <c r="H6">
        <v>232</v>
      </c>
      <c r="I6">
        <v>291</v>
      </c>
      <c r="J6">
        <v>82</v>
      </c>
      <c r="K6">
        <f t="shared" si="3"/>
        <v>3.8605131463976488</v>
      </c>
      <c r="M6">
        <f t="shared" si="0"/>
        <v>50.823045267489711</v>
      </c>
      <c r="N6">
        <f t="shared" si="1"/>
        <v>33.198380566801617</v>
      </c>
      <c r="O6">
        <f t="shared" si="4"/>
        <v>98.528097252845484</v>
      </c>
      <c r="P6">
        <f t="shared" si="2"/>
        <v>71.821305841924399</v>
      </c>
      <c r="Q6">
        <v>16781</v>
      </c>
      <c r="R6">
        <f t="shared" si="5"/>
        <v>16534</v>
      </c>
    </row>
    <row r="7" spans="1:19" x14ac:dyDescent="0.25">
      <c r="A7" t="s">
        <v>14</v>
      </c>
      <c r="B7">
        <v>100</v>
      </c>
      <c r="C7">
        <v>13296</v>
      </c>
      <c r="D7">
        <v>12597</v>
      </c>
      <c r="E7">
        <v>543</v>
      </c>
      <c r="F7">
        <v>489</v>
      </c>
      <c r="G7">
        <v>256</v>
      </c>
      <c r="H7">
        <v>219</v>
      </c>
      <c r="I7">
        <v>321</v>
      </c>
      <c r="J7">
        <v>96</v>
      </c>
      <c r="K7">
        <f t="shared" si="3"/>
        <v>3.8818766372945941</v>
      </c>
      <c r="M7">
        <f t="shared" si="0"/>
        <v>52.351738241308794</v>
      </c>
      <c r="N7">
        <f t="shared" si="1"/>
        <v>37.5</v>
      </c>
      <c r="O7">
        <f t="shared" si="4"/>
        <v>98.587430337140646</v>
      </c>
      <c r="P7">
        <f t="shared" si="2"/>
        <v>70.09345794392523</v>
      </c>
      <c r="Q7">
        <v>18123</v>
      </c>
      <c r="R7">
        <f t="shared" si="5"/>
        <v>17867</v>
      </c>
    </row>
    <row r="8" spans="1:19" x14ac:dyDescent="0.25">
      <c r="A8" t="s">
        <v>13</v>
      </c>
      <c r="B8">
        <v>200</v>
      </c>
      <c r="C8">
        <v>13127</v>
      </c>
      <c r="D8">
        <v>12412</v>
      </c>
      <c r="E8">
        <v>542</v>
      </c>
      <c r="F8">
        <v>495</v>
      </c>
      <c r="G8">
        <v>251</v>
      </c>
      <c r="H8">
        <v>231</v>
      </c>
      <c r="I8">
        <v>308</v>
      </c>
      <c r="J8">
        <v>90</v>
      </c>
      <c r="K8">
        <f t="shared" si="3"/>
        <v>3.9880760554302288</v>
      </c>
      <c r="M8">
        <f t="shared" si="0"/>
        <v>50.707070707070706</v>
      </c>
      <c r="N8">
        <f t="shared" si="1"/>
        <v>35.856573705179279</v>
      </c>
      <c r="O8">
        <f t="shared" si="4"/>
        <v>98.699212271973465</v>
      </c>
      <c r="P8">
        <f t="shared" si="2"/>
        <v>70.779220779220779</v>
      </c>
      <c r="Q8">
        <v>19296</v>
      </c>
      <c r="R8">
        <f t="shared" si="5"/>
        <v>19045</v>
      </c>
    </row>
    <row r="11" spans="1:19" x14ac:dyDescent="0.25">
      <c r="A11" t="s">
        <v>19</v>
      </c>
      <c r="B11">
        <f>AVERAGE(B2:B4)</f>
        <v>108.33333333333333</v>
      </c>
      <c r="C11">
        <f t="shared" ref="C11:J11" si="6">AVERAGE(C2:C4)</f>
        <v>13350.333333333334</v>
      </c>
      <c r="D11">
        <f t="shared" si="6"/>
        <v>12746.333333333334</v>
      </c>
      <c r="E11">
        <f t="shared" si="6"/>
        <v>465.33333333333331</v>
      </c>
      <c r="F11">
        <f t="shared" si="6"/>
        <v>433</v>
      </c>
      <c r="G11">
        <f t="shared" si="6"/>
        <v>226</v>
      </c>
      <c r="H11">
        <f t="shared" si="6"/>
        <v>191.33333333333334</v>
      </c>
      <c r="I11">
        <f t="shared" si="6"/>
        <v>286</v>
      </c>
      <c r="J11">
        <f t="shared" si="6"/>
        <v>84.666666666666671</v>
      </c>
      <c r="K11">
        <f t="shared" si="3"/>
        <v>3.3970553623264204</v>
      </c>
      <c r="M11">
        <f>100*G11/F11</f>
        <v>52.193995381062358</v>
      </c>
      <c r="N11">
        <f>100*J11/G11</f>
        <v>37.463126843657825</v>
      </c>
    </row>
    <row r="12" spans="1:19" x14ac:dyDescent="0.25">
      <c r="A12" t="s">
        <v>20</v>
      </c>
      <c r="B12">
        <f>AVERAGE(B5:B8)</f>
        <v>90</v>
      </c>
      <c r="C12">
        <f t="shared" ref="C12:J12" si="7">AVERAGE(C5:C8)</f>
        <v>13239.75</v>
      </c>
      <c r="D12">
        <f t="shared" si="7"/>
        <v>12532.25</v>
      </c>
      <c r="E12">
        <f t="shared" si="7"/>
        <v>530.5</v>
      </c>
      <c r="F12">
        <f t="shared" si="7"/>
        <v>482</v>
      </c>
      <c r="G12">
        <f t="shared" si="7"/>
        <v>227.75</v>
      </c>
      <c r="H12">
        <f t="shared" si="7"/>
        <v>243</v>
      </c>
      <c r="I12">
        <f t="shared" si="7"/>
        <v>272.75</v>
      </c>
      <c r="J12">
        <f t="shared" si="7"/>
        <v>81</v>
      </c>
      <c r="K12">
        <f t="shared" si="3"/>
        <v>3.8460771210277485</v>
      </c>
      <c r="M12">
        <f>100*G12/F12</f>
        <v>47.251037344398341</v>
      </c>
      <c r="N12">
        <f>100*J12/G12</f>
        <v>35.565312843029638</v>
      </c>
    </row>
    <row r="13" spans="1:19" x14ac:dyDescent="0.25">
      <c r="A13" t="s">
        <v>17</v>
      </c>
      <c r="B13">
        <f t="shared" ref="B13:J13" si="8">AVERAGE(B2:B8)</f>
        <v>97.857142857142861</v>
      </c>
      <c r="C13">
        <f t="shared" si="8"/>
        <v>13287.142857142857</v>
      </c>
      <c r="D13">
        <f t="shared" si="8"/>
        <v>12624</v>
      </c>
      <c r="E13">
        <f t="shared" si="8"/>
        <v>502.57142857142856</v>
      </c>
      <c r="F13">
        <f t="shared" si="8"/>
        <v>461</v>
      </c>
      <c r="G13">
        <f t="shared" si="8"/>
        <v>227</v>
      </c>
      <c r="H13">
        <f t="shared" si="8"/>
        <v>220.85714285714286</v>
      </c>
      <c r="I13">
        <f t="shared" si="8"/>
        <v>278.42857142857144</v>
      </c>
      <c r="J13">
        <f t="shared" si="8"/>
        <v>82.571428571428569</v>
      </c>
      <c r="K13">
        <f t="shared" si="3"/>
        <v>3.6517743979721167</v>
      </c>
      <c r="M13">
        <f>100*G13/F13</f>
        <v>49.240780911062906</v>
      </c>
      <c r="N13">
        <f>100*J13/G13</f>
        <v>36.375078665827566</v>
      </c>
      <c r="O13">
        <f>AVERAGE(O2:O8)</f>
        <v>98.625230852112736</v>
      </c>
      <c r="P13">
        <f>AVERAGE(P2:P8)</f>
        <v>70.032260294384017</v>
      </c>
    </row>
    <row r="14" spans="1:19" x14ac:dyDescent="0.25">
      <c r="S14" t="s">
        <v>57</v>
      </c>
    </row>
    <row r="15" spans="1:19" x14ac:dyDescent="0.25">
      <c r="A15" t="s">
        <v>27</v>
      </c>
      <c r="C15">
        <v>36979</v>
      </c>
      <c r="D15">
        <v>35339</v>
      </c>
      <c r="E15">
        <v>1297</v>
      </c>
      <c r="F15">
        <v>1210</v>
      </c>
      <c r="K15">
        <f t="shared" si="3"/>
        <v>3.4239791731514755</v>
      </c>
      <c r="R15">
        <v>18123</v>
      </c>
      <c r="S15" t="s">
        <v>50</v>
      </c>
    </row>
    <row r="16" spans="1:19" x14ac:dyDescent="0.25">
      <c r="A16" t="s">
        <v>26</v>
      </c>
      <c r="C16">
        <v>27493</v>
      </c>
      <c r="D16">
        <v>26064</v>
      </c>
      <c r="E16">
        <v>1092</v>
      </c>
      <c r="F16">
        <v>991</v>
      </c>
      <c r="K16">
        <f t="shared" si="3"/>
        <v>3.8021792510742789</v>
      </c>
      <c r="R16">
        <v>10217</v>
      </c>
      <c r="S16" t="s">
        <v>51</v>
      </c>
    </row>
    <row r="17" spans="1:19" x14ac:dyDescent="0.25">
      <c r="A17" t="s">
        <v>22</v>
      </c>
      <c r="C17">
        <v>196520</v>
      </c>
      <c r="D17">
        <v>171656</v>
      </c>
      <c r="E17">
        <v>16975</v>
      </c>
      <c r="F17">
        <v>13471</v>
      </c>
      <c r="K17">
        <f t="shared" si="3"/>
        <v>7.8476720883627724</v>
      </c>
      <c r="R17">
        <v>19296</v>
      </c>
      <c r="S17" t="s">
        <v>52</v>
      </c>
    </row>
    <row r="18" spans="1:19" x14ac:dyDescent="0.25">
      <c r="R18">
        <v>16781</v>
      </c>
      <c r="S18" t="s">
        <v>53</v>
      </c>
    </row>
    <row r="19" spans="1:19" x14ac:dyDescent="0.25">
      <c r="A19" t="s">
        <v>24</v>
      </c>
      <c r="B19">
        <f t="shared" ref="B19:K19" si="9">AVERAGE(B3:B4,B7:B8)</f>
        <v>150</v>
      </c>
      <c r="C19">
        <f t="shared" si="9"/>
        <v>13292.5</v>
      </c>
      <c r="D19">
        <f t="shared" si="9"/>
        <v>12636.75</v>
      </c>
      <c r="E19">
        <f t="shared" si="9"/>
        <v>509.25</v>
      </c>
      <c r="F19">
        <f t="shared" si="9"/>
        <v>467.25</v>
      </c>
      <c r="G19">
        <f t="shared" si="9"/>
        <v>247.75</v>
      </c>
      <c r="H19">
        <f t="shared" si="9"/>
        <v>205</v>
      </c>
      <c r="I19">
        <f t="shared" si="9"/>
        <v>316</v>
      </c>
      <c r="J19">
        <f t="shared" si="9"/>
        <v>92.25</v>
      </c>
      <c r="K19">
        <f t="shared" si="9"/>
        <v>3.7001844065757674</v>
      </c>
      <c r="M19">
        <f>AVERAGE(M3:M4,M7:M8)</f>
        <v>53.11215544892881</v>
      </c>
      <c r="N19">
        <f>100*J19/G19</f>
        <v>37.235116044399597</v>
      </c>
      <c r="R19">
        <v>18162</v>
      </c>
      <c r="S19" t="s">
        <v>54</v>
      </c>
    </row>
    <row r="20" spans="1:19" x14ac:dyDescent="0.25">
      <c r="R20">
        <v>19492</v>
      </c>
      <c r="S20" t="s">
        <v>55</v>
      </c>
    </row>
    <row r="21" spans="1:19" x14ac:dyDescent="0.25">
      <c r="R21">
        <v>14610</v>
      </c>
      <c r="S21" t="s">
        <v>56</v>
      </c>
    </row>
    <row r="22" spans="1:19" x14ac:dyDescent="0.25">
      <c r="D22" s="1" t="s">
        <v>41</v>
      </c>
      <c r="H22" s="1" t="s">
        <v>32</v>
      </c>
      <c r="L22" s="1" t="s">
        <v>35</v>
      </c>
      <c r="P22" s="1"/>
    </row>
    <row r="23" spans="1:19" x14ac:dyDescent="0.25">
      <c r="A23" s="1" t="s">
        <v>8</v>
      </c>
      <c r="B23" s="1" t="s">
        <v>7</v>
      </c>
      <c r="C23" s="1" t="s">
        <v>6</v>
      </c>
      <c r="D23" s="1" t="s">
        <v>28</v>
      </c>
      <c r="E23" s="1" t="s">
        <v>29</v>
      </c>
      <c r="F23" s="1" t="s">
        <v>31</v>
      </c>
      <c r="G23" s="1" t="s">
        <v>30</v>
      </c>
      <c r="H23" s="1" t="s">
        <v>28</v>
      </c>
      <c r="I23" s="1" t="s">
        <v>29</v>
      </c>
      <c r="J23" s="1" t="s">
        <v>31</v>
      </c>
      <c r="K23" s="1" t="s">
        <v>30</v>
      </c>
      <c r="L23" s="1" t="s">
        <v>28</v>
      </c>
      <c r="M23" s="1" t="s">
        <v>29</v>
      </c>
      <c r="N23" s="1" t="s">
        <v>31</v>
      </c>
      <c r="O23" s="1" t="s">
        <v>30</v>
      </c>
      <c r="P23" s="1"/>
      <c r="Q23" s="1"/>
    </row>
    <row r="24" spans="1:19" x14ac:dyDescent="0.25">
      <c r="A24" t="s">
        <v>9</v>
      </c>
      <c r="B24">
        <v>223</v>
      </c>
      <c r="C24">
        <v>71</v>
      </c>
    </row>
    <row r="25" spans="1:19" x14ac:dyDescent="0.25">
      <c r="A25" t="s">
        <v>11</v>
      </c>
      <c r="B25">
        <v>290</v>
      </c>
      <c r="C25">
        <v>88</v>
      </c>
      <c r="D25">
        <v>187</v>
      </c>
      <c r="E25">
        <v>56</v>
      </c>
      <c r="F25">
        <v>34</v>
      </c>
      <c r="G25">
        <v>13</v>
      </c>
      <c r="H25">
        <v>72</v>
      </c>
      <c r="I25">
        <v>42</v>
      </c>
      <c r="J25">
        <v>15</v>
      </c>
      <c r="K25">
        <v>0</v>
      </c>
      <c r="L25">
        <f t="shared" ref="L25:O26" si="10">D25-H25</f>
        <v>115</v>
      </c>
      <c r="M25">
        <f t="shared" si="10"/>
        <v>14</v>
      </c>
      <c r="N25">
        <f t="shared" si="10"/>
        <v>19</v>
      </c>
      <c r="O25">
        <f t="shared" si="10"/>
        <v>13</v>
      </c>
    </row>
    <row r="26" spans="1:19" x14ac:dyDescent="0.25">
      <c r="A26" t="s">
        <v>12</v>
      </c>
      <c r="B26">
        <v>345</v>
      </c>
      <c r="C26">
        <v>95</v>
      </c>
      <c r="D26">
        <v>200</v>
      </c>
      <c r="E26">
        <v>65</v>
      </c>
      <c r="F26">
        <v>44</v>
      </c>
      <c r="G26">
        <v>36</v>
      </c>
      <c r="H26">
        <v>77</v>
      </c>
      <c r="I26">
        <v>46</v>
      </c>
      <c r="J26">
        <v>15</v>
      </c>
      <c r="K26">
        <v>1</v>
      </c>
      <c r="L26">
        <f t="shared" si="10"/>
        <v>123</v>
      </c>
      <c r="M26">
        <f t="shared" si="10"/>
        <v>19</v>
      </c>
      <c r="N26">
        <f t="shared" si="10"/>
        <v>29</v>
      </c>
      <c r="O26">
        <f t="shared" si="10"/>
        <v>35</v>
      </c>
    </row>
    <row r="27" spans="1:19" x14ac:dyDescent="0.25">
      <c r="A27" t="s">
        <v>16</v>
      </c>
      <c r="B27">
        <v>171</v>
      </c>
      <c r="C27">
        <v>56</v>
      </c>
    </row>
    <row r="28" spans="1:19" x14ac:dyDescent="0.25">
      <c r="A28" t="s">
        <v>15</v>
      </c>
      <c r="B28">
        <v>291</v>
      </c>
      <c r="C28">
        <v>82</v>
      </c>
    </row>
    <row r="29" spans="1:19" x14ac:dyDescent="0.25">
      <c r="A29" t="s">
        <v>14</v>
      </c>
      <c r="B29">
        <v>321</v>
      </c>
      <c r="C29">
        <v>96</v>
      </c>
      <c r="D29">
        <v>189</v>
      </c>
      <c r="E29">
        <v>63</v>
      </c>
      <c r="F29">
        <v>43</v>
      </c>
      <c r="G29">
        <v>26</v>
      </c>
      <c r="H29">
        <v>76</v>
      </c>
      <c r="I29">
        <v>48</v>
      </c>
      <c r="J29">
        <v>15</v>
      </c>
      <c r="K29">
        <v>2</v>
      </c>
      <c r="L29">
        <f t="shared" ref="L29:O30" si="11">D29-H29</f>
        <v>113</v>
      </c>
      <c r="M29">
        <f t="shared" si="11"/>
        <v>15</v>
      </c>
      <c r="N29">
        <f t="shared" si="11"/>
        <v>28</v>
      </c>
      <c r="O29">
        <f t="shared" si="11"/>
        <v>24</v>
      </c>
    </row>
    <row r="30" spans="1:19" x14ac:dyDescent="0.25">
      <c r="A30" t="s">
        <v>13</v>
      </c>
      <c r="B30">
        <v>308</v>
      </c>
      <c r="C30">
        <v>90</v>
      </c>
      <c r="D30">
        <v>188</v>
      </c>
      <c r="E30">
        <v>60</v>
      </c>
      <c r="F30">
        <v>45</v>
      </c>
      <c r="G30">
        <v>15</v>
      </c>
      <c r="H30">
        <v>71</v>
      </c>
      <c r="I30">
        <v>38</v>
      </c>
      <c r="J30">
        <v>14</v>
      </c>
      <c r="K30">
        <v>0</v>
      </c>
      <c r="L30">
        <f t="shared" si="11"/>
        <v>117</v>
      </c>
      <c r="M30">
        <f t="shared" si="11"/>
        <v>22</v>
      </c>
      <c r="N30">
        <f t="shared" si="11"/>
        <v>31</v>
      </c>
      <c r="O30">
        <f t="shared" si="11"/>
        <v>15</v>
      </c>
    </row>
    <row r="33" spans="1:15" x14ac:dyDescent="0.25">
      <c r="D33" s="1" t="s">
        <v>36</v>
      </c>
      <c r="H33" s="1" t="s">
        <v>37</v>
      </c>
      <c r="L33" s="1" t="s">
        <v>38</v>
      </c>
    </row>
    <row r="34" spans="1:15" x14ac:dyDescent="0.25">
      <c r="A34" s="1" t="s">
        <v>8</v>
      </c>
      <c r="B34" s="1" t="s">
        <v>39</v>
      </c>
      <c r="C34" s="1" t="s">
        <v>4</v>
      </c>
      <c r="D34" s="1" t="s">
        <v>28</v>
      </c>
      <c r="E34" s="1" t="s">
        <v>29</v>
      </c>
      <c r="F34" s="1" t="s">
        <v>31</v>
      </c>
      <c r="G34" s="1" t="s">
        <v>30</v>
      </c>
      <c r="H34" s="1" t="s">
        <v>28</v>
      </c>
      <c r="I34" s="1" t="s">
        <v>29</v>
      </c>
      <c r="J34" s="1" t="s">
        <v>31</v>
      </c>
      <c r="K34" s="1" t="s">
        <v>30</v>
      </c>
      <c r="L34" s="1" t="s">
        <v>28</v>
      </c>
      <c r="M34" s="1" t="s">
        <v>29</v>
      </c>
      <c r="N34" s="1" t="s">
        <v>31</v>
      </c>
      <c r="O34" s="1" t="s">
        <v>30</v>
      </c>
    </row>
    <row r="35" spans="1:15" x14ac:dyDescent="0.25">
      <c r="A35" t="s">
        <v>9</v>
      </c>
    </row>
    <row r="36" spans="1:15" x14ac:dyDescent="0.25">
      <c r="A36" t="s">
        <v>11</v>
      </c>
      <c r="B36">
        <f>SUM(D36:G36)</f>
        <v>10870</v>
      </c>
      <c r="C36">
        <f>SUM(H36:K36)</f>
        <v>332</v>
      </c>
      <c r="D36">
        <v>6015</v>
      </c>
      <c r="E36">
        <v>698</v>
      </c>
      <c r="F36">
        <v>306</v>
      </c>
      <c r="G36">
        <v>3851</v>
      </c>
      <c r="H36">
        <v>176</v>
      </c>
      <c r="I36">
        <v>114</v>
      </c>
      <c r="J36">
        <v>31</v>
      </c>
      <c r="K36">
        <v>11</v>
      </c>
      <c r="L36">
        <f t="shared" ref="L36:O37" si="12">D36-H36</f>
        <v>5839</v>
      </c>
      <c r="M36">
        <f t="shared" si="12"/>
        <v>584</v>
      </c>
      <c r="N36">
        <f t="shared" si="12"/>
        <v>275</v>
      </c>
      <c r="O36">
        <f t="shared" si="12"/>
        <v>3840</v>
      </c>
    </row>
    <row r="37" spans="1:15" x14ac:dyDescent="0.25">
      <c r="A37" t="s">
        <v>12</v>
      </c>
      <c r="B37">
        <f>SUM(D37:G37)</f>
        <v>11688</v>
      </c>
      <c r="C37">
        <f>SUM(H37:K37)</f>
        <v>361</v>
      </c>
      <c r="D37">
        <v>6574</v>
      </c>
      <c r="E37">
        <v>764</v>
      </c>
      <c r="F37">
        <v>334</v>
      </c>
      <c r="G37">
        <v>4016</v>
      </c>
      <c r="H37">
        <v>198</v>
      </c>
      <c r="I37">
        <v>126</v>
      </c>
      <c r="J37">
        <v>27</v>
      </c>
      <c r="K37">
        <v>10</v>
      </c>
      <c r="L37">
        <f t="shared" si="12"/>
        <v>6376</v>
      </c>
      <c r="M37">
        <f t="shared" si="12"/>
        <v>638</v>
      </c>
      <c r="N37">
        <f t="shared" si="12"/>
        <v>307</v>
      </c>
      <c r="O37">
        <f t="shared" si="12"/>
        <v>4006</v>
      </c>
    </row>
    <row r="38" spans="1:15" x14ac:dyDescent="0.25">
      <c r="A38" t="s">
        <v>16</v>
      </c>
    </row>
    <row r="39" spans="1:15" x14ac:dyDescent="0.25">
      <c r="A39" t="s">
        <v>15</v>
      </c>
    </row>
    <row r="40" spans="1:15" x14ac:dyDescent="0.25">
      <c r="A40" t="s">
        <v>14</v>
      </c>
      <c r="B40">
        <f>SUM(D40:G40)</f>
        <v>10759</v>
      </c>
      <c r="C40">
        <f>SUM(H40:K40)</f>
        <v>361</v>
      </c>
      <c r="D40">
        <v>6417</v>
      </c>
      <c r="E40">
        <v>586</v>
      </c>
      <c r="F40">
        <v>284</v>
      </c>
      <c r="G40">
        <v>3472</v>
      </c>
      <c r="H40">
        <v>211</v>
      </c>
      <c r="I40">
        <v>116</v>
      </c>
      <c r="J40">
        <v>27</v>
      </c>
      <c r="K40">
        <v>7</v>
      </c>
      <c r="L40">
        <f t="shared" ref="L40:O41" si="13">D40-H40</f>
        <v>6206</v>
      </c>
      <c r="M40">
        <f t="shared" si="13"/>
        <v>470</v>
      </c>
      <c r="N40">
        <f t="shared" si="13"/>
        <v>257</v>
      </c>
      <c r="O40">
        <f t="shared" si="13"/>
        <v>3465</v>
      </c>
    </row>
    <row r="41" spans="1:15" x14ac:dyDescent="0.25">
      <c r="A41" t="s">
        <v>13</v>
      </c>
      <c r="B41">
        <f>SUM(D41:G41)</f>
        <v>11525</v>
      </c>
      <c r="C41">
        <f>SUM(H41:K41)</f>
        <v>351</v>
      </c>
      <c r="D41">
        <v>6746</v>
      </c>
      <c r="E41">
        <v>642</v>
      </c>
      <c r="F41">
        <v>315</v>
      </c>
      <c r="G41">
        <v>3822</v>
      </c>
      <c r="H41">
        <v>213</v>
      </c>
      <c r="I41">
        <v>108</v>
      </c>
      <c r="J41">
        <v>26</v>
      </c>
      <c r="K41">
        <v>4</v>
      </c>
      <c r="L41">
        <f t="shared" si="13"/>
        <v>6533</v>
      </c>
      <c r="M41">
        <f t="shared" si="13"/>
        <v>534</v>
      </c>
      <c r="N41">
        <f t="shared" si="13"/>
        <v>289</v>
      </c>
      <c r="O41">
        <f t="shared" si="13"/>
        <v>3818</v>
      </c>
    </row>
    <row r="43" spans="1:15" x14ac:dyDescent="0.25">
      <c r="B43" s="1" t="s">
        <v>46</v>
      </c>
      <c r="G43" s="1" t="s">
        <v>47</v>
      </c>
      <c r="L43" s="1" t="s">
        <v>48</v>
      </c>
    </row>
    <row r="44" spans="1:15" x14ac:dyDescent="0.25">
      <c r="A44" s="1" t="s">
        <v>8</v>
      </c>
      <c r="B44" s="1" t="s">
        <v>36</v>
      </c>
      <c r="C44" s="1" t="s">
        <v>28</v>
      </c>
      <c r="D44" s="1" t="s">
        <v>29</v>
      </c>
      <c r="E44" s="1" t="s">
        <v>31</v>
      </c>
      <c r="F44" s="1" t="s">
        <v>30</v>
      </c>
      <c r="G44" s="1" t="s">
        <v>36</v>
      </c>
      <c r="H44" s="1" t="s">
        <v>28</v>
      </c>
      <c r="I44" s="1" t="s">
        <v>29</v>
      </c>
      <c r="J44" s="1" t="s">
        <v>31</v>
      </c>
      <c r="K44" s="1" t="s">
        <v>30</v>
      </c>
      <c r="L44" s="1" t="s">
        <v>28</v>
      </c>
      <c r="M44" s="1" t="s">
        <v>29</v>
      </c>
      <c r="N44" s="1" t="s">
        <v>31</v>
      </c>
      <c r="O44" s="1" t="s">
        <v>30</v>
      </c>
    </row>
    <row r="45" spans="1:15" x14ac:dyDescent="0.25">
      <c r="A45" t="s">
        <v>9</v>
      </c>
    </row>
    <row r="46" spans="1:15" x14ac:dyDescent="0.25">
      <c r="A46" t="s">
        <v>11</v>
      </c>
      <c r="B46">
        <v>10870</v>
      </c>
      <c r="C46">
        <v>6015</v>
      </c>
      <c r="D46">
        <v>698</v>
      </c>
      <c r="E46">
        <v>306</v>
      </c>
      <c r="F46">
        <v>3851</v>
      </c>
      <c r="G46">
        <v>5839</v>
      </c>
      <c r="H46">
        <v>584</v>
      </c>
      <c r="I46">
        <v>275</v>
      </c>
      <c r="J46">
        <v>3840</v>
      </c>
    </row>
    <row r="47" spans="1:15" x14ac:dyDescent="0.25">
      <c r="A47" t="s">
        <v>12</v>
      </c>
      <c r="B47">
        <v>11688</v>
      </c>
      <c r="C47">
        <v>6574</v>
      </c>
      <c r="D47">
        <v>764</v>
      </c>
      <c r="E47">
        <v>334</v>
      </c>
      <c r="F47">
        <v>4016</v>
      </c>
      <c r="G47">
        <v>6376</v>
      </c>
      <c r="H47">
        <v>638</v>
      </c>
      <c r="I47">
        <v>307</v>
      </c>
      <c r="J47">
        <v>4006</v>
      </c>
    </row>
    <row r="48" spans="1:15" x14ac:dyDescent="0.25">
      <c r="A48" t="s">
        <v>16</v>
      </c>
    </row>
    <row r="49" spans="1:11" x14ac:dyDescent="0.25">
      <c r="A49" t="s">
        <v>15</v>
      </c>
    </row>
    <row r="50" spans="1:11" x14ac:dyDescent="0.25">
      <c r="A50" t="s">
        <v>14</v>
      </c>
      <c r="B50">
        <v>10759</v>
      </c>
      <c r="C50">
        <v>6417</v>
      </c>
      <c r="D50">
        <v>586</v>
      </c>
      <c r="E50">
        <v>284</v>
      </c>
      <c r="F50">
        <v>3472</v>
      </c>
      <c r="G50">
        <v>6206</v>
      </c>
      <c r="H50">
        <v>470</v>
      </c>
      <c r="I50">
        <v>257</v>
      </c>
      <c r="J50">
        <v>3465</v>
      </c>
    </row>
    <row r="51" spans="1:11" x14ac:dyDescent="0.25">
      <c r="A51" t="s">
        <v>13</v>
      </c>
      <c r="B51">
        <v>11525</v>
      </c>
      <c r="C51">
        <v>6746</v>
      </c>
      <c r="D51">
        <v>642</v>
      </c>
      <c r="E51">
        <v>315</v>
      </c>
      <c r="F51">
        <v>3822</v>
      </c>
      <c r="G51">
        <v>6533</v>
      </c>
      <c r="H51">
        <v>534</v>
      </c>
      <c r="I51">
        <v>289</v>
      </c>
      <c r="J51">
        <v>3818</v>
      </c>
    </row>
    <row r="55" spans="1:11" x14ac:dyDescent="0.25">
      <c r="B55" s="1"/>
      <c r="G55" s="1"/>
    </row>
    <row r="56" spans="1:1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</row>
    <row r="58" spans="1:11" x14ac:dyDescent="0.25">
      <c r="A58" s="1"/>
    </row>
    <row r="59" spans="1:11" x14ac:dyDescent="0.25">
      <c r="A59" s="1"/>
    </row>
    <row r="60" spans="1:11" x14ac:dyDescent="0.25">
      <c r="A60" s="1"/>
    </row>
    <row r="62" spans="1:11" x14ac:dyDescent="0.25">
      <c r="B62" s="1"/>
      <c r="C62" s="1"/>
      <c r="D62" s="1"/>
      <c r="E62" s="1"/>
      <c r="F62" s="1"/>
    </row>
    <row r="63" spans="1:11" x14ac:dyDescent="0.25">
      <c r="B63" s="1"/>
      <c r="H63" s="1"/>
    </row>
    <row r="64" spans="1:11" x14ac:dyDescent="0.25">
      <c r="B64" s="1"/>
      <c r="H64" s="1"/>
    </row>
    <row r="65" spans="2:8" x14ac:dyDescent="0.25">
      <c r="B65" s="1"/>
      <c r="H65" s="1"/>
    </row>
    <row r="66" spans="2:8" x14ac:dyDescent="0.25">
      <c r="B66" s="1"/>
      <c r="H66" s="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zoomScale="85" zoomScaleNormal="85" workbookViewId="0">
      <selection activeCell="O27" sqref="O27"/>
    </sheetView>
  </sheetViews>
  <sheetFormatPr defaultRowHeight="15" x14ac:dyDescent="0.25"/>
  <sheetData>
    <row r="3" spans="2:2" x14ac:dyDescent="0.25">
      <c r="B3" t="s">
        <v>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C21"/>
  <sheetViews>
    <sheetView workbookViewId="0">
      <selection activeCell="K37" sqref="K37"/>
    </sheetView>
  </sheetViews>
  <sheetFormatPr defaultRowHeight="15" x14ac:dyDescent="0.25"/>
  <sheetData>
    <row r="17" spans="1:3" x14ac:dyDescent="0.25">
      <c r="A17">
        <v>10</v>
      </c>
      <c r="B17">
        <v>34.279475982532752</v>
      </c>
    </row>
    <row r="18" spans="1:3" x14ac:dyDescent="0.25">
      <c r="A18">
        <v>25</v>
      </c>
      <c r="C18">
        <v>46.859903381642511</v>
      </c>
    </row>
    <row r="19" spans="1:3" x14ac:dyDescent="0.25">
      <c r="A19">
        <v>50</v>
      </c>
      <c r="B19">
        <v>50.823045267489711</v>
      </c>
    </row>
    <row r="20" spans="1:3" x14ac:dyDescent="0.25">
      <c r="A20">
        <v>100</v>
      </c>
      <c r="B20">
        <v>52.351738241308794</v>
      </c>
      <c r="C20">
        <v>55.148741418764303</v>
      </c>
    </row>
    <row r="21" spans="1:3" x14ac:dyDescent="0.25">
      <c r="A21">
        <v>200</v>
      </c>
      <c r="B21">
        <v>50.707070707070706</v>
      </c>
      <c r="C21">
        <v>54.241071428571431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Sensitivity</vt:lpstr>
      <vt:lpstr>Specificity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2016-06-29T01:46:52Z</dcterms:created>
  <dcterms:modified xsi:type="dcterms:W3CDTF">2017-05-29T19:52:36Z</dcterms:modified>
</cp:coreProperties>
</file>