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Edward Gabriel Enano\Documents\STEEL DESIGN HELPER\"/>
    </mc:Choice>
  </mc:AlternateContent>
  <xr:revisionPtr revIDLastSave="0" documentId="13_ncr:1_{0E970E75-89EB-4F2C-93B1-8F917391578B}" xr6:coauthVersionLast="47" xr6:coauthVersionMax="47" xr10:uidLastSave="{00000000-0000-0000-0000-000000000000}"/>
  <bookViews>
    <workbookView xWindow="-120" yWindow="-120" windowWidth="29040" windowHeight="15720" xr2:uid="{4EFBB8DE-C067-4E07-9F67-59FA868C50B9}"/>
  </bookViews>
  <sheets>
    <sheet name="MAIN" sheetId="1" r:id="rId1"/>
    <sheet name="Database A" sheetId="2" r:id="rId2"/>
    <sheet name="Database B"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O20" i="1" l="1"/>
  <c r="O21" i="1"/>
  <c r="D31" i="1"/>
  <c r="CH14" i="3"/>
  <c r="CH13" i="3"/>
  <c r="CH10" i="3"/>
  <c r="CH9" i="3"/>
  <c r="CA14" i="3"/>
  <c r="CA13" i="3"/>
  <c r="CA10" i="3"/>
  <c r="CA9" i="3"/>
  <c r="BT14" i="3"/>
  <c r="BT13" i="3"/>
  <c r="BT10" i="3"/>
  <c r="BT9" i="3"/>
  <c r="BM14" i="3"/>
  <c r="BM13" i="3"/>
  <c r="BM10" i="3"/>
  <c r="BM9" i="3"/>
  <c r="T19" i="1" l="1"/>
  <c r="CO25" i="3"/>
  <c r="AJ9" i="3" l="1"/>
  <c r="AC9" i="3"/>
  <c r="AJ10" i="3"/>
  <c r="AC10" i="3"/>
  <c r="AJ13" i="3"/>
  <c r="AC13" i="3"/>
  <c r="AJ14" i="3"/>
  <c r="AC14" i="3"/>
  <c r="V14" i="3"/>
  <c r="V13" i="3"/>
  <c r="V10" i="3"/>
  <c r="V9" i="3"/>
  <c r="O14" i="3"/>
  <c r="O13" i="3"/>
  <c r="O10" i="3"/>
  <c r="O9" i="3"/>
  <c r="K10" i="1" l="1"/>
  <c r="O66" i="1" l="1"/>
  <c r="O60" i="1"/>
  <c r="O62" i="1" s="1"/>
  <c r="N77" i="1" l="1"/>
  <c r="D66" i="1" l="1"/>
  <c r="T55" i="1"/>
  <c r="U55" i="1" s="1"/>
  <c r="T54" i="1"/>
  <c r="U54" i="1" s="1"/>
  <c r="V54" i="1" l="1"/>
  <c r="O63" i="1" s="1"/>
  <c r="V55" i="1"/>
  <c r="R70" i="1" l="1"/>
  <c r="R69" i="1"/>
  <c r="O65" i="1"/>
  <c r="P69" i="1" l="1"/>
  <c r="P70" i="1"/>
  <c r="EZ102" i="2"/>
  <c r="EV102" i="2"/>
  <c r="ER102" i="2"/>
  <c r="EN102" i="2"/>
  <c r="EJ102" i="2"/>
  <c r="EF102" i="2"/>
  <c r="BJ102" i="2"/>
  <c r="BF102" i="2"/>
  <c r="BB102" i="2"/>
  <c r="AX102" i="2"/>
  <c r="AT102" i="2"/>
  <c r="AP102" i="2"/>
  <c r="H102" i="2"/>
  <c r="EZ101" i="2"/>
  <c r="EV101" i="2"/>
  <c r="ER101" i="2"/>
  <c r="EN101" i="2"/>
  <c r="EJ101" i="2"/>
  <c r="EF101" i="2"/>
  <c r="BJ101" i="2"/>
  <c r="BF101" i="2"/>
  <c r="BB101" i="2"/>
  <c r="AX101" i="2"/>
  <c r="AT101" i="2"/>
  <c r="AP101" i="2"/>
  <c r="H101" i="2"/>
  <c r="FD100" i="2"/>
  <c r="EZ100" i="2"/>
  <c r="EV100" i="2"/>
  <c r="ER100" i="2"/>
  <c r="EN100" i="2"/>
  <c r="EJ100" i="2"/>
  <c r="EF100" i="2"/>
  <c r="BN100" i="2"/>
  <c r="BJ100" i="2"/>
  <c r="BF100" i="2"/>
  <c r="BB100" i="2"/>
  <c r="AX100" i="2"/>
  <c r="AT100" i="2"/>
  <c r="AP100" i="2"/>
  <c r="H100" i="2"/>
  <c r="FD99" i="2"/>
  <c r="EZ99" i="2"/>
  <c r="EV99" i="2"/>
  <c r="ER99" i="2"/>
  <c r="EN99" i="2"/>
  <c r="EJ99" i="2"/>
  <c r="EF99" i="2"/>
  <c r="BN99" i="2"/>
  <c r="BJ99" i="2"/>
  <c r="BF99" i="2"/>
  <c r="BB99" i="2"/>
  <c r="AX99" i="2"/>
  <c r="AT99" i="2"/>
  <c r="AP99" i="2"/>
  <c r="H99" i="2"/>
  <c r="FD98" i="2"/>
  <c r="EZ98" i="2"/>
  <c r="EV98" i="2"/>
  <c r="ER98" i="2"/>
  <c r="EN98" i="2"/>
  <c r="EJ98" i="2"/>
  <c r="EF98" i="2"/>
  <c r="BN98" i="2"/>
  <c r="BJ98" i="2"/>
  <c r="BF98" i="2"/>
  <c r="BB98" i="2"/>
  <c r="AX98" i="2"/>
  <c r="AT98" i="2"/>
  <c r="AP98" i="2"/>
  <c r="H98" i="2"/>
  <c r="FD97" i="2"/>
  <c r="EZ97" i="2"/>
  <c r="EV97" i="2"/>
  <c r="ER97" i="2"/>
  <c r="EN97" i="2"/>
  <c r="EJ97" i="2"/>
  <c r="EF97" i="2"/>
  <c r="BN97" i="2"/>
  <c r="BJ97" i="2"/>
  <c r="BF97" i="2"/>
  <c r="BB97" i="2"/>
  <c r="AX97" i="2"/>
  <c r="AT97" i="2"/>
  <c r="AP97" i="2"/>
  <c r="H97" i="2"/>
  <c r="EZ91" i="2"/>
  <c r="EV91" i="2"/>
  <c r="ER91" i="2"/>
  <c r="EN91" i="2"/>
  <c r="EJ91" i="2"/>
  <c r="EF91" i="2"/>
  <c r="BJ91" i="2"/>
  <c r="BF91" i="2"/>
  <c r="BB91" i="2"/>
  <c r="AX91" i="2"/>
  <c r="AT91" i="2"/>
  <c r="AP91" i="2"/>
  <c r="H91" i="2"/>
  <c r="EZ90" i="2"/>
  <c r="EV90" i="2"/>
  <c r="ER90" i="2"/>
  <c r="EN90" i="2"/>
  <c r="EJ90" i="2"/>
  <c r="EF90" i="2"/>
  <c r="BJ90" i="2"/>
  <c r="BF90" i="2"/>
  <c r="BB90" i="2"/>
  <c r="AX90" i="2"/>
  <c r="AT90" i="2"/>
  <c r="AP90" i="2"/>
  <c r="H90" i="2"/>
  <c r="EZ89" i="2"/>
  <c r="EV89" i="2"/>
  <c r="ER89" i="2"/>
  <c r="EN89" i="2"/>
  <c r="EJ89" i="2"/>
  <c r="EF89" i="2"/>
  <c r="BJ89" i="2"/>
  <c r="BF89" i="2"/>
  <c r="BB89" i="2"/>
  <c r="AX89" i="2"/>
  <c r="AT89" i="2"/>
  <c r="AP89" i="2"/>
  <c r="H89" i="2"/>
  <c r="FP88" i="2"/>
  <c r="FL88" i="2"/>
  <c r="FH88" i="2"/>
  <c r="FD88" i="2"/>
  <c r="EZ88" i="2"/>
  <c r="EV88" i="2"/>
  <c r="ER88" i="2"/>
  <c r="EN88" i="2"/>
  <c r="EJ88" i="2"/>
  <c r="EF88" i="2"/>
  <c r="BZ88" i="2"/>
  <c r="BV88" i="2"/>
  <c r="BR88" i="2"/>
  <c r="BN88" i="2"/>
  <c r="BJ88" i="2"/>
  <c r="BF88" i="2"/>
  <c r="BB88" i="2"/>
  <c r="AX88" i="2"/>
  <c r="AT88" i="2"/>
  <c r="AP88" i="2"/>
  <c r="H88" i="2"/>
  <c r="FP87" i="2"/>
  <c r="FL87" i="2"/>
  <c r="FH87" i="2"/>
  <c r="FD87" i="2"/>
  <c r="EZ87" i="2"/>
  <c r="EV87" i="2"/>
  <c r="ER87" i="2"/>
  <c r="EN87" i="2"/>
  <c r="EJ87" i="2"/>
  <c r="EF87" i="2"/>
  <c r="BZ87" i="2"/>
  <c r="BV87" i="2"/>
  <c r="BR87" i="2"/>
  <c r="BN87" i="2"/>
  <c r="BJ87" i="2"/>
  <c r="BF87" i="2"/>
  <c r="BB87" i="2"/>
  <c r="AX87" i="2"/>
  <c r="AT87" i="2"/>
  <c r="AP87" i="2"/>
  <c r="H87" i="2"/>
  <c r="FP86" i="2"/>
  <c r="FL86" i="2"/>
  <c r="FH86" i="2"/>
  <c r="FD86" i="2"/>
  <c r="EZ86" i="2"/>
  <c r="EV86" i="2"/>
  <c r="ER86" i="2"/>
  <c r="EN86" i="2"/>
  <c r="EJ86" i="2"/>
  <c r="EF86" i="2"/>
  <c r="BZ86" i="2"/>
  <c r="BV86" i="2"/>
  <c r="BR86" i="2"/>
  <c r="BN86" i="2"/>
  <c r="BJ86" i="2"/>
  <c r="BF86" i="2"/>
  <c r="BB86" i="2"/>
  <c r="AX86" i="2"/>
  <c r="AT86" i="2"/>
  <c r="AP86" i="2"/>
  <c r="H86" i="2"/>
  <c r="FP85" i="2"/>
  <c r="FL85" i="2"/>
  <c r="FH85" i="2"/>
  <c r="FD85" i="2"/>
  <c r="EZ85" i="2"/>
  <c r="EV85" i="2"/>
  <c r="ER85" i="2"/>
  <c r="EN85" i="2"/>
  <c r="EJ85" i="2"/>
  <c r="EF85" i="2"/>
  <c r="BZ85" i="2"/>
  <c r="BV85" i="2"/>
  <c r="BR85" i="2"/>
  <c r="BN85" i="2"/>
  <c r="BJ85" i="2"/>
  <c r="BF85" i="2"/>
  <c r="BB85" i="2"/>
  <c r="AX85" i="2"/>
  <c r="AT85" i="2"/>
  <c r="AP85" i="2"/>
  <c r="H85" i="2"/>
  <c r="FP84" i="2"/>
  <c r="FL84" i="2"/>
  <c r="FH84" i="2"/>
  <c r="FD84" i="2"/>
  <c r="EZ84" i="2"/>
  <c r="EV84" i="2"/>
  <c r="ER84" i="2"/>
  <c r="EN84" i="2"/>
  <c r="EJ84" i="2"/>
  <c r="EF84" i="2"/>
  <c r="BZ84" i="2"/>
  <c r="BV84" i="2"/>
  <c r="BR84" i="2"/>
  <c r="BN84" i="2"/>
  <c r="BJ84" i="2"/>
  <c r="BF84" i="2"/>
  <c r="BB84" i="2"/>
  <c r="AX84" i="2"/>
  <c r="AT84" i="2"/>
  <c r="AP84" i="2"/>
  <c r="H84" i="2"/>
  <c r="FP83" i="2"/>
  <c r="FL83" i="2"/>
  <c r="FH83" i="2"/>
  <c r="FD83" i="2"/>
  <c r="EZ83" i="2"/>
  <c r="EV83" i="2"/>
  <c r="ER83" i="2"/>
  <c r="EN83" i="2"/>
  <c r="EJ83" i="2"/>
  <c r="EF83" i="2"/>
  <c r="BZ83" i="2"/>
  <c r="BV83" i="2"/>
  <c r="BR83" i="2"/>
  <c r="BN83" i="2"/>
  <c r="BJ83" i="2"/>
  <c r="BF83" i="2"/>
  <c r="BB83" i="2"/>
  <c r="AX83" i="2"/>
  <c r="AT83" i="2"/>
  <c r="AP83" i="2"/>
  <c r="H83" i="2"/>
  <c r="FP82" i="2"/>
  <c r="FL82" i="2"/>
  <c r="FH82" i="2"/>
  <c r="FD82" i="2"/>
  <c r="EZ82" i="2"/>
  <c r="EV82" i="2"/>
  <c r="ER82" i="2"/>
  <c r="EN82" i="2"/>
  <c r="EJ82" i="2"/>
  <c r="EF82" i="2"/>
  <c r="BZ82" i="2"/>
  <c r="BV82" i="2"/>
  <c r="BR82" i="2"/>
  <c r="BN82" i="2"/>
  <c r="BJ82" i="2"/>
  <c r="BF82" i="2"/>
  <c r="BB82" i="2"/>
  <c r="AX82" i="2"/>
  <c r="AT82" i="2"/>
  <c r="AP82" i="2"/>
  <c r="H82" i="2"/>
  <c r="FP81" i="2"/>
  <c r="FL81" i="2"/>
  <c r="FH81" i="2"/>
  <c r="FD81" i="2"/>
  <c r="EZ81" i="2"/>
  <c r="EV81" i="2"/>
  <c r="ER81" i="2"/>
  <c r="EN81" i="2"/>
  <c r="EJ81" i="2"/>
  <c r="EF81" i="2"/>
  <c r="BZ81" i="2"/>
  <c r="BV81" i="2"/>
  <c r="BR81" i="2"/>
  <c r="BN81" i="2"/>
  <c r="BJ81" i="2"/>
  <c r="BF81" i="2"/>
  <c r="BB81" i="2"/>
  <c r="AX81" i="2"/>
  <c r="AT81" i="2"/>
  <c r="AP81" i="2"/>
  <c r="H81" i="2"/>
  <c r="CS79" i="2"/>
  <c r="EZ75" i="2"/>
  <c r="EV75" i="2"/>
  <c r="ER75" i="2"/>
  <c r="EN75" i="2"/>
  <c r="EJ75" i="2"/>
  <c r="EF75" i="2"/>
  <c r="BJ75" i="2"/>
  <c r="BF75" i="2"/>
  <c r="BB75" i="2"/>
  <c r="AX75" i="2"/>
  <c r="AT75" i="2"/>
  <c r="AP75" i="2"/>
  <c r="H75" i="2"/>
  <c r="EZ74" i="2"/>
  <c r="EV74" i="2"/>
  <c r="ER74" i="2"/>
  <c r="EN74" i="2"/>
  <c r="EJ74" i="2"/>
  <c r="EF74" i="2"/>
  <c r="BJ74" i="2"/>
  <c r="BF74" i="2"/>
  <c r="BB74" i="2"/>
  <c r="AX74" i="2"/>
  <c r="AT74" i="2"/>
  <c r="AP74" i="2"/>
  <c r="H74" i="2"/>
  <c r="EZ73" i="2"/>
  <c r="EV73" i="2"/>
  <c r="ER73" i="2"/>
  <c r="EN73" i="2"/>
  <c r="EJ73" i="2"/>
  <c r="EF73" i="2"/>
  <c r="BJ73" i="2"/>
  <c r="BF73" i="2"/>
  <c r="BB73" i="2"/>
  <c r="AX73" i="2"/>
  <c r="AT73" i="2"/>
  <c r="AP73" i="2"/>
  <c r="H73" i="2"/>
  <c r="FP72" i="2"/>
  <c r="FL72" i="2"/>
  <c r="FH72" i="2"/>
  <c r="FD72" i="2"/>
  <c r="EZ72" i="2"/>
  <c r="EV72" i="2"/>
  <c r="ER72" i="2"/>
  <c r="EN72" i="2"/>
  <c r="EJ72" i="2"/>
  <c r="EF72" i="2"/>
  <c r="BZ72" i="2"/>
  <c r="BV72" i="2"/>
  <c r="BR72" i="2"/>
  <c r="BN72" i="2"/>
  <c r="BJ72" i="2"/>
  <c r="BF72" i="2"/>
  <c r="BB72" i="2"/>
  <c r="AX72" i="2"/>
  <c r="AT72" i="2"/>
  <c r="AP72" i="2"/>
  <c r="H72" i="2"/>
  <c r="FP71" i="2"/>
  <c r="FL71" i="2"/>
  <c r="FH71" i="2"/>
  <c r="FD71" i="2"/>
  <c r="EZ71" i="2"/>
  <c r="EV71" i="2"/>
  <c r="ER71" i="2"/>
  <c r="EN71" i="2"/>
  <c r="EJ71" i="2"/>
  <c r="EF71" i="2"/>
  <c r="BZ71" i="2"/>
  <c r="BV71" i="2"/>
  <c r="BR71" i="2"/>
  <c r="BN71" i="2"/>
  <c r="BJ71" i="2"/>
  <c r="BF71" i="2"/>
  <c r="BB71" i="2"/>
  <c r="AX71" i="2"/>
  <c r="AT71" i="2"/>
  <c r="AP71" i="2"/>
  <c r="H71" i="2"/>
  <c r="FP70" i="2"/>
  <c r="FL70" i="2"/>
  <c r="FH70" i="2"/>
  <c r="FD70" i="2"/>
  <c r="EZ70" i="2"/>
  <c r="EV70" i="2"/>
  <c r="ER70" i="2"/>
  <c r="EN70" i="2"/>
  <c r="EJ70" i="2"/>
  <c r="EF70" i="2"/>
  <c r="BZ70" i="2"/>
  <c r="BV70" i="2"/>
  <c r="BR70" i="2"/>
  <c r="BN70" i="2"/>
  <c r="BJ70" i="2"/>
  <c r="BF70" i="2"/>
  <c r="BB70" i="2"/>
  <c r="AX70" i="2"/>
  <c r="AT70" i="2"/>
  <c r="AP70" i="2"/>
  <c r="H70" i="2"/>
  <c r="FP69" i="2"/>
  <c r="FL69" i="2"/>
  <c r="FH69" i="2"/>
  <c r="FD69" i="2"/>
  <c r="EZ69" i="2"/>
  <c r="EV69" i="2"/>
  <c r="ER69" i="2"/>
  <c r="EN69" i="2"/>
  <c r="EJ69" i="2"/>
  <c r="EF69" i="2"/>
  <c r="BZ69" i="2"/>
  <c r="BV69" i="2"/>
  <c r="BR69" i="2"/>
  <c r="BN69" i="2"/>
  <c r="BJ69" i="2"/>
  <c r="BF69" i="2"/>
  <c r="BB69" i="2"/>
  <c r="AX69" i="2"/>
  <c r="AT69" i="2"/>
  <c r="AP69" i="2"/>
  <c r="H69" i="2"/>
  <c r="FP68" i="2"/>
  <c r="FL68" i="2"/>
  <c r="FH68" i="2"/>
  <c r="FD68" i="2"/>
  <c r="EZ68" i="2"/>
  <c r="EV68" i="2"/>
  <c r="ER68" i="2"/>
  <c r="EN68" i="2"/>
  <c r="EJ68" i="2"/>
  <c r="EF68" i="2"/>
  <c r="BZ68" i="2"/>
  <c r="BV68" i="2"/>
  <c r="BR68" i="2"/>
  <c r="BN68" i="2"/>
  <c r="BJ68" i="2"/>
  <c r="BF68" i="2"/>
  <c r="BB68" i="2"/>
  <c r="AX68" i="2"/>
  <c r="AT68" i="2"/>
  <c r="AP68" i="2"/>
  <c r="H68" i="2"/>
  <c r="FP67" i="2"/>
  <c r="FL67" i="2"/>
  <c r="FH67" i="2"/>
  <c r="FD67" i="2"/>
  <c r="EZ67" i="2"/>
  <c r="EV67" i="2"/>
  <c r="ER67" i="2"/>
  <c r="EN67" i="2"/>
  <c r="EJ67" i="2"/>
  <c r="EF67" i="2"/>
  <c r="BZ67" i="2"/>
  <c r="BV67" i="2"/>
  <c r="BR67" i="2"/>
  <c r="BN67" i="2"/>
  <c r="BJ67" i="2"/>
  <c r="BF67" i="2"/>
  <c r="BB67" i="2"/>
  <c r="AX67" i="2"/>
  <c r="AT67" i="2"/>
  <c r="AP67" i="2"/>
  <c r="H67" i="2"/>
  <c r="FP66" i="2"/>
  <c r="FL66" i="2"/>
  <c r="FH66" i="2"/>
  <c r="FD66" i="2"/>
  <c r="EZ66" i="2"/>
  <c r="EV66" i="2"/>
  <c r="ER66" i="2"/>
  <c r="EN66" i="2"/>
  <c r="EJ66" i="2"/>
  <c r="EF66" i="2"/>
  <c r="BZ66" i="2"/>
  <c r="BV66" i="2"/>
  <c r="BR66" i="2"/>
  <c r="BN66" i="2"/>
  <c r="BJ66" i="2"/>
  <c r="BF66" i="2"/>
  <c r="BB66" i="2"/>
  <c r="AX66" i="2"/>
  <c r="AT66" i="2"/>
  <c r="AP66" i="2"/>
  <c r="H66" i="2"/>
  <c r="FP65" i="2"/>
  <c r="FL65" i="2"/>
  <c r="FH65" i="2"/>
  <c r="FD65" i="2"/>
  <c r="EZ65" i="2"/>
  <c r="EV65" i="2"/>
  <c r="ER65" i="2"/>
  <c r="EN65" i="2"/>
  <c r="EJ65" i="2"/>
  <c r="EF65" i="2"/>
  <c r="BZ65" i="2"/>
  <c r="BV65" i="2"/>
  <c r="BR65" i="2"/>
  <c r="BN65" i="2"/>
  <c r="BJ65" i="2"/>
  <c r="BF65" i="2"/>
  <c r="BB65" i="2"/>
  <c r="AX65" i="2"/>
  <c r="AT65" i="2"/>
  <c r="AP65" i="2"/>
  <c r="H65" i="2"/>
  <c r="FP64" i="2"/>
  <c r="FL64" i="2"/>
  <c r="FH64" i="2"/>
  <c r="FD64" i="2"/>
  <c r="EZ64" i="2"/>
  <c r="EV64" i="2"/>
  <c r="ER64" i="2"/>
  <c r="EN64" i="2"/>
  <c r="EJ64" i="2"/>
  <c r="EF64" i="2"/>
  <c r="BZ64" i="2"/>
  <c r="BV64" i="2"/>
  <c r="BR64" i="2"/>
  <c r="BN64" i="2"/>
  <c r="BJ64" i="2"/>
  <c r="BF64" i="2"/>
  <c r="BB64" i="2"/>
  <c r="AX64" i="2"/>
  <c r="AT64" i="2"/>
  <c r="AP64" i="2"/>
  <c r="H64" i="2"/>
  <c r="FP63" i="2"/>
  <c r="FL63" i="2"/>
  <c r="FH63" i="2"/>
  <c r="FD63" i="2"/>
  <c r="EZ63" i="2"/>
  <c r="EV63" i="2"/>
  <c r="ER63" i="2"/>
  <c r="EN63" i="2"/>
  <c r="EJ63" i="2"/>
  <c r="EF63" i="2"/>
  <c r="BZ63" i="2"/>
  <c r="BV63" i="2"/>
  <c r="BR63" i="2"/>
  <c r="BN63" i="2"/>
  <c r="BJ63" i="2"/>
  <c r="BF63" i="2"/>
  <c r="BB63" i="2"/>
  <c r="AX63" i="2"/>
  <c r="AT63" i="2"/>
  <c r="AP63" i="2"/>
  <c r="H63" i="2"/>
  <c r="FP62" i="2"/>
  <c r="FL62" i="2"/>
  <c r="FH62" i="2"/>
  <c r="FD62" i="2"/>
  <c r="EZ62" i="2"/>
  <c r="EV62" i="2"/>
  <c r="ER62" i="2"/>
  <c r="EN62" i="2"/>
  <c r="EJ62" i="2"/>
  <c r="EF62" i="2"/>
  <c r="BZ62" i="2"/>
  <c r="BV62" i="2"/>
  <c r="BR62" i="2"/>
  <c r="BN62" i="2"/>
  <c r="BJ62" i="2"/>
  <c r="BF62" i="2"/>
  <c r="BB62" i="2"/>
  <c r="AX62" i="2"/>
  <c r="AT62" i="2"/>
  <c r="AP62" i="2"/>
  <c r="H62" i="2"/>
  <c r="FP61" i="2"/>
  <c r="FL61" i="2"/>
  <c r="FH61" i="2"/>
  <c r="FD61" i="2"/>
  <c r="EZ61" i="2"/>
  <c r="EV61" i="2"/>
  <c r="ER61" i="2"/>
  <c r="EN61" i="2"/>
  <c r="EJ61" i="2"/>
  <c r="EF61" i="2"/>
  <c r="BZ61" i="2"/>
  <c r="BV61" i="2"/>
  <c r="BR61" i="2"/>
  <c r="BN61" i="2"/>
  <c r="BJ61" i="2"/>
  <c r="BF61" i="2"/>
  <c r="BB61" i="2"/>
  <c r="AX61" i="2"/>
  <c r="AT61" i="2"/>
  <c r="AP61" i="2"/>
  <c r="H61" i="2"/>
  <c r="FP60" i="2"/>
  <c r="FL60" i="2"/>
  <c r="FH60" i="2"/>
  <c r="FD60" i="2"/>
  <c r="EZ60" i="2"/>
  <c r="EV60" i="2"/>
  <c r="ER60" i="2"/>
  <c r="EN60" i="2"/>
  <c r="EJ60" i="2"/>
  <c r="EF60" i="2"/>
  <c r="BZ60" i="2"/>
  <c r="BV60" i="2"/>
  <c r="BR60" i="2"/>
  <c r="BN60" i="2"/>
  <c r="BJ60" i="2"/>
  <c r="BF60" i="2"/>
  <c r="BB60" i="2"/>
  <c r="AX60" i="2"/>
  <c r="AT60" i="2"/>
  <c r="AP60" i="2"/>
  <c r="H60" i="2"/>
  <c r="FP59" i="2"/>
  <c r="FL59" i="2"/>
  <c r="FH59" i="2"/>
  <c r="FD59" i="2"/>
  <c r="EZ59" i="2"/>
  <c r="EV59" i="2"/>
  <c r="ER59" i="2"/>
  <c r="EN59" i="2"/>
  <c r="EJ59" i="2"/>
  <c r="EF59" i="2"/>
  <c r="BZ59" i="2"/>
  <c r="BV59" i="2"/>
  <c r="BR59" i="2"/>
  <c r="BN59" i="2"/>
  <c r="BJ59" i="2"/>
  <c r="BF59" i="2"/>
  <c r="BB59" i="2"/>
  <c r="AX59" i="2"/>
  <c r="AT59" i="2"/>
  <c r="AP59" i="2"/>
  <c r="H59" i="2"/>
  <c r="FP58" i="2"/>
  <c r="FL58" i="2"/>
  <c r="FH58" i="2"/>
  <c r="FD58" i="2"/>
  <c r="EZ58" i="2"/>
  <c r="EV58" i="2"/>
  <c r="ER58" i="2"/>
  <c r="EN58" i="2"/>
  <c r="EJ58" i="2"/>
  <c r="EF58" i="2"/>
  <c r="BZ58" i="2"/>
  <c r="BV58" i="2"/>
  <c r="BR58" i="2"/>
  <c r="BN58" i="2"/>
  <c r="BJ58" i="2"/>
  <c r="BF58" i="2"/>
  <c r="BB58" i="2"/>
  <c r="AX58" i="2"/>
  <c r="AT58" i="2"/>
  <c r="AP58" i="2"/>
  <c r="H58" i="2"/>
  <c r="FP57" i="2"/>
  <c r="FL57" i="2"/>
  <c r="FH57" i="2"/>
  <c r="FD57" i="2"/>
  <c r="EZ57" i="2"/>
  <c r="EV57" i="2"/>
  <c r="ER57" i="2"/>
  <c r="EN57" i="2"/>
  <c r="EJ57" i="2"/>
  <c r="EF57" i="2"/>
  <c r="BZ57" i="2"/>
  <c r="BV57" i="2"/>
  <c r="BR57" i="2"/>
  <c r="BN57" i="2"/>
  <c r="BJ57" i="2"/>
  <c r="BF57" i="2"/>
  <c r="BB57" i="2"/>
  <c r="AX57" i="2"/>
  <c r="AT57" i="2"/>
  <c r="AP57" i="2"/>
  <c r="H57" i="2"/>
  <c r="FP56" i="2"/>
  <c r="FL56" i="2"/>
  <c r="FH56" i="2"/>
  <c r="FD56" i="2"/>
  <c r="EZ56" i="2"/>
  <c r="EV56" i="2"/>
  <c r="ER56" i="2"/>
  <c r="EN56" i="2"/>
  <c r="EJ56" i="2"/>
  <c r="EF56" i="2"/>
  <c r="BZ56" i="2"/>
  <c r="BV56" i="2"/>
  <c r="BR56" i="2"/>
  <c r="BN56" i="2"/>
  <c r="BJ56" i="2"/>
  <c r="BF56" i="2"/>
  <c r="BB56" i="2"/>
  <c r="AX56" i="2"/>
  <c r="AT56" i="2"/>
  <c r="AP56" i="2"/>
  <c r="H56" i="2"/>
  <c r="FP55" i="2"/>
  <c r="FL55" i="2"/>
  <c r="FH55" i="2"/>
  <c r="FD55" i="2"/>
  <c r="EZ55" i="2"/>
  <c r="EV55" i="2"/>
  <c r="ER55" i="2"/>
  <c r="EN55" i="2"/>
  <c r="EJ55" i="2"/>
  <c r="EF55" i="2"/>
  <c r="BZ55" i="2"/>
  <c r="BV55" i="2"/>
  <c r="BR55" i="2"/>
  <c r="BN55" i="2"/>
  <c r="BJ55" i="2"/>
  <c r="BF55" i="2"/>
  <c r="BB55" i="2"/>
  <c r="AX55" i="2"/>
  <c r="AT55" i="2"/>
  <c r="AP55" i="2"/>
  <c r="H55" i="2"/>
  <c r="FP54" i="2"/>
  <c r="FL54" i="2"/>
  <c r="FH54" i="2"/>
  <c r="FD54" i="2"/>
  <c r="EZ54" i="2"/>
  <c r="EV54" i="2"/>
  <c r="ER54" i="2"/>
  <c r="EN54" i="2"/>
  <c r="EJ54" i="2"/>
  <c r="EF54" i="2"/>
  <c r="BZ54" i="2"/>
  <c r="BV54" i="2"/>
  <c r="BR54" i="2"/>
  <c r="BN54" i="2"/>
  <c r="BJ54" i="2"/>
  <c r="BF54" i="2"/>
  <c r="BB54" i="2"/>
  <c r="AX54" i="2"/>
  <c r="AT54" i="2"/>
  <c r="AP54" i="2"/>
  <c r="H54" i="2"/>
  <c r="EV48" i="2"/>
  <c r="ER48" i="2"/>
  <c r="EN48" i="2"/>
  <c r="EJ48" i="2"/>
  <c r="EF48" i="2"/>
  <c r="BF48" i="2"/>
  <c r="BB48" i="2"/>
  <c r="AX48" i="2"/>
  <c r="AT48" i="2"/>
  <c r="AP48" i="2"/>
  <c r="H48" i="2"/>
  <c r="EV47" i="2"/>
  <c r="ER47" i="2"/>
  <c r="EN47" i="2"/>
  <c r="EJ47" i="2"/>
  <c r="EF47" i="2"/>
  <c r="BF47" i="2"/>
  <c r="BB47" i="2"/>
  <c r="AX47" i="2"/>
  <c r="AT47" i="2"/>
  <c r="AP47" i="2"/>
  <c r="H47" i="2"/>
  <c r="EZ46" i="2"/>
  <c r="EV46" i="2"/>
  <c r="ER46" i="2"/>
  <c r="EN46" i="2"/>
  <c r="EJ46" i="2"/>
  <c r="EF46" i="2"/>
  <c r="BJ46" i="2"/>
  <c r="BF46" i="2"/>
  <c r="BB46" i="2"/>
  <c r="AX46" i="2"/>
  <c r="AT46" i="2"/>
  <c r="AP46" i="2"/>
  <c r="H46" i="2"/>
  <c r="FP45" i="2"/>
  <c r="FL45" i="2"/>
  <c r="FH45" i="2"/>
  <c r="FD45" i="2"/>
  <c r="EZ45" i="2"/>
  <c r="EV45" i="2"/>
  <c r="ER45" i="2"/>
  <c r="EN45" i="2"/>
  <c r="EJ45" i="2"/>
  <c r="EF45" i="2"/>
  <c r="BZ45" i="2"/>
  <c r="BV45" i="2"/>
  <c r="BR45" i="2"/>
  <c r="BN45" i="2"/>
  <c r="BJ45" i="2"/>
  <c r="BF45" i="2"/>
  <c r="BB45" i="2"/>
  <c r="AX45" i="2"/>
  <c r="AT45" i="2"/>
  <c r="AP45" i="2"/>
  <c r="H45" i="2"/>
  <c r="FP44" i="2"/>
  <c r="FL44" i="2"/>
  <c r="FH44" i="2"/>
  <c r="FD44" i="2"/>
  <c r="EZ44" i="2"/>
  <c r="EV44" i="2"/>
  <c r="ER44" i="2"/>
  <c r="EN44" i="2"/>
  <c r="EJ44" i="2"/>
  <c r="EF44" i="2"/>
  <c r="BZ44" i="2"/>
  <c r="BV44" i="2"/>
  <c r="BR44" i="2"/>
  <c r="BN44" i="2"/>
  <c r="BJ44" i="2"/>
  <c r="BF44" i="2"/>
  <c r="BB44" i="2"/>
  <c r="AX44" i="2"/>
  <c r="AT44" i="2"/>
  <c r="AP44" i="2"/>
  <c r="H44" i="2"/>
  <c r="FP43" i="2"/>
  <c r="FL43" i="2"/>
  <c r="FH43" i="2"/>
  <c r="FD43" i="2"/>
  <c r="EZ43" i="2"/>
  <c r="EV43" i="2"/>
  <c r="ER43" i="2"/>
  <c r="EN43" i="2"/>
  <c r="EJ43" i="2"/>
  <c r="EF43" i="2"/>
  <c r="BZ43" i="2"/>
  <c r="BV43" i="2"/>
  <c r="BR43" i="2"/>
  <c r="BN43" i="2"/>
  <c r="BJ43" i="2"/>
  <c r="BF43" i="2"/>
  <c r="BB43" i="2"/>
  <c r="AX43" i="2"/>
  <c r="AT43" i="2"/>
  <c r="AP43" i="2"/>
  <c r="H43" i="2"/>
  <c r="FP42" i="2"/>
  <c r="FL42" i="2"/>
  <c r="FH42" i="2"/>
  <c r="FD42" i="2"/>
  <c r="EZ42" i="2"/>
  <c r="EV42" i="2"/>
  <c r="ER42" i="2"/>
  <c r="EN42" i="2"/>
  <c r="EJ42" i="2"/>
  <c r="EF42" i="2"/>
  <c r="BZ42" i="2"/>
  <c r="BV42" i="2"/>
  <c r="BR42" i="2"/>
  <c r="BN42" i="2"/>
  <c r="BJ42" i="2"/>
  <c r="BF42" i="2"/>
  <c r="BB42" i="2"/>
  <c r="AX42" i="2"/>
  <c r="AT42" i="2"/>
  <c r="AP42" i="2"/>
  <c r="H42" i="2"/>
  <c r="FP41" i="2"/>
  <c r="FL41" i="2"/>
  <c r="FH41" i="2"/>
  <c r="FD41" i="2"/>
  <c r="EZ41" i="2"/>
  <c r="EV41" i="2"/>
  <c r="ER41" i="2"/>
  <c r="EN41" i="2"/>
  <c r="EJ41" i="2"/>
  <c r="EF41" i="2"/>
  <c r="BZ41" i="2"/>
  <c r="BV41" i="2"/>
  <c r="BR41" i="2"/>
  <c r="BN41" i="2"/>
  <c r="BJ41" i="2"/>
  <c r="BF41" i="2"/>
  <c r="BB41" i="2"/>
  <c r="AX41" i="2"/>
  <c r="AT41" i="2"/>
  <c r="AP41" i="2"/>
  <c r="H41" i="2"/>
  <c r="FP40" i="2"/>
  <c r="FL40" i="2"/>
  <c r="FH40" i="2"/>
  <c r="FD40" i="2"/>
  <c r="EZ40" i="2"/>
  <c r="EV40" i="2"/>
  <c r="ER40" i="2"/>
  <c r="EN40" i="2"/>
  <c r="EJ40" i="2"/>
  <c r="EF40" i="2"/>
  <c r="BZ40" i="2"/>
  <c r="BV40" i="2"/>
  <c r="BR40" i="2"/>
  <c r="BN40" i="2"/>
  <c r="BJ40" i="2"/>
  <c r="BF40" i="2"/>
  <c r="BB40" i="2"/>
  <c r="AX40" i="2"/>
  <c r="AT40" i="2"/>
  <c r="AP40" i="2"/>
  <c r="H40" i="2"/>
  <c r="FP39" i="2"/>
  <c r="FL39" i="2"/>
  <c r="FH39" i="2"/>
  <c r="FD39" i="2"/>
  <c r="EZ39" i="2"/>
  <c r="EV39" i="2"/>
  <c r="ER39" i="2"/>
  <c r="EN39" i="2"/>
  <c r="EJ39" i="2"/>
  <c r="EF39" i="2"/>
  <c r="BZ39" i="2"/>
  <c r="BV39" i="2"/>
  <c r="BR39" i="2"/>
  <c r="BN39" i="2"/>
  <c r="BJ39" i="2"/>
  <c r="BF39" i="2"/>
  <c r="BB39" i="2"/>
  <c r="AX39" i="2"/>
  <c r="AT39" i="2"/>
  <c r="AP39" i="2"/>
  <c r="H39" i="2"/>
  <c r="FP38" i="2"/>
  <c r="FL38" i="2"/>
  <c r="FH38" i="2"/>
  <c r="FD38" i="2"/>
  <c r="EZ38" i="2"/>
  <c r="EV38" i="2"/>
  <c r="ER38" i="2"/>
  <c r="EN38" i="2"/>
  <c r="EJ38" i="2"/>
  <c r="EF38" i="2"/>
  <c r="BZ38" i="2"/>
  <c r="BV38" i="2"/>
  <c r="BR38" i="2"/>
  <c r="BN38" i="2"/>
  <c r="BJ38" i="2"/>
  <c r="BF38" i="2"/>
  <c r="BB38" i="2"/>
  <c r="AX38" i="2"/>
  <c r="AT38" i="2"/>
  <c r="AP38" i="2"/>
  <c r="H38" i="2"/>
  <c r="FP37" i="2"/>
  <c r="FL37" i="2"/>
  <c r="FH37" i="2"/>
  <c r="FD37" i="2"/>
  <c r="EZ37" i="2"/>
  <c r="EV37" i="2"/>
  <c r="ER37" i="2"/>
  <c r="EN37" i="2"/>
  <c r="EJ37" i="2"/>
  <c r="EF37" i="2"/>
  <c r="BZ37" i="2"/>
  <c r="BV37" i="2"/>
  <c r="BR37" i="2"/>
  <c r="BN37" i="2"/>
  <c r="BJ37" i="2"/>
  <c r="BF37" i="2"/>
  <c r="BB37" i="2"/>
  <c r="AX37" i="2"/>
  <c r="AT37" i="2"/>
  <c r="AP37" i="2"/>
  <c r="H37" i="2"/>
  <c r="FP36" i="2"/>
  <c r="FL36" i="2"/>
  <c r="FH36" i="2"/>
  <c r="FD36" i="2"/>
  <c r="EZ36" i="2"/>
  <c r="EV36" i="2"/>
  <c r="ER36" i="2"/>
  <c r="EN36" i="2"/>
  <c r="EJ36" i="2"/>
  <c r="EF36" i="2"/>
  <c r="BZ36" i="2"/>
  <c r="BV36" i="2"/>
  <c r="BR36" i="2"/>
  <c r="BN36" i="2"/>
  <c r="BJ36" i="2"/>
  <c r="BF36" i="2"/>
  <c r="BB36" i="2"/>
  <c r="AX36" i="2"/>
  <c r="AT36" i="2"/>
  <c r="AP36" i="2"/>
  <c r="H36" i="2"/>
  <c r="FP35" i="2"/>
  <c r="FL35" i="2"/>
  <c r="FH35" i="2"/>
  <c r="FD35" i="2"/>
  <c r="EZ35" i="2"/>
  <c r="EV35" i="2"/>
  <c r="ER35" i="2"/>
  <c r="EN35" i="2"/>
  <c r="EJ35" i="2"/>
  <c r="EF35" i="2"/>
  <c r="BZ35" i="2"/>
  <c r="BV35" i="2"/>
  <c r="BR35" i="2"/>
  <c r="BN35" i="2"/>
  <c r="BJ35" i="2"/>
  <c r="BF35" i="2"/>
  <c r="BB35" i="2"/>
  <c r="AX35" i="2"/>
  <c r="AT35" i="2"/>
  <c r="AP35" i="2"/>
  <c r="H35" i="2"/>
  <c r="FP34" i="2"/>
  <c r="FL34" i="2"/>
  <c r="FH34" i="2"/>
  <c r="FD34" i="2"/>
  <c r="EZ34" i="2"/>
  <c r="EV34" i="2"/>
  <c r="ER34" i="2"/>
  <c r="EN34" i="2"/>
  <c r="EJ34" i="2"/>
  <c r="EF34" i="2"/>
  <c r="BZ34" i="2"/>
  <c r="BV34" i="2"/>
  <c r="BR34" i="2"/>
  <c r="BN34" i="2"/>
  <c r="BJ34" i="2"/>
  <c r="BF34" i="2"/>
  <c r="BB34" i="2"/>
  <c r="AX34" i="2"/>
  <c r="AT34" i="2"/>
  <c r="AP34" i="2"/>
  <c r="H34" i="2"/>
  <c r="FP33" i="2"/>
  <c r="FL33" i="2"/>
  <c r="FH33" i="2"/>
  <c r="FD33" i="2"/>
  <c r="EZ33" i="2"/>
  <c r="EV33" i="2"/>
  <c r="ER33" i="2"/>
  <c r="EN33" i="2"/>
  <c r="EJ33" i="2"/>
  <c r="EF33" i="2"/>
  <c r="BZ33" i="2"/>
  <c r="BV33" i="2"/>
  <c r="BR33" i="2"/>
  <c r="BN33" i="2"/>
  <c r="BJ33" i="2"/>
  <c r="BF33" i="2"/>
  <c r="BB33" i="2"/>
  <c r="AX33" i="2"/>
  <c r="AT33" i="2"/>
  <c r="AP33" i="2"/>
  <c r="H33" i="2"/>
  <c r="FP32" i="2"/>
  <c r="FL32" i="2"/>
  <c r="FH32" i="2"/>
  <c r="FD32" i="2"/>
  <c r="EZ32" i="2"/>
  <c r="EV32" i="2"/>
  <c r="ER32" i="2"/>
  <c r="EN32" i="2"/>
  <c r="EJ32" i="2"/>
  <c r="EF32" i="2"/>
  <c r="BZ32" i="2"/>
  <c r="BV32" i="2"/>
  <c r="BR32" i="2"/>
  <c r="BN32" i="2"/>
  <c r="BJ32" i="2"/>
  <c r="BF32" i="2"/>
  <c r="BB32" i="2"/>
  <c r="AX32" i="2"/>
  <c r="AT32" i="2"/>
  <c r="AP32" i="2"/>
  <c r="H32" i="2"/>
  <c r="FP31" i="2"/>
  <c r="FL31" i="2"/>
  <c r="FH31" i="2"/>
  <c r="FD31" i="2"/>
  <c r="EZ31" i="2"/>
  <c r="EV31" i="2"/>
  <c r="ER31" i="2"/>
  <c r="EN31" i="2"/>
  <c r="EJ31" i="2"/>
  <c r="EF31" i="2"/>
  <c r="BZ31" i="2"/>
  <c r="BV31" i="2"/>
  <c r="BR31" i="2"/>
  <c r="BN31" i="2"/>
  <c r="BJ31" i="2"/>
  <c r="BF31" i="2"/>
  <c r="BB31" i="2"/>
  <c r="AX31" i="2"/>
  <c r="AT31" i="2"/>
  <c r="AP31" i="2"/>
  <c r="H31" i="2"/>
  <c r="FP30" i="2"/>
  <c r="FL30" i="2"/>
  <c r="FH30" i="2"/>
  <c r="FD30" i="2"/>
  <c r="EZ30" i="2"/>
  <c r="EV30" i="2"/>
  <c r="ER30" i="2"/>
  <c r="EN30" i="2"/>
  <c r="EJ30" i="2"/>
  <c r="EF30" i="2"/>
  <c r="BZ30" i="2"/>
  <c r="BV30" i="2"/>
  <c r="BR30" i="2"/>
  <c r="BN30" i="2"/>
  <c r="BJ30" i="2"/>
  <c r="BF30" i="2"/>
  <c r="BB30" i="2"/>
  <c r="AX30" i="2"/>
  <c r="AT30" i="2"/>
  <c r="AP30" i="2"/>
  <c r="H30" i="2"/>
  <c r="GJ29" i="2"/>
  <c r="GF29" i="2"/>
  <c r="GB29" i="2"/>
  <c r="FX29" i="2"/>
  <c r="FT29" i="2"/>
  <c r="FP29" i="2"/>
  <c r="FL29" i="2"/>
  <c r="FH29" i="2"/>
  <c r="FD29" i="2"/>
  <c r="EZ29" i="2"/>
  <c r="EV29" i="2"/>
  <c r="ER29" i="2"/>
  <c r="EN29" i="2"/>
  <c r="EJ29" i="2"/>
  <c r="EF29" i="2"/>
  <c r="CT29" i="2"/>
  <c r="CP29" i="2"/>
  <c r="CL29" i="2"/>
  <c r="CH29" i="2"/>
  <c r="CD29" i="2"/>
  <c r="BZ29" i="2"/>
  <c r="BV29" i="2"/>
  <c r="BR29" i="2"/>
  <c r="BN29" i="2"/>
  <c r="BJ29" i="2"/>
  <c r="BF29" i="2"/>
  <c r="BB29" i="2"/>
  <c r="AX29" i="2"/>
  <c r="AT29" i="2"/>
  <c r="AP29" i="2"/>
  <c r="H29" i="2"/>
  <c r="GJ28" i="2"/>
  <c r="GF28" i="2"/>
  <c r="GB28" i="2"/>
  <c r="FX28" i="2"/>
  <c r="FT28" i="2"/>
  <c r="FP28" i="2"/>
  <c r="FL28" i="2"/>
  <c r="FH28" i="2"/>
  <c r="FD28" i="2"/>
  <c r="EZ28" i="2"/>
  <c r="EV28" i="2"/>
  <c r="ER28" i="2"/>
  <c r="EN28" i="2"/>
  <c r="EJ28" i="2"/>
  <c r="EF28" i="2"/>
  <c r="CT28" i="2"/>
  <c r="CP28" i="2"/>
  <c r="CL28" i="2"/>
  <c r="CH28" i="2"/>
  <c r="CD28" i="2"/>
  <c r="BZ28" i="2"/>
  <c r="BV28" i="2"/>
  <c r="BR28" i="2"/>
  <c r="BN28" i="2"/>
  <c r="BJ28" i="2"/>
  <c r="BF28" i="2"/>
  <c r="BB28" i="2"/>
  <c r="AX28" i="2"/>
  <c r="AT28" i="2"/>
  <c r="AP28" i="2"/>
  <c r="H28" i="2"/>
  <c r="GJ27" i="2"/>
  <c r="GF27" i="2"/>
  <c r="GB27" i="2"/>
  <c r="FX27" i="2"/>
  <c r="FT27" i="2"/>
  <c r="FP27" i="2"/>
  <c r="FL27" i="2"/>
  <c r="FH27" i="2"/>
  <c r="FD27" i="2"/>
  <c r="EZ27" i="2"/>
  <c r="EV27" i="2"/>
  <c r="ER27" i="2"/>
  <c r="EN27" i="2"/>
  <c r="EJ27" i="2"/>
  <c r="EF27" i="2"/>
  <c r="CT27" i="2"/>
  <c r="CP27" i="2"/>
  <c r="CL27" i="2"/>
  <c r="CH27" i="2"/>
  <c r="CD27" i="2"/>
  <c r="BZ27" i="2"/>
  <c r="BV27" i="2"/>
  <c r="BR27" i="2"/>
  <c r="BN27" i="2"/>
  <c r="BJ27" i="2"/>
  <c r="BF27" i="2"/>
  <c r="BB27" i="2"/>
  <c r="AX27" i="2"/>
  <c r="AT27" i="2"/>
  <c r="AP27" i="2"/>
  <c r="H27" i="2"/>
  <c r="GJ26" i="2"/>
  <c r="GF26" i="2"/>
  <c r="GB26" i="2"/>
  <c r="FX26" i="2"/>
  <c r="FT26" i="2"/>
  <c r="FP26" i="2"/>
  <c r="FL26" i="2"/>
  <c r="FH26" i="2"/>
  <c r="FD26" i="2"/>
  <c r="EZ26" i="2"/>
  <c r="EV26" i="2"/>
  <c r="ER26" i="2"/>
  <c r="EN26" i="2"/>
  <c r="EJ26" i="2"/>
  <c r="EF26" i="2"/>
  <c r="CT26" i="2"/>
  <c r="CP26" i="2"/>
  <c r="CL26" i="2"/>
  <c r="CH26" i="2"/>
  <c r="CD26" i="2"/>
  <c r="BZ26" i="2"/>
  <c r="BV26" i="2"/>
  <c r="BR26" i="2"/>
  <c r="BN26" i="2"/>
  <c r="BJ26" i="2"/>
  <c r="BF26" i="2"/>
  <c r="BB26" i="2"/>
  <c r="AX26" i="2"/>
  <c r="AT26" i="2"/>
  <c r="AP26" i="2"/>
  <c r="H26" i="2"/>
  <c r="GJ25" i="2"/>
  <c r="GF25" i="2"/>
  <c r="GB25" i="2"/>
  <c r="FX25" i="2"/>
  <c r="FT25" i="2"/>
  <c r="FP25" i="2"/>
  <c r="FL25" i="2"/>
  <c r="FH25" i="2"/>
  <c r="FD25" i="2"/>
  <c r="EZ25" i="2"/>
  <c r="EV25" i="2"/>
  <c r="ER25" i="2"/>
  <c r="EN25" i="2"/>
  <c r="EJ25" i="2"/>
  <c r="EF25" i="2"/>
  <c r="CT25" i="2"/>
  <c r="CP25" i="2"/>
  <c r="CL25" i="2"/>
  <c r="CH25" i="2"/>
  <c r="CD25" i="2"/>
  <c r="BZ25" i="2"/>
  <c r="BV25" i="2"/>
  <c r="BR25" i="2"/>
  <c r="BN25" i="2"/>
  <c r="BJ25" i="2"/>
  <c r="BF25" i="2"/>
  <c r="BB25" i="2"/>
  <c r="AX25" i="2"/>
  <c r="AT25" i="2"/>
  <c r="AP25" i="2"/>
  <c r="H25" i="2"/>
  <c r="GJ24" i="2"/>
  <c r="GF24" i="2"/>
  <c r="GB24" i="2"/>
  <c r="FX24" i="2"/>
  <c r="FT24" i="2"/>
  <c r="FP24" i="2"/>
  <c r="FL24" i="2"/>
  <c r="FH24" i="2"/>
  <c r="FD24" i="2"/>
  <c r="EZ24" i="2"/>
  <c r="EV24" i="2"/>
  <c r="ER24" i="2"/>
  <c r="EN24" i="2"/>
  <c r="EJ24" i="2"/>
  <c r="EF24" i="2"/>
  <c r="CT24" i="2"/>
  <c r="CP24" i="2"/>
  <c r="CL24" i="2"/>
  <c r="CH24" i="2"/>
  <c r="CD24" i="2"/>
  <c r="BZ24" i="2"/>
  <c r="BV24" i="2"/>
  <c r="BR24" i="2"/>
  <c r="BN24" i="2"/>
  <c r="BJ24" i="2"/>
  <c r="BF24" i="2"/>
  <c r="BB24" i="2"/>
  <c r="AX24" i="2"/>
  <c r="AT24" i="2"/>
  <c r="AP24" i="2"/>
  <c r="H24" i="2"/>
  <c r="GJ23" i="2"/>
  <c r="GF23" i="2"/>
  <c r="GB23" i="2"/>
  <c r="FX23" i="2"/>
  <c r="FT23" i="2"/>
  <c r="FP23" i="2"/>
  <c r="FL23" i="2"/>
  <c r="FH23" i="2"/>
  <c r="FD23" i="2"/>
  <c r="EZ23" i="2"/>
  <c r="EV23" i="2"/>
  <c r="ER23" i="2"/>
  <c r="EN23" i="2"/>
  <c r="EJ23" i="2"/>
  <c r="EF23" i="2"/>
  <c r="CT23" i="2"/>
  <c r="CP23" i="2"/>
  <c r="CL23" i="2"/>
  <c r="CH23" i="2"/>
  <c r="CD23" i="2"/>
  <c r="BZ23" i="2"/>
  <c r="BV23" i="2"/>
  <c r="BR23" i="2"/>
  <c r="BN23" i="2"/>
  <c r="BJ23" i="2"/>
  <c r="BF23" i="2"/>
  <c r="BB23" i="2"/>
  <c r="AX23" i="2"/>
  <c r="AT23" i="2"/>
  <c r="AP23" i="2"/>
  <c r="H23" i="2"/>
  <c r="GJ22" i="2"/>
  <c r="GF22" i="2"/>
  <c r="GB22" i="2"/>
  <c r="FX22" i="2"/>
  <c r="FT22" i="2"/>
  <c r="FP22" i="2"/>
  <c r="FL22" i="2"/>
  <c r="FH22" i="2"/>
  <c r="FD22" i="2"/>
  <c r="EZ22" i="2"/>
  <c r="EV22" i="2"/>
  <c r="ER22" i="2"/>
  <c r="EN22" i="2"/>
  <c r="EJ22" i="2"/>
  <c r="EF22" i="2"/>
  <c r="CT22" i="2"/>
  <c r="CP22" i="2"/>
  <c r="CL22" i="2"/>
  <c r="CH22" i="2"/>
  <c r="CD22" i="2"/>
  <c r="BZ22" i="2"/>
  <c r="BV22" i="2"/>
  <c r="BR22" i="2"/>
  <c r="BN22" i="2"/>
  <c r="BJ22" i="2"/>
  <c r="BF22" i="2"/>
  <c r="BB22" i="2"/>
  <c r="AX22" i="2"/>
  <c r="AT22" i="2"/>
  <c r="AP22" i="2"/>
  <c r="H22" i="2"/>
  <c r="GJ21" i="2"/>
  <c r="GF21" i="2"/>
  <c r="GB21" i="2"/>
  <c r="FX21" i="2"/>
  <c r="FT21" i="2"/>
  <c r="FP21" i="2"/>
  <c r="FL21" i="2"/>
  <c r="FH21" i="2"/>
  <c r="FD21" i="2"/>
  <c r="EZ21" i="2"/>
  <c r="EV21" i="2"/>
  <c r="ER21" i="2"/>
  <c r="EN21" i="2"/>
  <c r="EJ21" i="2"/>
  <c r="EF21" i="2"/>
  <c r="CT21" i="2"/>
  <c r="CP21" i="2"/>
  <c r="CL21" i="2"/>
  <c r="CH21" i="2"/>
  <c r="CD21" i="2"/>
  <c r="BZ21" i="2"/>
  <c r="BV21" i="2"/>
  <c r="BR21" i="2"/>
  <c r="BN21" i="2"/>
  <c r="BJ21" i="2"/>
  <c r="BF21" i="2"/>
  <c r="BB21" i="2"/>
  <c r="AX21" i="2"/>
  <c r="AT21" i="2"/>
  <c r="AP21" i="2"/>
  <c r="H21" i="2"/>
  <c r="GJ20" i="2"/>
  <c r="GF20" i="2"/>
  <c r="GB20" i="2"/>
  <c r="FX20" i="2"/>
  <c r="FT20" i="2"/>
  <c r="FP20" i="2"/>
  <c r="FL20" i="2"/>
  <c r="FH20" i="2"/>
  <c r="FD20" i="2"/>
  <c r="EZ20" i="2"/>
  <c r="EV20" i="2"/>
  <c r="ER20" i="2"/>
  <c r="EN20" i="2"/>
  <c r="EJ20" i="2"/>
  <c r="EF20" i="2"/>
  <c r="CT20" i="2"/>
  <c r="CP20" i="2"/>
  <c r="CL20" i="2"/>
  <c r="CH20" i="2"/>
  <c r="CD20" i="2"/>
  <c r="BZ20" i="2"/>
  <c r="BV20" i="2"/>
  <c r="BR20" i="2"/>
  <c r="BN20" i="2"/>
  <c r="BJ20" i="2"/>
  <c r="BF20" i="2"/>
  <c r="BB20" i="2"/>
  <c r="AX20" i="2"/>
  <c r="AT20" i="2"/>
  <c r="AP20" i="2"/>
  <c r="H20" i="2"/>
  <c r="GJ19" i="2"/>
  <c r="GF19" i="2"/>
  <c r="GB19" i="2"/>
  <c r="FX19" i="2"/>
  <c r="FT19" i="2"/>
  <c r="FP19" i="2"/>
  <c r="FL19" i="2"/>
  <c r="FH19" i="2"/>
  <c r="FD19" i="2"/>
  <c r="EZ19" i="2"/>
  <c r="EV19" i="2"/>
  <c r="ER19" i="2"/>
  <c r="EN19" i="2"/>
  <c r="EJ19" i="2"/>
  <c r="EF19" i="2"/>
  <c r="CT19" i="2"/>
  <c r="CP19" i="2"/>
  <c r="CL19" i="2"/>
  <c r="CH19" i="2"/>
  <c r="CD19" i="2"/>
  <c r="BZ19" i="2"/>
  <c r="BV19" i="2"/>
  <c r="BR19" i="2"/>
  <c r="BN19" i="2"/>
  <c r="BJ19" i="2"/>
  <c r="BF19" i="2"/>
  <c r="BB19" i="2"/>
  <c r="AX19" i="2"/>
  <c r="AT19" i="2"/>
  <c r="AP19" i="2"/>
  <c r="H19" i="2"/>
  <c r="GJ18" i="2"/>
  <c r="GF18" i="2"/>
  <c r="GB18" i="2"/>
  <c r="FX18" i="2"/>
  <c r="FT18" i="2"/>
  <c r="FP18" i="2"/>
  <c r="FL18" i="2"/>
  <c r="FH18" i="2"/>
  <c r="FD18" i="2"/>
  <c r="EZ18" i="2"/>
  <c r="EV18" i="2"/>
  <c r="ER18" i="2"/>
  <c r="EN18" i="2"/>
  <c r="EJ18" i="2"/>
  <c r="EF18" i="2"/>
  <c r="CT18" i="2"/>
  <c r="CP18" i="2"/>
  <c r="CL18" i="2"/>
  <c r="CH18" i="2"/>
  <c r="CD18" i="2"/>
  <c r="BZ18" i="2"/>
  <c r="BV18" i="2"/>
  <c r="BR18" i="2"/>
  <c r="BN18" i="2"/>
  <c r="BJ18" i="2"/>
  <c r="BF18" i="2"/>
  <c r="BB18" i="2"/>
  <c r="AX18" i="2"/>
  <c r="AT18" i="2"/>
  <c r="AP18" i="2"/>
  <c r="H18" i="2"/>
  <c r="GJ17" i="2"/>
  <c r="GF17" i="2"/>
  <c r="GB17" i="2"/>
  <c r="FX17" i="2"/>
  <c r="FT17" i="2"/>
  <c r="FP17" i="2"/>
  <c r="FL17" i="2"/>
  <c r="FH17" i="2"/>
  <c r="FD17" i="2"/>
  <c r="EZ17" i="2"/>
  <c r="EV17" i="2"/>
  <c r="ER17" i="2"/>
  <c r="EN17" i="2"/>
  <c r="EJ17" i="2"/>
  <c r="EF17" i="2"/>
  <c r="CT17" i="2"/>
  <c r="CP17" i="2"/>
  <c r="CL17" i="2"/>
  <c r="CH17" i="2"/>
  <c r="CD17" i="2"/>
  <c r="BZ17" i="2"/>
  <c r="BV17" i="2"/>
  <c r="BR17" i="2"/>
  <c r="BN17" i="2"/>
  <c r="BJ17" i="2"/>
  <c r="BF17" i="2"/>
  <c r="BB17" i="2"/>
  <c r="AX17" i="2"/>
  <c r="AT17" i="2"/>
  <c r="AP17" i="2"/>
  <c r="H17" i="2"/>
  <c r="GJ16" i="2"/>
  <c r="GF16" i="2"/>
  <c r="GB16" i="2"/>
  <c r="FX16" i="2"/>
  <c r="FT16" i="2"/>
  <c r="FP16" i="2"/>
  <c r="FL16" i="2"/>
  <c r="FH16" i="2"/>
  <c r="FD16" i="2"/>
  <c r="EZ16" i="2"/>
  <c r="EV16" i="2"/>
  <c r="ER16" i="2"/>
  <c r="EN16" i="2"/>
  <c r="EJ16" i="2"/>
  <c r="EF16" i="2"/>
  <c r="CT16" i="2"/>
  <c r="CP16" i="2"/>
  <c r="CL16" i="2"/>
  <c r="CH16" i="2"/>
  <c r="CD16" i="2"/>
  <c r="BZ16" i="2"/>
  <c r="BV16" i="2"/>
  <c r="BR16" i="2"/>
  <c r="BN16" i="2"/>
  <c r="BJ16" i="2"/>
  <c r="BF16" i="2"/>
  <c r="BB16" i="2"/>
  <c r="AX16" i="2"/>
  <c r="AT16" i="2"/>
  <c r="AP16" i="2"/>
  <c r="H16" i="2"/>
  <c r="CI96" i="3"/>
  <c r="CG96" i="3"/>
  <c r="CE96" i="3"/>
  <c r="CC96" i="3"/>
  <c r="CA96" i="3"/>
  <c r="BY96" i="3"/>
  <c r="AL96" i="3"/>
  <c r="AJ96" i="3"/>
  <c r="AH96" i="3"/>
  <c r="AF96" i="3"/>
  <c r="AD96" i="3"/>
  <c r="AB96" i="3"/>
  <c r="H96" i="3"/>
  <c r="CI95" i="3"/>
  <c r="CG95" i="3"/>
  <c r="CE95" i="3"/>
  <c r="CC95" i="3"/>
  <c r="CA95" i="3"/>
  <c r="BY95" i="3"/>
  <c r="AL95" i="3"/>
  <c r="AJ95" i="3"/>
  <c r="AH95" i="3"/>
  <c r="AF95" i="3"/>
  <c r="AD95" i="3"/>
  <c r="AB95" i="3"/>
  <c r="H95" i="3"/>
  <c r="CK94" i="3"/>
  <c r="CI94" i="3"/>
  <c r="CG94" i="3"/>
  <c r="CE94" i="3"/>
  <c r="CC94" i="3"/>
  <c r="CA94" i="3"/>
  <c r="BY94" i="3"/>
  <c r="AN94" i="3"/>
  <c r="AL94" i="3"/>
  <c r="AJ94" i="3"/>
  <c r="AH94" i="3"/>
  <c r="AF94" i="3"/>
  <c r="AD94" i="3"/>
  <c r="AB94" i="3"/>
  <c r="H94" i="3"/>
  <c r="CK93" i="3"/>
  <c r="CI93" i="3"/>
  <c r="CG93" i="3"/>
  <c r="CE93" i="3"/>
  <c r="CC93" i="3"/>
  <c r="CA93" i="3"/>
  <c r="BY93" i="3"/>
  <c r="AN93" i="3"/>
  <c r="AL93" i="3"/>
  <c r="AJ93" i="3"/>
  <c r="AH93" i="3"/>
  <c r="AF93" i="3"/>
  <c r="AD93" i="3"/>
  <c r="AB93" i="3"/>
  <c r="H93" i="3"/>
  <c r="CK92" i="3"/>
  <c r="CI92" i="3"/>
  <c r="CG92" i="3"/>
  <c r="CE92" i="3"/>
  <c r="CC92" i="3"/>
  <c r="CA92" i="3"/>
  <c r="BY92" i="3"/>
  <c r="AN92" i="3"/>
  <c r="AL92" i="3"/>
  <c r="AJ92" i="3"/>
  <c r="AH92" i="3"/>
  <c r="AF92" i="3"/>
  <c r="AD92" i="3"/>
  <c r="AB92" i="3"/>
  <c r="H92" i="3"/>
  <c r="CK91" i="3"/>
  <c r="CI91" i="3"/>
  <c r="CG91" i="3"/>
  <c r="CE91" i="3"/>
  <c r="CC91" i="3"/>
  <c r="CA91" i="3"/>
  <c r="BY91" i="3"/>
  <c r="AN91" i="3"/>
  <c r="AL91" i="3"/>
  <c r="AJ91" i="3"/>
  <c r="AH91" i="3"/>
  <c r="AF91" i="3"/>
  <c r="AD91" i="3"/>
  <c r="AB91" i="3"/>
  <c r="H91" i="3"/>
  <c r="CI90" i="3"/>
  <c r="CG90" i="3"/>
  <c r="CE90" i="3"/>
  <c r="CC90" i="3"/>
  <c r="CA90" i="3"/>
  <c r="BY90" i="3"/>
  <c r="AL90" i="3"/>
  <c r="AJ90" i="3"/>
  <c r="AH90" i="3"/>
  <c r="AF90" i="3"/>
  <c r="AD90" i="3"/>
  <c r="AB90" i="3"/>
  <c r="H90" i="3"/>
  <c r="CI89" i="3"/>
  <c r="CG89" i="3"/>
  <c r="CE89" i="3"/>
  <c r="CC89" i="3"/>
  <c r="CA89" i="3"/>
  <c r="BY89" i="3"/>
  <c r="AL89" i="3"/>
  <c r="AJ89" i="3"/>
  <c r="AH89" i="3"/>
  <c r="AF89" i="3"/>
  <c r="AD89" i="3"/>
  <c r="AB89" i="3"/>
  <c r="H89" i="3"/>
  <c r="CI88" i="3"/>
  <c r="CG88" i="3"/>
  <c r="CE88" i="3"/>
  <c r="CC88" i="3"/>
  <c r="CA88" i="3"/>
  <c r="BY88" i="3"/>
  <c r="AL88" i="3"/>
  <c r="AJ88" i="3"/>
  <c r="AH88" i="3"/>
  <c r="AF88" i="3"/>
  <c r="AD88" i="3"/>
  <c r="AB88" i="3"/>
  <c r="H88" i="3"/>
  <c r="CQ87" i="3"/>
  <c r="CO87" i="3"/>
  <c r="CM87" i="3"/>
  <c r="CK87" i="3"/>
  <c r="CI87" i="3"/>
  <c r="CG87" i="3"/>
  <c r="CE87" i="3"/>
  <c r="CC87" i="3"/>
  <c r="CA87" i="3"/>
  <c r="BY87" i="3"/>
  <c r="AT87" i="3"/>
  <c r="AR87" i="3"/>
  <c r="AP87" i="3"/>
  <c r="AN87" i="3"/>
  <c r="AL87" i="3"/>
  <c r="AJ87" i="3"/>
  <c r="AH87" i="3"/>
  <c r="AF87" i="3"/>
  <c r="AD87" i="3"/>
  <c r="AB87" i="3"/>
  <c r="H87" i="3"/>
  <c r="CQ86" i="3"/>
  <c r="CO86" i="3"/>
  <c r="CM86" i="3"/>
  <c r="CK86" i="3"/>
  <c r="CI86" i="3"/>
  <c r="CG86" i="3"/>
  <c r="CE86" i="3"/>
  <c r="CC86" i="3"/>
  <c r="CA86" i="3"/>
  <c r="BY86" i="3"/>
  <c r="AT86" i="3"/>
  <c r="AR86" i="3"/>
  <c r="AP86" i="3"/>
  <c r="AN86" i="3"/>
  <c r="AL86" i="3"/>
  <c r="AJ86" i="3"/>
  <c r="AH86" i="3"/>
  <c r="AF86" i="3"/>
  <c r="AD86" i="3"/>
  <c r="AB86" i="3"/>
  <c r="H86" i="3"/>
  <c r="CQ85" i="3"/>
  <c r="CO85" i="3"/>
  <c r="CM85" i="3"/>
  <c r="CK85" i="3"/>
  <c r="CI85" i="3"/>
  <c r="CG85" i="3"/>
  <c r="CE85" i="3"/>
  <c r="CC85" i="3"/>
  <c r="CA85" i="3"/>
  <c r="BY85" i="3"/>
  <c r="AT85" i="3"/>
  <c r="AR85" i="3"/>
  <c r="AP85" i="3"/>
  <c r="AN85" i="3"/>
  <c r="AL85" i="3"/>
  <c r="AJ85" i="3"/>
  <c r="AH85" i="3"/>
  <c r="AF85" i="3"/>
  <c r="AD85" i="3"/>
  <c r="AB85" i="3"/>
  <c r="H85" i="3"/>
  <c r="CQ84" i="3"/>
  <c r="CO84" i="3"/>
  <c r="CM84" i="3"/>
  <c r="CK84" i="3"/>
  <c r="CI84" i="3"/>
  <c r="CG84" i="3"/>
  <c r="CE84" i="3"/>
  <c r="CC84" i="3"/>
  <c r="CA84" i="3"/>
  <c r="BY84" i="3"/>
  <c r="AT84" i="3"/>
  <c r="AR84" i="3"/>
  <c r="AP84" i="3"/>
  <c r="AN84" i="3"/>
  <c r="AL84" i="3"/>
  <c r="AJ84" i="3"/>
  <c r="AH84" i="3"/>
  <c r="AF84" i="3"/>
  <c r="AD84" i="3"/>
  <c r="AB84" i="3"/>
  <c r="H84" i="3"/>
  <c r="CQ83" i="3"/>
  <c r="CO83" i="3"/>
  <c r="CM83" i="3"/>
  <c r="CK83" i="3"/>
  <c r="CI83" i="3"/>
  <c r="CG83" i="3"/>
  <c r="CE83" i="3"/>
  <c r="CC83" i="3"/>
  <c r="CA83" i="3"/>
  <c r="BY83" i="3"/>
  <c r="AT83" i="3"/>
  <c r="AR83" i="3"/>
  <c r="AP83" i="3"/>
  <c r="AN83" i="3"/>
  <c r="AL83" i="3"/>
  <c r="AJ83" i="3"/>
  <c r="AH83" i="3"/>
  <c r="AF83" i="3"/>
  <c r="AD83" i="3"/>
  <c r="AB83" i="3"/>
  <c r="H83" i="3"/>
  <c r="CQ82" i="3"/>
  <c r="CO82" i="3"/>
  <c r="CM82" i="3"/>
  <c r="CK82" i="3"/>
  <c r="CI82" i="3"/>
  <c r="CG82" i="3"/>
  <c r="CE82" i="3"/>
  <c r="CC82" i="3"/>
  <c r="CA82" i="3"/>
  <c r="BY82" i="3"/>
  <c r="AT82" i="3"/>
  <c r="AR82" i="3"/>
  <c r="AP82" i="3"/>
  <c r="AN82" i="3"/>
  <c r="AL82" i="3"/>
  <c r="AJ82" i="3"/>
  <c r="AH82" i="3"/>
  <c r="AF82" i="3"/>
  <c r="AD82" i="3"/>
  <c r="AB82" i="3"/>
  <c r="H82" i="3"/>
  <c r="CQ81" i="3"/>
  <c r="CO81" i="3"/>
  <c r="CM81" i="3"/>
  <c r="CK81" i="3"/>
  <c r="CI81" i="3"/>
  <c r="CG81" i="3"/>
  <c r="CE81" i="3"/>
  <c r="CC81" i="3"/>
  <c r="CA81" i="3"/>
  <c r="BY81" i="3"/>
  <c r="AT81" i="3"/>
  <c r="AR81" i="3"/>
  <c r="AP81" i="3"/>
  <c r="AN81" i="3"/>
  <c r="AL81" i="3"/>
  <c r="AJ81" i="3"/>
  <c r="AH81" i="3"/>
  <c r="AF81" i="3"/>
  <c r="AD81" i="3"/>
  <c r="AB81" i="3"/>
  <c r="H81" i="3"/>
  <c r="CQ80" i="3"/>
  <c r="CO80" i="3"/>
  <c r="CM80" i="3"/>
  <c r="CK80" i="3"/>
  <c r="CI80" i="3"/>
  <c r="CG80" i="3"/>
  <c r="CE80" i="3"/>
  <c r="CC80" i="3"/>
  <c r="CA80" i="3"/>
  <c r="BY80" i="3"/>
  <c r="AT80" i="3"/>
  <c r="AR80" i="3"/>
  <c r="AP80" i="3"/>
  <c r="AN80" i="3"/>
  <c r="AL80" i="3"/>
  <c r="AJ80" i="3"/>
  <c r="AH80" i="3"/>
  <c r="AF80" i="3"/>
  <c r="AD80" i="3"/>
  <c r="AB80" i="3"/>
  <c r="H80" i="3"/>
  <c r="CI79" i="3"/>
  <c r="CG79" i="3"/>
  <c r="CE79" i="3"/>
  <c r="CC79" i="3"/>
  <c r="CA79" i="3"/>
  <c r="BY79" i="3"/>
  <c r="AL79" i="3"/>
  <c r="AJ79" i="3"/>
  <c r="AH79" i="3"/>
  <c r="AF79" i="3"/>
  <c r="AD79" i="3"/>
  <c r="AB79" i="3"/>
  <c r="H79" i="3"/>
  <c r="CI78" i="3"/>
  <c r="CG78" i="3"/>
  <c r="CE78" i="3"/>
  <c r="CC78" i="3"/>
  <c r="CA78" i="3"/>
  <c r="BY78" i="3"/>
  <c r="AL78" i="3"/>
  <c r="AJ78" i="3"/>
  <c r="AH78" i="3"/>
  <c r="AF78" i="3"/>
  <c r="AD78" i="3"/>
  <c r="AB78" i="3"/>
  <c r="H78" i="3"/>
  <c r="CI77" i="3"/>
  <c r="CG77" i="3"/>
  <c r="CE77" i="3"/>
  <c r="CC77" i="3"/>
  <c r="CA77" i="3"/>
  <c r="BY77" i="3"/>
  <c r="AL77" i="3"/>
  <c r="AJ77" i="3"/>
  <c r="AH77" i="3"/>
  <c r="AF77" i="3"/>
  <c r="AD77" i="3"/>
  <c r="AB77" i="3"/>
  <c r="H77" i="3"/>
  <c r="CQ76" i="3"/>
  <c r="CO76" i="3"/>
  <c r="CM76" i="3"/>
  <c r="CK76" i="3"/>
  <c r="CI76" i="3"/>
  <c r="CG76" i="3"/>
  <c r="CE76" i="3"/>
  <c r="CC76" i="3"/>
  <c r="CA76" i="3"/>
  <c r="BY76" i="3"/>
  <c r="AT76" i="3"/>
  <c r="AR76" i="3"/>
  <c r="AP76" i="3"/>
  <c r="AN76" i="3"/>
  <c r="AL76" i="3"/>
  <c r="AJ76" i="3"/>
  <c r="AH76" i="3"/>
  <c r="AF76" i="3"/>
  <c r="AD76" i="3"/>
  <c r="AB76" i="3"/>
  <c r="H76" i="3"/>
  <c r="CQ75" i="3"/>
  <c r="CO75" i="3"/>
  <c r="CM75" i="3"/>
  <c r="CK75" i="3"/>
  <c r="CI75" i="3"/>
  <c r="CG75" i="3"/>
  <c r="CE75" i="3"/>
  <c r="CC75" i="3"/>
  <c r="CA75" i="3"/>
  <c r="BY75" i="3"/>
  <c r="AT75" i="3"/>
  <c r="AR75" i="3"/>
  <c r="AP75" i="3"/>
  <c r="AN75" i="3"/>
  <c r="AL75" i="3"/>
  <c r="AJ75" i="3"/>
  <c r="AH75" i="3"/>
  <c r="AF75" i="3"/>
  <c r="AD75" i="3"/>
  <c r="AB75" i="3"/>
  <c r="H75" i="3"/>
  <c r="CQ74" i="3"/>
  <c r="CO74" i="3"/>
  <c r="CM74" i="3"/>
  <c r="CK74" i="3"/>
  <c r="CI74" i="3"/>
  <c r="CG74" i="3"/>
  <c r="CE74" i="3"/>
  <c r="CC74" i="3"/>
  <c r="CA74" i="3"/>
  <c r="BY74" i="3"/>
  <c r="AT74" i="3"/>
  <c r="AR74" i="3"/>
  <c r="AP74" i="3"/>
  <c r="AN74" i="3"/>
  <c r="AL74" i="3"/>
  <c r="AJ74" i="3"/>
  <c r="AH74" i="3"/>
  <c r="AF74" i="3"/>
  <c r="AD74" i="3"/>
  <c r="AB74" i="3"/>
  <c r="H74" i="3"/>
  <c r="CQ73" i="3"/>
  <c r="CO73" i="3"/>
  <c r="CM73" i="3"/>
  <c r="CK73" i="3"/>
  <c r="CI73" i="3"/>
  <c r="CG73" i="3"/>
  <c r="CE73" i="3"/>
  <c r="CC73" i="3"/>
  <c r="CA73" i="3"/>
  <c r="BY73" i="3"/>
  <c r="AT73" i="3"/>
  <c r="AR73" i="3"/>
  <c r="AP73" i="3"/>
  <c r="AN73" i="3"/>
  <c r="AL73" i="3"/>
  <c r="AJ73" i="3"/>
  <c r="AH73" i="3"/>
  <c r="AF73" i="3"/>
  <c r="AD73" i="3"/>
  <c r="AB73" i="3"/>
  <c r="H73" i="3"/>
  <c r="CQ72" i="3"/>
  <c r="CO72" i="3"/>
  <c r="CM72" i="3"/>
  <c r="CK72" i="3"/>
  <c r="CI72" i="3"/>
  <c r="CG72" i="3"/>
  <c r="CE72" i="3"/>
  <c r="CC72" i="3"/>
  <c r="CA72" i="3"/>
  <c r="BY72" i="3"/>
  <c r="AT72" i="3"/>
  <c r="AR72" i="3"/>
  <c r="AP72" i="3"/>
  <c r="AN72" i="3"/>
  <c r="AL72" i="3"/>
  <c r="AJ72" i="3"/>
  <c r="AH72" i="3"/>
  <c r="AF72" i="3"/>
  <c r="AD72" i="3"/>
  <c r="AB72" i="3"/>
  <c r="H72" i="3"/>
  <c r="CQ71" i="3"/>
  <c r="CO71" i="3"/>
  <c r="CM71" i="3"/>
  <c r="CK71" i="3"/>
  <c r="CI71" i="3"/>
  <c r="CG71" i="3"/>
  <c r="CE71" i="3"/>
  <c r="CC71" i="3"/>
  <c r="CA71" i="3"/>
  <c r="BY71" i="3"/>
  <c r="AT71" i="3"/>
  <c r="AR71" i="3"/>
  <c r="AP71" i="3"/>
  <c r="AN71" i="3"/>
  <c r="AL71" i="3"/>
  <c r="AJ71" i="3"/>
  <c r="AH71" i="3"/>
  <c r="AF71" i="3"/>
  <c r="AD71" i="3"/>
  <c r="AB71" i="3"/>
  <c r="H71" i="3"/>
  <c r="CQ70" i="3"/>
  <c r="CO70" i="3"/>
  <c r="CM70" i="3"/>
  <c r="CK70" i="3"/>
  <c r="CI70" i="3"/>
  <c r="CG70" i="3"/>
  <c r="CE70" i="3"/>
  <c r="CC70" i="3"/>
  <c r="CA70" i="3"/>
  <c r="BY70" i="3"/>
  <c r="AT70" i="3"/>
  <c r="AR70" i="3"/>
  <c r="AP70" i="3"/>
  <c r="AN70" i="3"/>
  <c r="AL70" i="3"/>
  <c r="AJ70" i="3"/>
  <c r="AH70" i="3"/>
  <c r="AF70" i="3"/>
  <c r="AD70" i="3"/>
  <c r="AB70" i="3"/>
  <c r="H70" i="3"/>
  <c r="CQ69" i="3"/>
  <c r="CO69" i="3"/>
  <c r="CM69" i="3"/>
  <c r="CK69" i="3"/>
  <c r="CI69" i="3"/>
  <c r="CG69" i="3"/>
  <c r="CE69" i="3"/>
  <c r="CC69" i="3"/>
  <c r="CA69" i="3"/>
  <c r="BY69" i="3"/>
  <c r="AT69" i="3"/>
  <c r="AR69" i="3"/>
  <c r="AP69" i="3"/>
  <c r="AN69" i="3"/>
  <c r="AL69" i="3"/>
  <c r="AJ69" i="3"/>
  <c r="AH69" i="3"/>
  <c r="AF69" i="3"/>
  <c r="AD69" i="3"/>
  <c r="AB69" i="3"/>
  <c r="H69" i="3"/>
  <c r="CQ68" i="3"/>
  <c r="CO68" i="3"/>
  <c r="CM68" i="3"/>
  <c r="CK68" i="3"/>
  <c r="CI68" i="3"/>
  <c r="CG68" i="3"/>
  <c r="CE68" i="3"/>
  <c r="CC68" i="3"/>
  <c r="CA68" i="3"/>
  <c r="BY68" i="3"/>
  <c r="AT68" i="3"/>
  <c r="AR68" i="3"/>
  <c r="AP68" i="3"/>
  <c r="AN68" i="3"/>
  <c r="AL68" i="3"/>
  <c r="AJ68" i="3"/>
  <c r="AH68" i="3"/>
  <c r="AF68" i="3"/>
  <c r="AD68" i="3"/>
  <c r="AB68" i="3"/>
  <c r="H68" i="3"/>
  <c r="CQ67" i="3"/>
  <c r="CO67" i="3"/>
  <c r="CM67" i="3"/>
  <c r="CK67" i="3"/>
  <c r="CI67" i="3"/>
  <c r="CG67" i="3"/>
  <c r="CE67" i="3"/>
  <c r="CC67" i="3"/>
  <c r="CA67" i="3"/>
  <c r="BY67" i="3"/>
  <c r="AT67" i="3"/>
  <c r="AR67" i="3"/>
  <c r="AP67" i="3"/>
  <c r="AN67" i="3"/>
  <c r="AL67" i="3"/>
  <c r="AJ67" i="3"/>
  <c r="AH67" i="3"/>
  <c r="AF67" i="3"/>
  <c r="AD67" i="3"/>
  <c r="AB67" i="3"/>
  <c r="H67" i="3"/>
  <c r="CQ66" i="3"/>
  <c r="CO66" i="3"/>
  <c r="CM66" i="3"/>
  <c r="CK66" i="3"/>
  <c r="CI66" i="3"/>
  <c r="CG66" i="3"/>
  <c r="CE66" i="3"/>
  <c r="CC66" i="3"/>
  <c r="CA66" i="3"/>
  <c r="BY66" i="3"/>
  <c r="AT66" i="3"/>
  <c r="AR66" i="3"/>
  <c r="AP66" i="3"/>
  <c r="AN66" i="3"/>
  <c r="AL66" i="3"/>
  <c r="AJ66" i="3"/>
  <c r="AH66" i="3"/>
  <c r="AF66" i="3"/>
  <c r="AD66" i="3"/>
  <c r="AB66" i="3"/>
  <c r="H66" i="3"/>
  <c r="CQ65" i="3"/>
  <c r="CO65" i="3"/>
  <c r="CM65" i="3"/>
  <c r="CK65" i="3"/>
  <c r="CI65" i="3"/>
  <c r="CG65" i="3"/>
  <c r="CE65" i="3"/>
  <c r="CC65" i="3"/>
  <c r="CA65" i="3"/>
  <c r="BY65" i="3"/>
  <c r="AT65" i="3"/>
  <c r="AR65" i="3"/>
  <c r="AP65" i="3"/>
  <c r="AN65" i="3"/>
  <c r="AL65" i="3"/>
  <c r="AJ65" i="3"/>
  <c r="AH65" i="3"/>
  <c r="AF65" i="3"/>
  <c r="AD65" i="3"/>
  <c r="AB65" i="3"/>
  <c r="H65" i="3"/>
  <c r="CQ64" i="3"/>
  <c r="CO64" i="3"/>
  <c r="CM64" i="3"/>
  <c r="CK64" i="3"/>
  <c r="CI64" i="3"/>
  <c r="CG64" i="3"/>
  <c r="CE64" i="3"/>
  <c r="CC64" i="3"/>
  <c r="CA64" i="3"/>
  <c r="BY64" i="3"/>
  <c r="AT64" i="3"/>
  <c r="AR64" i="3"/>
  <c r="AP64" i="3"/>
  <c r="AN64" i="3"/>
  <c r="AL64" i="3"/>
  <c r="AJ64" i="3"/>
  <c r="AH64" i="3"/>
  <c r="AF64" i="3"/>
  <c r="AD64" i="3"/>
  <c r="AB64" i="3"/>
  <c r="H64" i="3"/>
  <c r="CQ63" i="3"/>
  <c r="CO63" i="3"/>
  <c r="CM63" i="3"/>
  <c r="CK63" i="3"/>
  <c r="CI63" i="3"/>
  <c r="CG63" i="3"/>
  <c r="CE63" i="3"/>
  <c r="CC63" i="3"/>
  <c r="CA63" i="3"/>
  <c r="BY63" i="3"/>
  <c r="AT63" i="3"/>
  <c r="AR63" i="3"/>
  <c r="AP63" i="3"/>
  <c r="AN63" i="3"/>
  <c r="AL63" i="3"/>
  <c r="AJ63" i="3"/>
  <c r="AH63" i="3"/>
  <c r="AF63" i="3"/>
  <c r="AD63" i="3"/>
  <c r="AB63" i="3"/>
  <c r="H63" i="3"/>
  <c r="CQ62" i="3"/>
  <c r="CO62" i="3"/>
  <c r="CM62" i="3"/>
  <c r="CK62" i="3"/>
  <c r="CI62" i="3"/>
  <c r="CG62" i="3"/>
  <c r="CE62" i="3"/>
  <c r="CC62" i="3"/>
  <c r="CA62" i="3"/>
  <c r="BY62" i="3"/>
  <c r="AT62" i="3"/>
  <c r="AR62" i="3"/>
  <c r="AP62" i="3"/>
  <c r="AN62" i="3"/>
  <c r="AL62" i="3"/>
  <c r="AJ62" i="3"/>
  <c r="AH62" i="3"/>
  <c r="AF62" i="3"/>
  <c r="AD62" i="3"/>
  <c r="AB62" i="3"/>
  <c r="H62" i="3"/>
  <c r="CQ61" i="3"/>
  <c r="CO61" i="3"/>
  <c r="CM61" i="3"/>
  <c r="CK61" i="3"/>
  <c r="CI61" i="3"/>
  <c r="CG61" i="3"/>
  <c r="CE61" i="3"/>
  <c r="CC61" i="3"/>
  <c r="CA61" i="3"/>
  <c r="BY61" i="3"/>
  <c r="AT61" i="3"/>
  <c r="AR61" i="3"/>
  <c r="AP61" i="3"/>
  <c r="AN61" i="3"/>
  <c r="AL61" i="3"/>
  <c r="AJ61" i="3"/>
  <c r="AH61" i="3"/>
  <c r="AF61" i="3"/>
  <c r="AD61" i="3"/>
  <c r="AB61" i="3"/>
  <c r="H61" i="3"/>
  <c r="CQ60" i="3"/>
  <c r="CO60" i="3"/>
  <c r="CM60" i="3"/>
  <c r="CK60" i="3"/>
  <c r="CI60" i="3"/>
  <c r="CG60" i="3"/>
  <c r="CE60" i="3"/>
  <c r="CC60" i="3"/>
  <c r="CA60" i="3"/>
  <c r="BY60" i="3"/>
  <c r="AT60" i="3"/>
  <c r="AR60" i="3"/>
  <c r="AP60" i="3"/>
  <c r="AN60" i="3"/>
  <c r="AL60" i="3"/>
  <c r="AJ60" i="3"/>
  <c r="AH60" i="3"/>
  <c r="AF60" i="3"/>
  <c r="AD60" i="3"/>
  <c r="AB60" i="3"/>
  <c r="H60" i="3"/>
  <c r="CQ59" i="3"/>
  <c r="CO59" i="3"/>
  <c r="CM59" i="3"/>
  <c r="CK59" i="3"/>
  <c r="CI59" i="3"/>
  <c r="CG59" i="3"/>
  <c r="CE59" i="3"/>
  <c r="CC59" i="3"/>
  <c r="CA59" i="3"/>
  <c r="BY59" i="3"/>
  <c r="AT59" i="3"/>
  <c r="AR59" i="3"/>
  <c r="AP59" i="3"/>
  <c r="AN59" i="3"/>
  <c r="AL59" i="3"/>
  <c r="AJ59" i="3"/>
  <c r="AH59" i="3"/>
  <c r="AF59" i="3"/>
  <c r="AD59" i="3"/>
  <c r="AB59" i="3"/>
  <c r="H59" i="3"/>
  <c r="CQ58" i="3"/>
  <c r="CO58" i="3"/>
  <c r="CM58" i="3"/>
  <c r="CK58" i="3"/>
  <c r="CI58" i="3"/>
  <c r="CG58" i="3"/>
  <c r="CE58" i="3"/>
  <c r="CC58" i="3"/>
  <c r="CA58" i="3"/>
  <c r="BY58" i="3"/>
  <c r="AT58" i="3"/>
  <c r="AR58" i="3"/>
  <c r="AP58" i="3"/>
  <c r="AN58" i="3"/>
  <c r="AL58" i="3"/>
  <c r="AJ58" i="3"/>
  <c r="AH58" i="3"/>
  <c r="AF58" i="3"/>
  <c r="AD58" i="3"/>
  <c r="AB58" i="3"/>
  <c r="H58" i="3"/>
  <c r="CG57" i="3"/>
  <c r="CE57" i="3"/>
  <c r="CC57" i="3"/>
  <c r="CA57" i="3"/>
  <c r="BY57" i="3"/>
  <c r="AJ57" i="3"/>
  <c r="AH57" i="3"/>
  <c r="AF57" i="3"/>
  <c r="AD57" i="3"/>
  <c r="AB57" i="3"/>
  <c r="H57" i="3"/>
  <c r="CG56" i="3"/>
  <c r="CE56" i="3"/>
  <c r="CC56" i="3"/>
  <c r="CA56" i="3"/>
  <c r="BY56" i="3"/>
  <c r="AJ56" i="3"/>
  <c r="AH56" i="3"/>
  <c r="AF56" i="3"/>
  <c r="AD56" i="3"/>
  <c r="AB56" i="3"/>
  <c r="H56" i="3"/>
  <c r="CI55" i="3"/>
  <c r="CG55" i="3"/>
  <c r="CE55" i="3"/>
  <c r="CC55" i="3"/>
  <c r="CA55" i="3"/>
  <c r="BY55" i="3"/>
  <c r="AL55" i="3"/>
  <c r="AJ55" i="3"/>
  <c r="AH55" i="3"/>
  <c r="AF55" i="3"/>
  <c r="AD55" i="3"/>
  <c r="AB55" i="3"/>
  <c r="H55" i="3"/>
  <c r="CQ54" i="3"/>
  <c r="CO54" i="3"/>
  <c r="CM54" i="3"/>
  <c r="CK54" i="3"/>
  <c r="CI54" i="3"/>
  <c r="CG54" i="3"/>
  <c r="CE54" i="3"/>
  <c r="CC54" i="3"/>
  <c r="CA54" i="3"/>
  <c r="BY54" i="3"/>
  <c r="AT54" i="3"/>
  <c r="AR54" i="3"/>
  <c r="AP54" i="3"/>
  <c r="AN54" i="3"/>
  <c r="AL54" i="3"/>
  <c r="AJ54" i="3"/>
  <c r="AH54" i="3"/>
  <c r="AF54" i="3"/>
  <c r="AD54" i="3"/>
  <c r="AB54" i="3"/>
  <c r="H54" i="3"/>
  <c r="CQ53" i="3"/>
  <c r="CO53" i="3"/>
  <c r="CM53" i="3"/>
  <c r="CK53" i="3"/>
  <c r="CI53" i="3"/>
  <c r="CG53" i="3"/>
  <c r="CE53" i="3"/>
  <c r="CC53" i="3"/>
  <c r="CA53" i="3"/>
  <c r="BY53" i="3"/>
  <c r="AT53" i="3"/>
  <c r="AR53" i="3"/>
  <c r="AP53" i="3"/>
  <c r="AN53" i="3"/>
  <c r="AL53" i="3"/>
  <c r="AJ53" i="3"/>
  <c r="AH53" i="3"/>
  <c r="AF53" i="3"/>
  <c r="AD53" i="3"/>
  <c r="AB53" i="3"/>
  <c r="H53" i="3"/>
  <c r="CQ52" i="3"/>
  <c r="CO52" i="3"/>
  <c r="CM52" i="3"/>
  <c r="CK52" i="3"/>
  <c r="CI52" i="3"/>
  <c r="CG52" i="3"/>
  <c r="CE52" i="3"/>
  <c r="CC52" i="3"/>
  <c r="CA52" i="3"/>
  <c r="BY52" i="3"/>
  <c r="AT52" i="3"/>
  <c r="AR52" i="3"/>
  <c r="AP52" i="3"/>
  <c r="AN52" i="3"/>
  <c r="AL52" i="3"/>
  <c r="AJ52" i="3"/>
  <c r="AH52" i="3"/>
  <c r="AF52" i="3"/>
  <c r="AD52" i="3"/>
  <c r="AB52" i="3"/>
  <c r="H52" i="3"/>
  <c r="CQ51" i="3"/>
  <c r="CO51" i="3"/>
  <c r="CM51" i="3"/>
  <c r="CK51" i="3"/>
  <c r="CI51" i="3"/>
  <c r="CG51" i="3"/>
  <c r="CE51" i="3"/>
  <c r="CC51" i="3"/>
  <c r="CA51" i="3"/>
  <c r="BY51" i="3"/>
  <c r="AT51" i="3"/>
  <c r="AR51" i="3"/>
  <c r="AP51" i="3"/>
  <c r="AN51" i="3"/>
  <c r="AL51" i="3"/>
  <c r="AJ51" i="3"/>
  <c r="AH51" i="3"/>
  <c r="AF51" i="3"/>
  <c r="AD51" i="3"/>
  <c r="AB51" i="3"/>
  <c r="H51" i="3"/>
  <c r="CQ50" i="3"/>
  <c r="CO50" i="3"/>
  <c r="CM50" i="3"/>
  <c r="CK50" i="3"/>
  <c r="CI50" i="3"/>
  <c r="CG50" i="3"/>
  <c r="CE50" i="3"/>
  <c r="CC50" i="3"/>
  <c r="CA50" i="3"/>
  <c r="BY50" i="3"/>
  <c r="AT50" i="3"/>
  <c r="AR50" i="3"/>
  <c r="AP50" i="3"/>
  <c r="AN50" i="3"/>
  <c r="AL50" i="3"/>
  <c r="AJ50" i="3"/>
  <c r="AH50" i="3"/>
  <c r="AF50" i="3"/>
  <c r="AD50" i="3"/>
  <c r="AB50" i="3"/>
  <c r="H50" i="3"/>
  <c r="CQ49" i="3"/>
  <c r="CO49" i="3"/>
  <c r="CM49" i="3"/>
  <c r="CK49" i="3"/>
  <c r="CI49" i="3"/>
  <c r="CG49" i="3"/>
  <c r="CE49" i="3"/>
  <c r="CC49" i="3"/>
  <c r="CA49" i="3"/>
  <c r="BY49" i="3"/>
  <c r="AT49" i="3"/>
  <c r="AR49" i="3"/>
  <c r="AP49" i="3"/>
  <c r="AN49" i="3"/>
  <c r="AL49" i="3"/>
  <c r="AJ49" i="3"/>
  <c r="AH49" i="3"/>
  <c r="AF49" i="3"/>
  <c r="AD49" i="3"/>
  <c r="AB49" i="3"/>
  <c r="H49" i="3"/>
  <c r="CQ48" i="3"/>
  <c r="CO48" i="3"/>
  <c r="CM48" i="3"/>
  <c r="CK48" i="3"/>
  <c r="CI48" i="3"/>
  <c r="CG48" i="3"/>
  <c r="CE48" i="3"/>
  <c r="CC48" i="3"/>
  <c r="CA48" i="3"/>
  <c r="BY48" i="3"/>
  <c r="AT48" i="3"/>
  <c r="AR48" i="3"/>
  <c r="AP48" i="3"/>
  <c r="AN48" i="3"/>
  <c r="AL48" i="3"/>
  <c r="AJ48" i="3"/>
  <c r="AH48" i="3"/>
  <c r="AF48" i="3"/>
  <c r="AD48" i="3"/>
  <c r="AB48" i="3"/>
  <c r="H48" i="3"/>
  <c r="CQ47" i="3"/>
  <c r="CO47" i="3"/>
  <c r="CM47" i="3"/>
  <c r="CK47" i="3"/>
  <c r="CI47" i="3"/>
  <c r="CG47" i="3"/>
  <c r="CE47" i="3"/>
  <c r="CC47" i="3"/>
  <c r="CA47" i="3"/>
  <c r="BY47" i="3"/>
  <c r="AT47" i="3"/>
  <c r="AR47" i="3"/>
  <c r="AP47" i="3"/>
  <c r="AN47" i="3"/>
  <c r="AL47" i="3"/>
  <c r="AJ47" i="3"/>
  <c r="AH47" i="3"/>
  <c r="AF47" i="3"/>
  <c r="AD47" i="3"/>
  <c r="AB47" i="3"/>
  <c r="H47" i="3"/>
  <c r="CQ46" i="3"/>
  <c r="CO46" i="3"/>
  <c r="CM46" i="3"/>
  <c r="CK46" i="3"/>
  <c r="CI46" i="3"/>
  <c r="CG46" i="3"/>
  <c r="CE46" i="3"/>
  <c r="CC46" i="3"/>
  <c r="CA46" i="3"/>
  <c r="BY46" i="3"/>
  <c r="AT46" i="3"/>
  <c r="AR46" i="3"/>
  <c r="AP46" i="3"/>
  <c r="AN46" i="3"/>
  <c r="AL46" i="3"/>
  <c r="AJ46" i="3"/>
  <c r="AH46" i="3"/>
  <c r="AF46" i="3"/>
  <c r="AD46" i="3"/>
  <c r="AB46" i="3"/>
  <c r="H46" i="3"/>
  <c r="CQ45" i="3"/>
  <c r="CO45" i="3"/>
  <c r="CM45" i="3"/>
  <c r="CK45" i="3"/>
  <c r="CI45" i="3"/>
  <c r="CG45" i="3"/>
  <c r="CE45" i="3"/>
  <c r="CC45" i="3"/>
  <c r="CA45" i="3"/>
  <c r="BY45" i="3"/>
  <c r="AT45" i="3"/>
  <c r="AR45" i="3"/>
  <c r="AP45" i="3"/>
  <c r="AN45" i="3"/>
  <c r="AL45" i="3"/>
  <c r="AJ45" i="3"/>
  <c r="AH45" i="3"/>
  <c r="AF45" i="3"/>
  <c r="AD45" i="3"/>
  <c r="AB45" i="3"/>
  <c r="H45" i="3"/>
  <c r="CQ44" i="3"/>
  <c r="CO44" i="3"/>
  <c r="CM44" i="3"/>
  <c r="CK44" i="3"/>
  <c r="CI44" i="3"/>
  <c r="CG44" i="3"/>
  <c r="CE44" i="3"/>
  <c r="CC44" i="3"/>
  <c r="CA44" i="3"/>
  <c r="BY44" i="3"/>
  <c r="AT44" i="3"/>
  <c r="AR44" i="3"/>
  <c r="AP44" i="3"/>
  <c r="AN44" i="3"/>
  <c r="AL44" i="3"/>
  <c r="AJ44" i="3"/>
  <c r="AH44" i="3"/>
  <c r="AF44" i="3"/>
  <c r="AD44" i="3"/>
  <c r="AB44" i="3"/>
  <c r="H44" i="3"/>
  <c r="CQ43" i="3"/>
  <c r="CO43" i="3"/>
  <c r="CM43" i="3"/>
  <c r="CK43" i="3"/>
  <c r="CI43" i="3"/>
  <c r="CG43" i="3"/>
  <c r="CE43" i="3"/>
  <c r="CC43" i="3"/>
  <c r="CA43" i="3"/>
  <c r="BY43" i="3"/>
  <c r="AT43" i="3"/>
  <c r="AR43" i="3"/>
  <c r="AP43" i="3"/>
  <c r="AN43" i="3"/>
  <c r="AL43" i="3"/>
  <c r="AJ43" i="3"/>
  <c r="AH43" i="3"/>
  <c r="AF43" i="3"/>
  <c r="AD43" i="3"/>
  <c r="AB43" i="3"/>
  <c r="H43" i="3"/>
  <c r="CQ42" i="3"/>
  <c r="CO42" i="3"/>
  <c r="CM42" i="3"/>
  <c r="CK42" i="3"/>
  <c r="CI42" i="3"/>
  <c r="CG42" i="3"/>
  <c r="CE42" i="3"/>
  <c r="CC42" i="3"/>
  <c r="CA42" i="3"/>
  <c r="BY42" i="3"/>
  <c r="AT42" i="3"/>
  <c r="AR42" i="3"/>
  <c r="AP42" i="3"/>
  <c r="AN42" i="3"/>
  <c r="AL42" i="3"/>
  <c r="AJ42" i="3"/>
  <c r="AH42" i="3"/>
  <c r="AF42" i="3"/>
  <c r="AD42" i="3"/>
  <c r="AB42" i="3"/>
  <c r="H42" i="3"/>
  <c r="CQ41" i="3"/>
  <c r="CO41" i="3"/>
  <c r="CM41" i="3"/>
  <c r="CK41" i="3"/>
  <c r="CI41" i="3"/>
  <c r="CG41" i="3"/>
  <c r="CE41" i="3"/>
  <c r="CC41" i="3"/>
  <c r="CA41" i="3"/>
  <c r="BY41" i="3"/>
  <c r="AT41" i="3"/>
  <c r="AR41" i="3"/>
  <c r="AP41" i="3"/>
  <c r="AN41" i="3"/>
  <c r="AL41" i="3"/>
  <c r="AJ41" i="3"/>
  <c r="AH41" i="3"/>
  <c r="AF41" i="3"/>
  <c r="AD41" i="3"/>
  <c r="AB41" i="3"/>
  <c r="H41" i="3"/>
  <c r="CQ40" i="3"/>
  <c r="CO40" i="3"/>
  <c r="CM40" i="3"/>
  <c r="CK40" i="3"/>
  <c r="CI40" i="3"/>
  <c r="CG40" i="3"/>
  <c r="CE40" i="3"/>
  <c r="CC40" i="3"/>
  <c r="CA40" i="3"/>
  <c r="BY40" i="3"/>
  <c r="AT40" i="3"/>
  <c r="AR40" i="3"/>
  <c r="AP40" i="3"/>
  <c r="AN40" i="3"/>
  <c r="AL40" i="3"/>
  <c r="AJ40" i="3"/>
  <c r="AH40" i="3"/>
  <c r="AF40" i="3"/>
  <c r="AD40" i="3"/>
  <c r="AB40" i="3"/>
  <c r="H40" i="3"/>
  <c r="CQ39" i="3"/>
  <c r="CO39" i="3"/>
  <c r="CM39" i="3"/>
  <c r="CK39" i="3"/>
  <c r="CI39" i="3"/>
  <c r="CG39" i="3"/>
  <c r="CE39" i="3"/>
  <c r="CC39" i="3"/>
  <c r="CA39" i="3"/>
  <c r="BY39" i="3"/>
  <c r="AT39" i="3"/>
  <c r="AR39" i="3"/>
  <c r="AP39" i="3"/>
  <c r="AN39" i="3"/>
  <c r="AL39" i="3"/>
  <c r="AJ39" i="3"/>
  <c r="AH39" i="3"/>
  <c r="AF39" i="3"/>
  <c r="AD39" i="3"/>
  <c r="AB39" i="3"/>
  <c r="H39" i="3"/>
  <c r="DA38" i="3"/>
  <c r="CY38" i="3"/>
  <c r="CW38" i="3"/>
  <c r="CU38" i="3"/>
  <c r="CS38" i="3"/>
  <c r="CQ38" i="3"/>
  <c r="CO38" i="3"/>
  <c r="CM38" i="3"/>
  <c r="CK38" i="3"/>
  <c r="CI38" i="3"/>
  <c r="CG38" i="3"/>
  <c r="CE38" i="3"/>
  <c r="CC38" i="3"/>
  <c r="CA38" i="3"/>
  <c r="BY38" i="3"/>
  <c r="BD38" i="3"/>
  <c r="BB38" i="3"/>
  <c r="AZ38" i="3"/>
  <c r="AX38" i="3"/>
  <c r="AV38" i="3"/>
  <c r="AT38" i="3"/>
  <c r="AR38" i="3"/>
  <c r="AP38" i="3"/>
  <c r="AN38" i="3"/>
  <c r="AL38" i="3"/>
  <c r="AJ38" i="3"/>
  <c r="AH38" i="3"/>
  <c r="AF38" i="3"/>
  <c r="AD38" i="3"/>
  <c r="AB38" i="3"/>
  <c r="H38" i="3"/>
  <c r="DA37" i="3"/>
  <c r="CY37" i="3"/>
  <c r="CW37" i="3"/>
  <c r="CU37" i="3"/>
  <c r="CS37" i="3"/>
  <c r="CQ37" i="3"/>
  <c r="CO37" i="3"/>
  <c r="CM37" i="3"/>
  <c r="CK37" i="3"/>
  <c r="CI37" i="3"/>
  <c r="CG37" i="3"/>
  <c r="CE37" i="3"/>
  <c r="CC37" i="3"/>
  <c r="CA37" i="3"/>
  <c r="BY37" i="3"/>
  <c r="BD37" i="3"/>
  <c r="BB37" i="3"/>
  <c r="AZ37" i="3"/>
  <c r="AX37" i="3"/>
  <c r="AV37" i="3"/>
  <c r="AT37" i="3"/>
  <c r="AR37" i="3"/>
  <c r="AP37" i="3"/>
  <c r="AN37" i="3"/>
  <c r="AL37" i="3"/>
  <c r="AJ37" i="3"/>
  <c r="AH37" i="3"/>
  <c r="AF37" i="3"/>
  <c r="AD37" i="3"/>
  <c r="AB37" i="3"/>
  <c r="H37" i="3"/>
  <c r="DA36" i="3"/>
  <c r="CY36" i="3"/>
  <c r="CW36" i="3"/>
  <c r="CU36" i="3"/>
  <c r="CS36" i="3"/>
  <c r="CQ36" i="3"/>
  <c r="CO36" i="3"/>
  <c r="CM36" i="3"/>
  <c r="CK36" i="3"/>
  <c r="CI36" i="3"/>
  <c r="CG36" i="3"/>
  <c r="CE36" i="3"/>
  <c r="CC36" i="3"/>
  <c r="CA36" i="3"/>
  <c r="BY36" i="3"/>
  <c r="BD36" i="3"/>
  <c r="BB36" i="3"/>
  <c r="AZ36" i="3"/>
  <c r="AX36" i="3"/>
  <c r="AV36" i="3"/>
  <c r="AT36" i="3"/>
  <c r="AR36" i="3"/>
  <c r="AP36" i="3"/>
  <c r="AN36" i="3"/>
  <c r="AL36" i="3"/>
  <c r="AJ36" i="3"/>
  <c r="AH36" i="3"/>
  <c r="AF36" i="3"/>
  <c r="AD36" i="3"/>
  <c r="AB36" i="3"/>
  <c r="H36" i="3"/>
  <c r="DA35" i="3"/>
  <c r="CY35" i="3"/>
  <c r="CW35" i="3"/>
  <c r="CU35" i="3"/>
  <c r="CS35" i="3"/>
  <c r="CQ35" i="3"/>
  <c r="CO35" i="3"/>
  <c r="CM35" i="3"/>
  <c r="CK35" i="3"/>
  <c r="CI35" i="3"/>
  <c r="CG35" i="3"/>
  <c r="CE35" i="3"/>
  <c r="CC35" i="3"/>
  <c r="CA35" i="3"/>
  <c r="BY35" i="3"/>
  <c r="BD35" i="3"/>
  <c r="BB35" i="3"/>
  <c r="AZ35" i="3"/>
  <c r="AX35" i="3"/>
  <c r="AV35" i="3"/>
  <c r="AT35" i="3"/>
  <c r="AR35" i="3"/>
  <c r="AP35" i="3"/>
  <c r="AN35" i="3"/>
  <c r="AL35" i="3"/>
  <c r="AJ35" i="3"/>
  <c r="AH35" i="3"/>
  <c r="AF35" i="3"/>
  <c r="AD35" i="3"/>
  <c r="AB35" i="3"/>
  <c r="H35" i="3"/>
  <c r="DA34" i="3"/>
  <c r="CY34" i="3"/>
  <c r="CW34" i="3"/>
  <c r="CU34" i="3"/>
  <c r="CS34" i="3"/>
  <c r="CQ34" i="3"/>
  <c r="CO34" i="3"/>
  <c r="CM34" i="3"/>
  <c r="CK34" i="3"/>
  <c r="CI34" i="3"/>
  <c r="CG34" i="3"/>
  <c r="CE34" i="3"/>
  <c r="CC34" i="3"/>
  <c r="CA34" i="3"/>
  <c r="BY34" i="3"/>
  <c r="BD34" i="3"/>
  <c r="BB34" i="3"/>
  <c r="AZ34" i="3"/>
  <c r="AX34" i="3"/>
  <c r="AV34" i="3"/>
  <c r="AT34" i="3"/>
  <c r="AR34" i="3"/>
  <c r="AP34" i="3"/>
  <c r="AN34" i="3"/>
  <c r="AL34" i="3"/>
  <c r="AJ34" i="3"/>
  <c r="AH34" i="3"/>
  <c r="AF34" i="3"/>
  <c r="AD34" i="3"/>
  <c r="AB34" i="3"/>
  <c r="H34" i="3"/>
  <c r="DA33" i="3"/>
  <c r="CY33" i="3"/>
  <c r="CW33" i="3"/>
  <c r="CU33" i="3"/>
  <c r="CS33" i="3"/>
  <c r="CQ33" i="3"/>
  <c r="CO33" i="3"/>
  <c r="CM33" i="3"/>
  <c r="CK33" i="3"/>
  <c r="CI33" i="3"/>
  <c r="CG33" i="3"/>
  <c r="CE33" i="3"/>
  <c r="CC33" i="3"/>
  <c r="CA33" i="3"/>
  <c r="BY33" i="3"/>
  <c r="BD33" i="3"/>
  <c r="BB33" i="3"/>
  <c r="AZ33" i="3"/>
  <c r="AX33" i="3"/>
  <c r="AV33" i="3"/>
  <c r="AT33" i="3"/>
  <c r="AR33" i="3"/>
  <c r="AP33" i="3"/>
  <c r="AN33" i="3"/>
  <c r="AL33" i="3"/>
  <c r="AJ33" i="3"/>
  <c r="AH33" i="3"/>
  <c r="AF33" i="3"/>
  <c r="AD33" i="3"/>
  <c r="AB33" i="3"/>
  <c r="H33" i="3"/>
  <c r="DA32" i="3"/>
  <c r="CY32" i="3"/>
  <c r="CW32" i="3"/>
  <c r="CU32" i="3"/>
  <c r="CS32" i="3"/>
  <c r="CQ32" i="3"/>
  <c r="CO32" i="3"/>
  <c r="CM32" i="3"/>
  <c r="CK32" i="3"/>
  <c r="CI32" i="3"/>
  <c r="CG32" i="3"/>
  <c r="CE32" i="3"/>
  <c r="CC32" i="3"/>
  <c r="CA32" i="3"/>
  <c r="BY32" i="3"/>
  <c r="BD32" i="3"/>
  <c r="BB32" i="3"/>
  <c r="AZ32" i="3"/>
  <c r="AX32" i="3"/>
  <c r="AV32" i="3"/>
  <c r="AT32" i="3"/>
  <c r="AR32" i="3"/>
  <c r="AP32" i="3"/>
  <c r="AN32" i="3"/>
  <c r="AL32" i="3"/>
  <c r="AJ32" i="3"/>
  <c r="AH32" i="3"/>
  <c r="AF32" i="3"/>
  <c r="AD32" i="3"/>
  <c r="AB32" i="3"/>
  <c r="H32" i="3"/>
  <c r="DA31" i="3"/>
  <c r="CY31" i="3"/>
  <c r="CW31" i="3"/>
  <c r="CU31" i="3"/>
  <c r="CS31" i="3"/>
  <c r="CQ31" i="3"/>
  <c r="CO31" i="3"/>
  <c r="CM31" i="3"/>
  <c r="CK31" i="3"/>
  <c r="CI31" i="3"/>
  <c r="CG31" i="3"/>
  <c r="CE31" i="3"/>
  <c r="CC31" i="3"/>
  <c r="CA31" i="3"/>
  <c r="BY31" i="3"/>
  <c r="BD31" i="3"/>
  <c r="BB31" i="3"/>
  <c r="AZ31" i="3"/>
  <c r="AX31" i="3"/>
  <c r="AV31" i="3"/>
  <c r="AT31" i="3"/>
  <c r="AR31" i="3"/>
  <c r="AP31" i="3"/>
  <c r="AN31" i="3"/>
  <c r="AL31" i="3"/>
  <c r="AJ31" i="3"/>
  <c r="AH31" i="3"/>
  <c r="AF31" i="3"/>
  <c r="AD31" i="3"/>
  <c r="AB31" i="3"/>
  <c r="H31" i="3"/>
  <c r="DA30" i="3"/>
  <c r="CY30" i="3"/>
  <c r="CW30" i="3"/>
  <c r="CU30" i="3"/>
  <c r="CS30" i="3"/>
  <c r="CQ30" i="3"/>
  <c r="CO30" i="3"/>
  <c r="CM30" i="3"/>
  <c r="CK30" i="3"/>
  <c r="CI30" i="3"/>
  <c r="CG30" i="3"/>
  <c r="CE30" i="3"/>
  <c r="CC30" i="3"/>
  <c r="CA30" i="3"/>
  <c r="BY30" i="3"/>
  <c r="BD30" i="3"/>
  <c r="BB30" i="3"/>
  <c r="AZ30" i="3"/>
  <c r="AX30" i="3"/>
  <c r="AV30" i="3"/>
  <c r="AT30" i="3"/>
  <c r="AR30" i="3"/>
  <c r="AP30" i="3"/>
  <c r="AN30" i="3"/>
  <c r="AL30" i="3"/>
  <c r="AJ30" i="3"/>
  <c r="AH30" i="3"/>
  <c r="AF30" i="3"/>
  <c r="AD30" i="3"/>
  <c r="AB30" i="3"/>
  <c r="H30" i="3"/>
  <c r="DA29" i="3"/>
  <c r="CY29" i="3"/>
  <c r="CW29" i="3"/>
  <c r="CU29" i="3"/>
  <c r="CS29" i="3"/>
  <c r="CQ29" i="3"/>
  <c r="CO29" i="3"/>
  <c r="CM29" i="3"/>
  <c r="CK29" i="3"/>
  <c r="CI29" i="3"/>
  <c r="CG29" i="3"/>
  <c r="CE29" i="3"/>
  <c r="CC29" i="3"/>
  <c r="CA29" i="3"/>
  <c r="BY29" i="3"/>
  <c r="BD29" i="3"/>
  <c r="BB29" i="3"/>
  <c r="AZ29" i="3"/>
  <c r="AX29" i="3"/>
  <c r="AV29" i="3"/>
  <c r="AT29" i="3"/>
  <c r="AR29" i="3"/>
  <c r="AP29" i="3"/>
  <c r="AN29" i="3"/>
  <c r="AL29" i="3"/>
  <c r="AJ29" i="3"/>
  <c r="AH29" i="3"/>
  <c r="AF29" i="3"/>
  <c r="AD29" i="3"/>
  <c r="AB29" i="3"/>
  <c r="H29" i="3"/>
  <c r="DA28" i="3"/>
  <c r="CY28" i="3"/>
  <c r="CW28" i="3"/>
  <c r="CU28" i="3"/>
  <c r="CS28" i="3"/>
  <c r="CQ28" i="3"/>
  <c r="CO28" i="3"/>
  <c r="CM28" i="3"/>
  <c r="CK28" i="3"/>
  <c r="CI28" i="3"/>
  <c r="CG28" i="3"/>
  <c r="CE28" i="3"/>
  <c r="CC28" i="3"/>
  <c r="CA28" i="3"/>
  <c r="BY28" i="3"/>
  <c r="BD28" i="3"/>
  <c r="BB28" i="3"/>
  <c r="AZ28" i="3"/>
  <c r="AX28" i="3"/>
  <c r="AV28" i="3"/>
  <c r="AT28" i="3"/>
  <c r="AR28" i="3"/>
  <c r="AP28" i="3"/>
  <c r="AN28" i="3"/>
  <c r="AL28" i="3"/>
  <c r="AJ28" i="3"/>
  <c r="AH28" i="3"/>
  <c r="AF28" i="3"/>
  <c r="AD28" i="3"/>
  <c r="AB28" i="3"/>
  <c r="H28" i="3"/>
  <c r="DA27" i="3"/>
  <c r="CY27" i="3"/>
  <c r="CW27" i="3"/>
  <c r="CU27" i="3"/>
  <c r="CS27" i="3"/>
  <c r="CQ27" i="3"/>
  <c r="CO27" i="3"/>
  <c r="CM27" i="3"/>
  <c r="CK27" i="3"/>
  <c r="CI27" i="3"/>
  <c r="CG27" i="3"/>
  <c r="CE27" i="3"/>
  <c r="CC27" i="3"/>
  <c r="CA27" i="3"/>
  <c r="BY27" i="3"/>
  <c r="BD27" i="3"/>
  <c r="BB27" i="3"/>
  <c r="AZ27" i="3"/>
  <c r="AX27" i="3"/>
  <c r="AV27" i="3"/>
  <c r="AT27" i="3"/>
  <c r="AR27" i="3"/>
  <c r="AP27" i="3"/>
  <c r="AN27" i="3"/>
  <c r="AL27" i="3"/>
  <c r="AJ27" i="3"/>
  <c r="AH27" i="3"/>
  <c r="AF27" i="3"/>
  <c r="AD27" i="3"/>
  <c r="AB27" i="3"/>
  <c r="H27" i="3"/>
  <c r="DA26" i="3"/>
  <c r="CY26" i="3"/>
  <c r="CW26" i="3"/>
  <c r="CU26" i="3"/>
  <c r="CS26" i="3"/>
  <c r="CQ26" i="3"/>
  <c r="CO26" i="3"/>
  <c r="CM26" i="3"/>
  <c r="CK26" i="3"/>
  <c r="CI26" i="3"/>
  <c r="CG26" i="3"/>
  <c r="CE26" i="3"/>
  <c r="CC26" i="3"/>
  <c r="CA26" i="3"/>
  <c r="BY26" i="3"/>
  <c r="BD26" i="3"/>
  <c r="BB26" i="3"/>
  <c r="AZ26" i="3"/>
  <c r="AX26" i="3"/>
  <c r="AV26" i="3"/>
  <c r="AT26" i="3"/>
  <c r="AR26" i="3"/>
  <c r="AP26" i="3"/>
  <c r="AN26" i="3"/>
  <c r="AL26" i="3"/>
  <c r="AJ26" i="3"/>
  <c r="AH26" i="3"/>
  <c r="AF26" i="3"/>
  <c r="AD26" i="3"/>
  <c r="AB26" i="3"/>
  <c r="H26" i="3"/>
  <c r="DA25" i="3"/>
  <c r="CY25" i="3"/>
  <c r="CW25" i="3"/>
  <c r="CU25" i="3"/>
  <c r="CS25" i="3"/>
  <c r="CQ25" i="3"/>
  <c r="CM25" i="3"/>
  <c r="CK25" i="3"/>
  <c r="CI25" i="3"/>
  <c r="CG25" i="3"/>
  <c r="CE25" i="3"/>
  <c r="CC25" i="3"/>
  <c r="CA25" i="3"/>
  <c r="BY25" i="3"/>
  <c r="BD25" i="3"/>
  <c r="BB25" i="3"/>
  <c r="AZ25" i="3"/>
  <c r="AX25" i="3"/>
  <c r="AV25" i="3"/>
  <c r="AT25" i="3"/>
  <c r="AR25" i="3"/>
  <c r="AP25" i="3"/>
  <c r="AN25" i="3"/>
  <c r="AL25" i="3"/>
  <c r="AJ25" i="3"/>
  <c r="AH25" i="3"/>
  <c r="AF25" i="3"/>
  <c r="AD25" i="3"/>
  <c r="AB25" i="3"/>
  <c r="H25" i="3"/>
  <c r="M24" i="3"/>
  <c r="N24" i="3" s="1"/>
  <c r="O24" i="3" s="1"/>
  <c r="P24" i="3" s="1"/>
  <c r="Q24" i="3" s="1"/>
  <c r="R24" i="3" s="1"/>
  <c r="S24" i="3" s="1"/>
  <c r="T24" i="3" s="1"/>
  <c r="U24" i="3" s="1"/>
  <c r="V24" i="3" s="1"/>
  <c r="W24" i="3" s="1"/>
  <c r="P72" i="1" l="1"/>
  <c r="P75" i="1" s="1"/>
  <c r="X24" i="3"/>
  <c r="Y24" i="3" l="1"/>
  <c r="Z24" i="3" s="1"/>
  <c r="AA24" i="3" s="1"/>
  <c r="AB24" i="3" s="1"/>
  <c r="AC24" i="3" s="1"/>
  <c r="AD24" i="3" s="1"/>
  <c r="AE24" i="3" s="1"/>
  <c r="AF24" i="3" s="1"/>
  <c r="AG24" i="3" s="1"/>
  <c r="AH24" i="3" s="1"/>
  <c r="AI24" i="3" s="1"/>
  <c r="AJ24" i="3" s="1"/>
  <c r="AK24" i="3" s="1"/>
  <c r="AL24" i="3" s="1"/>
  <c r="AM24" i="3" s="1"/>
  <c r="AN24" i="3" s="1"/>
  <c r="AO24" i="3" s="1"/>
  <c r="AP24" i="3" s="1"/>
  <c r="AQ24" i="3" s="1"/>
  <c r="AR24" i="3" s="1"/>
  <c r="AS24" i="3" s="1"/>
  <c r="AT24" i="3" s="1"/>
  <c r="AU24" i="3" s="1"/>
  <c r="AV24" i="3" s="1"/>
  <c r="AW24" i="3" s="1"/>
  <c r="AX24" i="3" s="1"/>
  <c r="AY24" i="3" s="1"/>
  <c r="AZ24" i="3" s="1"/>
  <c r="BA24" i="3" s="1"/>
  <c r="BB24" i="3" s="1"/>
  <c r="BC24" i="3" s="1"/>
  <c r="BD24" i="3" s="1"/>
  <c r="BE24" i="3" s="1"/>
  <c r="K11" i="1" l="1"/>
  <c r="M10" i="1" s="1"/>
  <c r="K13" i="1" l="1"/>
  <c r="U14" i="1" l="1"/>
  <c r="Q77" i="1" s="1"/>
  <c r="DA3" i="2"/>
  <c r="U12" i="1"/>
  <c r="M11" i="1"/>
  <c r="K4" i="2" l="1"/>
  <c r="DA4" i="2"/>
  <c r="K3" i="2"/>
  <c r="FJ94" i="2" l="1" a="1"/>
  <c r="FJ94" i="2" s="1"/>
  <c r="FJ95" i="2" s="1" a="1"/>
  <c r="FJ95" i="2" s="1"/>
  <c r="DH51" i="2" a="1"/>
  <c r="DH51" i="2" s="1"/>
  <c r="DH52" i="2" s="1" a="1"/>
  <c r="DH52" i="2" s="1"/>
  <c r="FB51" i="2" a="1"/>
  <c r="FB51" i="2" s="1"/>
  <c r="FB52" i="2" s="1" a="1"/>
  <c r="FB52" i="2" s="1"/>
  <c r="GJ51" i="2" a="1"/>
  <c r="GJ51" i="2" s="1"/>
  <c r="GJ52" i="2" s="1" a="1"/>
  <c r="GJ52" i="2" s="1"/>
  <c r="DV78" i="2" a="1"/>
  <c r="DV78" i="2" s="1"/>
  <c r="DV79" i="2" s="1" a="1"/>
  <c r="DV79" i="2" s="1"/>
  <c r="EP94" i="2" a="1"/>
  <c r="EP94" i="2" s="1"/>
  <c r="EP95" i="2" s="1" a="1"/>
  <c r="EP95" i="2" s="1"/>
  <c r="EN13" i="2" a="1"/>
  <c r="EN13" i="2" s="1"/>
  <c r="EN14" i="2" s="1" a="1"/>
  <c r="EN14" i="2" s="1"/>
  <c r="DF94" i="2" a="1"/>
  <c r="DF94" i="2" s="1"/>
  <c r="DF95" i="2" s="1" a="1"/>
  <c r="DF95" i="2" s="1"/>
  <c r="GF51" i="2" a="1"/>
  <c r="GF51" i="2" s="1"/>
  <c r="GF52" i="2" s="1" a="1"/>
  <c r="GF52" i="2" s="1"/>
  <c r="DR51" i="2" a="1"/>
  <c r="DR51" i="2" s="1"/>
  <c r="DR52" i="2" s="1" a="1"/>
  <c r="DR52" i="2" s="1"/>
  <c r="ED13" i="2" a="1"/>
  <c r="ED13" i="2" s="1"/>
  <c r="ED14" i="2" s="1" a="1"/>
  <c r="ED14" i="2" s="1"/>
  <c r="DN94" i="2" a="1"/>
  <c r="DN94" i="2" s="1"/>
  <c r="DN95" i="2" s="1" a="1"/>
  <c r="DN95" i="2" s="1"/>
  <c r="EN51" i="2" a="1"/>
  <c r="EN51" i="2" s="1"/>
  <c r="EN52" i="2" s="1" a="1"/>
  <c r="EN52" i="2" s="1"/>
  <c r="GJ13" i="2" a="1"/>
  <c r="GJ13" i="2" s="1"/>
  <c r="GJ14" i="2" s="1" a="1"/>
  <c r="GJ14" i="2" s="1"/>
  <c r="DR78" i="2" a="1"/>
  <c r="DR78" i="2" s="1"/>
  <c r="DR79" i="2" s="1" a="1"/>
  <c r="DR79" i="2" s="1"/>
  <c r="EX51" i="2" a="1"/>
  <c r="EX51" i="2" s="1"/>
  <c r="EX52" i="2" s="1" a="1"/>
  <c r="EX52" i="2" s="1"/>
  <c r="DP51" i="2" a="1"/>
  <c r="DP51" i="2" s="1"/>
  <c r="DP52" i="2" s="1" a="1"/>
  <c r="DP52" i="2" s="1"/>
  <c r="GL13" i="2" a="1"/>
  <c r="GL13" i="2" s="1"/>
  <c r="GL14" i="2" s="1" a="1"/>
  <c r="GL14" i="2" s="1"/>
  <c r="DL94" i="2" a="1"/>
  <c r="DL94" i="2" s="1"/>
  <c r="DL95" i="2" s="1" a="1"/>
  <c r="DL95" i="2" s="1"/>
  <c r="DZ51" i="2" a="1"/>
  <c r="DZ51" i="2" s="1"/>
  <c r="DZ52" i="2" s="1" a="1"/>
  <c r="DZ52" i="2" s="1"/>
  <c r="FN94" i="2" a="1"/>
  <c r="FN94" i="2" s="1"/>
  <c r="FN95" i="2" s="1" a="1"/>
  <c r="FN95" i="2" s="1"/>
  <c r="GB13" i="2" a="1"/>
  <c r="GB13" i="2" s="1"/>
  <c r="GB14" i="2" s="1" a="1"/>
  <c r="GB14" i="2" s="1"/>
  <c r="FB94" i="2" a="1"/>
  <c r="FB94" i="2" s="1"/>
  <c r="FB95" i="2" s="1" a="1"/>
  <c r="FB95" i="2" s="1"/>
  <c r="DJ13" i="2" a="1"/>
  <c r="DJ13" i="2" s="1"/>
  <c r="DJ14" i="2" s="1" a="1"/>
  <c r="DJ14" i="2" s="1"/>
  <c r="EH94" i="2" a="1"/>
  <c r="EH94" i="2" s="1"/>
  <c r="EH95" i="2" s="1" a="1"/>
  <c r="EH95" i="2" s="1"/>
  <c r="DN13" i="2" a="1"/>
  <c r="DN13" i="2" s="1"/>
  <c r="DN14" i="2" s="1" a="1"/>
  <c r="DN14" i="2" s="1"/>
  <c r="DF78" i="2" a="1"/>
  <c r="DF78" i="2" s="1"/>
  <c r="DF79" i="2" s="1" a="1"/>
  <c r="DF79" i="2" s="1"/>
  <c r="EN78" i="2" a="1"/>
  <c r="EN78" i="2" s="1"/>
  <c r="EN79" i="2" s="1" a="1"/>
  <c r="EN79" i="2" s="1"/>
  <c r="FD94" i="2" a="1"/>
  <c r="FD94" i="2" s="1"/>
  <c r="FD95" i="2" s="1" a="1"/>
  <c r="FD95" i="2" s="1"/>
  <c r="FR51" i="2" a="1"/>
  <c r="FR51" i="2" s="1"/>
  <c r="FR52" i="2" s="1" a="1"/>
  <c r="FR52" i="2" s="1"/>
  <c r="FZ78" i="2" a="1"/>
  <c r="FZ78" i="2" s="1"/>
  <c r="FZ79" i="2" s="1" a="1"/>
  <c r="FZ79" i="2" s="1"/>
  <c r="FJ78" i="2" a="1"/>
  <c r="FJ78" i="2" s="1"/>
  <c r="FJ79" i="2" s="1" a="1"/>
  <c r="FJ79" i="2" s="1"/>
  <c r="DJ94" i="2" a="1"/>
  <c r="DJ94" i="2" s="1"/>
  <c r="DJ95" i="2" s="1" a="1"/>
  <c r="DJ95" i="2" s="1"/>
  <c r="FF51" i="2" a="1"/>
  <c r="FF51" i="2" s="1"/>
  <c r="FF52" i="2" s="1" a="1"/>
  <c r="FF52" i="2" s="1"/>
  <c r="DP94" i="2" a="1"/>
  <c r="DP94" i="2" s="1"/>
  <c r="DP95" i="2" s="1" a="1"/>
  <c r="DP95" i="2" s="1"/>
  <c r="EB94" i="2" a="1"/>
  <c r="EB94" i="2" s="1"/>
  <c r="EB95" i="2" s="1" a="1"/>
  <c r="EB95" i="2" s="1"/>
  <c r="EF94" i="2" a="1"/>
  <c r="EF94" i="2" s="1"/>
  <c r="EF95" i="2" s="1" a="1"/>
  <c r="EF95" i="2" s="1"/>
  <c r="GJ94" i="2" a="1"/>
  <c r="GJ94" i="2" s="1"/>
  <c r="GJ95" i="2" s="1" a="1"/>
  <c r="GJ95" i="2" s="1"/>
  <c r="DD78" i="2" a="1"/>
  <c r="DD78" i="2" s="1"/>
  <c r="DD79" i="2" s="1" a="1"/>
  <c r="DD79" i="2" s="1"/>
  <c r="DT94" i="2" a="1"/>
  <c r="DT94" i="2" s="1"/>
  <c r="DT95" i="2" s="1" a="1"/>
  <c r="DT95" i="2" s="1"/>
  <c r="FX94" i="2" a="1"/>
  <c r="FX94" i="2" s="1"/>
  <c r="FX95" i="2" s="1" a="1"/>
  <c r="FX95" i="2" s="1"/>
  <c r="ED94" i="2" a="1"/>
  <c r="ED94" i="2" s="1"/>
  <c r="ED95" i="2" s="1" a="1"/>
  <c r="ED95" i="2" s="1"/>
  <c r="FH78" i="2" a="1"/>
  <c r="FH78" i="2" s="1"/>
  <c r="FH79" i="2" s="1" a="1"/>
  <c r="FH79" i="2" s="1"/>
  <c r="EV13" i="2" a="1"/>
  <c r="EV13" i="2" s="1"/>
  <c r="EV14" i="2" s="1" a="1"/>
  <c r="EV14" i="2" s="1"/>
  <c r="EH51" i="2" a="1"/>
  <c r="EH51" i="2" s="1"/>
  <c r="EH52" i="2" s="1" a="1"/>
  <c r="EH52" i="2" s="1"/>
  <c r="GD78" i="2" a="1"/>
  <c r="GD78" i="2" s="1"/>
  <c r="GD79" i="2" s="1" a="1"/>
  <c r="GD79" i="2" s="1"/>
  <c r="EF13" i="2" a="1"/>
  <c r="EF13" i="2" s="1"/>
  <c r="EF14" i="2" s="1" a="1"/>
  <c r="EF14" i="2" s="1"/>
  <c r="EJ78" i="2" a="1"/>
  <c r="EJ78" i="2" s="1"/>
  <c r="EJ79" i="2" s="1" a="1"/>
  <c r="EJ79" i="2" s="1"/>
  <c r="FT13" i="2" a="1"/>
  <c r="FT13" i="2" s="1"/>
  <c r="FT14" i="2" s="1" a="1"/>
  <c r="FT14" i="2" s="1"/>
  <c r="FZ13" i="2" a="1"/>
  <c r="FZ13" i="2" s="1"/>
  <c r="FZ14" i="2" s="1" a="1"/>
  <c r="FZ14" i="2" s="1"/>
  <c r="ER51" i="2" a="1"/>
  <c r="ER51" i="2" s="1"/>
  <c r="ER52" i="2" s="1" a="1"/>
  <c r="ER52" i="2" s="1"/>
  <c r="GF13" i="2" a="1"/>
  <c r="GF13" i="2" s="1"/>
  <c r="GF14" i="2" s="1" a="1"/>
  <c r="GF14" i="2" s="1"/>
  <c r="EF51" i="2" a="1"/>
  <c r="EF51" i="2" s="1"/>
  <c r="EF52" i="2" s="1" a="1"/>
  <c r="EF52" i="2" s="1"/>
  <c r="EJ51" i="2" a="1"/>
  <c r="EJ51" i="2" s="1"/>
  <c r="EJ52" i="2" s="1" a="1"/>
  <c r="EJ52" i="2" s="1"/>
  <c r="CZ78" i="2" a="1"/>
  <c r="CZ78" i="2" s="1"/>
  <c r="CZ79" i="2" s="1" a="1"/>
  <c r="CZ79" i="2" s="1"/>
  <c r="FP78" i="2" a="1"/>
  <c r="FP78" i="2" s="1"/>
  <c r="FP79" i="2" s="1" a="1"/>
  <c r="FP79" i="2" s="1"/>
  <c r="FF13" i="2" a="1"/>
  <c r="FF13" i="2" s="1"/>
  <c r="FF14" i="2" s="1" a="1"/>
  <c r="FF14" i="2" s="1"/>
  <c r="EX94" i="2" a="1"/>
  <c r="EX94" i="2" s="1"/>
  <c r="EX95" i="2" s="1" a="1"/>
  <c r="EX95" i="2" s="1"/>
  <c r="GF94" i="2" a="1"/>
  <c r="GF94" i="2" s="1"/>
  <c r="GF95" i="2" s="1" a="1"/>
  <c r="GF95" i="2" s="1"/>
  <c r="EP51" i="2" a="1"/>
  <c r="EP51" i="2" s="1"/>
  <c r="EP52" i="2" s="1" a="1"/>
  <c r="EP52" i="2" s="1"/>
  <c r="FX51" i="2" a="1"/>
  <c r="FX51" i="2" s="1"/>
  <c r="FX52" i="2" s="1" a="1"/>
  <c r="FX52" i="2" s="1"/>
  <c r="DJ78" i="2" a="1"/>
  <c r="DJ78" i="2" s="1"/>
  <c r="DJ79" i="2" s="1" a="1"/>
  <c r="DJ79" i="2" s="1"/>
  <c r="DX51" i="2" a="1"/>
  <c r="DX51" i="2" s="1"/>
  <c r="DX52" i="2" s="1" a="1"/>
  <c r="DX52" i="2" s="1"/>
  <c r="EZ13" i="2" a="1"/>
  <c r="EZ13" i="2" s="1"/>
  <c r="EZ14" i="2" s="1" a="1"/>
  <c r="EZ14" i="2" s="1"/>
  <c r="FZ94" i="2" a="1"/>
  <c r="FZ94" i="2" s="1"/>
  <c r="FZ95" i="2" s="1" a="1"/>
  <c r="FZ95" i="2" s="1"/>
  <c r="DH78" i="2" a="1"/>
  <c r="DH78" i="2" s="1"/>
  <c r="DH79" i="2" s="1" a="1"/>
  <c r="DH79" i="2" s="1"/>
  <c r="FV51" i="2" a="1"/>
  <c r="FV51" i="2" s="1"/>
  <c r="FV52" i="2" s="1" a="1"/>
  <c r="FV52" i="2" s="1"/>
  <c r="FX13" i="2" a="1"/>
  <c r="FX13" i="2" s="1"/>
  <c r="FX14" i="2" s="1" a="1"/>
  <c r="FX14" i="2" s="1"/>
  <c r="DR94" i="2" a="1"/>
  <c r="DR94" i="2" s="1"/>
  <c r="DR95" i="2" s="1" a="1"/>
  <c r="DR95" i="2" s="1"/>
  <c r="EV94" i="2" a="1"/>
  <c r="EV94" i="2" s="1"/>
  <c r="EV95" i="2" s="1" a="1"/>
  <c r="EV95" i="2" s="1"/>
  <c r="DF51" i="2" a="1"/>
  <c r="DF51" i="2" s="1"/>
  <c r="DF52" i="2" s="1" a="1"/>
  <c r="DF52" i="2" s="1"/>
  <c r="EZ94" i="2" a="1"/>
  <c r="EZ94" i="2" s="1"/>
  <c r="EZ95" i="2" s="1" a="1"/>
  <c r="EZ95" i="2" s="1"/>
  <c r="GL94" i="2" a="1"/>
  <c r="GL94" i="2" s="1"/>
  <c r="GL95" i="2" s="1" a="1"/>
  <c r="GL95" i="2" s="1"/>
  <c r="EJ94" i="2" a="1"/>
  <c r="EJ94" i="2" s="1"/>
  <c r="EJ95" i="2" s="1" a="1"/>
  <c r="EJ95" i="2" s="1"/>
  <c r="GD94" i="2" a="1"/>
  <c r="GD94" i="2" s="1"/>
  <c r="GD95" i="2" s="1" a="1"/>
  <c r="GD95" i="2" s="1"/>
  <c r="GH13" i="2" a="1"/>
  <c r="GH13" i="2" s="1"/>
  <c r="GH14" i="2" s="1" a="1"/>
  <c r="GH14" i="2" s="1"/>
  <c r="FN13" i="2" a="1"/>
  <c r="FN13" i="2" s="1"/>
  <c r="FN14" i="2" s="1" a="1"/>
  <c r="FN14" i="2" s="1"/>
  <c r="GL78" i="2" a="1"/>
  <c r="GL78" i="2" s="1"/>
  <c r="GL79" i="2" s="1" a="1"/>
  <c r="GL79" i="2" s="1"/>
  <c r="EL51" i="2" a="1"/>
  <c r="EL51" i="2" s="1"/>
  <c r="EL52" i="2" s="1" a="1"/>
  <c r="EL52" i="2" s="1"/>
  <c r="FD78" i="2" a="1"/>
  <c r="FD78" i="2" s="1"/>
  <c r="FD79" i="2" s="1" a="1"/>
  <c r="FD79" i="2" s="1"/>
  <c r="FX78" i="2" a="1"/>
  <c r="FX78" i="2" s="1"/>
  <c r="FX79" i="2" s="1" a="1"/>
  <c r="FX79" i="2" s="1"/>
  <c r="DD51" i="2" a="1"/>
  <c r="DD51" i="2" s="1"/>
  <c r="DD52" i="2" s="1" a="1"/>
  <c r="DD52" i="2" s="1"/>
  <c r="FL78" i="2" a="1"/>
  <c r="FL78" i="2" s="1"/>
  <c r="FL79" i="2" s="1" a="1"/>
  <c r="FL79" i="2" s="1"/>
  <c r="GB94" i="2" a="1"/>
  <c r="GB94" i="2" s="1"/>
  <c r="GB95" i="2" s="1" a="1"/>
  <c r="GB95" i="2" s="1"/>
  <c r="DZ13" i="2" a="1"/>
  <c r="DZ13" i="2" s="1"/>
  <c r="DZ14" i="2" s="1" a="1"/>
  <c r="DZ14" i="2" s="1"/>
  <c r="EZ78" i="2" a="1"/>
  <c r="EZ78" i="2" s="1"/>
  <c r="EZ79" i="2" s="1" a="1"/>
  <c r="EZ79" i="2" s="1"/>
  <c r="FP94" i="2" a="1"/>
  <c r="FP94" i="2" s="1"/>
  <c r="FP95" i="2" s="1" a="1"/>
  <c r="FP95" i="2" s="1"/>
  <c r="FV13" i="2" a="1"/>
  <c r="FV13" i="2" s="1"/>
  <c r="FV14" i="2" s="1" a="1"/>
  <c r="FV14" i="2" s="1"/>
  <c r="DV94" i="2" a="1"/>
  <c r="DV94" i="2" s="1"/>
  <c r="DV95" i="2" s="1" a="1"/>
  <c r="DV95" i="2" s="1"/>
  <c r="EX13" i="2" a="1"/>
  <c r="EX13" i="2" s="1"/>
  <c r="EX14" i="2" s="1" a="1"/>
  <c r="EX14" i="2" s="1"/>
  <c r="EH13" i="2" a="1"/>
  <c r="EH13" i="2" s="1"/>
  <c r="EH14" i="2" s="1" a="1"/>
  <c r="EH14" i="2" s="1"/>
  <c r="DL13" i="2" a="1"/>
  <c r="DL13" i="2" s="1"/>
  <c r="DL14" i="2" s="1" a="1"/>
  <c r="DL14" i="2" s="1"/>
  <c r="DP78" i="2" a="1"/>
  <c r="DP78" i="2" s="1"/>
  <c r="DP79" i="2" s="1" a="1"/>
  <c r="DP79" i="2" s="1"/>
  <c r="GF78" i="2" a="1"/>
  <c r="GF78" i="2" s="1"/>
  <c r="GF79" i="2" s="1" a="1"/>
  <c r="GF79" i="2" s="1"/>
  <c r="DD94" i="2" a="1"/>
  <c r="DD94" i="2" s="1"/>
  <c r="DD95" i="2" s="1" a="1"/>
  <c r="DD95" i="2" s="1"/>
  <c r="FT78" i="2" a="1"/>
  <c r="FT78" i="2" s="1"/>
  <c r="FT79" i="2" s="1" a="1"/>
  <c r="FT79" i="2" s="1"/>
  <c r="EJ13" i="2" a="1"/>
  <c r="EJ13" i="2" s="1"/>
  <c r="EJ14" i="2" s="1" a="1"/>
  <c r="EJ14" i="2" s="1"/>
  <c r="DH13" i="2" a="1"/>
  <c r="DH13" i="2" s="1"/>
  <c r="DH14" i="2" s="1" a="1"/>
  <c r="DH14" i="2" s="1"/>
  <c r="GB51" i="2" a="1"/>
  <c r="GB51" i="2" s="1"/>
  <c r="GB52" i="2" s="1" a="1"/>
  <c r="GB52" i="2" s="1"/>
  <c r="DB13" i="2" a="1"/>
  <c r="DB13" i="2" s="1"/>
  <c r="DB14" i="2" s="1" a="1"/>
  <c r="DB14" i="2" s="1"/>
  <c r="EV78" i="2" a="1"/>
  <c r="EV78" i="2" s="1"/>
  <c r="EV79" i="2" s="1" a="1"/>
  <c r="EV79" i="2" s="1"/>
  <c r="FH13" i="2" a="1"/>
  <c r="FH13" i="2" s="1"/>
  <c r="FH14" i="2" s="1" a="1"/>
  <c r="FH14" i="2" s="1"/>
  <c r="EL13" i="2" a="1"/>
  <c r="EL13" i="2" s="1"/>
  <c r="EL14" i="2" s="1" a="1"/>
  <c r="EL14" i="2" s="1"/>
  <c r="ED78" i="2" a="1"/>
  <c r="ED78" i="2" s="1"/>
  <c r="ED79" i="2" s="1" a="1"/>
  <c r="ED79" i="2" s="1"/>
  <c r="FR78" i="2" a="1"/>
  <c r="FR78" i="2" s="1"/>
  <c r="FR79" i="2" s="1" a="1"/>
  <c r="FR79" i="2" s="1"/>
  <c r="ER13" i="2" a="1"/>
  <c r="ER13" i="2" s="1"/>
  <c r="ER14" i="2" s="1" a="1"/>
  <c r="ER14" i="2" s="1"/>
  <c r="DX78" i="2" a="1"/>
  <c r="DX78" i="2" s="1"/>
  <c r="DX79" i="2" s="1" a="1"/>
  <c r="DX79" i="2" s="1"/>
  <c r="CZ51" i="2" a="1"/>
  <c r="CZ51" i="2" s="1"/>
  <c r="CZ52" i="2" s="1" a="1"/>
  <c r="CZ52" i="2" s="1"/>
  <c r="DL78" i="2" a="1"/>
  <c r="DL78" i="2" s="1"/>
  <c r="DL79" i="2" s="1" a="1"/>
  <c r="DL79" i="2" s="1"/>
  <c r="DP13" i="2" a="1"/>
  <c r="DP13" i="2" s="1"/>
  <c r="DP14" i="2" s="1" a="1"/>
  <c r="DP14" i="2" s="1"/>
  <c r="EH78" i="2" a="1"/>
  <c r="EH78" i="2" s="1"/>
  <c r="EH79" i="2" s="1" a="1"/>
  <c r="EH79" i="2" s="1"/>
  <c r="EB13" i="2" a="1"/>
  <c r="EB13" i="2" s="1"/>
  <c r="EB14" i="2" s="1" a="1"/>
  <c r="EB14" i="2" s="1"/>
  <c r="EN94" i="2" a="1"/>
  <c r="EN94" i="2" s="1"/>
  <c r="EN95" i="2" s="1" a="1"/>
  <c r="EN95" i="2" s="1"/>
  <c r="EL94" i="2" a="1"/>
  <c r="EL94" i="2" s="1"/>
  <c r="EL95" i="2" s="1" a="1"/>
  <c r="EL95" i="2" s="1"/>
  <c r="FT94" i="2" a="1"/>
  <c r="FT94" i="2" s="1"/>
  <c r="FT95" i="2" s="1" a="1"/>
  <c r="FT95" i="2" s="1"/>
  <c r="ED51" i="2" a="1"/>
  <c r="ED51" i="2" s="1"/>
  <c r="ED52" i="2" s="1" a="1"/>
  <c r="ED52" i="2" s="1"/>
  <c r="FL51" i="2" a="1"/>
  <c r="FL51" i="2" s="1"/>
  <c r="FL52" i="2" s="1" a="1"/>
  <c r="FL52" i="2" s="1"/>
  <c r="GH51" i="2" a="1"/>
  <c r="GH51" i="2" s="1"/>
  <c r="GH52" i="2" s="1" a="1"/>
  <c r="GH52" i="2" s="1"/>
  <c r="ET51" i="2" a="1"/>
  <c r="ET51" i="2" s="1"/>
  <c r="ET52" i="2" s="1" a="1"/>
  <c r="ET52" i="2" s="1"/>
  <c r="FL13" i="2" a="1"/>
  <c r="FL13" i="2" s="1"/>
  <c r="FL14" i="2" s="1" a="1"/>
  <c r="FL14" i="2" s="1"/>
  <c r="DR13" i="2" a="1"/>
  <c r="DR13" i="2" s="1"/>
  <c r="DR14" i="2" s="1" a="1"/>
  <c r="DR14" i="2" s="1"/>
  <c r="GB78" i="2" a="1"/>
  <c r="GB78" i="2" s="1"/>
  <c r="GB79" i="2" s="1" a="1"/>
  <c r="GB79" i="2" s="1"/>
  <c r="FH94" i="2" a="1"/>
  <c r="FH94" i="2" s="1"/>
  <c r="FH95" i="2" s="1" a="1"/>
  <c r="FH95" i="2" s="1"/>
  <c r="EP78" i="2" a="1"/>
  <c r="EP78" i="2" s="1"/>
  <c r="EP79" i="2" s="1" a="1"/>
  <c r="EP79" i="2" s="1"/>
  <c r="GD13" i="2" a="1"/>
  <c r="GD13" i="2" s="1"/>
  <c r="GD14" i="2" s="1" a="1"/>
  <c r="GD14" i="2" s="1"/>
  <c r="FJ51" i="2" a="1"/>
  <c r="FJ51" i="2" s="1"/>
  <c r="FJ52" i="2" s="1" a="1"/>
  <c r="FJ52" i="2" s="1"/>
  <c r="FB13" i="2" a="1"/>
  <c r="FB13" i="2" s="1"/>
  <c r="FB14" i="2" s="1" a="1"/>
  <c r="FB14" i="2" s="1"/>
  <c r="DB94" i="2" a="1"/>
  <c r="DB94" i="2" s="1"/>
  <c r="DB95" i="2" s="1" a="1"/>
  <c r="DB95" i="2" s="1"/>
  <c r="EB51" i="2" a="1"/>
  <c r="EB51" i="2" s="1"/>
  <c r="EB52" i="2" s="1" a="1"/>
  <c r="EB52" i="2" s="1"/>
  <c r="FH51" i="2" a="1"/>
  <c r="FH51" i="2" s="1"/>
  <c r="FH52" i="2" s="1" a="1"/>
  <c r="FH52" i="2" s="1"/>
  <c r="GJ78" i="2" a="1"/>
  <c r="GJ78" i="2" s="1"/>
  <c r="GJ79" i="2" s="1" a="1"/>
  <c r="GJ79" i="2" s="1"/>
  <c r="FR94" i="2" a="1"/>
  <c r="FR94" i="2" s="1"/>
  <c r="FR95" i="2" s="1" a="1"/>
  <c r="FR95" i="2" s="1"/>
  <c r="EV51" i="2" a="1"/>
  <c r="EV51" i="2" s="1"/>
  <c r="EV52" i="2" s="1" a="1"/>
  <c r="EV52" i="2" s="1"/>
  <c r="DV51" i="2" a="1"/>
  <c r="DV51" i="2" s="1"/>
  <c r="DV52" i="2" s="1" a="1"/>
  <c r="DV52" i="2" s="1"/>
  <c r="FF94" i="2" a="1"/>
  <c r="FF94" i="2" s="1"/>
  <c r="FF95" i="2" s="1" a="1"/>
  <c r="FF95" i="2" s="1"/>
  <c r="ER78" i="2" a="1"/>
  <c r="ER78" i="2" s="1"/>
  <c r="ER79" i="2" s="1" a="1"/>
  <c r="ER79" i="2" s="1"/>
  <c r="CZ94" i="2" a="1"/>
  <c r="CZ94" i="2" s="1"/>
  <c r="CZ95" i="2" s="1" a="1"/>
  <c r="CZ95" i="2" s="1"/>
  <c r="DN51" i="2" a="1"/>
  <c r="DN51" i="2" s="1"/>
  <c r="DN52" i="2" s="1" a="1"/>
  <c r="DN52" i="2" s="1"/>
  <c r="GD51" i="2" a="1"/>
  <c r="GD51" i="2" s="1"/>
  <c r="GD52" i="2" s="1" a="1"/>
  <c r="GD52" i="2" s="1"/>
  <c r="GH78" i="2" a="1"/>
  <c r="GH78" i="2" s="1"/>
  <c r="GH79" i="2" s="1" a="1"/>
  <c r="GH79" i="2" s="1"/>
  <c r="DB51" i="2" a="1"/>
  <c r="DB51" i="2" s="1"/>
  <c r="DB52" i="2" s="1" a="1"/>
  <c r="DB52" i="2" s="1"/>
  <c r="DV13" i="2" a="1"/>
  <c r="DV13" i="2" s="1"/>
  <c r="DV14" i="2" s="1" a="1"/>
  <c r="DV14" i="2" s="1"/>
  <c r="CZ13" i="2" a="1"/>
  <c r="CZ13" i="2" s="1"/>
  <c r="CZ14" i="2" s="1" a="1"/>
  <c r="CZ14" i="2" s="1"/>
  <c r="EB78" i="2" a="1"/>
  <c r="EB78" i="2" s="1"/>
  <c r="EB79" i="2" s="1" a="1"/>
  <c r="EB79" i="2" s="1"/>
  <c r="ER94" i="2" a="1"/>
  <c r="ER94" i="2" s="1"/>
  <c r="ER95" i="2" s="1" a="1"/>
  <c r="ER95" i="2" s="1"/>
  <c r="FN78" i="2" a="1"/>
  <c r="FN78" i="2" s="1"/>
  <c r="FN79" i="2" s="1" a="1"/>
  <c r="FN79" i="2" s="1"/>
  <c r="EX78" i="2" a="1"/>
  <c r="EX78" i="2" s="1"/>
  <c r="EX79" i="2" s="1" a="1"/>
  <c r="EX79" i="2" s="1"/>
  <c r="FB78" i="2" a="1"/>
  <c r="FB78" i="2" s="1"/>
  <c r="FB79" i="2" s="1" a="1"/>
  <c r="FB79" i="2" s="1"/>
  <c r="ET13" i="2" a="1"/>
  <c r="ET13" i="2" s="1"/>
  <c r="ET14" i="2" s="1" a="1"/>
  <c r="ET14" i="2" s="1"/>
  <c r="FL94" i="2" a="1"/>
  <c r="FL94" i="2" s="1"/>
  <c r="FL95" i="2" s="1" a="1"/>
  <c r="FL95" i="2" s="1"/>
  <c r="DZ78" i="2" a="1"/>
  <c r="DZ78" i="2" s="1"/>
  <c r="DZ79" i="2" s="1" a="1"/>
  <c r="DZ79" i="2" s="1"/>
  <c r="DH94" i="2" a="1"/>
  <c r="DH94" i="2" s="1"/>
  <c r="DH95" i="2" s="1" a="1"/>
  <c r="DH95" i="2" s="1"/>
  <c r="DT13" i="2" a="1"/>
  <c r="DT13" i="2" s="1"/>
  <c r="DT14" i="2" s="1" a="1"/>
  <c r="DT14" i="2" s="1"/>
  <c r="DN78" i="2" a="1"/>
  <c r="DN78" i="2" s="1"/>
  <c r="DN79" i="2" s="1" a="1"/>
  <c r="DN79" i="2" s="1"/>
  <c r="EP13" i="2" a="1"/>
  <c r="EP13" i="2" s="1"/>
  <c r="EP14" i="2" s="1" a="1"/>
  <c r="EP14" i="2" s="1"/>
  <c r="DB78" i="2" a="1"/>
  <c r="DB78" i="2" s="1"/>
  <c r="DB79" i="2" s="1" a="1"/>
  <c r="DB79" i="2" s="1"/>
  <c r="FJ13" i="2" a="1"/>
  <c r="FJ13" i="2" s="1"/>
  <c r="FJ14" i="2" s="1" a="1"/>
  <c r="FJ14" i="2" s="1"/>
  <c r="DT78" i="2" a="1"/>
  <c r="DT78" i="2" s="1"/>
  <c r="DT79" i="2" s="1" a="1"/>
  <c r="DT79" i="2" s="1"/>
  <c r="DD13" i="2" a="1"/>
  <c r="DD13" i="2" s="1"/>
  <c r="DD14" i="2" s="1" a="1"/>
  <c r="DD14" i="2" s="1"/>
  <c r="FZ51" i="2" a="1"/>
  <c r="FZ51" i="2" s="1"/>
  <c r="FZ52" i="2" s="1" a="1"/>
  <c r="FZ52" i="2" s="1"/>
  <c r="ET78" i="2" a="1"/>
  <c r="ET78" i="2" s="1"/>
  <c r="ET79" i="2" s="1" a="1"/>
  <c r="ET79" i="2" s="1"/>
  <c r="FP13" i="2" a="1"/>
  <c r="FP13" i="2" s="1"/>
  <c r="FP14" i="2" s="1" a="1"/>
  <c r="FP14" i="2" s="1"/>
  <c r="FN51" i="2" a="1"/>
  <c r="FN51" i="2" s="1"/>
  <c r="FN52" i="2" s="1" a="1"/>
  <c r="FN52" i="2" s="1"/>
  <c r="EF78" i="2" a="1"/>
  <c r="EF78" i="2" s="1"/>
  <c r="EF79" i="2" s="1" a="1"/>
  <c r="EF79" i="2" s="1"/>
  <c r="FR13" i="2" a="1"/>
  <c r="FR13" i="2" s="1"/>
  <c r="FR14" i="2" s="1" a="1"/>
  <c r="FR14" i="2" s="1"/>
  <c r="DZ94" i="2" a="1"/>
  <c r="DZ94" i="2" s="1"/>
  <c r="DZ95" i="2" s="1" a="1"/>
  <c r="DZ95" i="2" s="1"/>
  <c r="EZ51" i="2" a="1"/>
  <c r="EZ51" i="2" s="1"/>
  <c r="EZ52" i="2" s="1" a="1"/>
  <c r="EZ52" i="2" s="1"/>
  <c r="DX94" i="2" a="1"/>
  <c r="DX94" i="2" s="1"/>
  <c r="DX95" i="2" s="1" a="1"/>
  <c r="DX95" i="2" s="1"/>
  <c r="DJ51" i="2" a="1"/>
  <c r="DJ51" i="2" s="1"/>
  <c r="DJ52" i="2" s="1" a="1"/>
  <c r="DJ52" i="2" s="1"/>
  <c r="ET94" i="2" a="1"/>
  <c r="ET94" i="2" s="1"/>
  <c r="ET95" i="2" s="1" a="1"/>
  <c r="ET95" i="2" s="1"/>
  <c r="FV78" i="2" a="1"/>
  <c r="FV78" i="2" s="1"/>
  <c r="FV79" i="2" s="1" a="1"/>
  <c r="FV79" i="2" s="1"/>
  <c r="DX13" i="2" a="1"/>
  <c r="DX13" i="2" s="1"/>
  <c r="DX14" i="2" s="1" a="1"/>
  <c r="DX14" i="2" s="1"/>
  <c r="EL78" i="2" a="1"/>
  <c r="EL78" i="2" s="1"/>
  <c r="EL79" i="2" s="1" a="1"/>
  <c r="EL79" i="2" s="1"/>
  <c r="FP51" i="2" a="1"/>
  <c r="FP51" i="2" s="1"/>
  <c r="FP52" i="2" s="1" a="1"/>
  <c r="FP52" i="2" s="1"/>
  <c r="GL51" i="2" a="1"/>
  <c r="GL51" i="2" s="1"/>
  <c r="GL52" i="2" s="1" a="1"/>
  <c r="GL52" i="2" s="1"/>
  <c r="FV94" i="2" a="1"/>
  <c r="FV94" i="2" s="1"/>
  <c r="FV95" i="2" s="1" a="1"/>
  <c r="FV95" i="2" s="1"/>
  <c r="DF13" i="2" a="1"/>
  <c r="DF13" i="2" s="1"/>
  <c r="DF14" i="2" s="1" a="1"/>
  <c r="DF14" i="2" s="1"/>
  <c r="FD51" i="2" a="1"/>
  <c r="FD51" i="2" s="1"/>
  <c r="FD52" i="2" s="1" a="1"/>
  <c r="FD52" i="2" s="1"/>
  <c r="FF78" i="2" a="1"/>
  <c r="FF78" i="2" s="1"/>
  <c r="FF79" i="2" s="1" a="1"/>
  <c r="FF79" i="2" s="1"/>
  <c r="FD13" i="2" a="1"/>
  <c r="FD13" i="2" s="1"/>
  <c r="FD14" i="2" s="1" a="1"/>
  <c r="FD14" i="2" s="1"/>
  <c r="GH94" i="2" a="1"/>
  <c r="GH94" i="2" s="1"/>
  <c r="GH95" i="2" s="1" a="1"/>
  <c r="GH95" i="2" s="1"/>
  <c r="FT51" i="2" a="1"/>
  <c r="FT51" i="2" s="1"/>
  <c r="FT52" i="2" s="1" a="1"/>
  <c r="FT52" i="2" s="1"/>
  <c r="DT51" i="2" a="1"/>
  <c r="DT51" i="2" s="1"/>
  <c r="DT52" i="2" s="1" a="1"/>
  <c r="DT52" i="2" s="1"/>
  <c r="DL51" i="2" a="1"/>
  <c r="DL51" i="2" s="1"/>
  <c r="DL52" i="2" s="1" a="1"/>
  <c r="DL52" i="2" s="1"/>
  <c r="AV78" i="2" a="1"/>
  <c r="AV78" i="2" s="1"/>
  <c r="AV79" i="2" s="1"/>
  <c r="BV13" i="2" a="1"/>
  <c r="BV13" i="2" s="1"/>
  <c r="BV14" i="2" s="1" a="1"/>
  <c r="BV14" i="2" s="1"/>
  <c r="BZ13" i="2" a="1"/>
  <c r="BZ13" i="2" s="1"/>
  <c r="BZ14" i="2" s="1" a="1"/>
  <c r="BZ14" i="2" s="1"/>
  <c r="BJ78" i="2" a="1"/>
  <c r="BJ78" i="2" s="1"/>
  <c r="BJ79" i="2" s="1"/>
  <c r="CJ51" i="2" a="1"/>
  <c r="CJ51" i="2" s="1"/>
  <c r="CJ52" i="2" s="1"/>
  <c r="V13" i="2" a="1"/>
  <c r="V13" i="2" s="1"/>
  <c r="V14" i="2" s="1" a="1"/>
  <c r="V14" i="2" s="1"/>
  <c r="BR78" i="2" a="1"/>
  <c r="BR78" i="2" s="1"/>
  <c r="BR79" i="2" s="1"/>
  <c r="Z51" i="2" a="1"/>
  <c r="Z51" i="2" s="1"/>
  <c r="Z52" i="2" s="1"/>
  <c r="BD78" i="2" a="1"/>
  <c r="BD78" i="2" s="1"/>
  <c r="BD79" i="2" s="1"/>
  <c r="CV94" i="2" a="1"/>
  <c r="CV94" i="2" s="1"/>
  <c r="CV95" i="2" s="1"/>
  <c r="AP78" i="2" a="1"/>
  <c r="AP78" i="2" s="1"/>
  <c r="AP79" i="2" s="1"/>
  <c r="BV94" i="2" a="1"/>
  <c r="BV94" i="2" s="1"/>
  <c r="BV95" i="2" s="1"/>
  <c r="AB78" i="2" a="1"/>
  <c r="AB78" i="2" s="1"/>
  <c r="AB79" i="2" s="1"/>
  <c r="AJ78" i="2" a="1"/>
  <c r="AJ78" i="2" s="1"/>
  <c r="AJ79" i="2" s="1"/>
  <c r="AP51" i="2" a="1"/>
  <c r="AP51" i="2" s="1"/>
  <c r="AP52" i="2" s="1"/>
  <c r="AX13" i="2" a="1"/>
  <c r="AX13" i="2" s="1"/>
  <c r="AX14" i="2" s="1" a="1"/>
  <c r="AX14" i="2" s="1"/>
  <c r="BF13" i="2" a="1"/>
  <c r="BF13" i="2" s="1"/>
  <c r="BF14" i="2" s="1" a="1"/>
  <c r="BF14" i="2" s="1"/>
  <c r="CN94" i="2" a="1"/>
  <c r="CN94" i="2" s="1"/>
  <c r="CN95" i="2" s="1"/>
  <c r="T78" i="2" a="1"/>
  <c r="T78" i="2" s="1"/>
  <c r="AL94" i="2" a="1"/>
  <c r="AL94" i="2" s="1"/>
  <c r="AL95" i="2" s="1"/>
  <c r="AT94" i="2" a="1"/>
  <c r="AT94" i="2" s="1"/>
  <c r="AT95" i="2" s="1"/>
  <c r="CT13" i="2" a="1"/>
  <c r="CT13" i="2" s="1"/>
  <c r="CT14" i="2" s="1" a="1"/>
  <c r="CT14" i="2" s="1"/>
  <c r="V78" i="2" a="1"/>
  <c r="V78" i="2" s="1"/>
  <c r="V79" i="2" s="1"/>
  <c r="AZ94" i="2" a="1"/>
  <c r="AZ94" i="2" s="1"/>
  <c r="AZ95" i="2" s="1"/>
  <c r="Z94" i="2" a="1"/>
  <c r="Z94" i="2" s="1"/>
  <c r="Z95" i="2" s="1"/>
  <c r="BF51" i="2" a="1"/>
  <c r="BF51" i="2" s="1"/>
  <c r="BF52" i="2" s="1"/>
  <c r="CF94" i="2" a="1"/>
  <c r="CF94" i="2" s="1"/>
  <c r="CF95" i="2" s="1"/>
  <c r="BH51" i="2" a="1"/>
  <c r="BH51" i="2" s="1"/>
  <c r="BH52" i="2" s="1"/>
  <c r="BX13" i="2" a="1"/>
  <c r="BX13" i="2" s="1"/>
  <c r="BX14" i="2" s="1" a="1"/>
  <c r="BX14" i="2" s="1"/>
  <c r="AF94" i="2" a="1"/>
  <c r="AF94" i="2" s="1"/>
  <c r="AF95" i="2" s="1"/>
  <c r="AH51" i="2" a="1"/>
  <c r="AH51" i="2" s="1"/>
  <c r="AH52" i="2" s="1"/>
  <c r="AP13" i="2" a="1"/>
  <c r="AP13" i="2" s="1"/>
  <c r="AP14" i="2" s="1" a="1"/>
  <c r="AP14" i="2" s="1"/>
  <c r="AJ51" i="2" a="1"/>
  <c r="AJ51" i="2" s="1"/>
  <c r="AJ52" i="2" s="1"/>
  <c r="N13" i="2" a="1"/>
  <c r="N13" i="2" s="1"/>
  <c r="N14" i="2" s="1" a="1"/>
  <c r="N14" i="2" s="1"/>
  <c r="CP78" i="2" a="1"/>
  <c r="CP78" i="2" s="1"/>
  <c r="CP79" i="2" s="1"/>
  <c r="CT94" i="2" a="1"/>
  <c r="CT94" i="2" s="1"/>
  <c r="CT95" i="2" s="1"/>
  <c r="BN13" i="2" a="1"/>
  <c r="BN13" i="2" s="1"/>
  <c r="BN14" i="2" s="1" a="1"/>
  <c r="BN14" i="2" s="1"/>
  <c r="BP78" i="2" a="1"/>
  <c r="BP78" i="2" s="1"/>
  <c r="BP79" i="2" s="1"/>
  <c r="CH94" i="2" a="1"/>
  <c r="CH94" i="2" s="1"/>
  <c r="CH95" i="2" s="1"/>
  <c r="P13" i="2" a="1"/>
  <c r="P13" i="2" s="1"/>
  <c r="P14" i="2" s="1" a="1"/>
  <c r="P14" i="2" s="1"/>
  <c r="AR13" i="2" a="1"/>
  <c r="AR13" i="2" s="1"/>
  <c r="AR14" i="2" s="1" a="1"/>
  <c r="AR14" i="2" s="1"/>
  <c r="AB13" i="2" a="1"/>
  <c r="AB13" i="2" s="1"/>
  <c r="AB14" i="2" s="1" a="1"/>
  <c r="AB14" i="2" s="1"/>
  <c r="L13" i="2" a="1"/>
  <c r="L13" i="2" s="1"/>
  <c r="L14" i="2" s="1" a="1"/>
  <c r="L14" i="2" s="1"/>
  <c r="CL13" i="2" a="1"/>
  <c r="CL13" i="2" s="1"/>
  <c r="CL14" i="2" s="1" a="1"/>
  <c r="CL14" i="2" s="1"/>
  <c r="J51" i="2" a="1"/>
  <c r="J51" i="2" s="1"/>
  <c r="J52" i="2" s="1"/>
  <c r="AH13" i="2" a="1"/>
  <c r="AH13" i="2" s="1"/>
  <c r="AH14" i="2" s="1" a="1"/>
  <c r="AH14" i="2" s="1"/>
  <c r="BF78" i="2" a="1"/>
  <c r="BF78" i="2" s="1"/>
  <c r="BF79" i="2" s="1"/>
  <c r="N51" i="2" a="1"/>
  <c r="N51" i="2" s="1"/>
  <c r="N52" i="2" s="1"/>
  <c r="AR78" i="2" a="1"/>
  <c r="AR78" i="2" s="1"/>
  <c r="AR79" i="2" s="1"/>
  <c r="CJ94" i="2" a="1"/>
  <c r="CJ94" i="2" s="1"/>
  <c r="CJ95" i="2" s="1"/>
  <c r="AD78" i="2" a="1"/>
  <c r="AD78" i="2" s="1"/>
  <c r="AD79" i="2" s="1"/>
  <c r="BJ94" i="2" a="1"/>
  <c r="BJ94" i="2" s="1"/>
  <c r="BJ95" i="2" s="1"/>
  <c r="P78" i="2" a="1"/>
  <c r="P78" i="2" s="1"/>
  <c r="P79" i="2" s="1"/>
  <c r="CN51" i="2" a="1"/>
  <c r="CN51" i="2" s="1"/>
  <c r="CN52" i="2" s="1"/>
  <c r="AX78" i="2" a="1"/>
  <c r="AX78" i="2" s="1"/>
  <c r="AX79" i="2" s="1"/>
  <c r="CF78" i="2" a="1"/>
  <c r="CF78" i="2" s="1"/>
  <c r="CF79" i="2" s="1"/>
  <c r="CV51" i="2" a="1"/>
  <c r="CV51" i="2" s="1"/>
  <c r="CV52" i="2" s="1"/>
  <c r="BZ94" i="2" a="1"/>
  <c r="BZ94" i="2" s="1"/>
  <c r="BZ95" i="2" s="1"/>
  <c r="CP51" i="2" a="1"/>
  <c r="CP51" i="2" s="1"/>
  <c r="CP52" i="2" s="1"/>
  <c r="AL78" i="2" a="1"/>
  <c r="AL78" i="2" s="1"/>
  <c r="AL79" i="2" s="1"/>
  <c r="CF13" i="2" a="1"/>
  <c r="CF13" i="2" s="1"/>
  <c r="CF14" i="2" s="1" a="1"/>
  <c r="CF14" i="2" s="1"/>
  <c r="BV78" i="2" a="1"/>
  <c r="BV78" i="2" s="1"/>
  <c r="BV79" i="2" s="1"/>
  <c r="BN94" i="2" a="1"/>
  <c r="BN94" i="2" s="1"/>
  <c r="BN95" i="2" s="1"/>
  <c r="CD51" i="2" a="1"/>
  <c r="CD51" i="2" s="1"/>
  <c r="CD52" i="2" s="1"/>
  <c r="AB94" i="2" a="1"/>
  <c r="AB94" i="2" s="1"/>
  <c r="AB95" i="2" s="1"/>
  <c r="AV94" i="2" a="1"/>
  <c r="AV94" i="2" s="1"/>
  <c r="AV95" i="2" s="1"/>
  <c r="BT78" i="2" a="1"/>
  <c r="BT78" i="2" s="1"/>
  <c r="BT79" i="2" s="1"/>
  <c r="CH78" i="2" a="1"/>
  <c r="CH78" i="2" s="1"/>
  <c r="CH79" i="2" s="1"/>
  <c r="P94" i="2" a="1"/>
  <c r="P94" i="2" s="1"/>
  <c r="P95" i="2" s="1"/>
  <c r="AL13" i="2" a="1"/>
  <c r="AL13" i="2" s="1"/>
  <c r="AL14" i="2" s="1" a="1"/>
  <c r="AL14" i="2" s="1"/>
  <c r="R94" i="2" a="1"/>
  <c r="R94" i="2" s="1"/>
  <c r="R95" i="2" s="1"/>
  <c r="BX78" i="2" a="1"/>
  <c r="BX78" i="2" s="1"/>
  <c r="BX79" i="2" s="1"/>
  <c r="CN78" i="2" a="1"/>
  <c r="CN78" i="2" s="1"/>
  <c r="CN79" i="2" s="1"/>
  <c r="BL78" i="2" a="1"/>
  <c r="BL78" i="2" s="1"/>
  <c r="BL79" i="2" s="1"/>
  <c r="BH94" i="2" a="1"/>
  <c r="BH94" i="2" s="1"/>
  <c r="BH95" i="2" s="1"/>
  <c r="CD94" i="2" a="1"/>
  <c r="CD94" i="2" s="1"/>
  <c r="CD95" i="2" s="1"/>
  <c r="CR94" i="2" a="1"/>
  <c r="CR94" i="2" s="1"/>
  <c r="CR95" i="2" s="1"/>
  <c r="X51" i="2" a="1"/>
  <c r="X51" i="2" s="1"/>
  <c r="X52" i="2" s="1"/>
  <c r="AN13" i="2" a="1"/>
  <c r="AN13" i="2" s="1"/>
  <c r="AN14" i="2" s="1" a="1"/>
  <c r="AN14" i="2" s="1"/>
  <c r="J13" i="2" a="1"/>
  <c r="J13" i="2" s="1"/>
  <c r="J14" i="2" s="1" a="1"/>
  <c r="J14" i="2" s="1"/>
  <c r="AZ13" i="2" a="1"/>
  <c r="AZ13" i="2" s="1"/>
  <c r="AZ14" i="2" s="1" a="1"/>
  <c r="AZ14" i="2" s="1"/>
  <c r="CJ13" i="2" a="1"/>
  <c r="CJ13" i="2" s="1"/>
  <c r="CJ14" i="2" s="1" a="1"/>
  <c r="CJ14" i="2" s="1"/>
  <c r="T13" i="2" a="1"/>
  <c r="T13" i="2" s="1"/>
  <c r="BH13" i="2" a="1"/>
  <c r="BH13" i="2" s="1"/>
  <c r="BH14" i="2" s="1" a="1"/>
  <c r="BH14" i="2" s="1"/>
  <c r="BP13" i="2" a="1"/>
  <c r="BP13" i="2" s="1"/>
  <c r="BP14" i="2" s="1" a="1"/>
  <c r="BP14" i="2" s="1"/>
  <c r="BT94" i="2" a="1"/>
  <c r="BT94" i="2" s="1"/>
  <c r="BT95" i="2" s="1"/>
  <c r="BZ51" i="2" a="1"/>
  <c r="BZ51" i="2" s="1"/>
  <c r="BZ52" i="2" s="1"/>
  <c r="L78" i="2" a="1"/>
  <c r="L78" i="2" s="1"/>
  <c r="L79" i="2" s="1"/>
  <c r="AT13" i="2" a="1"/>
  <c r="AT13" i="2" s="1"/>
  <c r="AT14" i="2" s="1" a="1"/>
  <c r="AT14" i="2" s="1"/>
  <c r="AB51" i="2" a="1"/>
  <c r="AB51" i="2" s="1"/>
  <c r="AB52" i="2" s="1"/>
  <c r="AD51" i="2" a="1"/>
  <c r="AD51" i="2" s="1"/>
  <c r="AD52" i="2" s="1"/>
  <c r="AT78" i="2" a="1"/>
  <c r="AT78" i="2" s="1"/>
  <c r="AT79" i="2" s="1"/>
  <c r="CL94" i="2" a="1"/>
  <c r="CL94" i="2" s="1"/>
  <c r="CL95" i="2" s="1"/>
  <c r="AF78" i="2" a="1"/>
  <c r="AF78" i="2" s="1"/>
  <c r="AF79" i="2" s="1"/>
  <c r="BX94" i="2" a="1"/>
  <c r="BX94" i="2" s="1"/>
  <c r="BX95" i="2" s="1"/>
  <c r="R78" i="2" a="1"/>
  <c r="R78" i="2" s="1"/>
  <c r="R79" i="2" s="1"/>
  <c r="AX94" i="2" a="1"/>
  <c r="AX94" i="2" s="1"/>
  <c r="AX95" i="2" s="1"/>
  <c r="AV13" i="2" a="1"/>
  <c r="AV13" i="2" s="1"/>
  <c r="AV14" i="2" s="1" a="1"/>
  <c r="AV14" i="2" s="1"/>
  <c r="CV13" i="2" a="1"/>
  <c r="CV13" i="2" s="1"/>
  <c r="CV14" i="2" s="1" a="1"/>
  <c r="CV14" i="2" s="1"/>
  <c r="R51" i="2" a="1"/>
  <c r="R51" i="2" s="1"/>
  <c r="R52" i="2" s="1"/>
  <c r="AH78" i="2" a="1"/>
  <c r="AH78" i="2" s="1"/>
  <c r="AH79" i="2" s="1"/>
  <c r="BL94" i="2" a="1"/>
  <c r="BL94" i="2" s="1"/>
  <c r="BL95" i="2" s="1"/>
  <c r="CB51" i="2" a="1"/>
  <c r="CB51" i="2" s="1"/>
  <c r="CB52" i="2" s="1"/>
  <c r="BL13" i="2" a="1"/>
  <c r="BL13" i="2" s="1"/>
  <c r="BL14" i="2" s="1" a="1"/>
  <c r="BL14" i="2" s="1"/>
  <c r="CL51" i="2" a="1"/>
  <c r="CL51" i="2" s="1"/>
  <c r="CL52" i="2" s="1"/>
  <c r="CB94" i="2" a="1"/>
  <c r="CB94" i="2" s="1"/>
  <c r="CB95" i="2" s="1"/>
  <c r="CR51" i="2" a="1"/>
  <c r="CR51" i="2" s="1"/>
  <c r="CR52" i="2" s="1"/>
  <c r="BP51" i="2" a="1"/>
  <c r="BP51" i="2" s="1"/>
  <c r="BP52" i="2" s="1"/>
  <c r="CV78" i="2" a="1"/>
  <c r="CV78" i="2" s="1"/>
  <c r="CV79" i="2" s="1"/>
  <c r="R13" i="2" a="1"/>
  <c r="R13" i="2" s="1"/>
  <c r="R14" i="2" s="1" a="1"/>
  <c r="R14" i="2" s="1"/>
  <c r="CH51" i="2" a="1"/>
  <c r="CH51" i="2" s="1"/>
  <c r="CH52" i="2" s="1"/>
  <c r="AF51" i="2" a="1"/>
  <c r="AF51" i="2" s="1"/>
  <c r="AF52" i="2" s="1"/>
  <c r="AD13" i="2" a="1"/>
  <c r="AD13" i="2" s="1"/>
  <c r="AD14" i="2" s="1" a="1"/>
  <c r="AD14" i="2" s="1"/>
  <c r="AV51" i="2" a="1"/>
  <c r="AV51" i="2" s="1"/>
  <c r="AV52" i="2" s="1"/>
  <c r="BB51" i="2" a="1"/>
  <c r="BB51" i="2" s="1"/>
  <c r="BB52" i="2" s="1"/>
  <c r="T94" i="2" a="1"/>
  <c r="T94" i="2" s="1"/>
  <c r="V51" i="2" a="1"/>
  <c r="V51" i="2" s="1"/>
  <c r="V52" i="2" s="1"/>
  <c r="CH13" i="2" a="1"/>
  <c r="CH13" i="2" s="1"/>
  <c r="CH14" i="2" s="1" a="1"/>
  <c r="CH14" i="2" s="1"/>
  <c r="BN51" i="2" a="1"/>
  <c r="BN51" i="2" s="1"/>
  <c r="BN52" i="2" s="1"/>
  <c r="BN78" i="2" a="1"/>
  <c r="BN78" i="2" s="1"/>
  <c r="BN79" i="2" s="1"/>
  <c r="CR13" i="2" a="1"/>
  <c r="CR13" i="2" s="1"/>
  <c r="CR14" i="2" s="1" a="1"/>
  <c r="CR14" i="2" s="1"/>
  <c r="CD78" i="2" a="1"/>
  <c r="CD78" i="2" s="1"/>
  <c r="CD79" i="2" s="1"/>
  <c r="BB78" i="2" a="1"/>
  <c r="BB78" i="2" s="1"/>
  <c r="BB79" i="2" s="1"/>
  <c r="BR13" i="2" a="1"/>
  <c r="BR13" i="2" s="1"/>
  <c r="BR14" i="2" s="1" a="1"/>
  <c r="BR14" i="2" s="1"/>
  <c r="X13" i="2" a="1"/>
  <c r="X13" i="2" s="1"/>
  <c r="X14" i="2" s="1" a="1"/>
  <c r="X14" i="2" s="1"/>
  <c r="AR94" i="2" a="1"/>
  <c r="AR94" i="2" s="1"/>
  <c r="AR95" i="2" s="1"/>
  <c r="CJ78" i="2" a="1"/>
  <c r="CJ78" i="2" s="1"/>
  <c r="CJ79" i="2" s="1"/>
  <c r="AJ13" i="2" a="1"/>
  <c r="AJ13" i="2" s="1"/>
  <c r="AJ14" i="2" s="1" a="1"/>
  <c r="AJ14" i="2" s="1"/>
  <c r="BV51" i="2" a="1"/>
  <c r="BV51" i="2" s="1"/>
  <c r="BV52" i="2" s="1"/>
  <c r="T51" i="2" a="1"/>
  <c r="T51" i="2" s="1"/>
  <c r="BR94" i="2" a="1"/>
  <c r="BR94" i="2" s="1"/>
  <c r="BR95" i="2" s="1"/>
  <c r="X94" i="2" a="1"/>
  <c r="X94" i="2" s="1"/>
  <c r="X95" i="2" s="1"/>
  <c r="BZ78" i="2" a="1"/>
  <c r="BZ78" i="2" s="1"/>
  <c r="BZ79" i="2" s="1"/>
  <c r="BD13" i="2" a="1"/>
  <c r="BD13" i="2" s="1"/>
  <c r="BD14" i="2" s="1" a="1"/>
  <c r="BD14" i="2" s="1"/>
  <c r="CB78" i="2" a="1"/>
  <c r="CB78" i="2" s="1"/>
  <c r="CB79" i="2" s="1"/>
  <c r="AZ78" i="2" a="1"/>
  <c r="AZ78" i="2" s="1"/>
  <c r="AZ79" i="2" s="1"/>
  <c r="P51" i="2" a="1"/>
  <c r="P51" i="2" s="1"/>
  <c r="P52" i="2" s="1"/>
  <c r="AL51" i="2" a="1"/>
  <c r="AL51" i="2" s="1"/>
  <c r="AL52" i="2" s="1"/>
  <c r="AN78" i="2" a="1"/>
  <c r="AN78" i="2" s="1"/>
  <c r="AN79" i="2" s="1"/>
  <c r="AJ94" i="2" a="1"/>
  <c r="AJ94" i="2" s="1"/>
  <c r="AJ95" i="2" s="1"/>
  <c r="Z13" i="2" a="1"/>
  <c r="Z13" i="2" s="1"/>
  <c r="Z14" i="2" s="1" a="1"/>
  <c r="Z14" i="2" s="1"/>
  <c r="AF13" i="2" a="1"/>
  <c r="AF13" i="2" s="1"/>
  <c r="AF14" i="2" s="1" a="1"/>
  <c r="AF14" i="2" s="1"/>
  <c r="BL51" i="2" a="1"/>
  <c r="BL51" i="2" s="1"/>
  <c r="BL52" i="2" s="1"/>
  <c r="BX51" i="2" a="1"/>
  <c r="BX51" i="2" s="1"/>
  <c r="BX52" i="2" s="1"/>
  <c r="V94" i="2" a="1"/>
  <c r="V94" i="2" s="1"/>
  <c r="V95" i="2" s="1"/>
  <c r="CD13" i="2" a="1"/>
  <c r="CD13" i="2" s="1"/>
  <c r="CD14" i="2" s="1" a="1"/>
  <c r="CD14" i="2" s="1"/>
  <c r="X78" i="2" a="1"/>
  <c r="X78" i="2" s="1"/>
  <c r="X79" i="2" s="1"/>
  <c r="Z78" i="2" a="1"/>
  <c r="Z78" i="2" s="1"/>
  <c r="Z79" i="2" s="1"/>
  <c r="BP94" i="2" a="1"/>
  <c r="BP94" i="2" s="1"/>
  <c r="BP95" i="2" s="1"/>
  <c r="J78" i="2" a="1"/>
  <c r="J78" i="2" s="1"/>
  <c r="J79" i="2" s="1"/>
  <c r="BB94" i="2" a="1"/>
  <c r="BB94" i="2" s="1"/>
  <c r="BB95" i="2" s="1"/>
  <c r="CF51" i="2" a="1"/>
  <c r="CF51" i="2" s="1"/>
  <c r="CF52" i="2" s="1"/>
  <c r="AN94" i="2" a="1"/>
  <c r="AN94" i="2" s="1"/>
  <c r="AN95" i="2" s="1"/>
  <c r="BR51" i="2" a="1"/>
  <c r="BR51" i="2" s="1"/>
  <c r="BR52" i="2" s="1"/>
  <c r="N94" i="2" a="1"/>
  <c r="N94" i="2" s="1"/>
  <c r="N95" i="2" s="1"/>
  <c r="BD51" i="2" a="1"/>
  <c r="BD51" i="2" s="1"/>
  <c r="BD52" i="2" s="1"/>
  <c r="BT13" i="2" a="1"/>
  <c r="BT13" i="2" s="1"/>
  <c r="BT14" i="2" s="1" a="1"/>
  <c r="BT14" i="2" s="1"/>
  <c r="AZ51" i="2" a="1"/>
  <c r="AZ51" i="2" s="1"/>
  <c r="AZ52" i="2" s="1"/>
  <c r="BJ13" i="2" a="1"/>
  <c r="BJ13" i="2" s="1"/>
  <c r="BJ14" i="2" s="1" a="1"/>
  <c r="BJ14" i="2" s="1"/>
  <c r="L94" i="2" a="1"/>
  <c r="L94" i="2" s="1"/>
  <c r="L95" i="2" s="1"/>
  <c r="CP94" i="2" a="1"/>
  <c r="CP94" i="2" s="1"/>
  <c r="CP95" i="2" s="1"/>
  <c r="CP13" i="2" a="1"/>
  <c r="CP13" i="2" s="1"/>
  <c r="CP14" i="2" s="1" a="1"/>
  <c r="CP14" i="2" s="1"/>
  <c r="N78" i="2" a="1"/>
  <c r="N78" i="2" s="1"/>
  <c r="N79" i="2" s="1"/>
  <c r="CR78" i="2" a="1"/>
  <c r="CR78" i="2" s="1"/>
  <c r="CR79" i="2" s="1"/>
  <c r="CT78" i="2" a="1"/>
  <c r="CT78" i="2" s="1"/>
  <c r="CT79" i="2" s="1"/>
  <c r="BD94" i="2" a="1"/>
  <c r="BD94" i="2" s="1"/>
  <c r="BD95" i="2" s="1"/>
  <c r="CT51" i="2" a="1"/>
  <c r="CT51" i="2" s="1"/>
  <c r="CT52" i="2" s="1"/>
  <c r="AP94" i="2" a="1"/>
  <c r="AP94" i="2" s="1"/>
  <c r="AP95" i="2" s="1"/>
  <c r="BT51" i="2" a="1"/>
  <c r="BT51" i="2" s="1"/>
  <c r="BT52" i="2" s="1"/>
  <c r="AR51" i="2" a="1"/>
  <c r="AR51" i="2" s="1"/>
  <c r="AR52" i="2" s="1"/>
  <c r="BH78" i="2" a="1"/>
  <c r="BH78" i="2" s="1"/>
  <c r="BH79" i="2" s="1"/>
  <c r="AD94" i="2" a="1"/>
  <c r="AD94" i="2" s="1"/>
  <c r="AD95" i="2" s="1"/>
  <c r="AT51" i="2" a="1"/>
  <c r="AT51" i="2" s="1"/>
  <c r="AT52" i="2" s="1"/>
  <c r="CN13" i="2" a="1"/>
  <c r="CN13" i="2" s="1"/>
  <c r="CN14" i="2" s="1" a="1"/>
  <c r="CN14" i="2" s="1"/>
  <c r="AH94" i="2" a="1"/>
  <c r="AH94" i="2" s="1"/>
  <c r="AH95" i="2" s="1"/>
  <c r="CL78" i="2" a="1"/>
  <c r="CL78" i="2" s="1"/>
  <c r="CL79" i="2" s="1"/>
  <c r="BF94" i="2" a="1"/>
  <c r="BF94" i="2" s="1"/>
  <c r="BF95" i="2" s="1"/>
  <c r="J94" i="2" a="1"/>
  <c r="J94" i="2" s="1"/>
  <c r="J95" i="2" s="1"/>
  <c r="BJ51" i="2" a="1"/>
  <c r="BJ51" i="2" s="1"/>
  <c r="BJ52" i="2" s="1"/>
  <c r="AN51" i="2" a="1"/>
  <c r="AN51" i="2" s="1"/>
  <c r="AN52" i="2" s="1"/>
  <c r="BB13" i="2" a="1"/>
  <c r="BB13" i="2" s="1"/>
  <c r="BB14" i="2" s="1" a="1"/>
  <c r="BB14" i="2" s="1"/>
  <c r="AX51" i="2" a="1"/>
  <c r="AX51" i="2" s="1"/>
  <c r="AX52" i="2" s="1"/>
  <c r="CB13" i="2" a="1"/>
  <c r="CB13" i="2" s="1"/>
  <c r="CB14" i="2" s="1" a="1"/>
  <c r="CB14" i="2" s="1"/>
  <c r="L51" i="2" a="1"/>
  <c r="L51" i="2" s="1"/>
  <c r="L52" i="2" s="1"/>
  <c r="DE4" i="2" l="1" a="1"/>
  <c r="DE4" i="2" s="1"/>
  <c r="F42" i="1" s="1"/>
  <c r="K42" i="1" s="1"/>
  <c r="DE2" i="2"/>
  <c r="F40" i="1" s="1"/>
  <c r="BM2" i="3" s="1"/>
  <c r="DE5" i="2" a="1"/>
  <c r="DE5" i="2" s="1"/>
  <c r="F43" i="1" s="1"/>
  <c r="CH2" i="3" s="1"/>
  <c r="DF2" i="2" a="1"/>
  <c r="DF2" i="2" s="1"/>
  <c r="G40" i="1" s="1"/>
  <c r="DE3" i="2" a="1"/>
  <c r="DE3" i="2" s="1"/>
  <c r="F41" i="1" s="1"/>
  <c r="L41" i="1" s="1"/>
  <c r="M41" i="1" s="1"/>
  <c r="N41" i="1" s="1"/>
  <c r="DF5" i="2" a="1"/>
  <c r="DF5" i="2" s="1"/>
  <c r="G43" i="1" s="1"/>
  <c r="DF4" i="2" a="1"/>
  <c r="DF4" i="2" s="1"/>
  <c r="G42" i="1" s="1"/>
  <c r="DF3" i="2" a="1"/>
  <c r="DF3" i="2" s="1"/>
  <c r="G41" i="1" s="1"/>
  <c r="CA2" i="3"/>
  <c r="L42" i="1"/>
  <c r="M42" i="1" s="1"/>
  <c r="N42" i="1" s="1"/>
  <c r="I42" i="1"/>
  <c r="A10" i="3" s="1"/>
  <c r="J42" i="1"/>
  <c r="T79" i="2"/>
  <c r="O4" i="2" s="1" a="1"/>
  <c r="O4" i="2" s="1"/>
  <c r="F32" i="1" s="1"/>
  <c r="B4" i="3" s="1"/>
  <c r="P4" i="2" a="1"/>
  <c r="P4" i="2" s="1"/>
  <c r="T95" i="2"/>
  <c r="O5" i="2" s="1"/>
  <c r="F33" i="1" s="1"/>
  <c r="B5" i="3" s="1"/>
  <c r="P5" i="2" a="1"/>
  <c r="P5" i="2" s="1"/>
  <c r="T14" i="2" a="1"/>
  <c r="T14" i="2" s="1"/>
  <c r="O2" i="2" s="1"/>
  <c r="P2" i="2"/>
  <c r="T52" i="2"/>
  <c r="O3" i="2" s="1" a="1"/>
  <c r="O3" i="2" s="1"/>
  <c r="F31" i="1" s="1"/>
  <c r="B3" i="3" s="1"/>
  <c r="P3" i="2" a="1"/>
  <c r="P3" i="2" s="1"/>
  <c r="B10" i="3" l="1"/>
  <c r="F30" i="1"/>
  <c r="B2" i="3" s="1"/>
  <c r="B11" i="3"/>
  <c r="J40" i="1"/>
  <c r="B8" i="3"/>
  <c r="K40" i="1"/>
  <c r="I40" i="1"/>
  <c r="A8" i="3" s="1"/>
  <c r="L40" i="1"/>
  <c r="M40" i="1" s="1"/>
  <c r="N40" i="1" s="1"/>
  <c r="BN4" i="3" s="1"/>
  <c r="J43" i="1"/>
  <c r="I41" i="1"/>
  <c r="A9" i="3" s="1"/>
  <c r="B9" i="3"/>
  <c r="J41" i="1"/>
  <c r="K41" i="1"/>
  <c r="BT2" i="3"/>
  <c r="BT12" i="3" s="1"/>
  <c r="BU12" i="3" s="1"/>
  <c r="S41" i="1" s="1"/>
  <c r="L43" i="1"/>
  <c r="M43" i="1" s="1"/>
  <c r="K43" i="1"/>
  <c r="I43" i="1"/>
  <c r="A11" i="3" s="1"/>
  <c r="BU4" i="3"/>
  <c r="BU2" i="3"/>
  <c r="W2" i="3"/>
  <c r="CB4" i="3"/>
  <c r="CB2" i="3"/>
  <c r="BM12" i="3"/>
  <c r="BN12" i="3" s="1"/>
  <c r="S40" i="1" s="1"/>
  <c r="BM8" i="3"/>
  <c r="BN8" i="3" s="1"/>
  <c r="CH8" i="3"/>
  <c r="CI8" i="3" s="1"/>
  <c r="CH12" i="3"/>
  <c r="CI12" i="3" s="1"/>
  <c r="S43" i="1" s="1"/>
  <c r="CA12" i="3"/>
  <c r="CB12" i="3" s="1"/>
  <c r="S42" i="1" s="1"/>
  <c r="CA8" i="3"/>
  <c r="CB8" i="3" s="1"/>
  <c r="V2" i="3"/>
  <c r="V8" i="3" s="1"/>
  <c r="L31" i="1"/>
  <c r="I31" i="1"/>
  <c r="A3" i="3" s="1"/>
  <c r="K31" i="1"/>
  <c r="J31" i="1"/>
  <c r="O31" i="1"/>
  <c r="Q31" i="1" s="1"/>
  <c r="C3" i="3" s="1"/>
  <c r="G31" i="1"/>
  <c r="G30" i="1"/>
  <c r="O30" i="1"/>
  <c r="Q30" i="1" s="1"/>
  <c r="C2" i="3" s="1"/>
  <c r="AJ2" i="3"/>
  <c r="I33" i="1"/>
  <c r="A5" i="3" s="1"/>
  <c r="L33" i="1"/>
  <c r="K33" i="1"/>
  <c r="J33" i="1"/>
  <c r="I30" i="1"/>
  <c r="A2" i="3" s="1"/>
  <c r="J30" i="1"/>
  <c r="K30" i="1"/>
  <c r="O2" i="3"/>
  <c r="L30" i="1"/>
  <c r="M30" i="1" s="1"/>
  <c r="O33" i="1"/>
  <c r="Q33" i="1" s="1"/>
  <c r="C5" i="3" s="1"/>
  <c r="G33" i="1"/>
  <c r="O32" i="1"/>
  <c r="Q32" i="1" s="1"/>
  <c r="C4" i="3" s="1"/>
  <c r="G32" i="1"/>
  <c r="AC2" i="3"/>
  <c r="L32" i="1"/>
  <c r="I32" i="1"/>
  <c r="A4" i="3" s="1"/>
  <c r="K32" i="1"/>
  <c r="J32" i="1"/>
  <c r="P2" i="3" l="1"/>
  <c r="M2" i="3" s="1"/>
  <c r="Q2" i="3" s="1"/>
  <c r="BT8" i="3"/>
  <c r="BU8" i="3" s="1"/>
  <c r="BQ16" i="3" s="1"/>
  <c r="T41" i="1" s="1"/>
  <c r="BN2" i="3"/>
  <c r="BK2" i="3" s="1"/>
  <c r="BO2" i="3" s="1"/>
  <c r="N43" i="1"/>
  <c r="CI2" i="3" s="1"/>
  <c r="M31" i="1"/>
  <c r="N31" i="1" s="1"/>
  <c r="M32" i="1"/>
  <c r="N32" i="1" s="1"/>
  <c r="M33" i="1"/>
  <c r="N33" i="1" s="1"/>
  <c r="CI4" i="3"/>
  <c r="N30" i="1"/>
  <c r="P4" i="3" s="1"/>
  <c r="BJ16" i="3"/>
  <c r="T40" i="1" s="1"/>
  <c r="R40" i="1"/>
  <c r="D2" i="3" a="1"/>
  <c r="D2" i="3" s="1"/>
  <c r="M34" i="1" s="1"/>
  <c r="W3" i="3"/>
  <c r="T3" i="3" s="1"/>
  <c r="X3" i="3" s="1"/>
  <c r="T2" i="3"/>
  <c r="BV2" i="3" s="1"/>
  <c r="BX16" i="3"/>
  <c r="T42" i="1" s="1"/>
  <c r="R42" i="1"/>
  <c r="R43" i="1"/>
  <c r="CE16" i="3"/>
  <c r="T43" i="1" s="1"/>
  <c r="BN3" i="3"/>
  <c r="BK3" i="3" s="1"/>
  <c r="BY2" i="3"/>
  <c r="CC2" i="3" s="1"/>
  <c r="CB3" i="3"/>
  <c r="BY3" i="3" s="1"/>
  <c r="CC3" i="3" s="1"/>
  <c r="BU3" i="3"/>
  <c r="BR3" i="3" s="1"/>
  <c r="BV3" i="3" s="1"/>
  <c r="BR2" i="3"/>
  <c r="O12" i="3"/>
  <c r="P12" i="3" s="1"/>
  <c r="S30" i="1" s="1"/>
  <c r="O8" i="3"/>
  <c r="P8" i="3" s="1"/>
  <c r="AC12" i="3"/>
  <c r="AD12" i="3" s="1"/>
  <c r="S32" i="1" s="1"/>
  <c r="AC8" i="3"/>
  <c r="AD8" i="3" s="1"/>
  <c r="AJ12" i="3"/>
  <c r="AK12" i="3" s="1"/>
  <c r="S33" i="1" s="1"/>
  <c r="AJ8" i="3"/>
  <c r="AK8" i="3" s="1"/>
  <c r="V12" i="3"/>
  <c r="W12" i="3" s="1"/>
  <c r="S31" i="1" s="1"/>
  <c r="W8" i="3"/>
  <c r="D60" i="1" l="1"/>
  <c r="G55" i="1"/>
  <c r="H55" i="1" s="1"/>
  <c r="G54" i="1"/>
  <c r="H54" i="1" s="1"/>
  <c r="I54" i="1" s="1"/>
  <c r="D63" i="1" s="1"/>
  <c r="P3" i="3"/>
  <c r="M3" i="3" s="1"/>
  <c r="Q3" i="3" s="1"/>
  <c r="Q4" i="3" s="1"/>
  <c r="R41" i="1"/>
  <c r="CI3" i="3"/>
  <c r="CF3" i="3" s="1"/>
  <c r="CJ3" i="3" s="1"/>
  <c r="CF2" i="3"/>
  <c r="CJ2" i="3" s="1"/>
  <c r="CJ4" i="3" s="1"/>
  <c r="O43" i="1" s="1"/>
  <c r="Q43" i="1" s="1"/>
  <c r="C11" i="3" s="1"/>
  <c r="AK4" i="3"/>
  <c r="AK2" i="3"/>
  <c r="AK3" i="3" s="1"/>
  <c r="AH3" i="3" s="1"/>
  <c r="AL3" i="3" s="1"/>
  <c r="AD2" i="3"/>
  <c r="AA2" i="3" s="1"/>
  <c r="AE2" i="3" s="1"/>
  <c r="AD4" i="3"/>
  <c r="W4" i="3"/>
  <c r="X2" i="3"/>
  <c r="BO3" i="3"/>
  <c r="BO4" i="3" s="1"/>
  <c r="O40" i="1" s="1"/>
  <c r="Q40" i="1" s="1"/>
  <c r="C8" i="3" s="1"/>
  <c r="D8" i="3" s="1"/>
  <c r="M44" i="1" s="1"/>
  <c r="BV4" i="3"/>
  <c r="O41" i="1" s="1"/>
  <c r="Q41" i="1" s="1"/>
  <c r="C9" i="3" s="1"/>
  <c r="CC4" i="3"/>
  <c r="O42" i="1" s="1"/>
  <c r="Q42" i="1" s="1"/>
  <c r="C10" i="3" s="1"/>
  <c r="R31" i="1"/>
  <c r="S16" i="3"/>
  <c r="T31" i="1" s="1"/>
  <c r="R33" i="1"/>
  <c r="AG16" i="3"/>
  <c r="T33" i="1" s="1"/>
  <c r="L16" i="3"/>
  <c r="T30" i="1" s="1"/>
  <c r="R30" i="1"/>
  <c r="R32" i="1"/>
  <c r="Z16" i="3"/>
  <c r="T32" i="1" s="1"/>
  <c r="G70" i="1" l="1"/>
  <c r="F84" i="1" s="1"/>
  <c r="G69" i="1"/>
  <c r="D65" i="1"/>
  <c r="I55" i="1"/>
  <c r="C77" i="1"/>
  <c r="D62" i="1"/>
  <c r="X4" i="3"/>
  <c r="AH2" i="3"/>
  <c r="AL2" i="3" s="1"/>
  <c r="AL4" i="3" s="1"/>
  <c r="AD3" i="3"/>
  <c r="AA3" i="3" s="1"/>
  <c r="AE3" i="3" s="1"/>
  <c r="AE4" i="3" s="1"/>
  <c r="E69" i="1" l="1"/>
  <c r="E72" i="1" s="1"/>
  <c r="E75" i="1" s="1"/>
  <c r="F77" i="1" s="1"/>
  <c r="E70" i="1"/>
</calcChain>
</file>

<file path=xl/sharedStrings.xml><?xml version="1.0" encoding="utf-8"?>
<sst xmlns="http://schemas.openxmlformats.org/spreadsheetml/2006/main" count="10291" uniqueCount="200">
  <si>
    <t>CE 312 - PRINCIPLES OF STEEL DESIGN</t>
  </si>
  <si>
    <t>AXIAL COMPRESSION MEMBERS</t>
  </si>
  <si>
    <t xml:space="preserve">The program is with reference to NSCP 2015 and AISC 15th edition. This was designed to compute for the most economical compression member to carry compression load, given ASTM specification, Service Dead Load and Live Load, Length, Modulus of Elasticity, and the Type of Connection. Limitation of this includes W-shape sections: W14, W12, W10 and W8. </t>
  </si>
  <si>
    <t>Fy</t>
  </si>
  <si>
    <t>Fu</t>
  </si>
  <si>
    <t>DL</t>
  </si>
  <si>
    <t>LL</t>
  </si>
  <si>
    <t>L</t>
  </si>
  <si>
    <t>K</t>
  </si>
  <si>
    <t>E</t>
  </si>
  <si>
    <t>specified (ASTM) minimum yield stress</t>
  </si>
  <si>
    <t>specified (ASTM) minimum tensile strength</t>
  </si>
  <si>
    <t>Dead Load</t>
  </si>
  <si>
    <t>Live Load</t>
  </si>
  <si>
    <t>Length</t>
  </si>
  <si>
    <t>Effective Length Factor</t>
  </si>
  <si>
    <t>Modulus of Elasticity.</t>
  </si>
  <si>
    <t>VARIABLES</t>
  </si>
  <si>
    <t>GIVEN</t>
  </si>
  <si>
    <t>Input needed values in the GRAY box</t>
  </si>
  <si>
    <t xml:space="preserve">ASTM Specification: </t>
  </si>
  <si>
    <t>ASTM Specifications</t>
  </si>
  <si>
    <t>A36</t>
  </si>
  <si>
    <t>Fy=</t>
  </si>
  <si>
    <t>Fu=</t>
  </si>
  <si>
    <t>ksi</t>
  </si>
  <si>
    <t>DL=</t>
  </si>
  <si>
    <t>LL=</t>
  </si>
  <si>
    <t>ft</t>
  </si>
  <si>
    <t>LOADS</t>
  </si>
  <si>
    <t>E=</t>
  </si>
  <si>
    <t>x</t>
  </si>
  <si>
    <t>Effective Length Factor (K)</t>
  </si>
  <si>
    <t>End Conditions</t>
  </si>
  <si>
    <t>Fixed-Fixed</t>
  </si>
  <si>
    <t>Pinned-Fixed</t>
  </si>
  <si>
    <t>Pinned-Pinned</t>
  </si>
  <si>
    <t>LRFD</t>
  </si>
  <si>
    <t>Pu =</t>
  </si>
  <si>
    <t>1.2 DL +1.6 DL =</t>
  </si>
  <si>
    <t>kips</t>
  </si>
  <si>
    <t>1.4 DL =</t>
  </si>
  <si>
    <t>ASD</t>
  </si>
  <si>
    <t>Pa=</t>
  </si>
  <si>
    <t>DL + LL =</t>
  </si>
  <si>
    <t>GOVERNS</t>
  </si>
  <si>
    <t>SECTION A</t>
  </si>
  <si>
    <t>SECTION B</t>
  </si>
  <si>
    <t>This uses Fy= 50 ksi for available strength in axial compression. If Fy is not 50 ksi, obtained from interpolation method, here are the corresponding values:</t>
  </si>
  <si>
    <t>LFRD</t>
  </si>
  <si>
    <t>Pu</t>
  </si>
  <si>
    <t>=</t>
  </si>
  <si>
    <t>Pa</t>
  </si>
  <si>
    <t xml:space="preserve">TO DETERMINE THE LARGEST KL VALUE: </t>
  </si>
  <si>
    <t>KLx</t>
  </si>
  <si>
    <t xml:space="preserve">W-SHAPE </t>
  </si>
  <si>
    <t>λf=bf/2tf</t>
  </si>
  <si>
    <t>λw=bf/2tf</t>
  </si>
  <si>
    <t>rx</t>
  </si>
  <si>
    <t>ry</t>
  </si>
  <si>
    <t xml:space="preserve"> W</t>
  </si>
  <si>
    <t>Ag</t>
  </si>
  <si>
    <t>rx/ry</t>
  </si>
  <si>
    <t>W14X873</t>
  </si>
  <si>
    <t>W14X808</t>
  </si>
  <si>
    <t>W14X730</t>
  </si>
  <si>
    <t>W14X665</t>
  </si>
  <si>
    <t>W14X605</t>
  </si>
  <si>
    <t>W14X550</t>
  </si>
  <si>
    <t>W14X500</t>
  </si>
  <si>
    <t>W14X455</t>
  </si>
  <si>
    <t>W14X426</t>
  </si>
  <si>
    <t>W14X398</t>
  </si>
  <si>
    <t>W14X370</t>
  </si>
  <si>
    <t>W14X342</t>
  </si>
  <si>
    <t>W14X311</t>
  </si>
  <si>
    <t>W14X283</t>
  </si>
  <si>
    <t>W14X257</t>
  </si>
  <si>
    <t>W14X233</t>
  </si>
  <si>
    <t>W14X211</t>
  </si>
  <si>
    <t>W14X193</t>
  </si>
  <si>
    <t>W14X176</t>
  </si>
  <si>
    <t>W14X159</t>
  </si>
  <si>
    <t>W14X145</t>
  </si>
  <si>
    <t>W14X132</t>
  </si>
  <si>
    <t>W14X120</t>
  </si>
  <si>
    <t>W14X109</t>
  </si>
  <si>
    <t>W14X99</t>
  </si>
  <si>
    <t>W14X90</t>
  </si>
  <si>
    <t>W14X82</t>
  </si>
  <si>
    <t>W14X74</t>
  </si>
  <si>
    <t>W14X68</t>
  </si>
  <si>
    <t>W14X61</t>
  </si>
  <si>
    <t>W14X53</t>
  </si>
  <si>
    <t>W14X48</t>
  </si>
  <si>
    <t>W14X43</t>
  </si>
  <si>
    <t>W12X336</t>
  </si>
  <si>
    <t>W12X305</t>
  </si>
  <si>
    <t>W12X279</t>
  </si>
  <si>
    <t>W12X252</t>
  </si>
  <si>
    <t>W12X230</t>
  </si>
  <si>
    <t>W12X210</t>
  </si>
  <si>
    <t>W12X190</t>
  </si>
  <si>
    <t>W12X170</t>
  </si>
  <si>
    <t>W12X152</t>
  </si>
  <si>
    <t>W12X136</t>
  </si>
  <si>
    <t>W12X120</t>
  </si>
  <si>
    <t>W12X106</t>
  </si>
  <si>
    <t>W12X96</t>
  </si>
  <si>
    <t>W12X87</t>
  </si>
  <si>
    <t>W12X79</t>
  </si>
  <si>
    <t>W12X72</t>
  </si>
  <si>
    <t>W12X65</t>
  </si>
  <si>
    <t>W12X58</t>
  </si>
  <si>
    <t>W12X53</t>
  </si>
  <si>
    <t>W12X50</t>
  </si>
  <si>
    <t>W12X45</t>
  </si>
  <si>
    <t>W12X40</t>
  </si>
  <si>
    <t>W10X112</t>
  </si>
  <si>
    <t>W10X100</t>
  </si>
  <si>
    <t>W10X88</t>
  </si>
  <si>
    <t>W10X77</t>
  </si>
  <si>
    <t>W10X68</t>
  </si>
  <si>
    <t>W10X60</t>
  </si>
  <si>
    <t>W10X54</t>
  </si>
  <si>
    <t>W10X49</t>
  </si>
  <si>
    <t>W10X45</t>
  </si>
  <si>
    <t>W10X39</t>
  </si>
  <si>
    <t>W10X33</t>
  </si>
  <si>
    <t>W8X67</t>
  </si>
  <si>
    <t>W8X58</t>
  </si>
  <si>
    <t>W8X48</t>
  </si>
  <si>
    <t>W8X40</t>
  </si>
  <si>
    <t>W8X35</t>
  </si>
  <si>
    <t>W8X31</t>
  </si>
  <si>
    <t>N/A</t>
  </si>
  <si>
    <t>KLy=</t>
  </si>
  <si>
    <t>W-SECTIONS</t>
  </si>
  <si>
    <t>W-SHAPES</t>
  </si>
  <si>
    <t xml:space="preserve"> øcPn (kips)</t>
  </si>
  <si>
    <t>Weight</t>
  </si>
  <si>
    <t>rx (in)</t>
  </si>
  <si>
    <t>ry (in)</t>
  </si>
  <si>
    <r>
      <t xml:space="preserve">KL </t>
    </r>
    <r>
      <rPr>
        <b/>
        <vertAlign val="subscript"/>
        <sz val="11"/>
        <color theme="1"/>
        <rFont val="Arial"/>
        <family val="2"/>
      </rPr>
      <t xml:space="preserve">effective </t>
    </r>
    <r>
      <rPr>
        <b/>
        <sz val="11"/>
        <color theme="1"/>
        <rFont val="Arial"/>
        <family val="2"/>
      </rPr>
      <t>(ft)</t>
    </r>
  </si>
  <si>
    <t>True KL (ft)</t>
  </si>
  <si>
    <t>COMPACTNESS</t>
  </si>
  <si>
    <t>FLANGE</t>
  </si>
  <si>
    <t>WEB</t>
  </si>
  <si>
    <t>W-SHAPE:</t>
  </si>
  <si>
    <t xml:space="preserve"> øcPn
</t>
  </si>
  <si>
    <t>REMARKS</t>
  </si>
  <si>
    <t>X</t>
  </si>
  <si>
    <t>Y</t>
  </si>
  <si>
    <t>Column :</t>
  </si>
  <si>
    <t>λf =</t>
  </si>
  <si>
    <t>Flange</t>
  </si>
  <si>
    <t>λp =</t>
  </si>
  <si>
    <t>λr =</t>
  </si>
  <si>
    <t>λw =</t>
  </si>
  <si>
    <t>Web</t>
  </si>
  <si>
    <t>Critical Slenderness Ratio</t>
  </si>
  <si>
    <t>N//A</t>
  </si>
  <si>
    <t>KL =</t>
  </si>
  <si>
    <t xml:space="preserve">Below are the lightest W-Shape Member. (One each for W14, W12, W10, and W8.) This will be veeified by another method below. </t>
  </si>
  <si>
    <t>METHOD 1</t>
  </si>
  <si>
    <t>CRITICAL SLENDERNESS RATIO</t>
  </si>
  <si>
    <t>Governing Shape :</t>
  </si>
  <si>
    <t>Element</t>
  </si>
  <si>
    <t>r</t>
  </si>
  <si>
    <t>KL(in)/r</t>
  </si>
  <si>
    <t>In the dropdown, select the W-shape you want to verify.</t>
  </si>
  <si>
    <t>VERIFY USING METHOD 1</t>
  </si>
  <si>
    <t>AISC COLUMN CURVE</t>
  </si>
  <si>
    <t>Ag=</t>
  </si>
  <si>
    <t>KL/r=</t>
  </si>
  <si>
    <t>Fe =</t>
  </si>
  <si>
    <t>Fcr=</t>
  </si>
  <si>
    <t>Pu=</t>
  </si>
  <si>
    <t>øPcPN</t>
  </si>
  <si>
    <t>0.9FcrAg=</t>
  </si>
  <si>
    <t>is</t>
  </si>
  <si>
    <t>Fcr</t>
  </si>
  <si>
    <t>FcrAg/1.67=</t>
  </si>
  <si>
    <r>
      <t>in</t>
    </r>
    <r>
      <rPr>
        <b/>
        <vertAlign val="superscript"/>
        <sz val="11"/>
        <color theme="1"/>
        <rFont val="Arial"/>
        <family val="2"/>
      </rPr>
      <t>2</t>
    </r>
  </si>
  <si>
    <t>BESENIO, Riezen</t>
  </si>
  <si>
    <t>ENENO, Edward Gabriel</t>
  </si>
  <si>
    <t>RENIVA, Isaac</t>
  </si>
  <si>
    <t>A572Gr.42</t>
  </si>
  <si>
    <t>A572Gr.50</t>
  </si>
  <si>
    <t>A572Gr.55</t>
  </si>
  <si>
    <t>A572Gr.60</t>
  </si>
  <si>
    <t>A572Gr.65</t>
  </si>
  <si>
    <t>A588Gr.42</t>
  </si>
  <si>
    <t>A588Gr.46</t>
  </si>
  <si>
    <t>A588Gr.50</t>
  </si>
  <si>
    <t>A687</t>
  </si>
  <si>
    <t>KLx=</t>
  </si>
  <si>
    <t>KL</t>
  </si>
  <si>
    <t>Kly</t>
  </si>
  <si>
    <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</si>
</sst>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36">
    <font>
      <sz val="11"/>
      <color theme="1"/>
      <name val="Calibri"/>
      <family val="2"/>
      <scheme val="minor"/>
    </font>
    <font>
      <sz val="18"/>
      <color theme="0"/>
      <name val="Akrobat Black"/>
      <family val="3"/>
    </font>
    <font>
      <sz val="43"/>
      <color theme="0"/>
      <name val="Akrobat Black"/>
      <family val="3"/>
    </font>
    <font>
      <sz val="11"/>
      <color theme="1"/>
      <name val="Arial"/>
      <family val="2"/>
    </font>
    <font>
      <sz val="11"/>
      <color theme="0"/>
      <name val="Arial"/>
      <family val="2"/>
    </font>
    <font>
      <sz val="10"/>
      <color theme="1"/>
      <name val="Arial"/>
      <family val="2"/>
    </font>
    <font>
      <b/>
      <sz val="11"/>
      <color theme="1"/>
      <name val="Arial"/>
      <family val="2"/>
    </font>
    <font>
      <sz val="9"/>
      <color theme="1"/>
      <name val="Arial"/>
      <family val="2"/>
    </font>
    <font>
      <sz val="11"/>
      <name val="Arial"/>
      <family val="2"/>
    </font>
    <font>
      <b/>
      <sz val="11"/>
      <name val="Arial"/>
      <family val="2"/>
    </font>
    <font>
      <i/>
      <sz val="9"/>
      <color theme="1"/>
      <name val="Arial"/>
      <family val="2"/>
    </font>
    <font>
      <b/>
      <vertAlign val="subscript"/>
      <sz val="11"/>
      <color theme="1"/>
      <name val="Arial"/>
      <family val="2"/>
    </font>
    <font>
      <b/>
      <sz val="9"/>
      <color theme="0"/>
      <name val="Arial"/>
      <family val="2"/>
    </font>
    <font>
      <b/>
      <sz val="9"/>
      <color theme="1"/>
      <name val="Arial"/>
      <family val="2"/>
    </font>
    <font>
      <sz val="18"/>
      <color theme="1"/>
      <name val="Akrobat Black"/>
      <family val="3"/>
    </font>
    <font>
      <b/>
      <sz val="11"/>
      <color rgb="FF0070C0"/>
      <name val="Arial"/>
      <family val="2"/>
    </font>
    <font>
      <sz val="10"/>
      <name val="Arial"/>
      <family val="2"/>
    </font>
    <font>
      <sz val="9"/>
      <name val="Arial"/>
      <family val="2"/>
    </font>
    <font>
      <b/>
      <sz val="20"/>
      <color theme="0"/>
      <name val="Arial"/>
      <family val="2"/>
    </font>
    <font>
      <b/>
      <i/>
      <sz val="11"/>
      <color theme="1"/>
      <name val="Arial"/>
      <family val="2"/>
    </font>
    <font>
      <sz val="11"/>
      <color rgb="FF00B050"/>
      <name val="Arial"/>
      <family val="2"/>
    </font>
    <font>
      <b/>
      <sz val="11"/>
      <color theme="0"/>
      <name val="Arial"/>
      <family val="2"/>
    </font>
    <font>
      <sz val="9"/>
      <color rgb="FFFF0000"/>
      <name val="Arial"/>
      <family val="2"/>
    </font>
    <font>
      <sz val="9"/>
      <color theme="2"/>
      <name val="Arial"/>
      <family val="2"/>
    </font>
    <font>
      <b/>
      <i/>
      <sz val="16"/>
      <color theme="0"/>
      <name val="Arial"/>
      <family val="2"/>
    </font>
    <font>
      <sz val="11"/>
      <color rgb="FFFF0000"/>
      <name val="Arial"/>
      <family val="2"/>
    </font>
    <font>
      <b/>
      <sz val="16"/>
      <color theme="0"/>
      <name val="Arial"/>
      <family val="2"/>
    </font>
    <font>
      <b/>
      <sz val="28"/>
      <color theme="0"/>
      <name val="Akrobat Black"/>
      <family val="3"/>
    </font>
    <font>
      <b/>
      <sz val="28"/>
      <color theme="1"/>
      <name val="Arial"/>
      <family val="2"/>
    </font>
    <font>
      <b/>
      <sz val="20"/>
      <color theme="1"/>
      <name val="Arial"/>
      <family val="2"/>
    </font>
    <font>
      <sz val="22"/>
      <color theme="1"/>
      <name val="AlexandriaFLF"/>
    </font>
    <font>
      <b/>
      <sz val="11"/>
      <color rgb="FFFF0000"/>
      <name val="Arial"/>
      <family val="2"/>
    </font>
    <font>
      <b/>
      <i/>
      <sz val="9"/>
      <color theme="1"/>
      <name val="Arial"/>
      <family val="2"/>
    </font>
    <font>
      <b/>
      <vertAlign val="superscript"/>
      <sz val="11"/>
      <color theme="1"/>
      <name val="Arial"/>
      <family val="2"/>
    </font>
    <font>
      <sz val="11"/>
      <color theme="1"/>
      <name val="Calibri"/>
      <family val="2"/>
      <scheme val="minor"/>
    </font>
    <font>
      <sz val="11"/>
      <color rgb="FF006100"/>
      <name val="Calibri"/>
      <family val="2"/>
      <scheme val="minor"/>
    </font>
  </fonts>
  <fills count="19">
    <fill>
      <patternFill patternType="none"/>
    </fill>
    <fill>
      <patternFill patternType="gray125"/>
    </fill>
    <fill>
      <patternFill patternType="solid">
        <fgColor rgb="FFFFFFCC"/>
      </patternFill>
    </fill>
    <fill>
      <patternFill patternType="solid">
        <fgColor theme="4" tint="-0.499984740745262"/>
        <bgColor indexed="64"/>
      </patternFill>
    </fill>
    <fill>
      <patternFill patternType="solid">
        <fgColor theme="4" tint="0.59999389629810485"/>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2"/>
        <bgColor indexed="64"/>
      </patternFill>
    </fill>
    <fill>
      <patternFill patternType="solid">
        <fgColor rgb="FF002060"/>
        <bgColor indexed="64"/>
      </patternFill>
    </fill>
    <fill>
      <patternFill patternType="solid">
        <fgColor theme="0" tint="-4.9989318521683403E-2"/>
        <bgColor indexed="64"/>
      </patternFill>
    </fill>
    <fill>
      <patternFill patternType="solid">
        <fgColor theme="4" tint="-0.249977111117893"/>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rgb="FFFF9999"/>
        <bgColor indexed="64"/>
      </patternFill>
    </fill>
    <fill>
      <patternFill patternType="solid">
        <fgColor theme="9"/>
        <bgColor indexed="64"/>
      </patternFill>
    </fill>
    <fill>
      <patternFill patternType="solid">
        <fgColor rgb="FFC6EFCE"/>
      </patternFill>
    </fill>
    <fill>
      <patternFill patternType="solid">
        <fgColor theme="9" tint="0.59999389629810485"/>
        <bgColor indexed="65"/>
      </patternFill>
    </fill>
  </fills>
  <borders count="30">
    <border>
      <left/>
      <right/>
      <top/>
      <bottom/>
      <diagonal/>
    </border>
    <border>
      <left style="thin">
        <color rgb="FFB2B2B2"/>
      </left>
      <right style="thin">
        <color rgb="FFB2B2B2"/>
      </right>
      <top style="thin">
        <color rgb="FFB2B2B2"/>
      </top>
      <bottom style="thin">
        <color rgb="FFB2B2B2"/>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5">
    <xf numFmtId="0" fontId="0" fillId="0" borderId="0"/>
    <xf numFmtId="0" fontId="16" fillId="0" borderId="0"/>
    <xf numFmtId="0" fontId="16" fillId="2" borderId="1" applyNumberFormat="0" applyFont="0" applyAlignment="0" applyProtection="0"/>
    <xf numFmtId="0" fontId="35" fillId="17" borderId="0" applyNumberFormat="0" applyBorder="0" applyAlignment="0" applyProtection="0"/>
    <xf numFmtId="0" fontId="34" fillId="18" borderId="0" applyNumberFormat="0" applyBorder="0" applyAlignment="0" applyProtection="0"/>
  </cellStyleXfs>
  <cellXfs count="256">
    <xf numFmtId="0" fontId="0" fillId="0" borderId="0" xfId="0"/>
    <xf numFmtId="0" fontId="3" fillId="0" borderId="0" xfId="0" applyFont="1"/>
    <xf numFmtId="0" fontId="3" fillId="0" borderId="0" xfId="0" applyFont="1" applyAlignment="1">
      <alignment horizontal="center"/>
    </xf>
    <xf numFmtId="0" fontId="10" fillId="0" borderId="5" xfId="0" applyFont="1" applyBorder="1" applyAlignment="1">
      <alignment horizontal="center" vertical="center"/>
    </xf>
    <xf numFmtId="0" fontId="10" fillId="0" borderId="0" xfId="0" applyFont="1" applyAlignment="1">
      <alignment horizontal="center" vertical="center"/>
    </xf>
    <xf numFmtId="0" fontId="6" fillId="0" borderId="5" xfId="0" applyFont="1" applyBorder="1"/>
    <xf numFmtId="0" fontId="3" fillId="0" borderId="6" xfId="0" applyFont="1" applyBorder="1"/>
    <xf numFmtId="0" fontId="3" fillId="0" borderId="5" xfId="0" applyFont="1" applyBorder="1"/>
    <xf numFmtId="0" fontId="3" fillId="0" borderId="0" xfId="0" applyFont="1" applyAlignment="1">
      <alignment vertical="center"/>
    </xf>
    <xf numFmtId="0" fontId="3" fillId="0" borderId="0" xfId="0" applyFont="1" applyAlignment="1">
      <alignment horizontal="center" vertical="center"/>
    </xf>
    <xf numFmtId="0" fontId="14" fillId="0" borderId="0" xfId="0" applyFont="1" applyAlignment="1">
      <alignment horizontal="center" vertical="center"/>
    </xf>
    <xf numFmtId="0" fontId="14" fillId="0" borderId="5" xfId="0" applyFont="1" applyBorder="1" applyAlignment="1">
      <alignment horizontal="center" vertical="center"/>
    </xf>
    <xf numFmtId="0" fontId="14" fillId="0" borderId="6" xfId="0" applyFont="1" applyBorder="1" applyAlignment="1">
      <alignment horizontal="center" vertical="center"/>
    </xf>
    <xf numFmtId="0" fontId="5" fillId="0" borderId="5" xfId="0" applyFont="1" applyBorder="1" applyAlignment="1">
      <alignment horizontal="right"/>
    </xf>
    <xf numFmtId="0" fontId="3" fillId="0" borderId="7" xfId="0" applyFont="1" applyBorder="1"/>
    <xf numFmtId="0" fontId="3" fillId="0" borderId="8" xfId="0" applyFont="1" applyBorder="1"/>
    <xf numFmtId="0" fontId="3" fillId="0" borderId="9" xfId="0" applyFont="1" applyBorder="1"/>
    <xf numFmtId="0" fontId="3" fillId="0" borderId="10" xfId="0" applyFont="1" applyBorder="1" applyAlignment="1">
      <alignment horizontal="center" vertical="center"/>
    </xf>
    <xf numFmtId="0" fontId="3" fillId="6" borderId="10" xfId="0" applyFont="1" applyFill="1" applyBorder="1" applyAlignment="1">
      <alignment horizontal="center" vertical="center"/>
    </xf>
    <xf numFmtId="0" fontId="17" fillId="0" borderId="0" xfId="1" applyFont="1" applyAlignment="1">
      <alignment horizontal="center"/>
    </xf>
    <xf numFmtId="2" fontId="17" fillId="0" borderId="0" xfId="1" applyNumberFormat="1" applyFont="1" applyAlignment="1">
      <alignment horizontal="center"/>
    </xf>
    <xf numFmtId="164" fontId="17" fillId="0" borderId="0" xfId="1" applyNumberFormat="1" applyFont="1" applyAlignment="1">
      <alignment horizontal="center"/>
    </xf>
    <xf numFmtId="0" fontId="7" fillId="0" borderId="0" xfId="0" applyFont="1"/>
    <xf numFmtId="0" fontId="13" fillId="0" borderId="10" xfId="0" applyFont="1" applyBorder="1" applyAlignment="1">
      <alignment horizontal="center" vertical="center"/>
    </xf>
    <xf numFmtId="0" fontId="7" fillId="0" borderId="10" xfId="0" applyFont="1" applyBorder="1" applyAlignment="1">
      <alignment horizontal="center" vertical="center"/>
    </xf>
    <xf numFmtId="0" fontId="3" fillId="4" borderId="10" xfId="0" applyFont="1" applyFill="1" applyBorder="1" applyAlignment="1">
      <alignment horizontal="center"/>
    </xf>
    <xf numFmtId="0" fontId="6" fillId="0" borderId="5" xfId="0" applyFont="1" applyBorder="1" applyAlignment="1">
      <alignment horizontal="center"/>
    </xf>
    <xf numFmtId="0" fontId="6" fillId="0" borderId="0" xfId="0" applyFont="1" applyAlignment="1">
      <alignment horizontal="center"/>
    </xf>
    <xf numFmtId="0" fontId="12" fillId="3" borderId="10" xfId="0" applyFont="1" applyFill="1" applyBorder="1" applyAlignment="1">
      <alignment horizontal="center" vertical="center"/>
    </xf>
    <xf numFmtId="0" fontId="7" fillId="0" borderId="10" xfId="0" applyFont="1" applyBorder="1" applyAlignment="1">
      <alignment horizontal="center"/>
    </xf>
    <xf numFmtId="0" fontId="0" fillId="0" borderId="5" xfId="0" applyBorder="1"/>
    <xf numFmtId="0" fontId="7" fillId="0" borderId="0" xfId="0" applyFont="1" applyAlignment="1">
      <alignment horizontal="center"/>
    </xf>
    <xf numFmtId="0" fontId="17" fillId="0" borderId="0" xfId="0" applyFont="1" applyAlignment="1">
      <alignment horizontal="center"/>
    </xf>
    <xf numFmtId="0" fontId="17" fillId="0" borderId="0" xfId="0" applyFont="1"/>
    <xf numFmtId="0" fontId="17" fillId="0" borderId="0" xfId="0" applyFont="1" applyAlignment="1">
      <alignment horizontal="center" wrapText="1"/>
    </xf>
    <xf numFmtId="0" fontId="7" fillId="0" borderId="0" xfId="0" applyFont="1" applyAlignment="1">
      <alignment vertical="center"/>
    </xf>
    <xf numFmtId="0" fontId="22" fillId="0" borderId="0" xfId="0" applyFont="1" applyAlignment="1">
      <alignment horizontal="center"/>
    </xf>
    <xf numFmtId="0" fontId="22" fillId="0" borderId="0" xfId="1" applyFont="1" applyAlignment="1">
      <alignment horizontal="center"/>
    </xf>
    <xf numFmtId="0" fontId="23" fillId="0" borderId="0" xfId="0" applyFont="1" applyAlignment="1">
      <alignment horizontal="center"/>
    </xf>
    <xf numFmtId="165" fontId="17" fillId="0" borderId="0" xfId="1" applyNumberFormat="1" applyFont="1" applyAlignment="1">
      <alignment horizontal="center"/>
    </xf>
    <xf numFmtId="0" fontId="12" fillId="3" borderId="10" xfId="0" applyFont="1" applyFill="1" applyBorder="1" applyAlignment="1">
      <alignment horizontal="center"/>
    </xf>
    <xf numFmtId="0" fontId="7" fillId="0" borderId="0" xfId="0" applyFont="1" applyAlignment="1">
      <alignment horizontal="center" vertical="center"/>
    </xf>
    <xf numFmtId="0" fontId="13" fillId="0" borderId="11" xfId="0" applyFont="1" applyBorder="1" applyAlignment="1">
      <alignment horizontal="center" vertical="center"/>
    </xf>
    <xf numFmtId="0" fontId="7" fillId="9" borderId="0" xfId="0" applyFont="1" applyFill="1"/>
    <xf numFmtId="0" fontId="7" fillId="9" borderId="0" xfId="0" applyFont="1" applyFill="1" applyAlignment="1">
      <alignment horizontal="center"/>
    </xf>
    <xf numFmtId="0" fontId="6" fillId="0" borderId="0" xfId="0" applyFont="1" applyAlignment="1">
      <alignment horizontal="center" vertical="center"/>
    </xf>
    <xf numFmtId="0" fontId="6" fillId="0" borderId="0" xfId="0" applyFont="1"/>
    <xf numFmtId="0" fontId="9" fillId="0" borderId="5" xfId="0" applyFont="1" applyBorder="1" applyAlignment="1">
      <alignment horizontal="center" vertical="center"/>
    </xf>
    <xf numFmtId="0" fontId="7" fillId="0" borderId="0" xfId="0" applyFont="1" applyAlignment="1">
      <alignment horizontal="center" vertical="center" wrapText="1"/>
    </xf>
    <xf numFmtId="0" fontId="6" fillId="0" borderId="5" xfId="0" applyFont="1" applyBorder="1" applyAlignment="1">
      <alignment horizontal="center" vertical="center"/>
    </xf>
    <xf numFmtId="0" fontId="3" fillId="0" borderId="10" xfId="0" applyFont="1" applyBorder="1" applyAlignment="1">
      <alignment horizontal="center"/>
    </xf>
    <xf numFmtId="0" fontId="6" fillId="0" borderId="10" xfId="0" applyFont="1" applyBorder="1" applyAlignment="1">
      <alignment horizontal="center"/>
    </xf>
    <xf numFmtId="0" fontId="15" fillId="0" borderId="0" xfId="0" applyFont="1" applyAlignment="1">
      <alignment horizontal="center"/>
    </xf>
    <xf numFmtId="0" fontId="20" fillId="0" borderId="0" xfId="0" applyFont="1" applyAlignment="1">
      <alignment horizontal="center"/>
    </xf>
    <xf numFmtId="0" fontId="25" fillId="0" borderId="0" xfId="0" applyFont="1" applyAlignment="1">
      <alignment horizontal="center" vertical="center"/>
    </xf>
    <xf numFmtId="0" fontId="3" fillId="7" borderId="0" xfId="0" applyFont="1" applyFill="1" applyAlignment="1">
      <alignment horizontal="center"/>
    </xf>
    <xf numFmtId="0" fontId="8" fillId="0" borderId="0" xfId="0" applyFont="1" applyAlignment="1">
      <alignment horizontal="center"/>
    </xf>
    <xf numFmtId="0" fontId="8" fillId="0" borderId="0" xfId="1" applyFont="1" applyAlignment="1">
      <alignment horizontal="center"/>
    </xf>
    <xf numFmtId="2" fontId="8" fillId="0" borderId="0" xfId="1" applyNumberFormat="1" applyFont="1" applyAlignment="1">
      <alignment horizontal="center"/>
    </xf>
    <xf numFmtId="164" fontId="8" fillId="0" borderId="0" xfId="1" applyNumberFormat="1" applyFont="1" applyAlignment="1">
      <alignment horizontal="center"/>
    </xf>
    <xf numFmtId="165" fontId="8" fillId="0" borderId="0" xfId="1" applyNumberFormat="1" applyFont="1" applyAlignment="1">
      <alignment horizontal="center"/>
    </xf>
    <xf numFmtId="0" fontId="8" fillId="0" borderId="10" xfId="1" applyFont="1" applyBorder="1" applyAlignment="1">
      <alignment horizontal="center"/>
    </xf>
    <xf numFmtId="2" fontId="8" fillId="0" borderId="10" xfId="1" applyNumberFormat="1" applyFont="1" applyBorder="1" applyAlignment="1">
      <alignment horizontal="center"/>
    </xf>
    <xf numFmtId="2" fontId="8" fillId="0" borderId="10" xfId="2" applyNumberFormat="1" applyFont="1" applyFill="1" applyBorder="1" applyAlignment="1">
      <alignment horizontal="center"/>
    </xf>
    <xf numFmtId="1" fontId="8" fillId="0" borderId="10" xfId="1" applyNumberFormat="1" applyFont="1" applyBorder="1" applyAlignment="1">
      <alignment horizontal="center"/>
    </xf>
    <xf numFmtId="1" fontId="8" fillId="0" borderId="10" xfId="2" applyNumberFormat="1" applyFont="1" applyFill="1" applyBorder="1" applyAlignment="1">
      <alignment horizontal="center"/>
    </xf>
    <xf numFmtId="164" fontId="8" fillId="0" borderId="10" xfId="1" applyNumberFormat="1" applyFont="1" applyBorder="1" applyAlignment="1">
      <alignment horizontal="center"/>
    </xf>
    <xf numFmtId="0" fontId="21" fillId="3" borderId="10" xfId="0" applyFont="1" applyFill="1" applyBorder="1" applyAlignment="1">
      <alignment horizontal="center"/>
    </xf>
    <xf numFmtId="0" fontId="12" fillId="3" borderId="0" xfId="0" applyFont="1" applyFill="1" applyAlignment="1">
      <alignment horizontal="center"/>
    </xf>
    <xf numFmtId="0" fontId="3" fillId="0" borderId="22" xfId="0" applyFont="1" applyBorder="1"/>
    <xf numFmtId="0" fontId="15" fillId="0" borderId="0" xfId="0" applyFont="1" applyAlignment="1">
      <alignment horizontal="center" vertical="center"/>
    </xf>
    <xf numFmtId="0" fontId="0" fillId="0" borderId="0" xfId="0" applyAlignment="1">
      <alignment horizontal="center"/>
    </xf>
    <xf numFmtId="0" fontId="19" fillId="0" borderId="0" xfId="0" applyFont="1" applyAlignment="1">
      <alignment horizontal="center"/>
    </xf>
    <xf numFmtId="0" fontId="4" fillId="3" borderId="0" xfId="0" applyFont="1" applyFill="1" applyAlignment="1">
      <alignment horizontal="center"/>
    </xf>
    <xf numFmtId="0" fontId="21" fillId="3" borderId="0" xfId="0" applyFont="1" applyFill="1" applyAlignment="1">
      <alignment horizontal="center"/>
    </xf>
    <xf numFmtId="164" fontId="6" fillId="0" borderId="10" xfId="0" applyNumberFormat="1" applyFont="1" applyBorder="1" applyAlignment="1">
      <alignment horizontal="center"/>
    </xf>
    <xf numFmtId="0" fontId="3" fillId="0" borderId="10" xfId="0" applyFont="1" applyBorder="1" applyAlignment="1">
      <alignment horizontal="center" wrapText="1"/>
    </xf>
    <xf numFmtId="0" fontId="20" fillId="0" borderId="10" xfId="0" applyFont="1" applyBorder="1" applyAlignment="1">
      <alignment horizontal="center"/>
    </xf>
    <xf numFmtId="0" fontId="3" fillId="5" borderId="0" xfId="0" applyFont="1" applyFill="1" applyAlignment="1">
      <alignment horizontal="center"/>
    </xf>
    <xf numFmtId="0" fontId="31" fillId="0" borderId="0" xfId="0" applyFont="1" applyAlignment="1">
      <alignment horizontal="center" vertical="center"/>
    </xf>
    <xf numFmtId="0" fontId="6" fillId="7" borderId="0" xfId="0" applyFont="1" applyFill="1" applyAlignment="1">
      <alignment horizontal="center"/>
    </xf>
    <xf numFmtId="0" fontId="6" fillId="5" borderId="0" xfId="0" applyFont="1" applyFill="1" applyAlignment="1">
      <alignment horizontal="center"/>
    </xf>
    <xf numFmtId="2" fontId="17" fillId="0" borderId="0" xfId="2" applyNumberFormat="1" applyFont="1" applyFill="1" applyBorder="1" applyAlignment="1">
      <alignment horizontal="center"/>
    </xf>
    <xf numFmtId="1" fontId="17" fillId="0" borderId="0" xfId="1" applyNumberFormat="1" applyFont="1" applyAlignment="1">
      <alignment horizontal="center"/>
    </xf>
    <xf numFmtId="1" fontId="17" fillId="0" borderId="0" xfId="2" applyNumberFormat="1" applyFont="1" applyFill="1" applyBorder="1" applyAlignment="1">
      <alignment horizontal="center"/>
    </xf>
    <xf numFmtId="0" fontId="6" fillId="0" borderId="10" xfId="0" applyFont="1" applyBorder="1" applyAlignment="1">
      <alignment horizontal="center" vertical="center"/>
    </xf>
    <xf numFmtId="0" fontId="6" fillId="0" borderId="14" xfId="0" applyFont="1" applyBorder="1" applyAlignment="1">
      <alignment horizontal="center" vertical="center"/>
    </xf>
    <xf numFmtId="0" fontId="6" fillId="0" borderId="25" xfId="0" applyFont="1" applyBorder="1" applyAlignment="1">
      <alignment horizontal="center" vertical="center"/>
    </xf>
    <xf numFmtId="0" fontId="6" fillId="0" borderId="10" xfId="0" applyFont="1" applyBorder="1"/>
    <xf numFmtId="2" fontId="6" fillId="0" borderId="10" xfId="0" applyNumberFormat="1" applyFont="1" applyBorder="1" applyAlignment="1">
      <alignment horizontal="center" vertical="center"/>
    </xf>
    <xf numFmtId="0" fontId="5" fillId="13" borderId="5" xfId="0" applyFont="1" applyFill="1" applyBorder="1" applyAlignment="1">
      <alignment horizontal="center" vertical="center" wrapText="1"/>
    </xf>
    <xf numFmtId="0" fontId="5" fillId="13" borderId="0" xfId="0" applyFont="1" applyFill="1" applyAlignment="1">
      <alignment horizontal="center" vertical="center" wrapText="1"/>
    </xf>
    <xf numFmtId="0" fontId="14" fillId="13" borderId="5" xfId="0" applyFont="1" applyFill="1" applyBorder="1" applyAlignment="1">
      <alignment horizontal="center" vertical="center"/>
    </xf>
    <xf numFmtId="0" fontId="14" fillId="13" borderId="0" xfId="0" applyFont="1" applyFill="1" applyAlignment="1">
      <alignment horizontal="center" vertical="center"/>
    </xf>
    <xf numFmtId="0" fontId="14" fillId="13" borderId="6" xfId="0" applyFont="1" applyFill="1" applyBorder="1" applyAlignment="1">
      <alignment horizontal="center" vertical="center"/>
    </xf>
    <xf numFmtId="0" fontId="6" fillId="13" borderId="5" xfId="0" applyFont="1" applyFill="1" applyBorder="1" applyAlignment="1">
      <alignment horizontal="center"/>
    </xf>
    <xf numFmtId="0" fontId="5" fillId="13" borderId="0" xfId="0" applyFont="1" applyFill="1" applyAlignment="1">
      <alignment horizontal="right"/>
    </xf>
    <xf numFmtId="0" fontId="5" fillId="13" borderId="6" xfId="0" applyFont="1" applyFill="1" applyBorder="1" applyAlignment="1">
      <alignment horizontal="right"/>
    </xf>
    <xf numFmtId="0" fontId="6" fillId="13" borderId="5" xfId="0" applyFont="1" applyFill="1" applyBorder="1" applyAlignment="1">
      <alignment horizontal="right"/>
    </xf>
    <xf numFmtId="0" fontId="8" fillId="13" borderId="15" xfId="0" applyFont="1" applyFill="1" applyBorder="1" applyAlignment="1">
      <alignment horizontal="center"/>
    </xf>
    <xf numFmtId="0" fontId="3" fillId="13" borderId="10" xfId="0" applyFont="1" applyFill="1" applyBorder="1" applyAlignment="1">
      <alignment horizontal="center"/>
    </xf>
    <xf numFmtId="0" fontId="3" fillId="13" borderId="10" xfId="0" applyFont="1" applyFill="1" applyBorder="1"/>
    <xf numFmtId="0" fontId="3" fillId="11" borderId="10" xfId="0" applyFont="1" applyFill="1" applyBorder="1" applyAlignment="1">
      <alignment horizontal="center"/>
    </xf>
    <xf numFmtId="0" fontId="9" fillId="11" borderId="5" xfId="0" applyFont="1" applyFill="1" applyBorder="1" applyAlignment="1">
      <alignment horizontal="center" vertical="center"/>
    </xf>
    <xf numFmtId="0" fontId="6" fillId="11" borderId="0" xfId="0" applyFont="1" applyFill="1" applyAlignment="1">
      <alignment horizontal="center" vertical="center"/>
    </xf>
    <xf numFmtId="0" fontId="3" fillId="11" borderId="0" xfId="0" applyFont="1" applyFill="1" applyAlignment="1">
      <alignment horizontal="center" vertical="center"/>
    </xf>
    <xf numFmtId="0" fontId="6" fillId="11" borderId="0" xfId="0" applyFont="1" applyFill="1" applyAlignment="1">
      <alignment horizontal="center"/>
    </xf>
    <xf numFmtId="0" fontId="6" fillId="14" borderId="0" xfId="0" applyFont="1" applyFill="1" applyAlignment="1">
      <alignment horizontal="center" vertical="center"/>
    </xf>
    <xf numFmtId="0" fontId="3" fillId="13" borderId="0" xfId="0" applyFont="1" applyFill="1" applyAlignment="1">
      <alignment horizontal="center"/>
    </xf>
    <xf numFmtId="0" fontId="6" fillId="13" borderId="0" xfId="0" applyFont="1" applyFill="1" applyAlignment="1">
      <alignment horizontal="center" vertical="center"/>
    </xf>
    <xf numFmtId="0" fontId="6" fillId="12" borderId="5" xfId="0" applyFont="1" applyFill="1" applyBorder="1" applyAlignment="1">
      <alignment horizontal="center"/>
    </xf>
    <xf numFmtId="0" fontId="6" fillId="13" borderId="0" xfId="0" applyFont="1" applyFill="1" applyAlignment="1">
      <alignment horizontal="center"/>
    </xf>
    <xf numFmtId="0" fontId="6" fillId="11" borderId="10" xfId="0" applyFont="1" applyFill="1" applyBorder="1" applyAlignment="1">
      <alignment horizontal="center"/>
    </xf>
    <xf numFmtId="0" fontId="21" fillId="12" borderId="0" xfId="0" applyFont="1" applyFill="1" applyAlignment="1">
      <alignment horizontal="center"/>
    </xf>
    <xf numFmtId="0" fontId="6" fillId="13" borderId="0" xfId="0" applyFont="1" applyFill="1"/>
    <xf numFmtId="0" fontId="6" fillId="12" borderId="10" xfId="0" applyFont="1" applyFill="1" applyBorder="1" applyAlignment="1">
      <alignment horizontal="center" vertical="center"/>
    </xf>
    <xf numFmtId="0" fontId="13" fillId="0" borderId="26" xfId="0" applyFont="1" applyBorder="1" applyAlignment="1">
      <alignment horizontal="center"/>
    </xf>
    <xf numFmtId="0" fontId="7" fillId="0" borderId="27" xfId="0" applyFont="1" applyBorder="1" applyAlignment="1">
      <alignment horizontal="center"/>
    </xf>
    <xf numFmtId="0" fontId="13" fillId="0" borderId="10" xfId="0" applyFont="1" applyBorder="1" applyAlignment="1">
      <alignment horizontal="center"/>
    </xf>
    <xf numFmtId="0" fontId="7" fillId="0" borderId="28" xfId="0" applyFont="1" applyBorder="1" applyAlignment="1">
      <alignment horizontal="center"/>
    </xf>
    <xf numFmtId="0" fontId="7" fillId="0" borderId="29" xfId="0" applyFont="1" applyBorder="1" applyAlignment="1">
      <alignment horizontal="center"/>
    </xf>
    <xf numFmtId="0" fontId="13" fillId="0" borderId="27" xfId="0" applyFont="1" applyBorder="1" applyAlignment="1">
      <alignment horizontal="center"/>
    </xf>
    <xf numFmtId="0" fontId="13" fillId="0" borderId="29" xfId="0" applyFont="1" applyBorder="1" applyAlignment="1">
      <alignment horizontal="center"/>
    </xf>
    <xf numFmtId="0" fontId="16" fillId="0" borderId="0" xfId="1"/>
    <xf numFmtId="0" fontId="16" fillId="0" borderId="23" xfId="1" applyBorder="1"/>
    <xf numFmtId="0" fontId="34" fillId="18" borderId="10" xfId="4" applyBorder="1"/>
    <xf numFmtId="0" fontId="35" fillId="17" borderId="0" xfId="3"/>
    <xf numFmtId="0" fontId="35" fillId="17" borderId="0" xfId="3" applyAlignment="1">
      <alignment horizontal="center" vertical="center"/>
    </xf>
    <xf numFmtId="0" fontId="7" fillId="14" borderId="5" xfId="0" applyFont="1" applyFill="1" applyBorder="1" applyAlignment="1">
      <alignment horizontal="center"/>
    </xf>
    <xf numFmtId="0" fontId="7" fillId="14" borderId="0" xfId="0" applyFont="1" applyFill="1" applyAlignment="1">
      <alignment horizontal="center"/>
    </xf>
    <xf numFmtId="0" fontId="7" fillId="14" borderId="6" xfId="0" applyFont="1" applyFill="1" applyBorder="1" applyAlignment="1">
      <alignment horizont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21" fillId="11" borderId="0" xfId="0" applyFont="1" applyFill="1" applyAlignment="1">
      <alignment horizontal="center"/>
    </xf>
    <xf numFmtId="0" fontId="9" fillId="13" borderId="0" xfId="0" applyFont="1" applyFill="1" applyAlignment="1">
      <alignment horizontal="center"/>
    </xf>
    <xf numFmtId="0" fontId="3" fillId="0" borderId="10" xfId="0" applyFont="1" applyBorder="1" applyAlignment="1">
      <alignment horizontal="center"/>
    </xf>
    <xf numFmtId="0" fontId="15" fillId="0" borderId="10" xfId="0" applyFont="1" applyBorder="1" applyAlignment="1">
      <alignment horizontal="center" vertical="center"/>
    </xf>
    <xf numFmtId="0" fontId="6" fillId="13" borderId="5" xfId="0" applyFont="1" applyFill="1" applyBorder="1" applyAlignment="1">
      <alignment horizontal="center"/>
    </xf>
    <xf numFmtId="0" fontId="6" fillId="13" borderId="0" xfId="0" applyFont="1" applyFill="1" applyAlignment="1">
      <alignment horizontal="center"/>
    </xf>
    <xf numFmtId="0" fontId="6" fillId="0" borderId="11" xfId="0" applyFont="1" applyBorder="1" applyAlignment="1">
      <alignment horizontal="center" vertical="center"/>
    </xf>
    <xf numFmtId="0" fontId="6" fillId="0" borderId="14" xfId="0" applyFont="1" applyBorder="1" applyAlignment="1">
      <alignment horizontal="center" vertical="center"/>
    </xf>
    <xf numFmtId="0" fontId="15" fillId="0" borderId="11" xfId="0" applyFont="1" applyBorder="1" applyAlignment="1">
      <alignment horizontal="center"/>
    </xf>
    <xf numFmtId="0" fontId="15" fillId="0" borderId="14" xfId="0" applyFont="1" applyBorder="1" applyAlignment="1">
      <alignment horizontal="center"/>
    </xf>
    <xf numFmtId="0" fontId="21" fillId="11" borderId="5" xfId="0" applyFont="1" applyFill="1" applyBorder="1" applyAlignment="1">
      <alignment horizontal="center"/>
    </xf>
    <xf numFmtId="0" fontId="6" fillId="11" borderId="0" xfId="0" applyFont="1" applyFill="1" applyAlignment="1">
      <alignment horizontal="center"/>
    </xf>
    <xf numFmtId="0" fontId="9" fillId="11" borderId="0" xfId="0" applyFont="1" applyFill="1" applyAlignment="1">
      <alignment horizontal="center"/>
    </xf>
    <xf numFmtId="0" fontId="6" fillId="11" borderId="10" xfId="0" applyFont="1" applyFill="1" applyBorder="1" applyAlignment="1">
      <alignment horizontal="center"/>
    </xf>
    <xf numFmtId="0" fontId="15" fillId="0" borderId="10" xfId="0" applyFont="1" applyBorder="1" applyAlignment="1">
      <alignment horizontal="center"/>
    </xf>
    <xf numFmtId="0" fontId="6" fillId="0" borderId="10" xfId="0" applyFont="1" applyBorder="1" applyAlignment="1">
      <alignment horizontal="center" vertical="center"/>
    </xf>
    <xf numFmtId="0" fontId="15" fillId="0" borderId="11" xfId="0" applyFont="1" applyBorder="1" applyAlignment="1">
      <alignment horizontal="center" vertical="center"/>
    </xf>
    <xf numFmtId="0" fontId="15" fillId="0" borderId="14" xfId="0" applyFont="1" applyBorder="1" applyAlignment="1">
      <alignment horizontal="center" vertical="center"/>
    </xf>
    <xf numFmtId="0" fontId="6" fillId="0" borderId="20" xfId="0" applyFont="1" applyBorder="1" applyAlignment="1">
      <alignment horizontal="center" vertical="center"/>
    </xf>
    <xf numFmtId="0" fontId="6" fillId="0" borderId="21" xfId="0" applyFont="1" applyBorder="1" applyAlignment="1">
      <alignment horizontal="center" vertical="center"/>
    </xf>
    <xf numFmtId="0" fontId="26" fillId="12" borderId="17" xfId="0" applyFont="1" applyFill="1" applyBorder="1" applyAlignment="1">
      <alignment horizontal="center" vertical="center"/>
    </xf>
    <xf numFmtId="0" fontId="26" fillId="12" borderId="16" xfId="0" applyFont="1" applyFill="1" applyBorder="1" applyAlignment="1">
      <alignment horizontal="center" vertical="center"/>
    </xf>
    <xf numFmtId="0" fontId="26" fillId="12" borderId="18" xfId="0" applyFont="1" applyFill="1" applyBorder="1" applyAlignment="1">
      <alignment horizontal="center" vertical="center"/>
    </xf>
    <xf numFmtId="0" fontId="26" fillId="12" borderId="0" xfId="0" applyFont="1" applyFill="1" applyAlignment="1">
      <alignment horizontal="center" vertical="center"/>
    </xf>
    <xf numFmtId="0" fontId="26" fillId="12" borderId="23" xfId="0" applyFont="1" applyFill="1" applyBorder="1" applyAlignment="1">
      <alignment horizontal="center" vertical="center"/>
    </xf>
    <xf numFmtId="0" fontId="8" fillId="13" borderId="11" xfId="0" applyFont="1" applyFill="1" applyBorder="1" applyAlignment="1">
      <alignment horizontal="center"/>
    </xf>
    <xf numFmtId="0" fontId="8" fillId="13" borderId="14" xfId="0" applyFont="1" applyFill="1" applyBorder="1" applyAlignment="1">
      <alignment horizontal="center"/>
    </xf>
    <xf numFmtId="0" fontId="3" fillId="13" borderId="11" xfId="0" applyFont="1" applyFill="1" applyBorder="1" applyAlignment="1">
      <alignment horizontal="center"/>
    </xf>
    <xf numFmtId="0" fontId="3" fillId="13" borderId="14" xfId="0" applyFont="1" applyFill="1" applyBorder="1" applyAlignment="1">
      <alignment horizontal="center"/>
    </xf>
    <xf numFmtId="0" fontId="19" fillId="13" borderId="5" xfId="0" applyFont="1" applyFill="1" applyBorder="1" applyAlignment="1">
      <alignment horizontal="center"/>
    </xf>
    <xf numFmtId="0" fontId="19" fillId="13" borderId="0" xfId="0" applyFont="1" applyFill="1" applyAlignment="1">
      <alignment horizontal="center"/>
    </xf>
    <xf numFmtId="0" fontId="19" fillId="13" borderId="6" xfId="0" applyFont="1" applyFill="1" applyBorder="1" applyAlignment="1">
      <alignment horizontal="center"/>
    </xf>
    <xf numFmtId="0" fontId="16" fillId="11" borderId="8" xfId="0" applyFont="1" applyFill="1" applyBorder="1" applyAlignment="1">
      <alignment horizontal="center" vertical="center"/>
    </xf>
    <xf numFmtId="0" fontId="6" fillId="0" borderId="10" xfId="0" applyFont="1" applyBorder="1" applyAlignment="1">
      <alignment horizontal="center"/>
    </xf>
    <xf numFmtId="0" fontId="5" fillId="13" borderId="0" xfId="0" applyFont="1" applyFill="1" applyAlignment="1">
      <alignment horizontal="right"/>
    </xf>
    <xf numFmtId="0" fontId="5" fillId="13" borderId="6" xfId="0" applyFont="1" applyFill="1" applyBorder="1" applyAlignment="1">
      <alignment horizontal="right"/>
    </xf>
    <xf numFmtId="0" fontId="26" fillId="12" borderId="12" xfId="0" applyFont="1" applyFill="1" applyBorder="1" applyAlignment="1">
      <alignment horizontal="center" vertical="center"/>
    </xf>
    <xf numFmtId="0" fontId="26" fillId="12" borderId="13" xfId="0" applyFont="1" applyFill="1" applyBorder="1" applyAlignment="1">
      <alignment horizontal="center" vertical="center"/>
    </xf>
    <xf numFmtId="0" fontId="26" fillId="12" borderId="19" xfId="0" applyFont="1" applyFill="1" applyBorder="1" applyAlignment="1">
      <alignment horizontal="center" vertical="center"/>
    </xf>
    <xf numFmtId="0" fontId="24" fillId="12" borderId="2" xfId="0" applyFont="1" applyFill="1" applyBorder="1" applyAlignment="1">
      <alignment horizontal="center" vertical="center"/>
    </xf>
    <xf numFmtId="0" fontId="24" fillId="12" borderId="3" xfId="0" applyFont="1" applyFill="1" applyBorder="1" applyAlignment="1">
      <alignment horizontal="center" vertical="center"/>
    </xf>
    <xf numFmtId="0" fontId="24" fillId="12" borderId="4" xfId="0" applyFont="1" applyFill="1" applyBorder="1" applyAlignment="1">
      <alignment horizontal="center" vertical="center"/>
    </xf>
    <xf numFmtId="0" fontId="24" fillId="12" borderId="5" xfId="0" applyFont="1" applyFill="1" applyBorder="1" applyAlignment="1">
      <alignment horizontal="center" vertical="center"/>
    </xf>
    <xf numFmtId="0" fontId="24" fillId="12" borderId="0" xfId="0" applyFont="1" applyFill="1" applyAlignment="1">
      <alignment horizontal="center" vertical="center"/>
    </xf>
    <xf numFmtId="0" fontId="24" fillId="12" borderId="6" xfId="0" applyFont="1" applyFill="1" applyBorder="1" applyAlignment="1">
      <alignment horizontal="center" vertical="center"/>
    </xf>
    <xf numFmtId="0" fontId="3" fillId="0" borderId="5" xfId="0" applyFont="1" applyBorder="1" applyAlignment="1">
      <alignment horizontal="center"/>
    </xf>
    <xf numFmtId="0" fontId="3" fillId="0" borderId="0" xfId="0" applyFont="1" applyAlignment="1">
      <alignment horizontal="center"/>
    </xf>
    <xf numFmtId="0" fontId="3" fillId="0" borderId="6" xfId="0" applyFont="1" applyBorder="1" applyAlignment="1">
      <alignment horizontal="center"/>
    </xf>
    <xf numFmtId="0" fontId="6" fillId="0" borderId="15" xfId="0" applyFont="1" applyBorder="1" applyAlignment="1">
      <alignment horizontal="center" vertical="center"/>
    </xf>
    <xf numFmtId="0" fontId="16" fillId="11" borderId="11" xfId="0" applyFont="1" applyFill="1" applyBorder="1" applyAlignment="1">
      <alignment horizontal="center" vertical="center"/>
    </xf>
    <xf numFmtId="0" fontId="16" fillId="11" borderId="20" xfId="0" applyFont="1" applyFill="1" applyBorder="1" applyAlignment="1">
      <alignment horizontal="center" vertical="center"/>
    </xf>
    <xf numFmtId="0" fontId="16" fillId="11" borderId="14" xfId="0" applyFont="1" applyFill="1" applyBorder="1" applyAlignment="1">
      <alignment horizontal="center" vertical="center"/>
    </xf>
    <xf numFmtId="0" fontId="18" fillId="11" borderId="6" xfId="0" applyFont="1" applyFill="1" applyBorder="1" applyAlignment="1">
      <alignment horizontal="center" vertical="center"/>
    </xf>
    <xf numFmtId="0" fontId="18" fillId="11" borderId="0" xfId="0" applyFont="1" applyFill="1" applyAlignment="1">
      <alignment horizontal="center" vertical="center"/>
    </xf>
    <xf numFmtId="0" fontId="14" fillId="11" borderId="2" xfId="0" applyFont="1" applyFill="1" applyBorder="1" applyAlignment="1">
      <alignment horizontal="center" vertical="center"/>
    </xf>
    <xf numFmtId="0" fontId="14" fillId="11" borderId="3" xfId="0" applyFont="1" applyFill="1" applyBorder="1" applyAlignment="1">
      <alignment horizontal="center" vertical="center"/>
    </xf>
    <xf numFmtId="0" fontId="14" fillId="11" borderId="4" xfId="0" applyFont="1" applyFill="1" applyBorder="1" applyAlignment="1">
      <alignment horizontal="center" vertical="center"/>
    </xf>
    <xf numFmtId="0" fontId="14" fillId="11" borderId="5" xfId="0" applyFont="1" applyFill="1" applyBorder="1" applyAlignment="1">
      <alignment horizontal="center" vertical="center"/>
    </xf>
    <xf numFmtId="0" fontId="14" fillId="11" borderId="0" xfId="0" applyFont="1" applyFill="1" applyAlignment="1">
      <alignment horizontal="center" vertical="center"/>
    </xf>
    <xf numFmtId="0" fontId="32" fillId="13" borderId="5" xfId="0" applyFont="1" applyFill="1" applyBorder="1" applyAlignment="1">
      <alignment horizontal="center" vertical="center"/>
    </xf>
    <xf numFmtId="0" fontId="32" fillId="13" borderId="0" xfId="0" applyFont="1" applyFill="1" applyAlignment="1">
      <alignment horizontal="center" vertical="center"/>
    </xf>
    <xf numFmtId="0" fontId="14" fillId="13" borderId="2" xfId="0" applyFont="1" applyFill="1" applyBorder="1" applyAlignment="1">
      <alignment horizontal="center" vertical="center"/>
    </xf>
    <xf numFmtId="0" fontId="14" fillId="13" borderId="3" xfId="0" applyFont="1" applyFill="1" applyBorder="1" applyAlignment="1">
      <alignment horizontal="center" vertical="center"/>
    </xf>
    <xf numFmtId="0" fontId="14" fillId="13" borderId="4" xfId="0" applyFont="1" applyFill="1" applyBorder="1" applyAlignment="1">
      <alignment horizontal="center" vertical="center"/>
    </xf>
    <xf numFmtId="0" fontId="14" fillId="13" borderId="5" xfId="0" applyFont="1" applyFill="1" applyBorder="1" applyAlignment="1">
      <alignment horizontal="center" vertical="center"/>
    </xf>
    <xf numFmtId="0" fontId="14" fillId="13" borderId="0" xfId="0" applyFont="1" applyFill="1" applyAlignment="1">
      <alignment horizontal="center" vertical="center"/>
    </xf>
    <xf numFmtId="0" fontId="14" fillId="13" borderId="6" xfId="0" applyFont="1" applyFill="1" applyBorder="1" applyAlignment="1">
      <alignment horizontal="center" vertical="center"/>
    </xf>
    <xf numFmtId="0" fontId="2" fillId="11" borderId="2" xfId="0" applyFont="1" applyFill="1" applyBorder="1" applyAlignment="1">
      <alignment horizontal="center" vertical="center"/>
    </xf>
    <xf numFmtId="0" fontId="2" fillId="11" borderId="3" xfId="0" applyFont="1" applyFill="1" applyBorder="1" applyAlignment="1">
      <alignment horizontal="center" vertical="center"/>
    </xf>
    <xf numFmtId="0" fontId="2" fillId="11" borderId="4" xfId="0" applyFont="1" applyFill="1" applyBorder="1" applyAlignment="1">
      <alignment horizontal="center" vertical="center"/>
    </xf>
    <xf numFmtId="0" fontId="2" fillId="11" borderId="5" xfId="0" applyFont="1" applyFill="1" applyBorder="1" applyAlignment="1">
      <alignment horizontal="center" vertical="center"/>
    </xf>
    <xf numFmtId="0" fontId="2" fillId="11" borderId="0" xfId="0" applyFont="1" applyFill="1" applyAlignment="1">
      <alignment horizontal="center" vertical="center"/>
    </xf>
    <xf numFmtId="0" fontId="2" fillId="11" borderId="6" xfId="0" applyFont="1" applyFill="1" applyBorder="1" applyAlignment="1">
      <alignment horizontal="center" vertical="center"/>
    </xf>
    <xf numFmtId="0" fontId="4" fillId="12" borderId="5" xfId="0" applyFont="1" applyFill="1" applyBorder="1" applyAlignment="1">
      <alignment horizontal="center"/>
    </xf>
    <xf numFmtId="0" fontId="4" fillId="12" borderId="0" xfId="0" applyFont="1" applyFill="1" applyAlignment="1">
      <alignment horizontal="center"/>
    </xf>
    <xf numFmtId="0" fontId="4" fillId="12" borderId="6" xfId="0" applyFont="1" applyFill="1" applyBorder="1" applyAlignment="1">
      <alignment horizontal="center"/>
    </xf>
    <xf numFmtId="0" fontId="30" fillId="13" borderId="5" xfId="0" applyFont="1" applyFill="1" applyBorder="1" applyAlignment="1">
      <alignment horizontal="center" vertical="center"/>
    </xf>
    <xf numFmtId="0" fontId="30" fillId="13" borderId="0" xfId="0" applyFont="1" applyFill="1" applyAlignment="1">
      <alignment horizontal="center" vertical="center"/>
    </xf>
    <xf numFmtId="0" fontId="30" fillId="13" borderId="6" xfId="0" applyFont="1" applyFill="1" applyBorder="1" applyAlignment="1">
      <alignment horizontal="center" vertical="center"/>
    </xf>
    <xf numFmtId="0" fontId="5" fillId="14" borderId="7" xfId="0" applyFont="1" applyFill="1" applyBorder="1" applyAlignment="1">
      <alignment horizontal="center" vertical="center" wrapText="1"/>
    </xf>
    <xf numFmtId="0" fontId="5" fillId="14" borderId="8" xfId="0" applyFont="1" applyFill="1" applyBorder="1" applyAlignment="1">
      <alignment horizontal="center" vertical="center" wrapText="1"/>
    </xf>
    <xf numFmtId="0" fontId="5" fillId="14" borderId="9" xfId="0" applyFont="1" applyFill="1" applyBorder="1" applyAlignment="1">
      <alignment horizontal="center" vertical="center" wrapText="1"/>
    </xf>
    <xf numFmtId="0" fontId="14" fillId="11" borderId="6" xfId="0" applyFont="1" applyFill="1" applyBorder="1" applyAlignment="1">
      <alignment horizontal="center" vertical="center"/>
    </xf>
    <xf numFmtId="0" fontId="5" fillId="0" borderId="5" xfId="0" applyFont="1" applyBorder="1" applyAlignment="1">
      <alignment horizontal="center" vertical="center" wrapText="1"/>
    </xf>
    <xf numFmtId="0" fontId="5" fillId="0" borderId="0" xfId="0" applyFont="1" applyAlignment="1">
      <alignment horizontal="center" vertical="center" wrapText="1"/>
    </xf>
    <xf numFmtId="0" fontId="5" fillId="0" borderId="6" xfId="0" applyFont="1" applyBorder="1" applyAlignment="1">
      <alignment horizontal="center" vertical="center" wrapText="1"/>
    </xf>
    <xf numFmtId="0" fontId="6" fillId="13" borderId="0" xfId="0" applyFont="1" applyFill="1" applyAlignment="1">
      <alignment horizontal="center" vertical="center"/>
    </xf>
    <xf numFmtId="0" fontId="6" fillId="11" borderId="0" xfId="0" applyFont="1" applyFill="1" applyAlignment="1">
      <alignment horizontal="center" vertical="center"/>
    </xf>
    <xf numFmtId="0" fontId="29" fillId="16" borderId="0" xfId="0" applyFont="1" applyFill="1" applyAlignment="1">
      <alignment horizontal="center" vertical="center"/>
    </xf>
    <xf numFmtId="0" fontId="9" fillId="10" borderId="0" xfId="0" applyFont="1" applyFill="1" applyAlignment="1">
      <alignment horizontal="center"/>
    </xf>
    <xf numFmtId="0" fontId="9" fillId="10" borderId="6" xfId="0" applyFont="1" applyFill="1" applyBorder="1" applyAlignment="1">
      <alignment horizontal="center"/>
    </xf>
    <xf numFmtId="0" fontId="15" fillId="0" borderId="0" xfId="0" applyFont="1" applyAlignment="1">
      <alignment horizontal="center"/>
    </xf>
    <xf numFmtId="0" fontId="9" fillId="13" borderId="6" xfId="0" applyFont="1" applyFill="1" applyBorder="1" applyAlignment="1">
      <alignment horizontal="center"/>
    </xf>
    <xf numFmtId="0" fontId="7" fillId="15" borderId="0" xfId="0" applyFont="1" applyFill="1" applyAlignment="1">
      <alignment horizontal="center" vertical="center" wrapText="1"/>
    </xf>
    <xf numFmtId="0" fontId="27" fillId="12" borderId="5" xfId="0" applyFont="1" applyFill="1" applyBorder="1" applyAlignment="1">
      <alignment horizontal="center" vertical="center" wrapText="1"/>
    </xf>
    <xf numFmtId="0" fontId="28" fillId="12" borderId="0" xfId="0" applyFont="1" applyFill="1" applyAlignment="1">
      <alignment horizontal="center" vertical="center" wrapText="1"/>
    </xf>
    <xf numFmtId="0" fontId="28" fillId="12" borderId="3" xfId="0" applyFont="1" applyFill="1" applyBorder="1" applyAlignment="1">
      <alignment horizontal="center" vertical="center" wrapText="1"/>
    </xf>
    <xf numFmtId="0" fontId="28" fillId="12" borderId="4" xfId="0" applyFont="1" applyFill="1" applyBorder="1" applyAlignment="1">
      <alignment horizontal="center" vertical="center" wrapText="1"/>
    </xf>
    <xf numFmtId="0" fontId="6" fillId="0" borderId="5" xfId="0" applyFont="1" applyBorder="1" applyAlignment="1">
      <alignment horizontal="center" vertical="center"/>
    </xf>
    <xf numFmtId="0" fontId="1" fillId="12" borderId="2" xfId="0" applyFont="1" applyFill="1" applyBorder="1" applyAlignment="1">
      <alignment horizontal="center" vertical="center"/>
    </xf>
    <xf numFmtId="0" fontId="1" fillId="12" borderId="3" xfId="0" applyFont="1" applyFill="1" applyBorder="1" applyAlignment="1">
      <alignment horizontal="center" vertical="center"/>
    </xf>
    <xf numFmtId="0" fontId="1" fillId="12" borderId="4" xfId="0" applyFont="1" applyFill="1" applyBorder="1" applyAlignment="1">
      <alignment horizontal="center" vertical="center"/>
    </xf>
    <xf numFmtId="0" fontId="1" fillId="12" borderId="5" xfId="0" applyFont="1" applyFill="1" applyBorder="1" applyAlignment="1">
      <alignment horizontal="center" vertical="center"/>
    </xf>
    <xf numFmtId="0" fontId="1" fillId="12" borderId="0" xfId="0" applyFont="1" applyFill="1" applyAlignment="1">
      <alignment horizontal="center" vertical="center"/>
    </xf>
    <xf numFmtId="0" fontId="1" fillId="12" borderId="6" xfId="0" applyFont="1" applyFill="1" applyBorder="1" applyAlignment="1">
      <alignment horizontal="center" vertical="center"/>
    </xf>
    <xf numFmtId="0" fontId="6" fillId="0" borderId="5" xfId="0" applyFont="1" applyBorder="1" applyAlignment="1">
      <alignment horizontal="center"/>
    </xf>
    <xf numFmtId="0" fontId="6" fillId="0" borderId="0" xfId="0" applyFont="1" applyAlignment="1">
      <alignment horizontal="center"/>
    </xf>
    <xf numFmtId="0" fontId="6" fillId="13" borderId="10" xfId="0" applyFont="1" applyFill="1" applyBorder="1" applyAlignment="1">
      <alignment horizontal="center"/>
    </xf>
    <xf numFmtId="0" fontId="6" fillId="0" borderId="24" xfId="0" applyFont="1" applyBorder="1" applyAlignment="1">
      <alignment horizontal="center" vertical="center"/>
    </xf>
    <xf numFmtId="0" fontId="6" fillId="13" borderId="17" xfId="0" applyFont="1" applyFill="1" applyBorder="1" applyAlignment="1">
      <alignment horizontal="center"/>
    </xf>
    <xf numFmtId="0" fontId="6" fillId="13" borderId="18" xfId="0" applyFont="1" applyFill="1" applyBorder="1" applyAlignment="1">
      <alignment horizontal="center"/>
    </xf>
    <xf numFmtId="0" fontId="6" fillId="13" borderId="11" xfId="0" applyFont="1" applyFill="1" applyBorder="1" applyAlignment="1">
      <alignment horizontal="center"/>
    </xf>
    <xf numFmtId="0" fontId="6" fillId="13" borderId="14" xfId="0" applyFont="1" applyFill="1" applyBorder="1" applyAlignment="1">
      <alignment horizontal="center"/>
    </xf>
    <xf numFmtId="0" fontId="6" fillId="0" borderId="13" xfId="0" applyFont="1" applyBorder="1" applyAlignment="1">
      <alignment horizontal="center"/>
    </xf>
    <xf numFmtId="0" fontId="7" fillId="0" borderId="10" xfId="0" applyFont="1" applyBorder="1" applyAlignment="1">
      <alignment horizontal="center" vertical="center"/>
    </xf>
    <xf numFmtId="0" fontId="7" fillId="0" borderId="0" xfId="0" applyFont="1" applyAlignment="1">
      <alignment horizontal="center" vertical="center"/>
    </xf>
    <xf numFmtId="0" fontId="12" fillId="3" borderId="0" xfId="0" applyFont="1" applyFill="1" applyAlignment="1">
      <alignment horizontal="center" vertical="center"/>
    </xf>
    <xf numFmtId="0" fontId="12" fillId="3" borderId="10" xfId="0" applyFont="1" applyFill="1" applyBorder="1" applyAlignment="1">
      <alignment horizontal="center" vertical="center"/>
    </xf>
    <xf numFmtId="0" fontId="12" fillId="8" borderId="10" xfId="0" applyFont="1" applyFill="1" applyBorder="1" applyAlignment="1">
      <alignment horizontal="center" vertical="center"/>
    </xf>
    <xf numFmtId="0" fontId="13" fillId="0" borderId="10" xfId="0" applyFont="1" applyBorder="1" applyAlignment="1">
      <alignment horizontal="center" vertical="center"/>
    </xf>
    <xf numFmtId="0" fontId="6" fillId="4" borderId="0" xfId="0" applyFont="1" applyFill="1" applyAlignment="1">
      <alignment horizontal="center"/>
    </xf>
    <xf numFmtId="0" fontId="21" fillId="3" borderId="0" xfId="0" applyFont="1" applyFill="1" applyAlignment="1">
      <alignment horizontal="center"/>
    </xf>
  </cellXfs>
  <cellStyles count="5">
    <cellStyle name="40% - Accent6" xfId="4" builtinId="51"/>
    <cellStyle name="Good" xfId="3" builtinId="26"/>
    <cellStyle name="Normal" xfId="0" builtinId="0"/>
    <cellStyle name="Normal 6" xfId="1" xr:uid="{17A32B00-CDF9-4084-8FA7-433E5B1F01B7}"/>
    <cellStyle name="Note 3" xfId="2" xr:uid="{EC6DE9D2-2002-4FBF-B260-A9C2CDDD1A26}"/>
  </cellStyles>
  <dxfs count="5">
    <dxf>
      <fill>
        <patternFill>
          <bgColor theme="4" tint="0.59996337778862885"/>
        </patternFill>
      </fill>
      <border>
        <left/>
        <right/>
        <top/>
        <bottom/>
      </border>
    </dxf>
    <dxf>
      <fill>
        <patternFill>
          <bgColor theme="4" tint="0.59996337778862885"/>
        </patternFill>
      </fill>
      <border>
        <left style="dashDotDot">
          <color auto="1"/>
        </left>
        <right style="dashDotDot">
          <color auto="1"/>
        </right>
        <top style="dashDotDot">
          <color auto="1"/>
        </top>
        <bottom style="dashDotDot">
          <color auto="1"/>
        </bottom>
        <vertical/>
        <horizontal/>
      </border>
    </dxf>
    <dxf>
      <fill>
        <patternFill>
          <bgColor theme="4" tint="0.59996337778862885"/>
        </patternFill>
      </fill>
      <border>
        <left/>
        <right/>
        <top/>
        <bottom/>
      </border>
    </dxf>
    <dxf>
      <fill>
        <patternFill>
          <bgColor rgb="FFFFCCFF"/>
        </patternFill>
      </fill>
    </dxf>
    <dxf>
      <fill>
        <patternFill>
          <bgColor rgb="FFCCECFF"/>
        </patternFill>
      </fill>
    </dxf>
  </dxfs>
  <tableStyles count="0" defaultTableStyle="TableStyleMedium2" defaultPivotStyle="PivotStyleLight16"/>
  <colors>
    <mruColors>
      <color rgb="FFFF9999"/>
      <color rgb="FFCCECFF"/>
      <color rgb="FFD143B9"/>
      <color rgb="FFAC2A96"/>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10</xdr:col>
      <xdr:colOff>152401</xdr:colOff>
      <xdr:row>49</xdr:row>
      <xdr:rowOff>107580</xdr:rowOff>
    </xdr:from>
    <xdr:to>
      <xdr:col>12</xdr:col>
      <xdr:colOff>860613</xdr:colOff>
      <xdr:row>56</xdr:row>
      <xdr:rowOff>133186</xdr:rowOff>
    </xdr:to>
    <xdr:pic>
      <xdr:nvPicPr>
        <xdr:cNvPr id="2" name="Picture 1">
          <a:extLst>
            <a:ext uri="{FF2B5EF4-FFF2-40B4-BE49-F238E27FC236}">
              <a16:creationId xmlns:a16="http://schemas.microsoft.com/office/drawing/2014/main" id="{AFE85A20-7886-4AD2-B24F-E5576539B67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571130" y="9753604"/>
          <a:ext cx="1927412" cy="1286828"/>
        </a:xfrm>
        <a:prstGeom prst="rect">
          <a:avLst/>
        </a:prstGeom>
      </xdr:spPr>
    </xdr:pic>
    <xdr:clientData/>
  </xdr:twoCellAnchor>
  <xdr:oneCellAnchor>
    <xdr:from>
      <xdr:col>1</xdr:col>
      <xdr:colOff>532756</xdr:colOff>
      <xdr:row>64</xdr:row>
      <xdr:rowOff>132550</xdr:rowOff>
    </xdr:from>
    <xdr:ext cx="788895" cy="436786"/>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ED6BD6F0-20B1-4ED8-9CF9-7AA1A6A40847}"/>
                </a:ext>
              </a:extLst>
            </xdr:cNvPr>
            <xdr:cNvSpPr txBox="1"/>
          </xdr:nvSpPr>
          <xdr:spPr>
            <a:xfrm>
              <a:off x="1142356" y="13032121"/>
              <a:ext cx="78889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n-PH" sz="1100" b="0" i="1">
                      <a:latin typeface="Cambria Math"/>
                    </a:rPr>
                    <m:t>4.7</m:t>
                  </m:r>
                  <m:r>
                    <a:rPr lang="en-US" sz="1100" b="0" i="1">
                      <a:latin typeface="Cambria Math" panose="02040503050406030204" pitchFamily="18" charset="0"/>
                    </a:rPr>
                    <m:t>1</m:t>
                  </m:r>
                  <m:rad>
                    <m:radPr>
                      <m:degHide m:val="on"/>
                      <m:ctrlPr>
                        <a:rPr lang="en-PH" sz="1100" b="0" i="1">
                          <a:latin typeface="Cambria Math" panose="02040503050406030204" pitchFamily="18" charset="0"/>
                        </a:rPr>
                      </m:ctrlPr>
                    </m:radPr>
                    <m:deg/>
                    <m:e>
                      <m:f>
                        <m:fPr>
                          <m:ctrlPr>
                            <a:rPr lang="en-PH" sz="1100" b="0" i="1">
                              <a:latin typeface="Cambria Math" panose="02040503050406030204" pitchFamily="18" charset="0"/>
                            </a:rPr>
                          </m:ctrlPr>
                        </m:fPr>
                        <m:num>
                          <m:r>
                            <a:rPr lang="en-PH" sz="1100" b="0" i="1">
                              <a:latin typeface="Cambria Math"/>
                            </a:rPr>
                            <m:t>𝐸</m:t>
                          </m:r>
                        </m:num>
                        <m:den>
                          <m:r>
                            <a:rPr lang="en-PH" sz="1100" b="0" i="1">
                              <a:latin typeface="Cambria Math"/>
                            </a:rPr>
                            <m:t>𝐹𝑦</m:t>
                          </m:r>
                        </m:den>
                      </m:f>
                    </m:e>
                  </m:rad>
                </m:oMath>
              </a14:m>
              <a:r>
                <a:rPr lang="en-PH" sz="1100"/>
                <a:t> =</a:t>
              </a:r>
            </a:p>
          </xdr:txBody>
        </xdr:sp>
      </mc:Choice>
      <mc:Fallback xmlns="">
        <xdr:sp macro="" textlink="">
          <xdr:nvSpPr>
            <xdr:cNvPr id="3" name="TextBox 2">
              <a:extLst>
                <a:ext uri="{FF2B5EF4-FFF2-40B4-BE49-F238E27FC236}">
                  <a16:creationId xmlns:a16="http://schemas.microsoft.com/office/drawing/2014/main" id="{ED6BD6F0-20B1-4ED8-9CF9-7AA1A6A40847}"/>
                </a:ext>
              </a:extLst>
            </xdr:cNvPr>
            <xdr:cNvSpPr txBox="1"/>
          </xdr:nvSpPr>
          <xdr:spPr>
            <a:xfrm>
              <a:off x="1142356" y="13032121"/>
              <a:ext cx="78889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100" b="0" i="0">
                  <a:latin typeface="Cambria Math"/>
                </a:rPr>
                <a:t>4.7</a:t>
              </a:r>
              <a:r>
                <a:rPr lang="en-US" sz="1100" b="0" i="0">
                  <a:latin typeface="Cambria Math" panose="02040503050406030204" pitchFamily="18" charset="0"/>
                </a:rPr>
                <a:t>1</a:t>
              </a:r>
              <a:r>
                <a:rPr lang="en-PH" sz="1100" b="0" i="0">
                  <a:latin typeface="Cambria Math" panose="02040503050406030204" pitchFamily="18" charset="0"/>
                </a:rPr>
                <a:t>√(</a:t>
              </a:r>
              <a:r>
                <a:rPr lang="en-PH" sz="1100" b="0" i="0">
                  <a:latin typeface="Cambria Math"/>
                </a:rPr>
                <a:t>𝐸</a:t>
              </a:r>
              <a:r>
                <a:rPr lang="en-PH" sz="1100" b="0" i="0">
                  <a:latin typeface="Cambria Math" panose="02040503050406030204" pitchFamily="18" charset="0"/>
                </a:rPr>
                <a:t>/</a:t>
              </a:r>
              <a:r>
                <a:rPr lang="en-PH" sz="1100" b="0" i="0">
                  <a:latin typeface="Cambria Math"/>
                </a:rPr>
                <a:t>𝐹𝑦</a:t>
              </a:r>
              <a:r>
                <a:rPr lang="en-PH" sz="1100" b="0" i="0">
                  <a:latin typeface="Cambria Math" panose="02040503050406030204" pitchFamily="18" charset="0"/>
                </a:rPr>
                <a:t>)</a:t>
              </a:r>
              <a:r>
                <a:rPr lang="en-PH" sz="1100"/>
                <a:t> =</a:t>
              </a:r>
            </a:p>
          </xdr:txBody>
        </xdr:sp>
      </mc:Fallback>
    </mc:AlternateContent>
    <xdr:clientData/>
  </xdr:oneCellAnchor>
  <xdr:oneCellAnchor>
    <xdr:from>
      <xdr:col>2</xdr:col>
      <xdr:colOff>193427</xdr:colOff>
      <xdr:row>67</xdr:row>
      <xdr:rowOff>66261</xdr:rowOff>
    </xdr:from>
    <xdr:ext cx="1013371" cy="345223"/>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E556F005-527C-4793-995E-4E23215D776B}"/>
                </a:ext>
              </a:extLst>
            </xdr:cNvPr>
            <xdr:cNvSpPr txBox="1"/>
          </xdr:nvSpPr>
          <xdr:spPr>
            <a:xfrm>
              <a:off x="1412627" y="13432856"/>
              <a:ext cx="1013371" cy="3452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p>
                      <m:sSupPr>
                        <m:ctrlPr>
                          <a:rPr lang="en-PH" sz="1050" b="0" i="1">
                            <a:latin typeface="Cambria Math" panose="02040503050406030204" pitchFamily="18" charset="0"/>
                          </a:rPr>
                        </m:ctrlPr>
                      </m:sSupPr>
                      <m:e>
                        <m:r>
                          <a:rPr lang="en-PH" sz="1050" b="0" i="1">
                            <a:latin typeface="Cambria Math"/>
                          </a:rPr>
                          <m:t>0.658</m:t>
                        </m:r>
                      </m:e>
                      <m:sup>
                        <m:f>
                          <m:fPr>
                            <m:ctrlPr>
                              <a:rPr lang="en-PH" sz="1050" b="0" i="1">
                                <a:latin typeface="Cambria Math" panose="02040503050406030204" pitchFamily="18" charset="0"/>
                              </a:rPr>
                            </m:ctrlPr>
                          </m:fPr>
                          <m:num>
                            <m:r>
                              <a:rPr lang="en-PH" sz="1050" b="0" i="1">
                                <a:latin typeface="Cambria Math"/>
                              </a:rPr>
                              <m:t>𝐹𝑦</m:t>
                            </m:r>
                          </m:num>
                          <m:den>
                            <m:r>
                              <a:rPr lang="en-PH" sz="1050" b="0" i="1">
                                <a:latin typeface="Cambria Math"/>
                              </a:rPr>
                              <m:t>𝐹𝑒</m:t>
                            </m:r>
                          </m:den>
                        </m:f>
                      </m:sup>
                    </m:sSup>
                    <m:r>
                      <a:rPr lang="en-PH" sz="1050" b="0" i="1">
                        <a:latin typeface="Cambria Math"/>
                      </a:rPr>
                      <m:t>𝐹𝑦</m:t>
                    </m:r>
                    <m:r>
                      <a:rPr lang="en-PH" sz="1050" b="0" i="1">
                        <a:latin typeface="Cambria Math"/>
                      </a:rPr>
                      <m:t>=</m:t>
                    </m:r>
                  </m:oMath>
                </m:oMathPara>
              </a14:m>
              <a:endParaRPr lang="en-PH" sz="100"/>
            </a:p>
          </xdr:txBody>
        </xdr:sp>
      </mc:Choice>
      <mc:Fallback xmlns="">
        <xdr:sp macro="" textlink="">
          <xdr:nvSpPr>
            <xdr:cNvPr id="4" name="TextBox 3">
              <a:extLst>
                <a:ext uri="{FF2B5EF4-FFF2-40B4-BE49-F238E27FC236}">
                  <a16:creationId xmlns:a16="http://schemas.microsoft.com/office/drawing/2014/main" id="{E556F005-527C-4793-995E-4E23215D776B}"/>
                </a:ext>
              </a:extLst>
            </xdr:cNvPr>
            <xdr:cNvSpPr txBox="1"/>
          </xdr:nvSpPr>
          <xdr:spPr>
            <a:xfrm>
              <a:off x="1412627" y="13432856"/>
              <a:ext cx="1013371" cy="3452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PH" sz="1050" b="0" i="0">
                  <a:latin typeface="Cambria Math" panose="02040503050406030204" pitchFamily="18" charset="0"/>
                </a:rPr>
                <a:t>〖</a:t>
              </a:r>
              <a:r>
                <a:rPr lang="en-PH" sz="1050" b="0" i="0">
                  <a:latin typeface="Cambria Math"/>
                </a:rPr>
                <a:t>0.658</a:t>
              </a:r>
              <a:r>
                <a:rPr lang="en-PH" sz="1050" b="0" i="0">
                  <a:latin typeface="Cambria Math" panose="02040503050406030204" pitchFamily="18" charset="0"/>
                </a:rPr>
                <a:t>〗^(</a:t>
              </a:r>
              <a:r>
                <a:rPr lang="en-PH" sz="1050" b="0" i="0">
                  <a:latin typeface="Cambria Math"/>
                </a:rPr>
                <a:t>𝐹𝑦</a:t>
              </a:r>
              <a:r>
                <a:rPr lang="en-PH" sz="1050" b="0" i="0">
                  <a:latin typeface="Cambria Math" panose="02040503050406030204" pitchFamily="18" charset="0"/>
                </a:rPr>
                <a:t>/</a:t>
              </a:r>
              <a:r>
                <a:rPr lang="en-PH" sz="1050" b="0" i="0">
                  <a:latin typeface="Cambria Math"/>
                </a:rPr>
                <a:t>𝐹𝑒</a:t>
              </a:r>
              <a:r>
                <a:rPr lang="en-PH" sz="1050" b="0" i="0">
                  <a:latin typeface="Cambria Math" panose="02040503050406030204" pitchFamily="18" charset="0"/>
                </a:rPr>
                <a:t>)</a:t>
              </a:r>
              <a:r>
                <a:rPr lang="en-PH" sz="1050" b="0" i="0">
                  <a:latin typeface="Cambria Math"/>
                </a:rPr>
                <a:t> 𝐹𝑦=</a:t>
              </a:r>
              <a:endParaRPr lang="en-PH" sz="100"/>
            </a:p>
          </xdr:txBody>
        </xdr:sp>
      </mc:Fallback>
    </mc:AlternateContent>
    <xdr:clientData/>
  </xdr:oneCellAnchor>
  <xdr:oneCellAnchor>
    <xdr:from>
      <xdr:col>2</xdr:col>
      <xdr:colOff>340661</xdr:colOff>
      <xdr:row>69</xdr:row>
      <xdr:rowOff>0</xdr:rowOff>
    </xdr:from>
    <xdr:ext cx="800100" cy="257699"/>
    <xdr:sp macro="" textlink="">
      <xdr:nvSpPr>
        <xdr:cNvPr id="5" name="TextBox 4">
          <a:extLst>
            <a:ext uri="{FF2B5EF4-FFF2-40B4-BE49-F238E27FC236}">
              <a16:creationId xmlns:a16="http://schemas.microsoft.com/office/drawing/2014/main" id="{E957C464-4E57-4DA3-902D-1CF72C38EE9D}"/>
            </a:ext>
          </a:extLst>
        </xdr:cNvPr>
        <xdr:cNvSpPr txBox="1"/>
      </xdr:nvSpPr>
      <xdr:spPr>
        <a:xfrm>
          <a:off x="1559861" y="13608422"/>
          <a:ext cx="800100" cy="257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050">
              <a:latin typeface="Cambria Math" pitchFamily="18" charset="0"/>
              <a:ea typeface="Cambria Math" pitchFamily="18" charset="0"/>
            </a:rPr>
            <a:t>0.877Fe=</a:t>
          </a:r>
        </a:p>
      </xdr:txBody>
    </xdr:sp>
    <xdr:clientData/>
  </xdr:oneCellAnchor>
  <xdr:oneCellAnchor>
    <xdr:from>
      <xdr:col>12</xdr:col>
      <xdr:colOff>914397</xdr:colOff>
      <xdr:row>64</xdr:row>
      <xdr:rowOff>116541</xdr:rowOff>
    </xdr:from>
    <xdr:ext cx="788895" cy="436786"/>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07110663-1DD1-45EA-BDBE-5D14973CA72F}"/>
                </a:ext>
              </a:extLst>
            </xdr:cNvPr>
            <xdr:cNvSpPr txBox="1"/>
          </xdr:nvSpPr>
          <xdr:spPr>
            <a:xfrm>
              <a:off x="9099173" y="12685059"/>
              <a:ext cx="78889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14:m>
                <m:oMath xmlns:m="http://schemas.openxmlformats.org/officeDocument/2006/math">
                  <m:r>
                    <a:rPr lang="en-PH" sz="1100" b="0" i="1">
                      <a:latin typeface="Cambria Math"/>
                    </a:rPr>
                    <m:t>4.7</m:t>
                  </m:r>
                  <m:r>
                    <a:rPr lang="en-US" sz="1100" b="0" i="1">
                      <a:latin typeface="Cambria Math" panose="02040503050406030204" pitchFamily="18" charset="0"/>
                    </a:rPr>
                    <m:t>1</m:t>
                  </m:r>
                  <m:rad>
                    <m:radPr>
                      <m:degHide m:val="on"/>
                      <m:ctrlPr>
                        <a:rPr lang="en-PH" sz="1100" b="0" i="1">
                          <a:latin typeface="Cambria Math" panose="02040503050406030204" pitchFamily="18" charset="0"/>
                        </a:rPr>
                      </m:ctrlPr>
                    </m:radPr>
                    <m:deg/>
                    <m:e>
                      <m:f>
                        <m:fPr>
                          <m:ctrlPr>
                            <a:rPr lang="en-PH" sz="1100" b="0" i="1">
                              <a:latin typeface="Cambria Math" panose="02040503050406030204" pitchFamily="18" charset="0"/>
                            </a:rPr>
                          </m:ctrlPr>
                        </m:fPr>
                        <m:num>
                          <m:r>
                            <a:rPr lang="en-PH" sz="1100" b="0" i="1">
                              <a:latin typeface="Cambria Math"/>
                            </a:rPr>
                            <m:t>𝐸</m:t>
                          </m:r>
                        </m:num>
                        <m:den>
                          <m:r>
                            <a:rPr lang="en-PH" sz="1100" b="0" i="1">
                              <a:latin typeface="Cambria Math"/>
                            </a:rPr>
                            <m:t>𝐹𝑦</m:t>
                          </m:r>
                        </m:den>
                      </m:f>
                    </m:e>
                  </m:rad>
                </m:oMath>
              </a14:m>
              <a:r>
                <a:rPr lang="en-PH" sz="1100"/>
                <a:t> =</a:t>
              </a:r>
            </a:p>
          </xdr:txBody>
        </xdr:sp>
      </mc:Choice>
      <mc:Fallback xmlns="">
        <xdr:sp macro="" textlink="">
          <xdr:nvSpPr>
            <xdr:cNvPr id="6" name="TextBox 5">
              <a:extLst>
                <a:ext uri="{FF2B5EF4-FFF2-40B4-BE49-F238E27FC236}">
                  <a16:creationId xmlns:a16="http://schemas.microsoft.com/office/drawing/2014/main" id="{07110663-1DD1-45EA-BDBE-5D14973CA72F}"/>
                </a:ext>
              </a:extLst>
            </xdr:cNvPr>
            <xdr:cNvSpPr txBox="1"/>
          </xdr:nvSpPr>
          <xdr:spPr>
            <a:xfrm>
              <a:off x="9099173" y="12685059"/>
              <a:ext cx="788895"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100" b="0" i="0">
                  <a:latin typeface="Cambria Math"/>
                </a:rPr>
                <a:t>4.7</a:t>
              </a:r>
              <a:r>
                <a:rPr lang="en-US" sz="1100" b="0" i="0">
                  <a:latin typeface="Cambria Math" panose="02040503050406030204" pitchFamily="18" charset="0"/>
                </a:rPr>
                <a:t>1</a:t>
              </a:r>
              <a:r>
                <a:rPr lang="en-PH" sz="1100" b="0" i="0">
                  <a:latin typeface="Cambria Math" panose="02040503050406030204" pitchFamily="18" charset="0"/>
                </a:rPr>
                <a:t>√(</a:t>
              </a:r>
              <a:r>
                <a:rPr lang="en-PH" sz="1100" b="0" i="0">
                  <a:latin typeface="Cambria Math"/>
                </a:rPr>
                <a:t>𝐸</a:t>
              </a:r>
              <a:r>
                <a:rPr lang="en-PH" sz="1100" b="0" i="0">
                  <a:latin typeface="Cambria Math" panose="02040503050406030204" pitchFamily="18" charset="0"/>
                </a:rPr>
                <a:t>/</a:t>
              </a:r>
              <a:r>
                <a:rPr lang="en-PH" sz="1100" b="0" i="0">
                  <a:latin typeface="Cambria Math"/>
                </a:rPr>
                <a:t>𝐹𝑦</a:t>
              </a:r>
              <a:r>
                <a:rPr lang="en-PH" sz="1100" b="0" i="0">
                  <a:latin typeface="Cambria Math" panose="02040503050406030204" pitchFamily="18" charset="0"/>
                </a:rPr>
                <a:t>)</a:t>
              </a:r>
              <a:r>
                <a:rPr lang="en-PH" sz="1100"/>
                <a:t> =</a:t>
              </a:r>
            </a:p>
          </xdr:txBody>
        </xdr:sp>
      </mc:Fallback>
    </mc:AlternateContent>
    <xdr:clientData/>
  </xdr:oneCellAnchor>
  <xdr:oneCellAnchor>
    <xdr:from>
      <xdr:col>13</xdr:col>
      <xdr:colOff>152400</xdr:colOff>
      <xdr:row>67</xdr:row>
      <xdr:rowOff>98609</xdr:rowOff>
    </xdr:from>
    <xdr:ext cx="1013371" cy="345223"/>
    <mc:AlternateContent xmlns:mc="http://schemas.openxmlformats.org/markup-compatibility/2006" xmlns:a14="http://schemas.microsoft.com/office/drawing/2010/main">
      <mc:Choice Requires="a14">
        <xdr:sp macro="" textlink="">
          <xdr:nvSpPr>
            <xdr:cNvPr id="7" name="TextBox 6">
              <a:extLst>
                <a:ext uri="{FF2B5EF4-FFF2-40B4-BE49-F238E27FC236}">
                  <a16:creationId xmlns:a16="http://schemas.microsoft.com/office/drawing/2014/main" id="{00EC5EF5-B6D6-4E24-8AE3-1FB6C3A93F2E}"/>
                </a:ext>
              </a:extLst>
            </xdr:cNvPr>
            <xdr:cNvSpPr txBox="1"/>
          </xdr:nvSpPr>
          <xdr:spPr>
            <a:xfrm>
              <a:off x="9296400" y="13205009"/>
              <a:ext cx="1013371" cy="3452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14:m>
                <m:oMathPara xmlns:m="http://schemas.openxmlformats.org/officeDocument/2006/math">
                  <m:oMathParaPr>
                    <m:jc m:val="centerGroup"/>
                  </m:oMathParaPr>
                  <m:oMath xmlns:m="http://schemas.openxmlformats.org/officeDocument/2006/math">
                    <m:sSup>
                      <m:sSupPr>
                        <m:ctrlPr>
                          <a:rPr lang="en-PH" sz="1050" b="0" i="1">
                            <a:latin typeface="Cambria Math" panose="02040503050406030204" pitchFamily="18" charset="0"/>
                          </a:rPr>
                        </m:ctrlPr>
                      </m:sSupPr>
                      <m:e>
                        <m:r>
                          <a:rPr lang="en-PH" sz="1050" b="0" i="1">
                            <a:latin typeface="Cambria Math"/>
                          </a:rPr>
                          <m:t>0.658</m:t>
                        </m:r>
                      </m:e>
                      <m:sup>
                        <m:f>
                          <m:fPr>
                            <m:ctrlPr>
                              <a:rPr lang="en-PH" sz="1050" b="0" i="1">
                                <a:latin typeface="Cambria Math" panose="02040503050406030204" pitchFamily="18" charset="0"/>
                              </a:rPr>
                            </m:ctrlPr>
                          </m:fPr>
                          <m:num>
                            <m:r>
                              <a:rPr lang="en-PH" sz="1050" b="0" i="1">
                                <a:latin typeface="Cambria Math"/>
                              </a:rPr>
                              <m:t>𝐹𝑦</m:t>
                            </m:r>
                          </m:num>
                          <m:den>
                            <m:r>
                              <a:rPr lang="en-PH" sz="1050" b="0" i="1">
                                <a:latin typeface="Cambria Math"/>
                              </a:rPr>
                              <m:t>𝐹𝑒</m:t>
                            </m:r>
                          </m:den>
                        </m:f>
                      </m:sup>
                    </m:sSup>
                    <m:r>
                      <a:rPr lang="en-PH" sz="1050" b="0" i="1">
                        <a:latin typeface="Cambria Math"/>
                      </a:rPr>
                      <m:t>𝐹𝑦</m:t>
                    </m:r>
                    <m:r>
                      <a:rPr lang="en-PH" sz="1050" b="0" i="1">
                        <a:latin typeface="Cambria Math"/>
                      </a:rPr>
                      <m:t>=</m:t>
                    </m:r>
                  </m:oMath>
                </m:oMathPara>
              </a14:m>
              <a:endParaRPr lang="en-PH" sz="100"/>
            </a:p>
          </xdr:txBody>
        </xdr:sp>
      </mc:Choice>
      <mc:Fallback xmlns="">
        <xdr:sp macro="" textlink="">
          <xdr:nvSpPr>
            <xdr:cNvPr id="7" name="TextBox 6">
              <a:extLst>
                <a:ext uri="{FF2B5EF4-FFF2-40B4-BE49-F238E27FC236}">
                  <a16:creationId xmlns:a16="http://schemas.microsoft.com/office/drawing/2014/main" id="{00EC5EF5-B6D6-4E24-8AE3-1FB6C3A93F2E}"/>
                </a:ext>
              </a:extLst>
            </xdr:cNvPr>
            <xdr:cNvSpPr txBox="1"/>
          </xdr:nvSpPr>
          <xdr:spPr>
            <a:xfrm>
              <a:off x="9296400" y="13205009"/>
              <a:ext cx="1013371" cy="3452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r>
                <a:rPr lang="en-PH" sz="1050" b="0" i="0">
                  <a:latin typeface="Cambria Math" panose="02040503050406030204" pitchFamily="18" charset="0"/>
                </a:rPr>
                <a:t>〖</a:t>
              </a:r>
              <a:r>
                <a:rPr lang="en-PH" sz="1050" b="0" i="0">
                  <a:latin typeface="Cambria Math"/>
                </a:rPr>
                <a:t>0.658</a:t>
              </a:r>
              <a:r>
                <a:rPr lang="en-PH" sz="1050" b="0" i="0">
                  <a:latin typeface="Cambria Math" panose="02040503050406030204" pitchFamily="18" charset="0"/>
                </a:rPr>
                <a:t>〗^(</a:t>
              </a:r>
              <a:r>
                <a:rPr lang="en-PH" sz="1050" b="0" i="0">
                  <a:latin typeface="Cambria Math"/>
                </a:rPr>
                <a:t>𝐹𝑦</a:t>
              </a:r>
              <a:r>
                <a:rPr lang="en-PH" sz="1050" b="0" i="0">
                  <a:latin typeface="Cambria Math" panose="02040503050406030204" pitchFamily="18" charset="0"/>
                </a:rPr>
                <a:t>/</a:t>
              </a:r>
              <a:r>
                <a:rPr lang="en-PH" sz="1050" b="0" i="0">
                  <a:latin typeface="Cambria Math"/>
                </a:rPr>
                <a:t>𝐹𝑒</a:t>
              </a:r>
              <a:r>
                <a:rPr lang="en-PH" sz="1050" b="0" i="0">
                  <a:latin typeface="Cambria Math" panose="02040503050406030204" pitchFamily="18" charset="0"/>
                </a:rPr>
                <a:t>)</a:t>
              </a:r>
              <a:r>
                <a:rPr lang="en-PH" sz="1050" b="0" i="0">
                  <a:latin typeface="Cambria Math"/>
                </a:rPr>
                <a:t> 𝐹𝑦=</a:t>
              </a:r>
              <a:endParaRPr lang="en-PH" sz="100"/>
            </a:p>
          </xdr:txBody>
        </xdr:sp>
      </mc:Fallback>
    </mc:AlternateContent>
    <xdr:clientData/>
  </xdr:oneCellAnchor>
  <xdr:oneCellAnchor>
    <xdr:from>
      <xdr:col>13</xdr:col>
      <xdr:colOff>340661</xdr:colOff>
      <xdr:row>69</xdr:row>
      <xdr:rowOff>0</xdr:rowOff>
    </xdr:from>
    <xdr:ext cx="800100" cy="257699"/>
    <xdr:sp macro="" textlink="">
      <xdr:nvSpPr>
        <xdr:cNvPr id="8" name="TextBox 7">
          <a:extLst>
            <a:ext uri="{FF2B5EF4-FFF2-40B4-BE49-F238E27FC236}">
              <a16:creationId xmlns:a16="http://schemas.microsoft.com/office/drawing/2014/main" id="{A9B90F20-D9EB-441D-8605-212D798A4E62}"/>
            </a:ext>
          </a:extLst>
        </xdr:cNvPr>
        <xdr:cNvSpPr txBox="1"/>
      </xdr:nvSpPr>
      <xdr:spPr>
        <a:xfrm>
          <a:off x="1559861" y="13608422"/>
          <a:ext cx="800100" cy="25769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PH" sz="1050">
              <a:latin typeface="Cambria Math" pitchFamily="18" charset="0"/>
              <a:ea typeface="Cambria Math" pitchFamily="18" charset="0"/>
            </a:rPr>
            <a:t>0.877Fe=</a:t>
          </a:r>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A1665-3BA3-48AF-86BB-F7D80B748E47}">
  <dimension ref="A1:X84"/>
  <sheetViews>
    <sheetView tabSelected="1" topLeftCell="C41" zoomScale="115" zoomScaleNormal="115" workbookViewId="0">
      <selection activeCell="F84" sqref="F84"/>
    </sheetView>
  </sheetViews>
  <sheetFormatPr defaultColWidth="8.85546875" defaultRowHeight="14.25"/>
  <cols>
    <col min="1" max="3" width="8.85546875" style="1"/>
    <col min="4" max="4" width="9.85546875" style="1" bestFit="1" customWidth="1"/>
    <col min="5" max="5" width="31.7109375" style="1" customWidth="1"/>
    <col min="6" max="6" width="12.5703125" style="1" bestFit="1" customWidth="1"/>
    <col min="7" max="7" width="11.42578125" style="1" bestFit="1" customWidth="1"/>
    <col min="8" max="8" width="8.85546875" style="1"/>
    <col min="9" max="9" width="9.85546875" style="1" bestFit="1" customWidth="1"/>
    <col min="10" max="12" width="8.85546875" style="1"/>
    <col min="13" max="13" width="14" style="1" bestFit="1" customWidth="1"/>
    <col min="14" max="14" width="12.28515625" style="1" bestFit="1" customWidth="1"/>
    <col min="15" max="15" width="8.85546875" style="1"/>
    <col min="16" max="16" width="9.85546875" style="1" bestFit="1" customWidth="1"/>
    <col min="17" max="17" width="11.85546875" style="1" bestFit="1" customWidth="1"/>
    <col min="18" max="19" width="11.7109375" style="1" bestFit="1" customWidth="1"/>
    <col min="20" max="16384" width="8.85546875" style="1"/>
  </cols>
  <sheetData>
    <row r="1" spans="1:24" customFormat="1" ht="15">
      <c r="A1" s="201" t="s">
        <v>0</v>
      </c>
      <c r="B1" s="202"/>
      <c r="C1" s="202"/>
      <c r="D1" s="202"/>
      <c r="E1" s="202"/>
      <c r="F1" s="202"/>
      <c r="G1" s="202"/>
      <c r="H1" s="202"/>
      <c r="I1" s="202"/>
      <c r="J1" s="202"/>
      <c r="K1" s="202"/>
      <c r="L1" s="202"/>
      <c r="M1" s="202"/>
      <c r="N1" s="202"/>
      <c r="O1" s="202"/>
      <c r="P1" s="202"/>
      <c r="Q1" s="202"/>
      <c r="R1" s="202"/>
      <c r="S1" s="202"/>
      <c r="T1" s="202"/>
      <c r="U1" s="202"/>
      <c r="V1" s="202"/>
      <c r="W1" s="202"/>
      <c r="X1" s="203"/>
    </row>
    <row r="2" spans="1:24" customFormat="1" ht="15">
      <c r="A2" s="204"/>
      <c r="B2" s="205"/>
      <c r="C2" s="205"/>
      <c r="D2" s="205"/>
      <c r="E2" s="205"/>
      <c r="F2" s="205"/>
      <c r="G2" s="205"/>
      <c r="H2" s="205"/>
      <c r="I2" s="205"/>
      <c r="J2" s="205"/>
      <c r="K2" s="205"/>
      <c r="L2" s="205"/>
      <c r="M2" s="205"/>
      <c r="N2" s="205"/>
      <c r="O2" s="205"/>
      <c r="P2" s="205"/>
      <c r="Q2" s="205"/>
      <c r="R2" s="205"/>
      <c r="S2" s="205"/>
      <c r="T2" s="205"/>
      <c r="U2" s="205"/>
      <c r="V2" s="205"/>
      <c r="W2" s="205"/>
      <c r="X2" s="206"/>
    </row>
    <row r="3" spans="1:24" customFormat="1" ht="15">
      <c r="A3" s="204"/>
      <c r="B3" s="205"/>
      <c r="C3" s="205"/>
      <c r="D3" s="205"/>
      <c r="E3" s="205"/>
      <c r="F3" s="205"/>
      <c r="G3" s="205"/>
      <c r="H3" s="205"/>
      <c r="I3" s="205"/>
      <c r="J3" s="205"/>
      <c r="K3" s="205"/>
      <c r="L3" s="205"/>
      <c r="M3" s="205"/>
      <c r="N3" s="205"/>
      <c r="O3" s="205"/>
      <c r="P3" s="205"/>
      <c r="Q3" s="205"/>
      <c r="R3" s="205"/>
      <c r="S3" s="205"/>
      <c r="T3" s="205"/>
      <c r="U3" s="205"/>
      <c r="V3" s="205"/>
      <c r="W3" s="205"/>
      <c r="X3" s="206"/>
    </row>
    <row r="4" spans="1:24" customFormat="1" ht="15">
      <c r="A4" s="207" t="s">
        <v>184</v>
      </c>
      <c r="B4" s="208"/>
      <c r="C4" s="208"/>
      <c r="D4" s="208"/>
      <c r="E4" s="208"/>
      <c r="F4" s="208"/>
      <c r="G4" s="208"/>
      <c r="H4" s="208"/>
      <c r="I4" s="208" t="s">
        <v>185</v>
      </c>
      <c r="J4" s="208"/>
      <c r="K4" s="208"/>
      <c r="L4" s="208"/>
      <c r="M4" s="208"/>
      <c r="N4" s="208"/>
      <c r="O4" s="208"/>
      <c r="P4" s="208"/>
      <c r="Q4" s="208" t="s">
        <v>186</v>
      </c>
      <c r="R4" s="208"/>
      <c r="S4" s="208"/>
      <c r="T4" s="208"/>
      <c r="U4" s="208"/>
      <c r="V4" s="208"/>
      <c r="W4" s="208"/>
      <c r="X4" s="209"/>
    </row>
    <row r="5" spans="1:24" customFormat="1" ht="29.45" customHeight="1">
      <c r="A5" s="210" t="s">
        <v>1</v>
      </c>
      <c r="B5" s="211"/>
      <c r="C5" s="211"/>
      <c r="D5" s="211"/>
      <c r="E5" s="211"/>
      <c r="F5" s="211"/>
      <c r="G5" s="211"/>
      <c r="H5" s="211"/>
      <c r="I5" s="211"/>
      <c r="J5" s="211"/>
      <c r="K5" s="211"/>
      <c r="L5" s="211"/>
      <c r="M5" s="211"/>
      <c r="N5" s="211"/>
      <c r="O5" s="211"/>
      <c r="P5" s="211"/>
      <c r="Q5" s="211"/>
      <c r="R5" s="211"/>
      <c r="S5" s="211"/>
      <c r="T5" s="211"/>
      <c r="U5" s="211"/>
      <c r="V5" s="211"/>
      <c r="W5" s="211"/>
      <c r="X5" s="212"/>
    </row>
    <row r="6" spans="1:24" customFormat="1" ht="63.6" customHeight="1" thickBot="1">
      <c r="A6" s="213" t="s">
        <v>2</v>
      </c>
      <c r="B6" s="214"/>
      <c r="C6" s="214"/>
      <c r="D6" s="214"/>
      <c r="E6" s="214"/>
      <c r="F6" s="214"/>
      <c r="G6" s="214"/>
      <c r="H6" s="214"/>
      <c r="I6" s="214"/>
      <c r="J6" s="214"/>
      <c r="K6" s="214"/>
      <c r="L6" s="214"/>
      <c r="M6" s="214"/>
      <c r="N6" s="214"/>
      <c r="O6" s="214"/>
      <c r="P6" s="214"/>
      <c r="Q6" s="214"/>
      <c r="R6" s="214"/>
      <c r="S6" s="214"/>
      <c r="T6" s="214"/>
      <c r="U6" s="214"/>
      <c r="V6" s="214"/>
      <c r="W6" s="214"/>
      <c r="X6" s="215"/>
    </row>
    <row r="7" spans="1:24" customFormat="1" ht="15" customHeight="1">
      <c r="A7" s="90"/>
      <c r="B7" s="91"/>
      <c r="C7" s="91"/>
      <c r="D7" s="91"/>
      <c r="E7" s="91"/>
      <c r="F7" s="195" t="s">
        <v>46</v>
      </c>
      <c r="G7" s="196"/>
      <c r="H7" s="196"/>
      <c r="I7" s="196"/>
      <c r="J7" s="196"/>
      <c r="K7" s="196"/>
      <c r="L7" s="196"/>
      <c r="M7" s="196"/>
      <c r="N7" s="196"/>
      <c r="O7" s="197"/>
      <c r="P7" s="188" t="s">
        <v>47</v>
      </c>
      <c r="Q7" s="189"/>
      <c r="R7" s="189"/>
      <c r="S7" s="189"/>
      <c r="T7" s="189"/>
      <c r="U7" s="189"/>
      <c r="V7" s="189"/>
      <c r="W7" s="189"/>
      <c r="X7" s="190"/>
    </row>
    <row r="8" spans="1:24" ht="15" customHeight="1">
      <c r="A8" s="90"/>
      <c r="B8" s="91"/>
      <c r="C8" s="91"/>
      <c r="D8" s="91"/>
      <c r="E8" s="91"/>
      <c r="F8" s="198"/>
      <c r="G8" s="199"/>
      <c r="H8" s="199"/>
      <c r="I8" s="199"/>
      <c r="J8" s="199"/>
      <c r="K8" s="199"/>
      <c r="L8" s="199"/>
      <c r="M8" s="199"/>
      <c r="N8" s="199"/>
      <c r="O8" s="200"/>
      <c r="P8" s="191"/>
      <c r="Q8" s="192"/>
      <c r="R8" s="192"/>
      <c r="S8" s="192"/>
      <c r="T8" s="192"/>
      <c r="U8" s="192"/>
      <c r="V8" s="192"/>
      <c r="W8" s="192"/>
      <c r="X8" s="216"/>
    </row>
    <row r="9" spans="1:24" ht="15" customHeight="1">
      <c r="A9" s="198" t="s">
        <v>17</v>
      </c>
      <c r="B9" s="199"/>
      <c r="C9" s="199"/>
      <c r="D9" s="199"/>
      <c r="E9" s="200"/>
      <c r="F9" s="11"/>
      <c r="G9" s="10"/>
      <c r="H9" s="10"/>
      <c r="I9" s="10"/>
      <c r="J9" s="10"/>
      <c r="K9" s="10"/>
      <c r="L9" s="10"/>
      <c r="M9" s="10"/>
      <c r="N9" s="10"/>
      <c r="O9" s="12"/>
      <c r="P9" s="217" t="s">
        <v>48</v>
      </c>
      <c r="Q9" s="218"/>
      <c r="R9" s="218"/>
      <c r="S9" s="218"/>
      <c r="T9" s="218"/>
      <c r="U9" s="218"/>
      <c r="V9" s="218"/>
      <c r="W9" s="218"/>
      <c r="X9" s="219"/>
    </row>
    <row r="10" spans="1:24" ht="15">
      <c r="A10" s="198"/>
      <c r="B10" s="199"/>
      <c r="C10" s="199"/>
      <c r="D10" s="199"/>
      <c r="E10" s="200"/>
      <c r="G10" s="221" t="s">
        <v>37</v>
      </c>
      <c r="H10" s="106" t="s">
        <v>38</v>
      </c>
      <c r="I10" s="180" t="s">
        <v>39</v>
      </c>
      <c r="J10" s="180"/>
      <c r="K10" s="108">
        <f>(1.2*C35)+(1.6*C36)</f>
        <v>212</v>
      </c>
      <c r="L10" s="108" t="s">
        <v>40</v>
      </c>
      <c r="M10" s="223" t="str">
        <f>IF(K10&gt;K11,("GOVERNS"),"-")</f>
        <v>GOVERNS</v>
      </c>
      <c r="N10" s="224"/>
      <c r="O10" s="6"/>
      <c r="P10" s="217"/>
      <c r="Q10" s="218"/>
      <c r="R10" s="218"/>
      <c r="S10" s="218"/>
      <c r="T10" s="218"/>
      <c r="U10" s="218"/>
      <c r="V10" s="218"/>
      <c r="W10" s="218"/>
      <c r="X10" s="219"/>
    </row>
    <row r="11" spans="1:24" ht="24">
      <c r="A11" s="92"/>
      <c r="B11" s="93"/>
      <c r="C11" s="93"/>
      <c r="D11" s="93"/>
      <c r="E11" s="94"/>
      <c r="F11" s="13"/>
      <c r="G11" s="221"/>
      <c r="H11" s="106" t="s">
        <v>38</v>
      </c>
      <c r="I11" s="180" t="s">
        <v>41</v>
      </c>
      <c r="J11" s="180"/>
      <c r="K11" s="108">
        <f>1.4*C35</f>
        <v>210</v>
      </c>
      <c r="L11" s="108" t="s">
        <v>40</v>
      </c>
      <c r="M11" s="225" t="str">
        <f>IF(K11&gt;K10,("GOVERNS"),(" "))</f>
        <v xml:space="preserve"> </v>
      </c>
      <c r="N11" s="225"/>
      <c r="O11" s="6"/>
      <c r="P11" s="7"/>
      <c r="X11" s="6"/>
    </row>
    <row r="12" spans="1:24" ht="15">
      <c r="A12" s="95" t="s">
        <v>3</v>
      </c>
      <c r="B12" s="168" t="s">
        <v>10</v>
      </c>
      <c r="C12" s="168"/>
      <c r="D12" s="168"/>
      <c r="E12" s="169"/>
      <c r="F12" s="13"/>
      <c r="G12" s="7"/>
      <c r="O12" s="6"/>
      <c r="P12" s="7"/>
      <c r="Q12" s="221" t="s">
        <v>49</v>
      </c>
      <c r="R12" s="8"/>
      <c r="S12" s="220" t="s">
        <v>50</v>
      </c>
      <c r="T12" s="220" t="s">
        <v>51</v>
      </c>
      <c r="U12" s="220">
        <f>(K10*50)/B31</f>
        <v>192.72727272727272</v>
      </c>
      <c r="V12" s="220" t="s">
        <v>40</v>
      </c>
      <c r="X12" s="6"/>
    </row>
    <row r="13" spans="1:24" ht="15">
      <c r="A13" s="95" t="s">
        <v>4</v>
      </c>
      <c r="B13" s="168" t="s">
        <v>11</v>
      </c>
      <c r="C13" s="168"/>
      <c r="D13" s="168"/>
      <c r="E13" s="169"/>
      <c r="F13" s="7"/>
      <c r="G13" s="106" t="s">
        <v>42</v>
      </c>
      <c r="H13" s="106" t="s">
        <v>43</v>
      </c>
      <c r="I13" s="180" t="s">
        <v>44</v>
      </c>
      <c r="J13" s="180"/>
      <c r="K13" s="108">
        <f>SUM(C35:C36)</f>
        <v>170</v>
      </c>
      <c r="L13" s="108" t="s">
        <v>40</v>
      </c>
      <c r="M13" s="135" t="s">
        <v>45</v>
      </c>
      <c r="N13" s="226"/>
      <c r="O13" s="6"/>
      <c r="P13" s="7"/>
      <c r="Q13" s="221"/>
      <c r="R13" s="8"/>
      <c r="S13" s="220"/>
      <c r="T13" s="220"/>
      <c r="U13" s="220"/>
      <c r="V13" s="220"/>
      <c r="X13" s="6"/>
    </row>
    <row r="14" spans="1:24" ht="15">
      <c r="A14" s="95" t="s">
        <v>5</v>
      </c>
      <c r="B14" s="168" t="s">
        <v>12</v>
      </c>
      <c r="C14" s="168"/>
      <c r="D14" s="168"/>
      <c r="E14" s="169"/>
      <c r="F14" s="7"/>
      <c r="O14" s="6"/>
      <c r="P14" s="7"/>
      <c r="Q14" s="104" t="s">
        <v>42</v>
      </c>
      <c r="R14" s="8"/>
      <c r="S14" s="109" t="s">
        <v>52</v>
      </c>
      <c r="T14" s="109" t="s">
        <v>51</v>
      </c>
      <c r="U14" s="109">
        <f>(K13*50)/B31</f>
        <v>154.54545454545453</v>
      </c>
      <c r="V14" s="109" t="s">
        <v>40</v>
      </c>
      <c r="X14" s="6"/>
    </row>
    <row r="15" spans="1:24" ht="15.75" thickBot="1">
      <c r="A15" s="95" t="s">
        <v>6</v>
      </c>
      <c r="B15" s="168" t="s">
        <v>13</v>
      </c>
      <c r="C15" s="168"/>
      <c r="D15" s="168"/>
      <c r="E15" s="169"/>
      <c r="F15" s="14"/>
      <c r="G15" s="15"/>
      <c r="H15" s="15"/>
      <c r="I15" s="15"/>
      <c r="J15" s="15"/>
      <c r="K15" s="15"/>
      <c r="L15" s="15"/>
      <c r="M15" s="15"/>
      <c r="N15" s="15"/>
      <c r="O15" s="16"/>
      <c r="P15" s="14"/>
      <c r="Q15" s="15"/>
      <c r="R15" s="15"/>
      <c r="S15" s="15"/>
      <c r="T15" s="15"/>
      <c r="U15" s="15"/>
      <c r="V15" s="15"/>
      <c r="W15" s="15"/>
      <c r="X15" s="16"/>
    </row>
    <row r="16" spans="1:24" ht="13.9" customHeight="1">
      <c r="A16" s="95" t="s">
        <v>7</v>
      </c>
      <c r="B16" s="168" t="s">
        <v>14</v>
      </c>
      <c r="C16" s="168"/>
      <c r="D16" s="168"/>
      <c r="E16" s="169"/>
      <c r="F16" s="233" t="s">
        <v>53</v>
      </c>
      <c r="G16" s="234"/>
      <c r="H16" s="234"/>
      <c r="I16" s="234"/>
      <c r="J16" s="234"/>
      <c r="K16" s="234"/>
      <c r="L16" s="234"/>
      <c r="M16" s="234"/>
      <c r="N16" s="234"/>
      <c r="O16" s="234"/>
      <c r="P16" s="234"/>
      <c r="Q16" s="234"/>
      <c r="R16" s="234"/>
      <c r="S16" s="234"/>
      <c r="T16" s="234"/>
      <c r="U16" s="234"/>
      <c r="V16" s="234"/>
      <c r="W16" s="234"/>
      <c r="X16" s="235"/>
    </row>
    <row r="17" spans="1:24" ht="13.9" customHeight="1">
      <c r="A17" s="95" t="s">
        <v>8</v>
      </c>
      <c r="B17" s="168" t="s">
        <v>15</v>
      </c>
      <c r="C17" s="168"/>
      <c r="D17" s="168"/>
      <c r="E17" s="169"/>
      <c r="F17" s="236"/>
      <c r="G17" s="237"/>
      <c r="H17" s="237"/>
      <c r="I17" s="237"/>
      <c r="J17" s="237"/>
      <c r="K17" s="237"/>
      <c r="L17" s="237"/>
      <c r="M17" s="237"/>
      <c r="N17" s="237"/>
      <c r="O17" s="237"/>
      <c r="P17" s="237"/>
      <c r="Q17" s="237"/>
      <c r="R17" s="237"/>
      <c r="S17" s="237"/>
      <c r="T17" s="237"/>
      <c r="U17" s="237"/>
      <c r="V17" s="237"/>
      <c r="W17" s="237"/>
      <c r="X17" s="238"/>
    </row>
    <row r="18" spans="1:24" ht="13.9" customHeight="1">
      <c r="A18" s="95" t="s">
        <v>9</v>
      </c>
      <c r="B18" s="168" t="s">
        <v>16</v>
      </c>
      <c r="C18" s="168"/>
      <c r="D18" s="168"/>
      <c r="E18" s="169"/>
      <c r="F18" s="7"/>
      <c r="X18" s="6"/>
    </row>
    <row r="19" spans="1:24" ht="13.9" customHeight="1">
      <c r="A19" s="98"/>
      <c r="B19" s="96"/>
      <c r="C19" s="96"/>
      <c r="D19" s="96"/>
      <c r="E19" s="97"/>
      <c r="F19" s="7"/>
      <c r="H19" s="123"/>
      <c r="I19" s="123"/>
      <c r="J19" s="123"/>
      <c r="K19" s="123"/>
      <c r="L19" s="123"/>
      <c r="M19" s="123"/>
      <c r="R19" s="187" t="s">
        <v>136</v>
      </c>
      <c r="S19" s="187"/>
      <c r="T19" s="187">
        <f>MAX(IF(O20=O21, O21,O20),O20:O22)</f>
        <v>30</v>
      </c>
      <c r="U19" s="186" t="s">
        <v>28</v>
      </c>
      <c r="X19" s="6"/>
    </row>
    <row r="20" spans="1:24" ht="13.9" customHeight="1">
      <c r="A20" s="98"/>
      <c r="B20" s="96"/>
      <c r="C20" s="96"/>
      <c r="D20" s="96"/>
      <c r="E20" s="97"/>
      <c r="F20" s="7"/>
      <c r="H20" s="8"/>
      <c r="I20" s="8"/>
      <c r="J20" s="8"/>
      <c r="K20" s="8"/>
      <c r="L20" s="9"/>
      <c r="M20" s="9"/>
      <c r="N20" s="18" t="s">
        <v>54</v>
      </c>
      <c r="O20" s="17">
        <f>C39</f>
        <v>30</v>
      </c>
      <c r="P20" s="17" t="s">
        <v>28</v>
      </c>
      <c r="R20" s="187"/>
      <c r="S20" s="187"/>
      <c r="T20" s="187"/>
      <c r="U20" s="186"/>
      <c r="X20" s="6"/>
    </row>
    <row r="21" spans="1:24" ht="16.149999999999999" customHeight="1">
      <c r="A21" s="98"/>
      <c r="B21" s="96"/>
      <c r="C21" s="96"/>
      <c r="D21" s="96"/>
      <c r="E21" s="97"/>
      <c r="F21" s="7"/>
      <c r="H21" s="8"/>
      <c r="I21" s="8"/>
      <c r="J21" s="8"/>
      <c r="K21" s="8"/>
      <c r="L21" s="9"/>
      <c r="M21" s="9"/>
      <c r="N21" s="18" t="s">
        <v>198</v>
      </c>
      <c r="O21" s="17">
        <f>C40</f>
        <v>20</v>
      </c>
      <c r="P21" s="17" t="s">
        <v>28</v>
      </c>
      <c r="R21" s="187"/>
      <c r="S21" s="187"/>
      <c r="T21" s="187"/>
      <c r="U21" s="186"/>
      <c r="X21" s="6"/>
    </row>
    <row r="22" spans="1:24" ht="16.899999999999999" customHeight="1" thickBot="1">
      <c r="A22" s="98"/>
      <c r="B22" s="96"/>
      <c r="C22" s="96"/>
      <c r="D22" s="96"/>
      <c r="E22" s="97"/>
      <c r="H22" s="8"/>
      <c r="I22" s="8"/>
      <c r="J22" s="8"/>
      <c r="K22" s="8"/>
      <c r="L22" s="9"/>
      <c r="M22" s="9"/>
      <c r="N22" s="123"/>
      <c r="O22" s="123"/>
      <c r="P22" s="123"/>
      <c r="R22" s="187"/>
      <c r="S22" s="187"/>
      <c r="T22" s="187"/>
      <c r="U22" s="186"/>
      <c r="X22" s="6"/>
    </row>
    <row r="23" spans="1:24" ht="15" thickBot="1">
      <c r="A23" s="188" t="s">
        <v>18</v>
      </c>
      <c r="B23" s="189"/>
      <c r="C23" s="189"/>
      <c r="D23" s="189"/>
      <c r="E23" s="190"/>
      <c r="F23" s="15"/>
      <c r="G23" s="15"/>
      <c r="H23" s="15"/>
      <c r="I23" s="15"/>
      <c r="J23" s="15"/>
      <c r="K23" s="15"/>
      <c r="L23" s="15"/>
      <c r="M23" s="15"/>
      <c r="N23" s="15"/>
      <c r="O23" s="15"/>
      <c r="P23" s="15"/>
      <c r="Q23" s="15"/>
      <c r="R23" s="15"/>
      <c r="S23" s="15"/>
      <c r="T23" s="15"/>
      <c r="U23" s="15"/>
      <c r="V23" s="15"/>
      <c r="W23" s="15"/>
      <c r="X23" s="16"/>
    </row>
    <row r="24" spans="1:24" ht="14.45" customHeight="1">
      <c r="A24" s="191"/>
      <c r="B24" s="192"/>
      <c r="C24" s="192"/>
      <c r="D24" s="192"/>
      <c r="E24" s="192"/>
      <c r="F24" s="173" t="s">
        <v>137</v>
      </c>
      <c r="G24" s="174"/>
      <c r="H24" s="174"/>
      <c r="I24" s="174"/>
      <c r="J24" s="174"/>
      <c r="K24" s="174"/>
      <c r="L24" s="174"/>
      <c r="M24" s="174"/>
      <c r="N24" s="174"/>
      <c r="O24" s="174"/>
      <c r="P24" s="174"/>
      <c r="Q24" s="174"/>
      <c r="R24" s="174"/>
      <c r="S24" s="174"/>
      <c r="T24" s="174"/>
      <c r="U24" s="174"/>
      <c r="V24" s="174"/>
      <c r="W24" s="174"/>
      <c r="X24" s="175"/>
    </row>
    <row r="25" spans="1:24">
      <c r="A25" s="193" t="s">
        <v>19</v>
      </c>
      <c r="B25" s="194"/>
      <c r="C25" s="194"/>
      <c r="D25" s="194"/>
      <c r="E25" s="194"/>
      <c r="F25" s="176"/>
      <c r="G25" s="177"/>
      <c r="H25" s="177"/>
      <c r="I25" s="177"/>
      <c r="J25" s="177"/>
      <c r="K25" s="177"/>
      <c r="L25" s="177"/>
      <c r="M25" s="177"/>
      <c r="N25" s="177"/>
      <c r="O25" s="177"/>
      <c r="P25" s="177"/>
      <c r="Q25" s="177"/>
      <c r="R25" s="177"/>
      <c r="S25" s="177"/>
      <c r="T25" s="177"/>
      <c r="U25" s="177"/>
      <c r="V25" s="177"/>
      <c r="W25" s="177"/>
      <c r="X25" s="178"/>
    </row>
    <row r="26" spans="1:24" ht="15">
      <c r="A26"/>
      <c r="B26"/>
      <c r="C26"/>
      <c r="D26"/>
      <c r="E26"/>
      <c r="F26" s="179" t="s">
        <v>163</v>
      </c>
      <c r="G26" s="180"/>
      <c r="H26" s="180"/>
      <c r="I26" s="180"/>
      <c r="J26" s="180"/>
      <c r="K26" s="180"/>
      <c r="L26" s="180"/>
      <c r="M26" s="180"/>
      <c r="N26" s="180"/>
      <c r="O26" s="180"/>
      <c r="P26" s="180"/>
      <c r="Q26" s="180"/>
      <c r="R26" s="180"/>
      <c r="S26" s="180"/>
      <c r="T26" s="180"/>
      <c r="U26" s="180"/>
      <c r="V26" s="180"/>
      <c r="W26" s="180"/>
      <c r="X26" s="181"/>
    </row>
    <row r="27" spans="1:24" ht="15">
      <c r="A27" s="3"/>
      <c r="B27" s="4"/>
      <c r="C27" s="4"/>
      <c r="D27" s="4"/>
      <c r="E27" s="4"/>
      <c r="F27" s="110" t="s">
        <v>37</v>
      </c>
      <c r="X27" s="6"/>
    </row>
    <row r="28" spans="1:24" ht="15">
      <c r="A28" s="239" t="s">
        <v>20</v>
      </c>
      <c r="B28" s="240"/>
      <c r="C28" s="240"/>
      <c r="D28" s="146"/>
      <c r="E28" s="146"/>
      <c r="F28" s="182" t="s">
        <v>138</v>
      </c>
      <c r="G28" s="149" t="s">
        <v>139</v>
      </c>
      <c r="H28" s="149"/>
      <c r="I28" s="149" t="s">
        <v>140</v>
      </c>
      <c r="J28" s="149" t="s">
        <v>141</v>
      </c>
      <c r="K28" s="149" t="s">
        <v>142</v>
      </c>
      <c r="L28" s="149" t="s">
        <v>62</v>
      </c>
      <c r="M28" s="149" t="s">
        <v>143</v>
      </c>
      <c r="N28" s="149" t="s">
        <v>144</v>
      </c>
      <c r="O28" s="149" t="s">
        <v>139</v>
      </c>
      <c r="P28" s="149"/>
      <c r="Q28" s="149" t="s">
        <v>150</v>
      </c>
      <c r="R28" s="167" t="s">
        <v>145</v>
      </c>
      <c r="S28" s="167"/>
      <c r="X28" s="6"/>
    </row>
    <row r="29" spans="1:24" ht="13.9" customHeight="1">
      <c r="A29" s="26"/>
      <c r="B29" s="27"/>
      <c r="C29" s="27"/>
      <c r="D29"/>
      <c r="E29"/>
      <c r="F29" s="182"/>
      <c r="G29" s="149"/>
      <c r="H29" s="149"/>
      <c r="I29" s="149"/>
      <c r="J29" s="149"/>
      <c r="K29" s="149"/>
      <c r="L29" s="149"/>
      <c r="M29" s="149"/>
      <c r="N29" s="149"/>
      <c r="O29" s="149"/>
      <c r="P29" s="149"/>
      <c r="Q29" s="149"/>
      <c r="R29" s="51" t="s">
        <v>146</v>
      </c>
      <c r="S29" s="51" t="s">
        <v>147</v>
      </c>
      <c r="X29" s="6"/>
    </row>
    <row r="30" spans="1:24" ht="15">
      <c r="A30" s="26"/>
      <c r="B30" s="27"/>
      <c r="C30" s="27"/>
      <c r="D30"/>
      <c r="E30"/>
      <c r="F30" s="99" t="str">
        <f>'Database A'!O2</f>
        <v>W14X48</v>
      </c>
      <c r="G30" s="159">
        <f>'Database A'!P2</f>
        <v>202</v>
      </c>
      <c r="H30" s="160"/>
      <c r="I30" s="100">
        <f>VLOOKUP(F30,'Database A'!A16:F102,6,FALSE)</f>
        <v>48</v>
      </c>
      <c r="J30" s="100">
        <f>VLOOKUP(F30,'Database B'!A25:H96,4,FALSE)</f>
        <v>5.85</v>
      </c>
      <c r="K30" s="100">
        <f>VLOOKUP(F30,'Database B'!A25:H96,5,FALSE)</f>
        <v>1.91</v>
      </c>
      <c r="L30" s="100">
        <f>VLOOKUP(F30,'Database A'!A16:H102,8,FALSE)</f>
        <v>3.0628272251308899</v>
      </c>
      <c r="M30" s="125">
        <f>T19/L30</f>
        <v>9.7948717948717956</v>
      </c>
      <c r="N30" s="100">
        <f>IF(M30&lt;=T19,T19,M30)</f>
        <v>30</v>
      </c>
      <c r="O30" s="161">
        <f>'Database A'!P2</f>
        <v>202</v>
      </c>
      <c r="P30" s="162"/>
      <c r="Q30" s="51" t="str">
        <f>IF(O30&gt;=T19,"SAFE","NOT SAFE")</f>
        <v>SAFE</v>
      </c>
      <c r="R30" s="102" t="str">
        <f>'Database B'!P8</f>
        <v>COMPACT</v>
      </c>
      <c r="S30" s="102" t="str">
        <f>'Database B'!P12</f>
        <v>COMPACT</v>
      </c>
      <c r="T30" s="140" t="str">
        <f>'Database B'!L16</f>
        <v>SECTION 505.3 IS APPLICABLE.</v>
      </c>
      <c r="U30" s="152"/>
      <c r="V30" s="152"/>
      <c r="W30" s="152"/>
      <c r="X30" s="153"/>
    </row>
    <row r="31" spans="1:24" ht="15">
      <c r="A31" s="103" t="s">
        <v>23</v>
      </c>
      <c r="B31" s="104">
        <v>55</v>
      </c>
      <c r="C31" s="105" t="s">
        <v>25</v>
      </c>
      <c r="D31" s="227" t="str">
        <f>IF(B31=50,"Use Governing Values in Section A","Use Load Combination Values in Section B")</f>
        <v>Use Load Combination Values in Section B</v>
      </c>
      <c r="E31" s="227"/>
      <c r="F31" s="99" t="str">
        <f>'Database A'!O3</f>
        <v>W12X45</v>
      </c>
      <c r="G31" s="159">
        <f>'Database A'!P3</f>
        <v>195</v>
      </c>
      <c r="H31" s="160"/>
      <c r="I31" s="100">
        <f>VLOOKUP(F31,'Database A'!A17:F103,6,FALSE)</f>
        <v>45</v>
      </c>
      <c r="J31" s="100">
        <f>VLOOKUP(F31,'Database B'!A26:H97,4,FALSE)</f>
        <v>5.15</v>
      </c>
      <c r="K31" s="100">
        <f>VLOOKUP(F31,'Database B'!A26:H97,5,FALSE)</f>
        <v>1.95</v>
      </c>
      <c r="L31" s="100">
        <f>VLOOKUP(F31,'Database A'!A17:H103,8,FALSE)</f>
        <v>2.6410256410256414</v>
      </c>
      <c r="M31" s="125">
        <f>T19/L31</f>
        <v>11.359223300970871</v>
      </c>
      <c r="N31" s="100">
        <f>IF(M31&lt;=T19,T19,M31)</f>
        <v>30</v>
      </c>
      <c r="O31" s="161">
        <f>'Database A'!P3</f>
        <v>195</v>
      </c>
      <c r="P31" s="162"/>
      <c r="Q31" s="51" t="str">
        <f>IF(O31&gt;=T19,"SAFE","NOT SAFE")</f>
        <v>SAFE</v>
      </c>
      <c r="R31" s="102" t="str">
        <f>'Database B'!W8</f>
        <v>COMPACT</v>
      </c>
      <c r="S31" s="102" t="str">
        <f>'Database B'!W12</f>
        <v>COMPACT</v>
      </c>
      <c r="T31" s="140" t="str">
        <f>'Database B'!S16</f>
        <v>SECTION 505.3 IS APPLICABLE.</v>
      </c>
      <c r="U31" s="152"/>
      <c r="V31" s="152"/>
      <c r="W31" s="152"/>
      <c r="X31" s="153"/>
    </row>
    <row r="32" spans="1:24" ht="15">
      <c r="A32" s="103" t="s">
        <v>24</v>
      </c>
      <c r="B32" s="104">
        <v>65</v>
      </c>
      <c r="C32" s="105" t="s">
        <v>25</v>
      </c>
      <c r="D32" s="227"/>
      <c r="E32" s="227"/>
      <c r="F32" s="99" t="str">
        <f>'Database A'!O4</f>
        <v>W10X45</v>
      </c>
      <c r="G32" s="159">
        <f>'Database A'!P4</f>
        <v>211</v>
      </c>
      <c r="H32" s="160"/>
      <c r="I32" s="100">
        <f>VLOOKUP(F32,'Database A'!A18:F104,6,FALSE)</f>
        <v>45</v>
      </c>
      <c r="J32" s="100">
        <f>VLOOKUP(F32,'Database B'!A27:H98,4,FALSE)</f>
        <v>4.32</v>
      </c>
      <c r="K32" s="100">
        <f>VLOOKUP(F32,'Database B'!A27:H98,5,FALSE)</f>
        <v>2.0099999999999998</v>
      </c>
      <c r="L32" s="100">
        <f>VLOOKUP(F32,'Database A'!A18:H104,8,FALSE)</f>
        <v>2.149253731343284</v>
      </c>
      <c r="M32" s="125">
        <f>T19/L32</f>
        <v>13.95833333333333</v>
      </c>
      <c r="N32" s="100">
        <f>IF(M32&lt;=T19,T19,M32)</f>
        <v>30</v>
      </c>
      <c r="O32" s="161">
        <f>'Database A'!P4</f>
        <v>211</v>
      </c>
      <c r="P32" s="162"/>
      <c r="Q32" s="51" t="str">
        <f>IF(O32&gt;=T19,"SAFE","NOT SAFE")</f>
        <v>SAFE</v>
      </c>
      <c r="R32" s="102" t="str">
        <f>'Database B'!AD8</f>
        <v>COMPACT</v>
      </c>
      <c r="S32" s="102" t="str">
        <f>'Database B'!AD12</f>
        <v>COMPACT</v>
      </c>
      <c r="T32" s="140" t="str">
        <f>'Database B'!Z16</f>
        <v>SECTION 505.3 IS APPLICABLE.</v>
      </c>
      <c r="U32" s="152"/>
      <c r="V32" s="152"/>
      <c r="W32" s="152"/>
      <c r="X32" s="153"/>
    </row>
    <row r="33" spans="1:24" ht="15">
      <c r="A33" s="47"/>
      <c r="B33" s="45"/>
      <c r="C33" s="9"/>
      <c r="D33" s="48"/>
      <c r="E33" s="48"/>
      <c r="F33" s="99" t="str">
        <f>'Database A'!O5</f>
        <v>W8X48</v>
      </c>
      <c r="G33" s="159">
        <f>'Database A'!P5</f>
        <v>239</v>
      </c>
      <c r="H33" s="160"/>
      <c r="I33" s="100">
        <f>VLOOKUP(F33,'Database A'!A19:F105,6,FALSE)</f>
        <v>48</v>
      </c>
      <c r="J33" s="100">
        <f>VLOOKUP(F33,'Database B'!A28:H99,4,FALSE)</f>
        <v>3.61</v>
      </c>
      <c r="K33" s="100">
        <f>VLOOKUP(F33,'Database B'!A28:H99,5,FALSE)</f>
        <v>2.08</v>
      </c>
      <c r="L33" s="100">
        <f>VLOOKUP(F33,'Database A'!A19:H105,8,FALSE)</f>
        <v>1.7355769230769229</v>
      </c>
      <c r="M33" s="125">
        <f>T19/L33</f>
        <v>17.285318559556789</v>
      </c>
      <c r="N33" s="100">
        <f>IF(M33&lt;=T19,T19,M33)</f>
        <v>30</v>
      </c>
      <c r="O33" s="161">
        <f>'Database A'!P5</f>
        <v>239</v>
      </c>
      <c r="P33" s="162"/>
      <c r="Q33" s="51" t="str">
        <f>IF(O33&gt;=T19,"SAFE","NOT SAFE")</f>
        <v>SAFE</v>
      </c>
      <c r="R33" s="102" t="str">
        <f>'Database B'!AK8</f>
        <v>COMPACT</v>
      </c>
      <c r="S33" s="102" t="str">
        <f>'Database B'!AK12</f>
        <v>COMPACT</v>
      </c>
      <c r="T33" s="140" t="str">
        <f>'Database B'!AG16</f>
        <v>SECTION 505.3 IS APPLICABLE.</v>
      </c>
      <c r="U33" s="152"/>
      <c r="V33" s="152"/>
      <c r="W33" s="152"/>
      <c r="X33" s="153"/>
    </row>
    <row r="34" spans="1:24" ht="15">
      <c r="A34" s="5"/>
      <c r="F34" s="26"/>
      <c r="M34" s="154" t="str">
        <f>'Database B'!D2</f>
        <v>W12X45</v>
      </c>
      <c r="N34" s="155"/>
      <c r="O34" s="155"/>
      <c r="P34" s="156"/>
      <c r="X34" s="6"/>
    </row>
    <row r="35" spans="1:24" ht="15">
      <c r="A35" s="232" t="s">
        <v>29</v>
      </c>
      <c r="B35" s="104" t="s">
        <v>26</v>
      </c>
      <c r="C35" s="107">
        <v>150</v>
      </c>
      <c r="D35" s="105" t="s">
        <v>25</v>
      </c>
      <c r="F35" s="26"/>
      <c r="M35" s="170"/>
      <c r="N35" s="171"/>
      <c r="O35" s="171"/>
      <c r="P35" s="172"/>
      <c r="T35" s="2"/>
      <c r="X35" s="6"/>
    </row>
    <row r="36" spans="1:24" ht="12" customHeight="1">
      <c r="A36" s="232"/>
      <c r="B36" s="104" t="s">
        <v>27</v>
      </c>
      <c r="C36" s="107">
        <v>20</v>
      </c>
      <c r="D36" s="105" t="s">
        <v>25</v>
      </c>
      <c r="F36" s="26"/>
      <c r="M36" s="183" t="s">
        <v>171</v>
      </c>
      <c r="N36" s="184"/>
      <c r="O36" s="184"/>
      <c r="P36" s="185"/>
      <c r="T36" s="2"/>
      <c r="X36" s="6"/>
    </row>
    <row r="37" spans="1:24" ht="15">
      <c r="A37" s="49"/>
      <c r="B37" s="45"/>
      <c r="C37" s="45"/>
      <c r="D37" s="9"/>
      <c r="F37" s="110" t="s">
        <v>42</v>
      </c>
      <c r="X37" s="6"/>
    </row>
    <row r="38" spans="1:24" ht="14.45" customHeight="1">
      <c r="A38" s="7"/>
      <c r="C38" s="9"/>
      <c r="F38" s="182" t="s">
        <v>138</v>
      </c>
      <c r="G38" s="149" t="s">
        <v>139</v>
      </c>
      <c r="H38" s="149"/>
      <c r="I38" s="149" t="s">
        <v>140</v>
      </c>
      <c r="J38" s="149" t="s">
        <v>141</v>
      </c>
      <c r="K38" s="149" t="s">
        <v>142</v>
      </c>
      <c r="L38" s="149" t="s">
        <v>62</v>
      </c>
      <c r="M38" s="149" t="s">
        <v>143</v>
      </c>
      <c r="N38" s="149" t="s">
        <v>144</v>
      </c>
      <c r="O38" s="149" t="s">
        <v>139</v>
      </c>
      <c r="P38" s="149"/>
      <c r="Q38" s="149" t="s">
        <v>150</v>
      </c>
      <c r="R38" s="167" t="s">
        <v>145</v>
      </c>
      <c r="S38" s="167"/>
      <c r="X38" s="6"/>
    </row>
    <row r="39" spans="1:24" ht="15">
      <c r="A39" s="232" t="s">
        <v>197</v>
      </c>
      <c r="B39" s="104" t="s">
        <v>196</v>
      </c>
      <c r="C39" s="107">
        <v>30</v>
      </c>
      <c r="D39" s="105" t="s">
        <v>28</v>
      </c>
      <c r="F39" s="182"/>
      <c r="G39" s="149"/>
      <c r="H39" s="149"/>
      <c r="I39" s="149"/>
      <c r="J39" s="149"/>
      <c r="K39" s="149"/>
      <c r="L39" s="149"/>
      <c r="M39" s="149"/>
      <c r="N39" s="149"/>
      <c r="O39" s="149"/>
      <c r="P39" s="149"/>
      <c r="Q39" s="149"/>
      <c r="R39" s="51" t="s">
        <v>146</v>
      </c>
      <c r="S39" s="51" t="s">
        <v>147</v>
      </c>
      <c r="X39" s="6"/>
    </row>
    <row r="40" spans="1:24" ht="15">
      <c r="A40" s="232"/>
      <c r="B40" s="104" t="s">
        <v>136</v>
      </c>
      <c r="C40" s="107">
        <v>20</v>
      </c>
      <c r="D40" s="105" t="s">
        <v>28</v>
      </c>
      <c r="F40" s="99" t="str">
        <f>'Database A'!DE2</f>
        <v>W14X61</v>
      </c>
      <c r="G40" s="159">
        <f>'Database A'!DF2</f>
        <v>266</v>
      </c>
      <c r="H40" s="160"/>
      <c r="I40" s="100">
        <f>VLOOKUP(F40,'Database A'!A16:H102,6,FALSE)</f>
        <v>61</v>
      </c>
      <c r="J40" s="100">
        <f>VLOOKUP(F40,'Database B'!A25:H96,4,FALSE)</f>
        <v>5.98</v>
      </c>
      <c r="K40" s="100">
        <f>VLOOKUP(F40,'Database B'!A25:H96,5,FALSE)</f>
        <v>2.4500000000000002</v>
      </c>
      <c r="L40" s="100">
        <f>VLOOKUP(MAIN!F40,'Database A'!A16:H102,8,FALSE)</f>
        <v>2.4408163265306122</v>
      </c>
      <c r="M40" s="101">
        <f>T19/L40</f>
        <v>12.290969899665551</v>
      </c>
      <c r="N40" s="100">
        <f>IF(M40&lt;=O21,O21,M40)</f>
        <v>20</v>
      </c>
      <c r="O40" s="161">
        <f>'Database B'!BO4</f>
        <v>266</v>
      </c>
      <c r="P40" s="162"/>
      <c r="Q40" s="51" t="str">
        <f>IF(O40&gt;=T19,"SAFE","NOT SAFE")</f>
        <v>SAFE</v>
      </c>
      <c r="R40" s="102" t="str">
        <f>'Database B'!BN8</f>
        <v>COMPACT</v>
      </c>
      <c r="S40" s="102" t="str">
        <f>'Database B'!BN12</f>
        <v>COMPACT</v>
      </c>
      <c r="T40" s="140" t="str">
        <f>'Database B'!BJ16</f>
        <v>SECTION 505.3 IS APPLICABLE.</v>
      </c>
      <c r="U40" s="152"/>
      <c r="V40" s="152"/>
      <c r="W40" s="152"/>
      <c r="X40" s="153"/>
    </row>
    <row r="41" spans="1:24" ht="15">
      <c r="A41" s="7"/>
      <c r="B41" s="104" t="s">
        <v>30</v>
      </c>
      <c r="C41" s="106">
        <v>29000</v>
      </c>
      <c r="D41" s="105" t="s">
        <v>25</v>
      </c>
      <c r="F41" s="99" t="str">
        <f>'Database A'!DE3</f>
        <v>W12X53</v>
      </c>
      <c r="G41" s="159">
        <f>'Database A'!DF3</f>
        <v>235</v>
      </c>
      <c r="H41" s="160"/>
      <c r="I41" s="100">
        <f>VLOOKUP(F41,'Database A'!A17:H103,6,FALSE)</f>
        <v>53</v>
      </c>
      <c r="J41" s="100">
        <f>VLOOKUP(F41,'Database B'!A26:H97,4,FALSE)</f>
        <v>5.23</v>
      </c>
      <c r="K41" s="100">
        <f>VLOOKUP(F41,'Database B'!A26:H97,5,FALSE)</f>
        <v>2.48</v>
      </c>
      <c r="L41" s="100">
        <f>VLOOKUP(MAIN!F41,'Database A'!A17:H103,8,FALSE)</f>
        <v>2.1088709677419355</v>
      </c>
      <c r="M41" s="101">
        <f>T19/L41</f>
        <v>14.225621414913958</v>
      </c>
      <c r="N41" s="100">
        <f>IF(M41&lt;=O21,O21,M41)</f>
        <v>20</v>
      </c>
      <c r="O41" s="161">
        <f>'Database B'!BV4</f>
        <v>354</v>
      </c>
      <c r="P41" s="162"/>
      <c r="Q41" s="51" t="str">
        <f>IF(O41&gt;=T19,"SAFE","NOT SAFE")</f>
        <v>SAFE</v>
      </c>
      <c r="R41" s="102" t="str">
        <f>'Database B'!BU8</f>
        <v>COMPACT</v>
      </c>
      <c r="S41" s="102" t="str">
        <f>'Database B'!BU12</f>
        <v>COMPACT</v>
      </c>
      <c r="T41" s="140" t="str">
        <f>'Database B'!BQ16</f>
        <v>SECTION 505.3 IS APPLICABLE.</v>
      </c>
      <c r="U41" s="152"/>
      <c r="V41" s="152"/>
      <c r="W41" s="152"/>
      <c r="X41" s="153"/>
    </row>
    <row r="42" spans="1:24" ht="15">
      <c r="A42" s="7"/>
      <c r="B42" s="127"/>
      <c r="C42" s="126"/>
      <c r="D42" s="127"/>
      <c r="F42" s="99" t="str">
        <f>'Database A'!DE4</f>
        <v>W10X49</v>
      </c>
      <c r="G42" s="159">
        <f>'Database A'!DF4</f>
        <v>224</v>
      </c>
      <c r="H42" s="160"/>
      <c r="I42" s="100">
        <f>VLOOKUP(F42,'Database A'!A18:H104,6,FALSE)</f>
        <v>49</v>
      </c>
      <c r="J42" s="100">
        <f>VLOOKUP(F42,'Database B'!A27:H98,4,FALSE)</f>
        <v>4.3499999999999996</v>
      </c>
      <c r="K42" s="100">
        <f>VLOOKUP(F42,'Database B'!A27:H98,5,FALSE)</f>
        <v>2.54</v>
      </c>
      <c r="L42" s="100">
        <f>VLOOKUP(MAIN!F42,'Database A'!A18:H104,8,FALSE)</f>
        <v>1.7125984251968502</v>
      </c>
      <c r="M42" s="101">
        <f>T19/L42</f>
        <v>17.517241379310345</v>
      </c>
      <c r="N42" s="100">
        <f>IF(M42&lt;=O21,O21,M42)</f>
        <v>20</v>
      </c>
      <c r="O42" s="161">
        <f>'Database B'!CC4</f>
        <v>337</v>
      </c>
      <c r="P42" s="162"/>
      <c r="Q42" s="51" t="str">
        <f>IF(O42&gt;=T19,"SAFE","NOT SAFE")</f>
        <v>SAFE</v>
      </c>
      <c r="R42" s="102" t="str">
        <f>'Database B'!CB8</f>
        <v>COMPACT</v>
      </c>
      <c r="S42" s="102" t="str">
        <f>'Database B'!CB12</f>
        <v>COMPACT</v>
      </c>
      <c r="T42" s="140" t="str">
        <f>'Database B'!BX16</f>
        <v>SECTION 505.3 IS APPLICABLE.</v>
      </c>
      <c r="U42" s="152"/>
      <c r="V42" s="152"/>
      <c r="W42" s="152"/>
      <c r="X42" s="153"/>
    </row>
    <row r="43" spans="1:24" ht="15">
      <c r="A43" s="30"/>
      <c r="B43"/>
      <c r="C43"/>
      <c r="D43"/>
      <c r="E43"/>
      <c r="F43" s="99" t="str">
        <f>'Database A'!DE5</f>
        <v>W8X58</v>
      </c>
      <c r="G43" s="159">
        <f>'Database A'!DF5</f>
        <v>197</v>
      </c>
      <c r="H43" s="160"/>
      <c r="I43" s="100">
        <f>VLOOKUP(F43,'Database A'!A19:H105,6,FALSE)</f>
        <v>58</v>
      </c>
      <c r="J43" s="100">
        <f>VLOOKUP(F43,'Database B'!A28:H99,4,FALSE)</f>
        <v>3.65</v>
      </c>
      <c r="K43" s="100">
        <f>VLOOKUP(F43,'Database B'!A28:H99,5,FALSE)</f>
        <v>2.1</v>
      </c>
      <c r="L43" s="100">
        <f>VLOOKUP(MAIN!F43,'Database A'!A19:H105,8,FALSE)</f>
        <v>1.7380952380952379</v>
      </c>
      <c r="M43" s="101">
        <f>T19/L43</f>
        <v>17.260273972602743</v>
      </c>
      <c r="N43" s="100">
        <f>IF(M43&lt;=O21,O21,M43)</f>
        <v>20</v>
      </c>
      <c r="O43" s="161">
        <f>'Database B'!CJ4</f>
        <v>296</v>
      </c>
      <c r="P43" s="162"/>
      <c r="Q43" s="51" t="str">
        <f>IF(O43&gt;=T19,"SAFE","NOT SAFE")</f>
        <v>SAFE</v>
      </c>
      <c r="R43" s="102" t="str">
        <f>'Database B'!CI8</f>
        <v>COMPACT</v>
      </c>
      <c r="S43" s="102" t="str">
        <f>'Database B'!CI12</f>
        <v>COMPACT</v>
      </c>
      <c r="T43" s="140" t="str">
        <f>'Database B'!CE16</f>
        <v>SECTION 505.3 IS APPLICABLE.</v>
      </c>
      <c r="U43" s="152"/>
      <c r="V43" s="152"/>
      <c r="W43" s="152"/>
      <c r="X43" s="153"/>
    </row>
    <row r="44" spans="1:24" ht="16.899999999999999" customHeight="1">
      <c r="A44" s="123"/>
      <c r="B44" s="123"/>
      <c r="C44" s="123"/>
      <c r="D44" s="123"/>
      <c r="E44" s="124"/>
      <c r="M44" s="154" t="str">
        <f>'Database B'!D8</f>
        <v>W10X49</v>
      </c>
      <c r="N44" s="155"/>
      <c r="O44" s="155"/>
      <c r="P44" s="156"/>
      <c r="X44" s="6"/>
    </row>
    <row r="45" spans="1:24" ht="13.9" customHeight="1">
      <c r="A45" s="123"/>
      <c r="B45" s="123"/>
      <c r="C45" s="123"/>
      <c r="D45" s="123"/>
      <c r="E45" s="124"/>
      <c r="M45" s="157"/>
      <c r="N45" s="157"/>
      <c r="O45" s="157"/>
      <c r="P45" s="158"/>
      <c r="Q45" s="69"/>
      <c r="X45" s="6"/>
    </row>
    <row r="46" spans="1:24" ht="13.9" customHeight="1" thickBot="1">
      <c r="A46" s="123"/>
      <c r="B46" s="123"/>
      <c r="C46" s="123"/>
      <c r="D46" s="123"/>
      <c r="E46" s="124"/>
      <c r="F46" s="15"/>
      <c r="G46" s="15"/>
      <c r="H46" s="15"/>
      <c r="I46" s="15"/>
      <c r="J46" s="15"/>
      <c r="K46" s="15"/>
      <c r="L46" s="15"/>
      <c r="M46" s="166" t="s">
        <v>171</v>
      </c>
      <c r="N46" s="166"/>
      <c r="O46" s="166"/>
      <c r="P46" s="166"/>
      <c r="Q46" s="15"/>
      <c r="R46" s="15"/>
      <c r="S46" s="15"/>
      <c r="T46" s="15"/>
      <c r="U46" s="15"/>
      <c r="V46" s="15"/>
      <c r="W46" s="15"/>
      <c r="X46" s="16"/>
    </row>
    <row r="47" spans="1:24" ht="33" customHeight="1">
      <c r="A47" s="228" t="s">
        <v>164</v>
      </c>
      <c r="B47" s="229"/>
      <c r="C47" s="229"/>
      <c r="D47" s="229"/>
      <c r="E47" s="229"/>
      <c r="F47" s="230"/>
      <c r="G47" s="230"/>
      <c r="H47" s="230"/>
      <c r="I47" s="230"/>
      <c r="J47" s="230"/>
      <c r="K47" s="230"/>
      <c r="L47" s="230"/>
      <c r="M47" s="230"/>
      <c r="N47" s="230"/>
      <c r="O47" s="230"/>
      <c r="P47" s="230"/>
      <c r="Q47" s="230"/>
      <c r="R47" s="230"/>
      <c r="S47" s="230"/>
      <c r="T47" s="230"/>
      <c r="U47" s="230"/>
      <c r="V47" s="230"/>
      <c r="W47" s="230"/>
      <c r="X47" s="231"/>
    </row>
    <row r="48" spans="1:24">
      <c r="A48" s="163" t="s">
        <v>165</v>
      </c>
      <c r="B48" s="164"/>
      <c r="C48" s="164"/>
      <c r="D48" s="164"/>
      <c r="E48" s="164"/>
      <c r="F48" s="164"/>
      <c r="G48" s="164"/>
      <c r="H48" s="164"/>
      <c r="I48" s="164"/>
      <c r="J48" s="164"/>
      <c r="K48" s="164"/>
      <c r="L48" s="164"/>
      <c r="M48" s="164"/>
      <c r="N48" s="164"/>
      <c r="O48" s="164"/>
      <c r="P48" s="164"/>
      <c r="Q48" s="164"/>
      <c r="R48" s="164"/>
      <c r="S48" s="164"/>
      <c r="T48" s="164"/>
      <c r="U48" s="164"/>
      <c r="V48" s="164"/>
      <c r="W48" s="164"/>
      <c r="X48" s="165"/>
    </row>
    <row r="49" spans="1:24">
      <c r="A49" s="128" t="s">
        <v>170</v>
      </c>
      <c r="B49" s="129"/>
      <c r="C49" s="129"/>
      <c r="D49" s="129"/>
      <c r="E49" s="129"/>
      <c r="F49" s="129"/>
      <c r="G49" s="129"/>
      <c r="H49" s="129"/>
      <c r="I49" s="129"/>
      <c r="J49" s="129"/>
      <c r="K49" s="129"/>
      <c r="L49" s="129"/>
      <c r="M49" s="129"/>
      <c r="N49" s="129"/>
      <c r="O49" s="129"/>
      <c r="P49" s="129"/>
      <c r="Q49" s="129"/>
      <c r="R49" s="129"/>
      <c r="S49" s="129"/>
      <c r="T49" s="129"/>
      <c r="U49" s="129"/>
      <c r="V49" s="129"/>
      <c r="W49" s="129"/>
      <c r="X49" s="130"/>
    </row>
    <row r="50" spans="1:24" ht="14.45" customHeight="1">
      <c r="A50" s="144" t="s">
        <v>37</v>
      </c>
      <c r="B50" s="134"/>
      <c r="F50" s="2"/>
      <c r="G50" s="71"/>
      <c r="H50" s="2"/>
      <c r="I50" s="72"/>
      <c r="J50" s="72"/>
      <c r="K50" s="72"/>
      <c r="L50" s="72"/>
      <c r="N50" s="113" t="s">
        <v>42</v>
      </c>
      <c r="X50" s="6"/>
    </row>
    <row r="51" spans="1:24" ht="15">
      <c r="A51" s="138" t="s">
        <v>166</v>
      </c>
      <c r="B51" s="139"/>
      <c r="C51" s="139"/>
      <c r="D51" s="135" t="s">
        <v>131</v>
      </c>
      <c r="E51" s="135"/>
      <c r="F51" s="135"/>
      <c r="J51" s="72"/>
      <c r="K51" s="72"/>
      <c r="L51" s="72"/>
      <c r="N51" s="145" t="s">
        <v>166</v>
      </c>
      <c r="O51" s="145"/>
      <c r="P51" s="145"/>
      <c r="Q51" s="146" t="s">
        <v>125</v>
      </c>
      <c r="R51" s="146"/>
      <c r="S51" s="146"/>
      <c r="X51" s="6"/>
    </row>
    <row r="52" spans="1:24">
      <c r="A52" s="7"/>
      <c r="J52" s="72"/>
      <c r="K52" s="72"/>
      <c r="L52" s="72"/>
      <c r="X52" s="6"/>
    </row>
    <row r="53" spans="1:24" ht="15">
      <c r="A53" s="7"/>
      <c r="E53" s="147" t="s">
        <v>167</v>
      </c>
      <c r="F53" s="147"/>
      <c r="G53" s="112" t="s">
        <v>168</v>
      </c>
      <c r="H53" s="112" t="s">
        <v>169</v>
      </c>
      <c r="Q53" s="112"/>
      <c r="R53" s="147" t="s">
        <v>167</v>
      </c>
      <c r="S53" s="147"/>
      <c r="T53" s="112" t="s">
        <v>168</v>
      </c>
      <c r="U53" s="112" t="s">
        <v>169</v>
      </c>
      <c r="X53" s="6"/>
    </row>
    <row r="54" spans="1:24" ht="15">
      <c r="A54" s="7"/>
      <c r="E54" s="136" t="s">
        <v>31</v>
      </c>
      <c r="F54" s="136"/>
      <c r="G54" s="50">
        <f>VLOOKUP(D51,'Database B'!A25:H96,4,FALSE)</f>
        <v>3.61</v>
      </c>
      <c r="H54" s="50">
        <f>C39*12/G54</f>
        <v>99.7229916897507</v>
      </c>
      <c r="I54" s="142" t="str">
        <f>IF(H54&gt;H55,"GOVERNS","")</f>
        <v/>
      </c>
      <c r="J54" s="143"/>
      <c r="K54" s="52"/>
      <c r="L54" s="52"/>
      <c r="Q54" s="50"/>
      <c r="R54" s="136" t="s">
        <v>31</v>
      </c>
      <c r="S54" s="136"/>
      <c r="T54" s="50">
        <f>VLOOKUP(Q51,'Database B'!A25:H96,4,FALSE)</f>
        <v>4.3499999999999996</v>
      </c>
      <c r="U54" s="50">
        <f>C39*(12)/T54</f>
        <v>82.758620689655174</v>
      </c>
      <c r="V54" s="148" t="str">
        <f>IF(U54&gt;U55,"GOVERNS","")</f>
        <v/>
      </c>
      <c r="W54" s="148"/>
      <c r="X54" s="6"/>
    </row>
    <row r="55" spans="1:24" ht="15">
      <c r="A55" s="7"/>
      <c r="E55" s="136" t="s">
        <v>199</v>
      </c>
      <c r="F55" s="136"/>
      <c r="G55" s="50">
        <f>VLOOKUP(D51,'Database B'!A26:H97,5,FALSE)</f>
        <v>2.08</v>
      </c>
      <c r="H55" s="50">
        <f>C40*12/G55</f>
        <v>115.38461538461539</v>
      </c>
      <c r="I55" s="140" t="str">
        <f>IF(H55&gt;H54,"GOVERNS","-")</f>
        <v>GOVERNS</v>
      </c>
      <c r="J55" s="141"/>
      <c r="K55" s="45"/>
      <c r="L55" s="45"/>
      <c r="Q55" s="50"/>
      <c r="R55" s="136" t="s">
        <v>199</v>
      </c>
      <c r="S55" s="136"/>
      <c r="T55" s="50">
        <f>VLOOKUP(Q51,'Database B'!A25:H96,5,FALSE)</f>
        <v>2.54</v>
      </c>
      <c r="U55" s="50">
        <f>C40*12/T55</f>
        <v>94.488188976377955</v>
      </c>
      <c r="V55" s="149" t="str">
        <f>IF(U55&gt;U54,"GOVERNS","")</f>
        <v>GOVERNS</v>
      </c>
      <c r="W55" s="149"/>
      <c r="X55" s="6"/>
    </row>
    <row r="56" spans="1:24" ht="15">
      <c r="A56" s="7"/>
      <c r="E56" s="136"/>
      <c r="F56" s="136"/>
      <c r="G56" s="50"/>
      <c r="H56" s="50"/>
      <c r="I56" s="150"/>
      <c r="J56" s="151"/>
      <c r="K56" s="70"/>
      <c r="L56" s="70"/>
      <c r="Q56" s="50"/>
      <c r="R56" s="136"/>
      <c r="S56" s="136"/>
      <c r="T56" s="50"/>
      <c r="U56" s="50"/>
      <c r="V56" s="137"/>
      <c r="W56" s="137"/>
      <c r="X56" s="6"/>
    </row>
    <row r="57" spans="1:24" ht="15" thickBot="1">
      <c r="A57" s="14"/>
      <c r="B57" s="15"/>
      <c r="C57" s="15"/>
      <c r="D57" s="15"/>
      <c r="E57" s="15"/>
      <c r="F57" s="15"/>
      <c r="G57" s="15"/>
      <c r="H57" s="15"/>
      <c r="I57" s="15"/>
      <c r="J57" s="15"/>
      <c r="K57" s="15"/>
      <c r="L57" s="15"/>
      <c r="M57" s="15"/>
      <c r="N57" s="15"/>
      <c r="O57" s="15"/>
      <c r="P57" s="15"/>
      <c r="Q57" s="15"/>
      <c r="R57" s="15"/>
      <c r="S57" s="15"/>
      <c r="T57" s="15"/>
      <c r="U57" s="15"/>
      <c r="V57" s="15"/>
      <c r="W57" s="15"/>
      <c r="X57" s="16"/>
    </row>
    <row r="58" spans="1:24" ht="25.9" customHeight="1">
      <c r="A58" s="131" t="s">
        <v>172</v>
      </c>
      <c r="B58" s="132"/>
      <c r="C58" s="132"/>
      <c r="D58" s="132"/>
      <c r="E58" s="132"/>
      <c r="F58" s="132"/>
      <c r="G58" s="132"/>
      <c r="H58" s="132"/>
      <c r="I58" s="132"/>
      <c r="J58" s="132"/>
      <c r="K58" s="132"/>
      <c r="L58" s="132"/>
      <c r="M58" s="132"/>
      <c r="N58" s="132"/>
      <c r="O58" s="132"/>
      <c r="P58" s="132"/>
      <c r="Q58" s="132"/>
      <c r="R58" s="132"/>
      <c r="S58" s="132"/>
      <c r="T58" s="132"/>
      <c r="U58" s="132"/>
      <c r="V58" s="132"/>
      <c r="W58" s="132"/>
      <c r="X58" s="133"/>
    </row>
    <row r="59" spans="1:24">
      <c r="A59" s="7"/>
      <c r="X59" s="6"/>
    </row>
    <row r="60" spans="1:24" ht="15">
      <c r="A60" s="7"/>
      <c r="C60" s="113" t="s">
        <v>37</v>
      </c>
      <c r="D60" s="134" t="str">
        <f>D51</f>
        <v>W8X48</v>
      </c>
      <c r="E60" s="134"/>
      <c r="F60" s="134"/>
      <c r="G60" s="134"/>
      <c r="N60" s="113" t="s">
        <v>42</v>
      </c>
      <c r="O60" s="134" t="str">
        <f>Q51</f>
        <v>W10X49</v>
      </c>
      <c r="P60" s="134"/>
      <c r="Q60" s="134"/>
      <c r="R60" s="134"/>
      <c r="X60" s="6"/>
    </row>
    <row r="61" spans="1:24" ht="15">
      <c r="A61" s="7"/>
      <c r="B61" s="46"/>
      <c r="C61" s="46"/>
      <c r="D61" s="46"/>
      <c r="E61" s="46"/>
      <c r="F61" s="46"/>
      <c r="G61" s="46"/>
      <c r="H61" s="46"/>
      <c r="M61" s="46"/>
      <c r="N61" s="46"/>
      <c r="O61" s="46"/>
      <c r="P61" s="46"/>
      <c r="Q61" s="46"/>
      <c r="R61" s="46"/>
      <c r="S61" s="46"/>
      <c r="T61" s="46"/>
      <c r="X61" s="6"/>
    </row>
    <row r="62" spans="1:24" ht="17.25">
      <c r="A62" s="7"/>
      <c r="B62" s="46"/>
      <c r="C62" s="109" t="s">
        <v>173</v>
      </c>
      <c r="D62" s="149">
        <f>VLOOKUP(D60,'Database B'!A25:H96,7,FALSE)</f>
        <v>14.1</v>
      </c>
      <c r="E62" s="149"/>
      <c r="F62" s="140"/>
      <c r="G62" s="86" t="s">
        <v>183</v>
      </c>
      <c r="H62" s="46"/>
      <c r="M62" s="46"/>
      <c r="N62" s="109" t="s">
        <v>173</v>
      </c>
      <c r="O62" s="149">
        <f>VLOOKUP(O60,'Database B'!A25:H96,7,FALSE)</f>
        <v>14.4</v>
      </c>
      <c r="P62" s="149"/>
      <c r="Q62" s="140"/>
      <c r="R62" s="86" t="s">
        <v>183</v>
      </c>
      <c r="S62" s="46"/>
      <c r="T62" s="46"/>
      <c r="X62" s="6"/>
    </row>
    <row r="63" spans="1:24" ht="15">
      <c r="A63" s="7"/>
      <c r="B63" s="46"/>
      <c r="C63" s="111" t="s">
        <v>174</v>
      </c>
      <c r="D63" s="242">
        <f>IF(I54="GOVERNS",H54,H55)</f>
        <v>115.38461538461539</v>
      </c>
      <c r="E63" s="242"/>
      <c r="F63" s="242"/>
      <c r="G63" s="46"/>
      <c r="H63" s="46"/>
      <c r="M63" s="46"/>
      <c r="N63" s="111" t="s">
        <v>174</v>
      </c>
      <c r="O63" s="242">
        <f>IF(V54="GOVERNS",U54,U55)</f>
        <v>94.488188976377955</v>
      </c>
      <c r="P63" s="242"/>
      <c r="Q63" s="242"/>
      <c r="R63" s="46"/>
      <c r="S63" s="46"/>
      <c r="T63" s="46"/>
      <c r="X63" s="6"/>
    </row>
    <row r="64" spans="1:24" ht="15">
      <c r="A64" s="7"/>
      <c r="B64" s="46"/>
      <c r="C64" s="46"/>
      <c r="D64" s="45"/>
      <c r="E64" s="45"/>
      <c r="F64" s="45"/>
      <c r="G64" s="46"/>
      <c r="H64" s="46"/>
      <c r="M64" s="46"/>
      <c r="N64" s="46"/>
      <c r="O64" s="45"/>
      <c r="P64" s="45"/>
      <c r="Q64" s="45"/>
      <c r="R64" s="46"/>
      <c r="S64" s="46"/>
      <c r="T64" s="46"/>
      <c r="X64" s="6"/>
    </row>
    <row r="65" spans="1:24" ht="15">
      <c r="A65" s="7"/>
      <c r="B65" s="46"/>
      <c r="C65" s="111" t="s">
        <v>175</v>
      </c>
      <c r="D65" s="149">
        <f>(C41*(PI()^2)/(D63*D63))</f>
        <v>21.498191630995084</v>
      </c>
      <c r="E65" s="149"/>
      <c r="F65" s="149"/>
      <c r="G65" s="85" t="s">
        <v>25</v>
      </c>
      <c r="H65" s="46"/>
      <c r="M65" s="46"/>
      <c r="N65" s="111" t="s">
        <v>175</v>
      </c>
      <c r="O65" s="149">
        <f>(C41*(PI()^2)/(O63^2))</f>
        <v>32.058462723402336</v>
      </c>
      <c r="P65" s="149"/>
      <c r="Q65" s="149"/>
      <c r="R65" s="85" t="s">
        <v>25</v>
      </c>
      <c r="S65" s="46"/>
      <c r="T65" s="46"/>
      <c r="X65" s="6"/>
    </row>
    <row r="66" spans="1:24" ht="15">
      <c r="A66" s="7"/>
      <c r="B66" s="46"/>
      <c r="C66" s="114"/>
      <c r="D66" s="149">
        <f>4.71*SQRT(C41/B31)</f>
        <v>108.15299768888012</v>
      </c>
      <c r="E66" s="149"/>
      <c r="F66" s="149"/>
      <c r="G66" s="46"/>
      <c r="H66" s="46"/>
      <c r="M66" s="46"/>
      <c r="N66" s="114"/>
      <c r="O66" s="149">
        <f>4.71*SQRT(C41/B31)</f>
        <v>108.15299768888012</v>
      </c>
      <c r="P66" s="149"/>
      <c r="Q66" s="149"/>
      <c r="R66" s="46"/>
      <c r="S66" s="46"/>
      <c r="T66" s="46"/>
      <c r="X66" s="6"/>
    </row>
    <row r="67" spans="1:24" ht="15">
      <c r="A67" s="7"/>
      <c r="B67" s="46"/>
      <c r="C67" s="114"/>
      <c r="D67" s="149"/>
      <c r="E67" s="149"/>
      <c r="F67" s="149"/>
      <c r="G67" s="46"/>
      <c r="H67" s="46"/>
      <c r="M67" s="46"/>
      <c r="N67" s="114"/>
      <c r="O67" s="149"/>
      <c r="P67" s="149"/>
      <c r="Q67" s="149"/>
      <c r="R67" s="46"/>
      <c r="S67" s="46"/>
      <c r="T67" s="46"/>
      <c r="X67" s="6"/>
    </row>
    <row r="68" spans="1:24" ht="15">
      <c r="A68" s="7"/>
      <c r="B68" s="46"/>
      <c r="C68" s="247" t="s">
        <v>181</v>
      </c>
      <c r="D68" s="247"/>
      <c r="E68" s="247"/>
      <c r="F68" s="247"/>
      <c r="G68" s="247"/>
      <c r="H68" s="46"/>
      <c r="M68" s="46"/>
      <c r="N68" s="247" t="s">
        <v>181</v>
      </c>
      <c r="O68" s="247"/>
      <c r="P68" s="247"/>
      <c r="Q68" s="247"/>
      <c r="R68" s="247"/>
      <c r="S68" s="46"/>
      <c r="T68" s="46"/>
      <c r="X68" s="6"/>
    </row>
    <row r="69" spans="1:24" ht="15">
      <c r="A69" s="7"/>
      <c r="B69" s="46"/>
      <c r="C69" s="243"/>
      <c r="D69" s="244"/>
      <c r="E69" s="87">
        <f>(0.658^(B31/D65))*B31</f>
        <v>18.850377276141838</v>
      </c>
      <c r="F69" s="87" t="s">
        <v>40</v>
      </c>
      <c r="G69" s="85" t="str">
        <f>IF($D$63&lt;$D$66,"GOVERNS","-")</f>
        <v>-</v>
      </c>
      <c r="H69" s="46"/>
      <c r="M69" s="46"/>
      <c r="N69" s="243"/>
      <c r="O69" s="244"/>
      <c r="P69" s="87">
        <f>(0.658^(B31/O65))*B31</f>
        <v>26.823051897196557</v>
      </c>
      <c r="Q69" s="87" t="s">
        <v>40</v>
      </c>
      <c r="R69" s="115" t="str">
        <f>IF($O$63&lt;$O$66,"GOVERNS","-")</f>
        <v>GOVERNS</v>
      </c>
      <c r="S69" s="46"/>
      <c r="T69" s="46"/>
      <c r="X69" s="6"/>
    </row>
    <row r="70" spans="1:24" ht="15">
      <c r="A70" s="7"/>
      <c r="B70" s="46"/>
      <c r="C70" s="245"/>
      <c r="D70" s="246"/>
      <c r="E70" s="88">
        <f>0.877*D65</f>
        <v>18.853914060382689</v>
      </c>
      <c r="F70" s="85" t="s">
        <v>40</v>
      </c>
      <c r="G70" s="85" t="str">
        <f>IF($D$63&gt;$D$66,"GOVERNS","")</f>
        <v>GOVERNS</v>
      </c>
      <c r="H70" s="46"/>
      <c r="M70" s="46"/>
      <c r="N70" s="245"/>
      <c r="O70" s="246"/>
      <c r="P70" s="88">
        <f>0.877*O65</f>
        <v>28.115271808423849</v>
      </c>
      <c r="Q70" s="85" t="s">
        <v>40</v>
      </c>
      <c r="R70" s="115" t="str">
        <f>IF($O$63&gt;$O$66,"GOVERNS","")</f>
        <v/>
      </c>
      <c r="S70" s="46"/>
      <c r="T70" s="46"/>
      <c r="X70" s="6"/>
    </row>
    <row r="71" spans="1:24" ht="15">
      <c r="A71" s="7"/>
      <c r="B71" s="46"/>
      <c r="C71" s="46"/>
      <c r="D71" s="46"/>
      <c r="E71" s="46"/>
      <c r="F71" s="46"/>
      <c r="G71" s="46"/>
      <c r="H71" s="46"/>
      <c r="M71" s="46"/>
      <c r="N71" s="46"/>
      <c r="O71" s="46"/>
      <c r="P71" s="46"/>
      <c r="Q71" s="46"/>
      <c r="R71" s="46"/>
      <c r="S71" s="46"/>
      <c r="T71" s="46"/>
      <c r="X71" s="6"/>
    </row>
    <row r="72" spans="1:24" ht="15">
      <c r="A72" s="7"/>
      <c r="B72" s="46"/>
      <c r="C72" s="139" t="s">
        <v>176</v>
      </c>
      <c r="D72" s="139"/>
      <c r="E72" s="89">
        <f>IF(G69="GOVERNS",E69,E70)</f>
        <v>18.853914060382689</v>
      </c>
      <c r="F72" s="46"/>
      <c r="G72" s="46"/>
      <c r="H72" s="46"/>
      <c r="M72" s="46"/>
      <c r="N72" s="139" t="s">
        <v>176</v>
      </c>
      <c r="O72" s="139"/>
      <c r="P72" s="89">
        <f>IF(R69="GOVERNS",P69,P70)</f>
        <v>26.823051897196557</v>
      </c>
      <c r="Q72" s="46"/>
      <c r="R72" s="46"/>
      <c r="S72" s="46"/>
      <c r="T72" s="46"/>
      <c r="X72" s="6"/>
    </row>
    <row r="73" spans="1:24" ht="15">
      <c r="A73" s="7"/>
      <c r="B73" s="46"/>
      <c r="C73" s="46"/>
      <c r="D73" s="46"/>
      <c r="E73" s="46"/>
      <c r="F73" s="46"/>
      <c r="G73" s="46"/>
      <c r="H73" s="46"/>
      <c r="M73" s="46"/>
      <c r="N73" s="46"/>
      <c r="O73" s="46"/>
      <c r="P73" s="46"/>
      <c r="Q73" s="46"/>
      <c r="R73" s="46"/>
      <c r="S73" s="46"/>
      <c r="T73" s="46"/>
      <c r="X73" s="6"/>
    </row>
    <row r="74" spans="1:24" ht="15">
      <c r="A74" s="7"/>
      <c r="B74" s="46"/>
      <c r="C74" s="241" t="s">
        <v>177</v>
      </c>
      <c r="D74" s="241"/>
      <c r="E74" s="167" t="s">
        <v>178</v>
      </c>
      <c r="F74" s="167"/>
      <c r="G74" s="46"/>
      <c r="H74" s="46"/>
      <c r="M74" s="46"/>
      <c r="N74" s="241" t="s">
        <v>43</v>
      </c>
      <c r="O74" s="241"/>
      <c r="P74" s="167" t="s">
        <v>178</v>
      </c>
      <c r="Q74" s="167"/>
      <c r="R74" s="46"/>
      <c r="S74" s="46"/>
      <c r="T74" s="46"/>
      <c r="X74" s="6"/>
    </row>
    <row r="75" spans="1:24" ht="15">
      <c r="A75" s="7"/>
      <c r="B75" s="46"/>
      <c r="C75" s="241" t="s">
        <v>179</v>
      </c>
      <c r="D75" s="241"/>
      <c r="E75" s="167">
        <f>0.9*D62*E72</f>
        <v>239.25616942625632</v>
      </c>
      <c r="F75" s="167"/>
      <c r="G75" s="85" t="s">
        <v>40</v>
      </c>
      <c r="H75" s="46"/>
      <c r="M75" s="46"/>
      <c r="N75" s="241" t="s">
        <v>182</v>
      </c>
      <c r="O75" s="241"/>
      <c r="P75" s="167">
        <f>(O62*P72)/1.67</f>
        <v>231.28859120935954</v>
      </c>
      <c r="Q75" s="167"/>
      <c r="R75" s="85" t="s">
        <v>40</v>
      </c>
      <c r="S75" s="46"/>
      <c r="T75" s="46"/>
      <c r="X75" s="6"/>
    </row>
    <row r="76" spans="1:24" ht="15">
      <c r="A76" s="7"/>
      <c r="B76" s="46"/>
      <c r="C76" s="46"/>
      <c r="D76" s="46"/>
      <c r="E76" s="46"/>
      <c r="F76" s="46"/>
      <c r="G76" s="46"/>
      <c r="H76" s="46"/>
      <c r="M76" s="46"/>
      <c r="N76" s="46"/>
      <c r="O76" s="46"/>
      <c r="P76" s="46"/>
      <c r="Q76" s="46"/>
      <c r="R76" s="46"/>
      <c r="S76" s="46"/>
      <c r="T76" s="46"/>
      <c r="X76" s="6"/>
    </row>
    <row r="77" spans="1:24" ht="13.9" customHeight="1">
      <c r="A77" s="7"/>
      <c r="C77" s="222" t="str">
        <f>D60</f>
        <v>W8X48</v>
      </c>
      <c r="D77" s="222"/>
      <c r="E77" s="222" t="s">
        <v>180</v>
      </c>
      <c r="F77" s="222" t="str">
        <f>IF(E75&gt;U12,"SAFE","NOT SAFE")</f>
        <v>SAFE</v>
      </c>
      <c r="G77" s="222"/>
      <c r="M77" s="46"/>
      <c r="N77" s="222" t="str">
        <f>O60</f>
        <v>W10X49</v>
      </c>
      <c r="O77" s="222"/>
      <c r="P77" s="222" t="s">
        <v>180</v>
      </c>
      <c r="Q77" s="222" t="str">
        <f>IF(P75&gt;U14,"SAFE","NOT SAFE")</f>
        <v>SAFE</v>
      </c>
      <c r="R77" s="222"/>
      <c r="S77" s="46"/>
      <c r="T77" s="46"/>
      <c r="X77" s="6"/>
    </row>
    <row r="78" spans="1:24" ht="13.9" customHeight="1">
      <c r="A78" s="7"/>
      <c r="C78" s="222"/>
      <c r="D78" s="222"/>
      <c r="E78" s="222"/>
      <c r="F78" s="222"/>
      <c r="G78" s="222"/>
      <c r="M78" s="46"/>
      <c r="N78" s="222"/>
      <c r="O78" s="222"/>
      <c r="P78" s="222"/>
      <c r="Q78" s="222"/>
      <c r="R78" s="222"/>
      <c r="S78" s="46"/>
      <c r="T78" s="46"/>
      <c r="X78" s="6"/>
    </row>
    <row r="79" spans="1:24">
      <c r="A79" s="7"/>
      <c r="X79" s="6"/>
    </row>
    <row r="80" spans="1:24" ht="15" thickBot="1">
      <c r="A80" s="14"/>
      <c r="B80" s="15"/>
      <c r="C80" s="15"/>
      <c r="D80" s="15"/>
      <c r="E80" s="15"/>
      <c r="F80" s="15"/>
      <c r="G80" s="15"/>
      <c r="H80" s="15"/>
      <c r="I80" s="15"/>
      <c r="J80" s="15"/>
      <c r="K80" s="15"/>
      <c r="L80" s="15"/>
      <c r="M80" s="15"/>
      <c r="N80" s="15"/>
      <c r="O80" s="15"/>
      <c r="P80" s="15"/>
      <c r="Q80" s="15"/>
      <c r="R80" s="15"/>
      <c r="S80" s="15"/>
      <c r="T80" s="15"/>
      <c r="U80" s="15"/>
      <c r="V80" s="15"/>
      <c r="W80" s="15"/>
      <c r="X80" s="16"/>
    </row>
    <row r="84" spans="6:6">
      <c r="F84" s="1" t="str">
        <f>IF(G70="GOVERNS","GOVERNS","")</f>
        <v>GOVERNS</v>
      </c>
    </row>
  </sheetData>
  <mergeCells count="147">
    <mergeCell ref="N77:O78"/>
    <mergeCell ref="P77:P78"/>
    <mergeCell ref="Q77:R78"/>
    <mergeCell ref="O62:Q62"/>
    <mergeCell ref="O63:Q63"/>
    <mergeCell ref="O65:Q65"/>
    <mergeCell ref="O66:Q67"/>
    <mergeCell ref="N68:R68"/>
    <mergeCell ref="N69:O69"/>
    <mergeCell ref="N70:O70"/>
    <mergeCell ref="N72:O72"/>
    <mergeCell ref="N74:O74"/>
    <mergeCell ref="P74:Q74"/>
    <mergeCell ref="N75:O75"/>
    <mergeCell ref="P75:Q75"/>
    <mergeCell ref="C74:D74"/>
    <mergeCell ref="E74:F74"/>
    <mergeCell ref="C75:D75"/>
    <mergeCell ref="E75:F75"/>
    <mergeCell ref="C72:D72"/>
    <mergeCell ref="D62:F62"/>
    <mergeCell ref="D63:F63"/>
    <mergeCell ref="D65:F65"/>
    <mergeCell ref="D66:F67"/>
    <mergeCell ref="C69:D69"/>
    <mergeCell ref="C70:D70"/>
    <mergeCell ref="C68:G68"/>
    <mergeCell ref="C77:D78"/>
    <mergeCell ref="E77:E78"/>
    <mergeCell ref="F77:G78"/>
    <mergeCell ref="I10:J10"/>
    <mergeCell ref="M10:N10"/>
    <mergeCell ref="I11:J11"/>
    <mergeCell ref="M11:N11"/>
    <mergeCell ref="I13:J13"/>
    <mergeCell ref="M13:N13"/>
    <mergeCell ref="B13:E13"/>
    <mergeCell ref="D31:E32"/>
    <mergeCell ref="M28:M29"/>
    <mergeCell ref="E54:F54"/>
    <mergeCell ref="A47:X47"/>
    <mergeCell ref="G43:H43"/>
    <mergeCell ref="O43:P43"/>
    <mergeCell ref="A39:A40"/>
    <mergeCell ref="A35:A36"/>
    <mergeCell ref="B15:E15"/>
    <mergeCell ref="B14:E14"/>
    <mergeCell ref="F16:X17"/>
    <mergeCell ref="A28:C28"/>
    <mergeCell ref="D28:E28"/>
    <mergeCell ref="B17:E17"/>
    <mergeCell ref="F7:O8"/>
    <mergeCell ref="A9:E10"/>
    <mergeCell ref="A1:X3"/>
    <mergeCell ref="A4:H4"/>
    <mergeCell ref="I4:P4"/>
    <mergeCell ref="Q4:X4"/>
    <mergeCell ref="A5:X5"/>
    <mergeCell ref="A6:X6"/>
    <mergeCell ref="B12:E12"/>
    <mergeCell ref="P7:X8"/>
    <mergeCell ref="P9:X10"/>
    <mergeCell ref="S12:S13"/>
    <mergeCell ref="T12:T13"/>
    <mergeCell ref="U12:U13"/>
    <mergeCell ref="Q12:Q13"/>
    <mergeCell ref="V12:V13"/>
    <mergeCell ref="G10:G11"/>
    <mergeCell ref="B18:E18"/>
    <mergeCell ref="U19:U22"/>
    <mergeCell ref="I28:I29"/>
    <mergeCell ref="J28:J29"/>
    <mergeCell ref="K28:K29"/>
    <mergeCell ref="L28:L29"/>
    <mergeCell ref="T19:T22"/>
    <mergeCell ref="R19:S22"/>
    <mergeCell ref="A23:E24"/>
    <mergeCell ref="A25:E25"/>
    <mergeCell ref="B16:E16"/>
    <mergeCell ref="M34:P35"/>
    <mergeCell ref="F24:X25"/>
    <mergeCell ref="F26:X26"/>
    <mergeCell ref="F38:F39"/>
    <mergeCell ref="T31:X31"/>
    <mergeCell ref="G32:H32"/>
    <mergeCell ref="O32:P32"/>
    <mergeCell ref="T32:X32"/>
    <mergeCell ref="G33:H33"/>
    <mergeCell ref="O33:P33"/>
    <mergeCell ref="T33:X33"/>
    <mergeCell ref="F28:F29"/>
    <mergeCell ref="G28:H29"/>
    <mergeCell ref="N28:N29"/>
    <mergeCell ref="G31:H31"/>
    <mergeCell ref="O31:P31"/>
    <mergeCell ref="G30:H30"/>
    <mergeCell ref="O30:P30"/>
    <mergeCell ref="T30:X30"/>
    <mergeCell ref="O28:P29"/>
    <mergeCell ref="Q28:Q29"/>
    <mergeCell ref="R28:S28"/>
    <mergeCell ref="M36:P36"/>
    <mergeCell ref="G40:H40"/>
    <mergeCell ref="O40:P40"/>
    <mergeCell ref="T40:X40"/>
    <mergeCell ref="G38:H39"/>
    <mergeCell ref="I38:I39"/>
    <mergeCell ref="J38:J39"/>
    <mergeCell ref="K38:K39"/>
    <mergeCell ref="L38:L39"/>
    <mergeCell ref="M38:M39"/>
    <mergeCell ref="N38:N39"/>
    <mergeCell ref="O38:P39"/>
    <mergeCell ref="Q38:Q39"/>
    <mergeCell ref="R38:S38"/>
    <mergeCell ref="T43:X43"/>
    <mergeCell ref="M44:P45"/>
    <mergeCell ref="G41:H41"/>
    <mergeCell ref="O41:P41"/>
    <mergeCell ref="T41:X41"/>
    <mergeCell ref="G42:H42"/>
    <mergeCell ref="O42:P42"/>
    <mergeCell ref="T42:X42"/>
    <mergeCell ref="A48:X48"/>
    <mergeCell ref="M46:P46"/>
    <mergeCell ref="A49:X49"/>
    <mergeCell ref="A58:X58"/>
    <mergeCell ref="D60:G60"/>
    <mergeCell ref="D51:F51"/>
    <mergeCell ref="R56:S56"/>
    <mergeCell ref="V56:W56"/>
    <mergeCell ref="A51:C51"/>
    <mergeCell ref="I55:J55"/>
    <mergeCell ref="I54:J54"/>
    <mergeCell ref="A50:B50"/>
    <mergeCell ref="N51:P51"/>
    <mergeCell ref="Q51:S51"/>
    <mergeCell ref="R53:S53"/>
    <mergeCell ref="R54:S54"/>
    <mergeCell ref="V54:W54"/>
    <mergeCell ref="R55:S55"/>
    <mergeCell ref="V55:W55"/>
    <mergeCell ref="I56:J56"/>
    <mergeCell ref="E55:F55"/>
    <mergeCell ref="E56:F56"/>
    <mergeCell ref="E53:F53"/>
    <mergeCell ref="O60:R60"/>
  </mergeCells>
  <conditionalFormatting sqref="D31:E33">
    <cfRule type="cellIs" dxfId="4" priority="34" operator="equal">
      <formula>IF(Q13=50,"Use Governing Values in Section A","Use Load Combination Values in Section B")</formula>
    </cfRule>
    <cfRule type="cellIs" dxfId="3" priority="35" operator="equal">
      <formula>IF(B31=50,"Use Governing Values in Section A","Use Load Combination Values in Section B")</formula>
    </cfRule>
  </conditionalFormatting>
  <conditionalFormatting sqref="M10:N10">
    <cfRule type="cellIs" dxfId="2" priority="3" operator="equal">
      <formula>"GOVERNS"</formula>
    </cfRule>
  </conditionalFormatting>
  <conditionalFormatting sqref="M11:N11">
    <cfRule type="cellIs" dxfId="1" priority="2" operator="equal">
      <formula>"GOVERNS"</formula>
    </cfRule>
  </conditionalFormatting>
  <conditionalFormatting sqref="M13:N13">
    <cfRule type="cellIs" dxfId="0" priority="1" operator="equal">
      <formula>"GOVERNS"</formula>
    </cfRule>
  </conditionalFormatting>
  <pageMargins left="0.7" right="0.7" top="0.75" bottom="0.75" header="0.3" footer="0.3"/>
  <pageSetup orientation="portrait" r:id="rId1"/>
  <ignoredErrors>
    <ignoredError sqref="I30" emptyCellReference="1"/>
  </ignoredErrors>
  <drawing r:id="rId2"/>
  <extLst>
    <ext xmlns:x14="http://schemas.microsoft.com/office/spreadsheetml/2009/9/main" uri="{CCE6A557-97BC-4b89-ADB6-D9C93CAAB3DF}">
      <x14:dataValidations xmlns:xm="http://schemas.microsoft.com/office/excel/2006/main" count="3">
        <x14:dataValidation type="list" allowBlank="1" showInputMessage="1" showErrorMessage="1" xr:uid="{BF1AD75F-40CF-4C2A-B876-FF6B355D2C36}">
          <x14:formula1>
            <xm:f>'Database A'!$A$4:$A$7</xm:f>
          </x14:formula1>
          <xm:sqref>D28:E28</xm:sqref>
        </x14:dataValidation>
        <x14:dataValidation type="list" allowBlank="1" showInputMessage="1" showErrorMessage="1" xr:uid="{44D72A3F-7A92-4481-BF7F-B6A40EB165B3}">
          <x14:formula1>
            <xm:f>'Database A'!$E$4:$E$6</xm:f>
          </x14:formula1>
          <xm:sqref>D44:E46</xm:sqref>
        </x14:dataValidation>
        <x14:dataValidation type="list" allowBlank="1" showInputMessage="1" showErrorMessage="1" xr:uid="{FD569B53-D20F-4CBA-AED1-1031B6F1C150}">
          <x14:formula1>
            <xm:f>'Database A'!$O$2:$O$5</xm:f>
          </x14:formula1>
          <xm:sqref>Q51:S51 D51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76EAF-FF43-4B96-BB7F-C99719F4B094}">
  <dimension ref="A1:GM179"/>
  <sheetViews>
    <sheetView workbookViewId="0">
      <selection activeCell="E12" sqref="E12"/>
    </sheetView>
  </sheetViews>
  <sheetFormatPr defaultColWidth="9.140625" defaultRowHeight="12"/>
  <cols>
    <col min="1" max="1" width="12.28515625" style="22" bestFit="1" customWidth="1"/>
    <col min="2" max="2" width="10.140625" style="22" customWidth="1"/>
    <col min="3" max="3" width="10.5703125" style="22" customWidth="1"/>
    <col min="4" max="4" width="7.28515625" style="22" customWidth="1"/>
    <col min="5" max="5" width="13" style="22" bestFit="1" customWidth="1"/>
    <col min="6" max="6" width="5.85546875" style="22" customWidth="1"/>
    <col min="7" max="7" width="9" style="22" customWidth="1"/>
    <col min="8" max="14" width="9.140625" style="22"/>
    <col min="15" max="15" width="12.42578125" style="22" bestFit="1" customWidth="1"/>
    <col min="16" max="16" width="9.140625" style="22"/>
    <col min="17" max="17" width="12.140625" style="22" bestFit="1" customWidth="1"/>
    <col min="18" max="22" width="9.140625" style="22"/>
    <col min="23" max="23" width="11" style="22" bestFit="1" customWidth="1"/>
    <col min="24" max="101" width="9.140625" style="22"/>
    <col min="102" max="103" width="9.140625" style="43"/>
    <col min="104" max="108" width="9.140625" style="22"/>
    <col min="109" max="109" width="8.7109375" style="22" bestFit="1" customWidth="1"/>
    <col min="110" max="110" width="9.140625" style="22"/>
    <col min="111" max="111" width="11.85546875" style="22" customWidth="1"/>
    <col min="112" max="16384" width="9.140625" style="22"/>
  </cols>
  <sheetData>
    <row r="1" spans="1:195" ht="11.45" customHeight="1">
      <c r="A1" s="252" t="s">
        <v>21</v>
      </c>
      <c r="B1" s="252"/>
      <c r="C1" s="252"/>
      <c r="D1" s="41"/>
      <c r="E1" s="252" t="s">
        <v>32</v>
      </c>
      <c r="F1" s="252"/>
      <c r="G1" s="252"/>
      <c r="H1" s="41"/>
      <c r="I1" s="41"/>
      <c r="J1" s="250" t="s">
        <v>37</v>
      </c>
      <c r="K1" s="250"/>
      <c r="L1" s="250"/>
      <c r="M1" s="41"/>
      <c r="N1" s="41"/>
      <c r="O1" s="28" t="s">
        <v>148</v>
      </c>
      <c r="P1" s="28" t="s">
        <v>149</v>
      </c>
      <c r="CZ1" s="251" t="s">
        <v>42</v>
      </c>
      <c r="DA1" s="251"/>
      <c r="DB1" s="251"/>
      <c r="DE1" s="40" t="s">
        <v>148</v>
      </c>
      <c r="DF1" s="40" t="s">
        <v>149</v>
      </c>
    </row>
    <row r="2" spans="1:195" ht="11.45" customHeight="1">
      <c r="A2" s="252"/>
      <c r="B2" s="252"/>
      <c r="C2" s="252"/>
      <c r="D2" s="41"/>
      <c r="E2" s="252"/>
      <c r="F2" s="252"/>
      <c r="G2" s="252"/>
      <c r="H2" s="41"/>
      <c r="I2" s="41"/>
      <c r="J2" s="250"/>
      <c r="K2" s="250"/>
      <c r="L2" s="250"/>
      <c r="M2" s="41"/>
      <c r="N2" s="41"/>
      <c r="O2" s="24" t="str">
        <f>HLOOKUP($K$4,J12:CW14,3,FALSE)</f>
        <v>W14X48</v>
      </c>
      <c r="P2" s="24">
        <f>HLOOKUP($K$4,J12:CW14,2, FALSE)</f>
        <v>202</v>
      </c>
      <c r="CZ2" s="251"/>
      <c r="DA2" s="251"/>
      <c r="DB2" s="251"/>
      <c r="DE2" s="29" t="str">
        <f>HLOOKUP($DA$4,CZ12:GM14,3,FALSE)</f>
        <v>W14X61</v>
      </c>
      <c r="DF2" s="29">
        <f t="array" ref="DF2">HLOOKUP($DA$4,CZ12:GM14,2, FALSE)</f>
        <v>266</v>
      </c>
    </row>
    <row r="3" spans="1:195">
      <c r="A3" s="24"/>
      <c r="B3" s="23" t="s">
        <v>3</v>
      </c>
      <c r="C3" s="23" t="s">
        <v>4</v>
      </c>
      <c r="D3" s="41"/>
      <c r="E3" s="23" t="s">
        <v>33</v>
      </c>
      <c r="F3" s="253" t="s">
        <v>8</v>
      </c>
      <c r="G3" s="253"/>
      <c r="H3" s="41"/>
      <c r="I3" s="41"/>
      <c r="J3" s="24" t="s">
        <v>38</v>
      </c>
      <c r="K3" s="24">
        <f>MAIN!U12</f>
        <v>192.72727272727272</v>
      </c>
      <c r="L3" s="24" t="s">
        <v>40</v>
      </c>
      <c r="M3" s="41"/>
      <c r="N3" s="41"/>
      <c r="O3" s="24" t="str">
        <f t="array" ref="O3">HLOOKUP($K$4,J50:CW52,3,FALSE)</f>
        <v>W12X45</v>
      </c>
      <c r="P3" s="24">
        <f t="array" ref="P3">HLOOKUP($K$4,J50:CW52,2, FALSE)</f>
        <v>195</v>
      </c>
      <c r="Q3" s="33"/>
      <c r="T3" s="33"/>
      <c r="U3" s="33"/>
      <c r="V3" s="33"/>
      <c r="AB3" s="33"/>
      <c r="AC3" s="33"/>
      <c r="CZ3" s="29" t="s">
        <v>38</v>
      </c>
      <c r="DA3" s="29">
        <f>MAIN!K13</f>
        <v>170</v>
      </c>
      <c r="DB3" s="29" t="s">
        <v>40</v>
      </c>
      <c r="DE3" s="29" t="str">
        <f t="array" ref="DE3">HLOOKUP($DA$4,CZ50:GM52,3,FALSE)</f>
        <v>W12X53</v>
      </c>
      <c r="DF3" s="29">
        <f t="array" ref="DF3">HLOOKUP($DA$4,CZ50:GM52,2, FALSE)</f>
        <v>235</v>
      </c>
      <c r="DG3" s="31"/>
    </row>
    <row r="4" spans="1:195">
      <c r="A4" s="116" t="s">
        <v>22</v>
      </c>
      <c r="B4" s="117">
        <v>36</v>
      </c>
      <c r="C4" s="117">
        <v>58</v>
      </c>
      <c r="D4" s="41"/>
      <c r="E4" s="42" t="s">
        <v>34</v>
      </c>
      <c r="F4" s="248">
        <v>0.65</v>
      </c>
      <c r="G4" s="248"/>
      <c r="H4" s="41"/>
      <c r="I4" s="41"/>
      <c r="J4" s="24" t="s">
        <v>162</v>
      </c>
      <c r="K4" s="24">
        <f>MAIN!O21</f>
        <v>20</v>
      </c>
      <c r="L4" s="24" t="s">
        <v>28</v>
      </c>
      <c r="M4" s="41"/>
      <c r="N4" s="41"/>
      <c r="O4" s="24" t="str">
        <f t="array" ref="O4">HLOOKUP($K$4,J77:CW79,3,FALSE)</f>
        <v>W10X45</v>
      </c>
      <c r="P4" s="24">
        <f t="array" ref="P4">HLOOKUP($K$4,J77:CW79,2, FALSE)</f>
        <v>211</v>
      </c>
      <c r="Q4" s="31"/>
      <c r="T4" s="32"/>
      <c r="U4" s="32"/>
      <c r="V4" s="33"/>
      <c r="AB4" s="33"/>
      <c r="AC4" s="32"/>
      <c r="CZ4" s="29" t="s">
        <v>162</v>
      </c>
      <c r="DA4" s="29">
        <f>MAIN!O21</f>
        <v>20</v>
      </c>
      <c r="DB4" s="29" t="s">
        <v>28</v>
      </c>
      <c r="DE4" s="29" t="str">
        <f t="array" ref="DE4">HLOOKUP($DA$4,CZ77:GM79,3,FALSE)</f>
        <v>W10X49</v>
      </c>
      <c r="DF4" s="29">
        <f t="array" ref="DF4">HLOOKUP($DA$4,CZ77:GM79,2, FALSE)</f>
        <v>224</v>
      </c>
      <c r="DG4" s="33"/>
    </row>
    <row r="5" spans="1:195">
      <c r="A5" s="118" t="s">
        <v>187</v>
      </c>
      <c r="B5" s="119">
        <v>42</v>
      </c>
      <c r="C5" s="120">
        <v>60</v>
      </c>
      <c r="D5" s="41"/>
      <c r="E5" s="42" t="s">
        <v>35</v>
      </c>
      <c r="F5" s="248">
        <v>0.8</v>
      </c>
      <c r="G5" s="248"/>
      <c r="H5" s="41"/>
      <c r="I5" s="41"/>
      <c r="J5" s="41"/>
      <c r="K5" s="41"/>
      <c r="L5" s="41"/>
      <c r="M5" s="41"/>
      <c r="N5" s="41"/>
      <c r="O5" s="24" t="str">
        <f>HLOOKUP($K$4,J93:CW95,3,FALSE)</f>
        <v>W8X48</v>
      </c>
      <c r="P5" s="24">
        <f t="array" ref="P5">HLOOKUP($K$4,J93:CW95,2, FALSE)</f>
        <v>239</v>
      </c>
      <c r="Q5" s="33"/>
      <c r="S5" s="31"/>
      <c r="T5" s="32"/>
      <c r="U5" s="31"/>
      <c r="V5" s="33"/>
      <c r="W5" s="31"/>
      <c r="AB5" s="33"/>
      <c r="AC5" s="32"/>
      <c r="CZ5" s="31"/>
      <c r="DA5" s="31"/>
      <c r="DB5" s="31"/>
      <c r="DE5" s="29" t="str">
        <f t="array" ref="DE5">HLOOKUP($DA$4,CZ93:GM95,3,FALSE)</f>
        <v>W8X58</v>
      </c>
      <c r="DF5" s="29">
        <f t="array" ref="DF5">HLOOKUP($DA$4,CZ93:GM95,2, FALSE)</f>
        <v>197</v>
      </c>
      <c r="DG5" s="33"/>
    </row>
    <row r="6" spans="1:195">
      <c r="A6" s="118" t="s">
        <v>188</v>
      </c>
      <c r="B6" s="119">
        <v>50</v>
      </c>
      <c r="C6" s="120">
        <v>65</v>
      </c>
      <c r="D6" s="41"/>
      <c r="E6" s="42" t="s">
        <v>36</v>
      </c>
      <c r="F6" s="248">
        <v>1</v>
      </c>
      <c r="G6" s="248"/>
      <c r="H6" s="41"/>
      <c r="I6" s="41"/>
      <c r="J6" s="41"/>
      <c r="K6" s="41"/>
      <c r="L6" s="41"/>
      <c r="M6" s="41"/>
      <c r="N6" s="41"/>
      <c r="O6" s="41"/>
      <c r="P6" s="41"/>
      <c r="Q6" s="33"/>
      <c r="S6" s="31"/>
      <c r="T6" s="34"/>
      <c r="U6" s="31"/>
      <c r="V6" s="33"/>
      <c r="AB6" s="33"/>
      <c r="AC6" s="33"/>
      <c r="CZ6" s="31"/>
      <c r="DA6" s="31"/>
      <c r="DB6" s="31"/>
      <c r="DG6" s="33"/>
    </row>
    <row r="7" spans="1:195">
      <c r="A7" s="121" t="s">
        <v>189</v>
      </c>
      <c r="B7" s="120">
        <v>55</v>
      </c>
      <c r="C7" s="120">
        <v>70</v>
      </c>
      <c r="D7" s="41"/>
      <c r="E7" s="249"/>
      <c r="F7" s="249"/>
      <c r="G7" s="41"/>
      <c r="H7" s="41"/>
      <c r="I7" s="41"/>
      <c r="J7" s="41"/>
      <c r="K7" s="41"/>
      <c r="L7" s="41"/>
      <c r="M7" s="41"/>
      <c r="N7" s="41"/>
      <c r="O7" s="41"/>
      <c r="P7" s="41"/>
      <c r="Q7" s="33"/>
      <c r="S7" s="31"/>
      <c r="V7" s="33"/>
      <c r="AB7" s="33"/>
      <c r="AC7" s="33"/>
      <c r="DG7" s="33"/>
    </row>
    <row r="8" spans="1:195">
      <c r="A8" s="122" t="s">
        <v>190</v>
      </c>
      <c r="B8" s="120">
        <v>60</v>
      </c>
      <c r="C8" s="120">
        <v>75</v>
      </c>
      <c r="D8" s="41"/>
      <c r="E8" s="41"/>
      <c r="F8" s="41"/>
      <c r="G8" s="41"/>
      <c r="H8" s="41"/>
      <c r="I8" s="41"/>
      <c r="J8" s="41"/>
      <c r="K8" s="41"/>
      <c r="L8" s="41"/>
      <c r="M8" s="41"/>
      <c r="N8" s="41"/>
      <c r="O8" s="41"/>
      <c r="P8" s="41"/>
      <c r="Q8" s="33"/>
      <c r="R8" s="33"/>
      <c r="S8" s="31"/>
      <c r="U8" s="32"/>
      <c r="V8" s="32"/>
    </row>
    <row r="9" spans="1:195">
      <c r="A9" s="122" t="s">
        <v>191</v>
      </c>
      <c r="B9" s="120">
        <v>65</v>
      </c>
      <c r="C9" s="120">
        <v>80</v>
      </c>
      <c r="CZ9" s="31"/>
      <c r="DA9" s="31"/>
    </row>
    <row r="10" spans="1:195">
      <c r="A10" s="122" t="s">
        <v>192</v>
      </c>
      <c r="B10" s="120">
        <v>42</v>
      </c>
      <c r="C10" s="120">
        <v>63</v>
      </c>
    </row>
    <row r="11" spans="1:195">
      <c r="A11" s="122" t="s">
        <v>193</v>
      </c>
      <c r="B11" s="120">
        <v>46</v>
      </c>
      <c r="C11" s="120">
        <v>67</v>
      </c>
    </row>
    <row r="12" spans="1:195">
      <c r="A12" s="122" t="s">
        <v>194</v>
      </c>
      <c r="B12" s="120">
        <v>50</v>
      </c>
      <c r="C12" s="120">
        <v>70</v>
      </c>
      <c r="I12" s="35"/>
      <c r="J12" s="31">
        <v>0</v>
      </c>
      <c r="K12" s="31"/>
      <c r="L12" s="31">
        <v>6</v>
      </c>
      <c r="M12" s="36"/>
      <c r="N12" s="31">
        <v>7</v>
      </c>
      <c r="O12" s="36"/>
      <c r="P12" s="31">
        <v>8</v>
      </c>
      <c r="Q12" s="36"/>
      <c r="R12" s="31">
        <v>9</v>
      </c>
      <c r="S12" s="36"/>
      <c r="T12" s="31">
        <v>10</v>
      </c>
      <c r="U12" s="36"/>
      <c r="V12" s="31">
        <v>11</v>
      </c>
      <c r="W12" s="36"/>
      <c r="X12" s="31">
        <v>12</v>
      </c>
      <c r="Y12" s="36"/>
      <c r="Z12" s="31">
        <v>13</v>
      </c>
      <c r="AA12" s="36"/>
      <c r="AB12" s="31">
        <v>14</v>
      </c>
      <c r="AC12" s="36"/>
      <c r="AD12" s="31">
        <v>15</v>
      </c>
      <c r="AE12" s="36"/>
      <c r="AF12" s="31">
        <v>16</v>
      </c>
      <c r="AG12" s="36"/>
      <c r="AH12" s="31">
        <v>17</v>
      </c>
      <c r="AI12" s="36"/>
      <c r="AJ12" s="31">
        <v>18</v>
      </c>
      <c r="AK12" s="36"/>
      <c r="AL12" s="31">
        <v>19</v>
      </c>
      <c r="AM12" s="36"/>
      <c r="AN12" s="31">
        <v>20</v>
      </c>
      <c r="AO12" s="36"/>
      <c r="AP12" s="31">
        <v>21</v>
      </c>
      <c r="AQ12" s="36"/>
      <c r="AR12" s="31">
        <v>22</v>
      </c>
      <c r="AS12" s="36"/>
      <c r="AT12" s="31">
        <v>23</v>
      </c>
      <c r="AU12" s="36"/>
      <c r="AV12" s="31">
        <v>24</v>
      </c>
      <c r="AW12" s="36"/>
      <c r="AX12" s="31">
        <v>25</v>
      </c>
      <c r="AY12" s="36"/>
      <c r="AZ12" s="31">
        <v>26</v>
      </c>
      <c r="BA12" s="36"/>
      <c r="BB12" s="31">
        <v>27</v>
      </c>
      <c r="BC12" s="36"/>
      <c r="BD12" s="31">
        <v>28</v>
      </c>
      <c r="BE12" s="36"/>
      <c r="BF12" s="31">
        <v>29</v>
      </c>
      <c r="BG12" s="36"/>
      <c r="BH12" s="31">
        <v>30</v>
      </c>
      <c r="BI12" s="36"/>
      <c r="BJ12" s="31">
        <v>31</v>
      </c>
      <c r="BK12" s="36"/>
      <c r="BL12" s="31">
        <v>32</v>
      </c>
      <c r="BM12" s="36"/>
      <c r="BN12" s="31">
        <v>33</v>
      </c>
      <c r="BO12" s="36"/>
      <c r="BP12" s="31">
        <v>34</v>
      </c>
      <c r="BQ12" s="36"/>
      <c r="BR12" s="31">
        <v>35</v>
      </c>
      <c r="BS12" s="36"/>
      <c r="BT12" s="31">
        <v>36</v>
      </c>
      <c r="BU12" s="36"/>
      <c r="BV12" s="31">
        <v>37</v>
      </c>
      <c r="BW12" s="36"/>
      <c r="BX12" s="31">
        <v>38</v>
      </c>
      <c r="BY12" s="36"/>
      <c r="BZ12" s="31">
        <v>39</v>
      </c>
      <c r="CA12" s="36"/>
      <c r="CB12" s="31">
        <v>40</v>
      </c>
      <c r="CC12" s="36"/>
      <c r="CD12" s="31">
        <v>41</v>
      </c>
      <c r="CE12" s="36"/>
      <c r="CF12" s="31">
        <v>42</v>
      </c>
      <c r="CG12" s="36"/>
      <c r="CH12" s="31">
        <v>43</v>
      </c>
      <c r="CI12" s="36"/>
      <c r="CJ12" s="31">
        <v>44</v>
      </c>
      <c r="CK12" s="36"/>
      <c r="CL12" s="31">
        <v>45</v>
      </c>
      <c r="CM12" s="36"/>
      <c r="CN12" s="31">
        <v>46</v>
      </c>
      <c r="CO12" s="36"/>
      <c r="CP12" s="31">
        <v>47</v>
      </c>
      <c r="CQ12" s="36"/>
      <c r="CR12" s="31">
        <v>48</v>
      </c>
      <c r="CS12" s="36"/>
      <c r="CT12" s="31">
        <v>49</v>
      </c>
      <c r="CU12" s="36"/>
      <c r="CV12" s="31">
        <v>50</v>
      </c>
      <c r="CZ12" s="31">
        <v>0</v>
      </c>
      <c r="DA12" s="31"/>
      <c r="DB12" s="31">
        <v>6</v>
      </c>
      <c r="DC12" s="31"/>
      <c r="DD12" s="31">
        <v>7</v>
      </c>
      <c r="DE12" s="31"/>
      <c r="DF12" s="31">
        <v>8</v>
      </c>
      <c r="DG12" s="31"/>
      <c r="DH12" s="31">
        <v>9</v>
      </c>
      <c r="DI12" s="31"/>
      <c r="DJ12" s="31">
        <v>10</v>
      </c>
      <c r="DK12" s="31"/>
      <c r="DL12" s="31">
        <v>11</v>
      </c>
      <c r="DM12" s="31"/>
      <c r="DN12" s="31">
        <v>12</v>
      </c>
      <c r="DO12" s="31"/>
      <c r="DP12" s="31">
        <v>13</v>
      </c>
      <c r="DQ12" s="31"/>
      <c r="DR12" s="31">
        <v>14</v>
      </c>
      <c r="DS12" s="31"/>
      <c r="DT12" s="31">
        <v>15</v>
      </c>
      <c r="DU12" s="31"/>
      <c r="DV12" s="31">
        <v>16</v>
      </c>
      <c r="DW12" s="31"/>
      <c r="DX12" s="31">
        <v>17</v>
      </c>
      <c r="DY12" s="31"/>
      <c r="DZ12" s="31">
        <v>18</v>
      </c>
      <c r="EA12" s="31"/>
      <c r="EB12" s="31">
        <v>19</v>
      </c>
      <c r="EC12" s="31"/>
      <c r="ED12" s="31">
        <v>20</v>
      </c>
      <c r="EE12" s="31"/>
      <c r="EF12" s="31">
        <v>21</v>
      </c>
      <c r="EG12" s="31"/>
      <c r="EH12" s="31">
        <v>22</v>
      </c>
      <c r="EI12" s="31"/>
      <c r="EJ12" s="31">
        <v>23</v>
      </c>
      <c r="EK12" s="31"/>
      <c r="EL12" s="31">
        <v>24</v>
      </c>
      <c r="EM12" s="31"/>
      <c r="EN12" s="31">
        <v>25</v>
      </c>
      <c r="EO12" s="31"/>
      <c r="EP12" s="31">
        <v>26</v>
      </c>
      <c r="EQ12" s="31"/>
      <c r="ER12" s="31">
        <v>27</v>
      </c>
      <c r="ES12" s="31"/>
      <c r="ET12" s="31">
        <v>28</v>
      </c>
      <c r="EU12" s="31"/>
      <c r="EV12" s="31">
        <v>29</v>
      </c>
      <c r="EW12" s="31"/>
      <c r="EX12" s="31">
        <v>30</v>
      </c>
      <c r="EY12" s="31"/>
      <c r="EZ12" s="31">
        <v>31</v>
      </c>
      <c r="FA12" s="31"/>
      <c r="FB12" s="31">
        <v>32</v>
      </c>
      <c r="FC12" s="31"/>
      <c r="FD12" s="31">
        <v>33</v>
      </c>
      <c r="FE12" s="31"/>
      <c r="FF12" s="31">
        <v>34</v>
      </c>
      <c r="FG12" s="31"/>
      <c r="FH12" s="31">
        <v>35</v>
      </c>
      <c r="FI12" s="31"/>
      <c r="FJ12" s="31">
        <v>36</v>
      </c>
      <c r="FK12" s="31"/>
      <c r="FL12" s="31">
        <v>37</v>
      </c>
      <c r="FM12" s="31"/>
      <c r="FN12" s="31">
        <v>38</v>
      </c>
      <c r="FO12" s="31"/>
      <c r="FP12" s="31">
        <v>39</v>
      </c>
      <c r="FQ12" s="31"/>
      <c r="FR12" s="31">
        <v>40</v>
      </c>
      <c r="FS12" s="31"/>
      <c r="FT12" s="31">
        <v>41</v>
      </c>
      <c r="FU12" s="31"/>
      <c r="FV12" s="31">
        <v>42</v>
      </c>
      <c r="FW12" s="31"/>
      <c r="FX12" s="31">
        <v>43</v>
      </c>
      <c r="FY12" s="31"/>
      <c r="FZ12" s="31">
        <v>44</v>
      </c>
      <c r="GA12" s="31"/>
      <c r="GB12" s="31">
        <v>45</v>
      </c>
      <c r="GC12" s="31"/>
      <c r="GD12" s="31">
        <v>46</v>
      </c>
      <c r="GE12" s="31"/>
      <c r="GF12" s="31">
        <v>47</v>
      </c>
      <c r="GG12" s="31"/>
      <c r="GH12" s="31">
        <v>48</v>
      </c>
      <c r="GI12" s="31"/>
      <c r="GJ12" s="31">
        <v>49</v>
      </c>
      <c r="GK12" s="31"/>
      <c r="GL12" s="31">
        <v>50</v>
      </c>
    </row>
    <row r="13" spans="1:195">
      <c r="A13" s="122" t="s">
        <v>195</v>
      </c>
      <c r="B13" s="120">
        <v>105</v>
      </c>
      <c r="C13" s="120">
        <v>150</v>
      </c>
      <c r="J13" s="31">
        <f t="array" ref="J13">IF($K$4=$K$4,MIN(IF(J16:J48&gt;=$K$3,J16:J48))," ")</f>
        <v>562</v>
      </c>
      <c r="K13" s="31"/>
      <c r="L13" s="31">
        <f t="array" ref="L13">IF($K$4=$K$4,MIN(IF(L16:L48&gt;=$K$3,L16:L48))," ")</f>
        <v>510</v>
      </c>
      <c r="M13" s="31"/>
      <c r="N13" s="31">
        <f t="array" ref="N13">IF($K$4=$K$4,MIN(IF(N16:N48&gt;=$K$3,N16:N48))," ")</f>
        <v>491</v>
      </c>
      <c r="O13" s="31"/>
      <c r="P13" s="31">
        <f t="array" ref="P13">IF($K$4=$K$4,MIN(IF(P16:P48&gt;=$K$3,P16:P48))," ")</f>
        <v>470</v>
      </c>
      <c r="Q13" s="31"/>
      <c r="R13" s="31">
        <f t="array" ref="R13">IF($K$4=$K$4,MIN(IF(R16:R48&gt;=$K$3,R16:R48))," ")</f>
        <v>447</v>
      </c>
      <c r="S13" s="31"/>
      <c r="T13" s="31">
        <f t="array" ref="T13">IF($K$4=$K$4,MIN(IF(T16:T48&gt;=$K$3,T16:T48))," ")</f>
        <v>422</v>
      </c>
      <c r="U13" s="31"/>
      <c r="V13" s="31">
        <f t="array" ref="V13">IF($K$4=$K$4,MIN(IF(V16:V48&gt;=$K$3,V16:V48))," ")</f>
        <v>397</v>
      </c>
      <c r="W13" s="31"/>
      <c r="X13" s="31">
        <f t="array" ref="X13">IF($K$4=$K$4,MIN(IF(X16:X48&gt;=$K$3,X16:X48))," ")</f>
        <v>371</v>
      </c>
      <c r="Y13" s="31"/>
      <c r="Z13" s="31">
        <f t="array" ref="Z13">IF($K$4=$K$4,MIN(IF(Z16:Z48&gt;=$K$3,Z16:Z48))," ")</f>
        <v>345</v>
      </c>
      <c r="AA13" s="31"/>
      <c r="AB13" s="31">
        <f t="array" ref="AB13">IF($K$4=$K$4,MIN(IF(AB16:AB48&gt;=$K$3,AB16:AB48))," ")</f>
        <v>318</v>
      </c>
      <c r="AC13" s="31"/>
      <c r="AD13" s="31">
        <f t="array" ref="AD13">IF($K$4=$K$4,MIN(IF(AD16:AD48&gt;=$K$3,AD16:AD48))," ")</f>
        <v>292</v>
      </c>
      <c r="AE13" s="31"/>
      <c r="AF13" s="31">
        <f t="array" ref="AF13">IF($K$4=$K$4,MIN(IF(AF16:AF48&gt;=$K$3,AF16:AF48))," ")</f>
        <v>267</v>
      </c>
      <c r="AG13" s="31"/>
      <c r="AH13" s="31">
        <f t="array" ref="AH13">IF($K$4=$K$4,MIN(IF(AH16:AH48&gt;=$K$3,AH16:AH48))," ")</f>
        <v>242</v>
      </c>
      <c r="AI13" s="31"/>
      <c r="AJ13" s="31">
        <f t="array" ref="AJ13">IF($K$4=$K$4,MIN(IF(AJ16:AJ48&gt;=$K$3,AJ16:AJ48))," ")</f>
        <v>218</v>
      </c>
      <c r="AK13" s="31"/>
      <c r="AL13" s="31">
        <f t="array" ref="AL13">IF($K$4=$K$4,MIN(IF(AL16:AL48&gt;=$K$3,AL16:AL48))," ")</f>
        <v>196</v>
      </c>
      <c r="AM13" s="31"/>
      <c r="AN13" s="31">
        <f t="array" ref="AN13">IF($K$4=$K$4,MIN(IF(AN16:AN48&gt;=$K$3,AN16:AN48))," ")</f>
        <v>202</v>
      </c>
      <c r="AO13" s="31"/>
      <c r="AP13" s="31">
        <f t="array" ref="AP13">IF($K$4=$K$4,MIN(IF(AP16:AP48&gt;=$K$3,AP16:AP48))," ")</f>
        <v>206</v>
      </c>
      <c r="AQ13" s="31"/>
      <c r="AR13" s="31">
        <f t="array" ref="AR13">IF($K$4=$K$4,MIN(IF(AR16:AR48&gt;=$K$3,AR16:AR48))," ")</f>
        <v>345</v>
      </c>
      <c r="AS13" s="31"/>
      <c r="AT13" s="31">
        <f t="array" ref="AT13">IF($K$4=$K$4,MIN(IF(AT16:AT48&gt;=$K$3,AT16:AT48))," ")</f>
        <v>319</v>
      </c>
      <c r="AU13" s="31"/>
      <c r="AV13" s="31">
        <f t="array" ref="AV13">IF($K$4=$K$4,MIN(IF(AV16:AV48&gt;=$K$3,AV16:AV48))," ")</f>
        <v>293</v>
      </c>
      <c r="AW13" s="31"/>
      <c r="AX13" s="31">
        <f t="array" ref="AX13">IF($K$4=$K$4,MIN(IF(AX16:AX48&gt;=$K$3,AX16:AX48))," ")</f>
        <v>271</v>
      </c>
      <c r="AY13" s="31"/>
      <c r="AZ13" s="31">
        <f t="array" ref="AZ13">IF($K$4=$K$4,MIN(IF(AZ16:AZ48&gt;=$K$3,AZ16:AZ48))," ")</f>
        <v>249</v>
      </c>
      <c r="BA13" s="31"/>
      <c r="BB13" s="31">
        <f t="array" ref="BB13">IF($K$4=$K$4,MIN(IF(BB16:BB48&gt;=$K$3,BB16:BB48))," ")</f>
        <v>232</v>
      </c>
      <c r="BC13" s="31"/>
      <c r="BD13" s="31">
        <f t="array" ref="BD13">IF($K$4=$K$4,MIN(IF(BD16:BD48&gt;=$K$3,BD16:BD48))," ")</f>
        <v>215</v>
      </c>
      <c r="BE13" s="31"/>
      <c r="BF13" s="31">
        <f t="array" ref="BF13">IF($K$4=$K$4,MIN(IF(BF16:BF48&gt;=$K$3,BF16:BF48))," ")</f>
        <v>201</v>
      </c>
      <c r="BG13" s="31"/>
      <c r="BH13" s="31">
        <f t="array" ref="BH13">IF($K$4=$K$4,MIN(IF(BH16:BH48&gt;=$K$3,BH16:BH48))," ")</f>
        <v>211</v>
      </c>
      <c r="BI13" s="31"/>
      <c r="BJ13" s="31">
        <f t="array" ref="BJ13">IF($K$4=$K$4,MIN(IF(BJ16:BJ48&gt;=$K$3,BJ16:BJ48))," ")</f>
        <v>198</v>
      </c>
      <c r="BK13" s="31"/>
      <c r="BL13" s="31">
        <f t="array" ref="BL13">IF($K$4=$K$4,MIN(IF(BL16:BL48&gt;=$K$3,BL16:BL48))," ")</f>
        <v>205</v>
      </c>
      <c r="BM13" s="31"/>
      <c r="BN13" s="31">
        <f t="array" ref="BN13">IF($K$4=$K$4,MIN(IF(BN16:BN48&gt;=$K$3,BN16:BN48))," ")</f>
        <v>193.5</v>
      </c>
      <c r="BO13" s="31"/>
      <c r="BP13" s="31">
        <f t="array" ref="BP13">IF($K$4=$K$4,MIN(IF(BP16:BP48&gt;=$K$3,BP16:BP48))," ")</f>
        <v>200</v>
      </c>
      <c r="BQ13" s="31"/>
      <c r="BR13" s="31">
        <f t="array" ref="BR13">IF($K$4=$K$4,MIN(IF(BR16:BR48&gt;=$K$3,BR16:BR48))," ")</f>
        <v>464.5</v>
      </c>
      <c r="BS13" s="31"/>
      <c r="BT13" s="31">
        <f t="array" ref="BT13">IF($K$4=$K$4,MIN(IF(BT16:BT48&gt;=$K$3,BT16:BT48))," ")</f>
        <v>439</v>
      </c>
      <c r="BU13" s="31"/>
      <c r="BV13" s="31">
        <f t="array" ref="BV13">IF($K$4=$K$4,MIN(IF(BV16:BV48&gt;=$K$3,BV16:BV48))," ")</f>
        <v>416.5</v>
      </c>
      <c r="BW13" s="31"/>
      <c r="BX13" s="31">
        <f t="array" ref="BX13">IF($K$4=$K$4,MIN(IF(BX16:BX48&gt;=$K$3,BX16:BX48))," ")</f>
        <v>394</v>
      </c>
      <c r="BY13" s="31"/>
      <c r="BZ13" s="31">
        <f t="array" ref="BZ13">IF($K$4=$K$4,MIN(IF(BZ16:BZ48&gt;=$K$3,BZ16:BZ48))," ")</f>
        <v>375</v>
      </c>
      <c r="CA13" s="31"/>
      <c r="CB13" s="31">
        <f t="array" ref="CB13">IF($K$4=$K$4,MIN(IF(CB16:CB48&gt;=$K$3,CB16:CB48))," ")</f>
        <v>356</v>
      </c>
      <c r="CC13" s="31"/>
      <c r="CD13" s="31">
        <f t="array" ref="CD13">IF($K$4=$K$4,MIN(IF(CD16:CD48&gt;=$K$3,CD16:CD48))," ")</f>
        <v>1355</v>
      </c>
      <c r="CE13" s="31"/>
      <c r="CF13" s="31">
        <f t="array" ref="CF13">IF($K$4=$K$4,MIN(IF(CF16:CF48&gt;=$K$3,CF16:CF48))," ")</f>
        <v>1290</v>
      </c>
      <c r="CG13" s="31"/>
      <c r="CH13" s="31">
        <f t="array" ref="CH13">IF($K$4=$K$4,MIN(IF(CH16:CH48&gt;=$K$3,CH16:CH48))," ")</f>
        <v>1230</v>
      </c>
      <c r="CI13" s="31"/>
      <c r="CJ13" s="31">
        <f t="array" ref="CJ13">IF($K$4=$K$4,MIN(IF(CJ16:CJ48&gt;=$K$3,CJ16:CJ48))," ")</f>
        <v>1170</v>
      </c>
      <c r="CK13" s="31"/>
      <c r="CL13" s="31">
        <f t="array" ref="CL13">IF($K$4=$K$4,MIN(IF(CL16:CL48&gt;=$K$3,CL16:CL48))," ")</f>
        <v>1120</v>
      </c>
      <c r="CM13" s="31"/>
      <c r="CN13" s="31">
        <f t="array" ref="CN13">IF($K$4=$K$4,MIN(IF(CN16:CN48&gt;=$K$3,CN16:CN48))," ")</f>
        <v>1070</v>
      </c>
      <c r="CO13" s="31"/>
      <c r="CP13" s="31">
        <f t="array" ref="CP13">IF($K$4=$K$4,MIN(IF(CP16:CP48&gt;=$K$3,CP16:CP48))," ")</f>
        <v>1028</v>
      </c>
      <c r="CQ13" s="31"/>
      <c r="CR13" s="31">
        <f t="array" ref="CR13">IF($K$4=$K$4,MIN(IF(CR16:CR48&gt;=$K$3,CR16:CR48))," ")</f>
        <v>986</v>
      </c>
      <c r="CS13" s="31"/>
      <c r="CT13" s="31">
        <f t="array" ref="CT13">IF($K$4=$K$4,MIN(IF(CT16:CT48&gt;=$K$3,CT16:CT48))," ")</f>
        <v>947.5</v>
      </c>
      <c r="CU13" s="31"/>
      <c r="CV13" s="31">
        <f t="array" ref="CV13">IF($K$4=$K$4,MIN(IF(CV16:CV48&gt;=$K$3,CV16:CV48))," ")</f>
        <v>909</v>
      </c>
      <c r="CZ13" s="31">
        <f t="array" ref="CZ13">IF($DA$4=$DA$4,MIN(IF(CZ16:CZ48&gt;=$DA$3,CZ16:CZ48))," ")</f>
        <v>374</v>
      </c>
      <c r="DA13" s="31"/>
      <c r="DB13" s="31">
        <f t="array" ref="DB13">IF($DA$4=$DA$4,MIN(IF(DB16:DB48&gt;=$DA$3,DB16:DB48))," ")</f>
        <v>339</v>
      </c>
      <c r="DC13" s="31"/>
      <c r="DD13" s="31">
        <f t="array" ref="DD13">IF($DA$4=$DA$4,MIN(IF(DD16:DD48&gt;=$DA$3,DD16:DD48))," ")</f>
        <v>327</v>
      </c>
      <c r="DE13" s="31"/>
      <c r="DF13" s="31">
        <f t="array" ref="DF13">IF($DA$4=$DA$4,MIN(IF(DF16:DF48&gt;=$DA$3,DF16:DF48))," ")</f>
        <v>312</v>
      </c>
      <c r="DG13" s="31"/>
      <c r="DH13" s="31">
        <f t="array" ref="DH13">IF($DA$4=$DA$4,MIN(IF(DH16:DH48&gt;=$DA$3,DH16:DH48))," ")</f>
        <v>297</v>
      </c>
      <c r="DI13" s="31"/>
      <c r="DJ13" s="31">
        <f t="array" ref="DJ13">IF($DA$4=$DA$4,MIN(IF(DJ16:DJ48&gt;=$DA$3,DJ16:DJ48))," ")</f>
        <v>281</v>
      </c>
      <c r="DK13" s="31"/>
      <c r="DL13" s="31">
        <f t="array" ref="DL13">IF($DA$4=$DA$4,MIN(IF(DL16:DL48&gt;=$DA$3,DL16:DL48))," ")</f>
        <v>264</v>
      </c>
      <c r="DM13" s="31"/>
      <c r="DN13" s="31">
        <f t="array" ref="DN13">IF($DA$4=$DA$4,MIN(IF(DN16:DN48&gt;=$DA$3,DN16:DN48))," ")</f>
        <v>247</v>
      </c>
      <c r="DO13" s="31"/>
      <c r="DP13" s="31">
        <f t="array" ref="DP13">IF($DA$4=$DA$4,MIN(IF(DP16:DP48&gt;=$DA$3,DP16:DP48))," ")</f>
        <v>229</v>
      </c>
      <c r="DQ13" s="31"/>
      <c r="DR13" s="31">
        <f t="array" ref="DR13">IF($DA$4=$DA$4,MIN(IF(DR16:DR48&gt;=$DA$3,DR16:DR48))," ")</f>
        <v>212</v>
      </c>
      <c r="DS13" s="31"/>
      <c r="DT13" s="31">
        <f t="array" ref="DT13">IF($DA$4=$DA$4,MIN(IF(DT16:DT48&gt;=$DA$3,DT16:DT48))," ")</f>
        <v>194</v>
      </c>
      <c r="DU13" s="31"/>
      <c r="DV13" s="31">
        <f t="array" ref="DV13">IF($DA$4=$DA$4,MIN(IF(DV16:DV48&gt;=$DA$3,DV16:DV48))," ")</f>
        <v>177</v>
      </c>
      <c r="DW13" s="31"/>
      <c r="DX13" s="31">
        <f t="array" ref="DX13">IF($DA$4=$DA$4,MIN(IF(DX16:DX48&gt;=$DA$3,DX16:DX48))," ")</f>
        <v>183</v>
      </c>
      <c r="DY13" s="31"/>
      <c r="DZ13" s="31">
        <f t="array" ref="DZ13">IF($DA$4=$DA$4,MIN(IF(DZ16:DZ48&gt;=$DA$3,DZ16:DZ48))," ")</f>
        <v>185</v>
      </c>
      <c r="EA13" s="31"/>
      <c r="EB13" s="31">
        <f t="array" ref="EB13">IF($DA$4=$DA$4,MIN(IF(EB16:EB48&gt;=$DA$3,EB16:EB48))," ")</f>
        <v>285</v>
      </c>
      <c r="EC13" s="31"/>
      <c r="ED13" s="31">
        <f t="array" ref="ED13">IF($DA$4=$DA$4,MIN(IF(ED16:ED48&gt;=$DA$3,ED16:ED48))," ")</f>
        <v>266</v>
      </c>
      <c r="EE13" s="31"/>
      <c r="EF13" s="31">
        <f t="array" ref="EF13">IF($DA$4=$DA$4,MIN(IF(EF16:EF48&gt;=$DA$3,EF16:EF48))," ")</f>
        <v>247.5</v>
      </c>
      <c r="EG13" s="31"/>
      <c r="EH13" s="31">
        <f t="array" ref="EH13">IF($DA$4=$DA$4,MIN(IF(EH16:EH48&gt;=$DA$3,EH16:EH48))," ")</f>
        <v>229</v>
      </c>
      <c r="EI13" s="31"/>
      <c r="EJ13" s="31">
        <f t="array" ref="EJ13">IF($DA$4=$DA$4,MIN(IF(EJ16:EJ48&gt;=$DA$3,EJ16:EJ48))," ")</f>
        <v>212</v>
      </c>
      <c r="EK13" s="31"/>
      <c r="EL13" s="31">
        <f t="array" ref="EL13">IF($DA$4=$DA$4,MIN(IF(EL16:EL48&gt;=$DA$3,EL16:EL48))," ")</f>
        <v>195</v>
      </c>
      <c r="EM13" s="31"/>
      <c r="EN13" s="31">
        <f t="array" ref="EN13">IF($DA$4=$DA$4,MIN(IF(EN16:EN48&gt;=$DA$3,EN16:EN48))," ")</f>
        <v>180.5</v>
      </c>
      <c r="EO13" s="31"/>
      <c r="EP13" s="31">
        <f t="array" ref="EP13">IF($DA$4=$DA$4,MIN(IF(EP16:EP48&gt;=$DA$3,EP16:EP48))," ")</f>
        <v>187</v>
      </c>
      <c r="EQ13" s="31"/>
      <c r="ER13" s="31">
        <f t="array" ref="ER13">IF($DA$4=$DA$4,MIN(IF(ER16:ER48&gt;=$DA$3,ER16:ER48))," ")</f>
        <v>174</v>
      </c>
      <c r="ES13" s="31"/>
      <c r="ET13" s="31">
        <f t="array" ref="ET13">IF($DA$4=$DA$4,MIN(IF(ET16:ET48&gt;=$DA$3,ET16:ET48))," ")</f>
        <v>179</v>
      </c>
      <c r="EU13" s="31"/>
      <c r="EV13" s="31">
        <f t="array" ref="EV13">IF($DA$4=$DA$4,MIN(IF(EV16:EV48&gt;=$DA$3,EV16:EV48))," ")</f>
        <v>184</v>
      </c>
      <c r="EW13" s="31"/>
      <c r="EX13" s="31">
        <f t="array" ref="EX13">IF($DA$4=$DA$4,MIN(IF(EX16:EX48&gt;=$DA$3,EX16:EX48))," ")</f>
        <v>171</v>
      </c>
      <c r="EY13" s="31"/>
      <c r="EZ13" s="31">
        <f t="array" ref="EZ13">IF($DA$4=$DA$4,MIN(IF(EZ16:EZ48&gt;=$DA$3,EZ16:EZ48))," ")</f>
        <v>379</v>
      </c>
      <c r="FA13" s="31"/>
      <c r="FB13" s="31">
        <f t="array" ref="FB13">IF($DA$4=$DA$4,MIN(IF(FB16:FB48&gt;=$DA$3,FB16:FB48))," ")</f>
        <v>361</v>
      </c>
      <c r="FC13" s="31"/>
      <c r="FD13" s="31">
        <f t="array" ref="FD13">IF($DA$4=$DA$4,MIN(IF(FD16:FD48&gt;=$DA$3,FD16:FD48))," ")</f>
        <v>343.5</v>
      </c>
      <c r="FE13" s="31"/>
      <c r="FF13" s="31">
        <f t="array" ref="FF13">IF($DA$4=$DA$4,MIN(IF(FF16:FF48&gt;=$DA$3,FF16:FF48))," ")</f>
        <v>326</v>
      </c>
      <c r="FG13" s="31"/>
      <c r="FH13" s="31">
        <f t="array" ref="FH13">IF($DA$4=$DA$4,MIN(IF(FH16:FH48&gt;=$DA$3,FH16:FH48))," ")</f>
        <v>309</v>
      </c>
      <c r="FI13" s="31"/>
      <c r="FJ13" s="31">
        <f t="array" ref="FJ13">IF($DA$4=$DA$4,MIN(IF(FJ16:FJ48&gt;=$DA$3,FJ16:FJ48))," ")</f>
        <v>292</v>
      </c>
      <c r="FK13" s="31"/>
      <c r="FL13" s="31">
        <f t="array" ref="FL13">IF($DA$4=$DA$4,MIN(IF(FL16:FL48&gt;=$DA$3,FL16:FL48))," ")</f>
        <v>277</v>
      </c>
      <c r="FM13" s="31"/>
      <c r="FN13" s="31">
        <f t="array" ref="FN13">IF($DA$4=$DA$4,MIN(IF(FN16:FN48&gt;=$DA$3,FN16:FN48))," ")</f>
        <v>262</v>
      </c>
      <c r="FO13" s="31"/>
      <c r="FP13" s="31">
        <f t="array" ref="FP13">IF($DA$4=$DA$4,MIN(IF(FP16:FP48&gt;=$DA$3,FP16:FP48))," ")</f>
        <v>249.5</v>
      </c>
      <c r="FQ13" s="31"/>
      <c r="FR13" s="31">
        <f t="array" ref="FR13">IF($DA$4=$DA$4,MIN(IF(FR16:FR48&gt;=$DA$3,FR16:FR48))," ")</f>
        <v>237</v>
      </c>
      <c r="FS13" s="31"/>
      <c r="FT13" s="31">
        <f t="array" ref="FT13">IF($DA$4=$DA$4,MIN(IF(FT16:FT48&gt;=$DA$3,FT16:FT48))," ")</f>
        <v>901</v>
      </c>
      <c r="FU13" s="31"/>
      <c r="FV13" s="31">
        <f t="array" ref="FV13">IF($DA$4=$DA$4,MIN(IF(FV16:FV48&gt;=$DA$3,FV16:FV48))," ")</f>
        <v>857</v>
      </c>
      <c r="FW13" s="31"/>
      <c r="FX13" s="31">
        <f t="array" ref="FX13">IF($DA$4=$DA$4,MIN(IF(FX16:FX48&gt;=$DA$3,FX16:FX48))," ")</f>
        <v>819</v>
      </c>
      <c r="FY13" s="31"/>
      <c r="FZ13" s="31">
        <f t="array" ref="FZ13">IF($DA$4=$DA$4,MIN(IF(FZ16:FZ48&gt;=$DA$3,FZ16:FZ48))," ")</f>
        <v>781</v>
      </c>
      <c r="GA13" s="31"/>
      <c r="GB13" s="31">
        <f t="array" ref="GB13">IF($DA$4=$DA$4,MIN(IF(GB16:GB48&gt;=$DA$3,GB16:GB48))," ")</f>
        <v>748</v>
      </c>
      <c r="GC13" s="31"/>
      <c r="GD13" s="31">
        <f t="array" ref="GD13">IF($DA$4=$DA$4,MIN(IF(GD16:GD48&gt;=$DA$3,GD16:GD48))," ")</f>
        <v>715</v>
      </c>
      <c r="GE13" s="31"/>
      <c r="GF13" s="31">
        <f t="array" ref="GF13">IF($DA$4=$DA$4,MIN(IF(GF16:GF48&gt;=$DA$3,GF16:GF48))," ")</f>
        <v>685.5</v>
      </c>
      <c r="GG13" s="31"/>
      <c r="GH13" s="31">
        <f t="array" ref="GH13">IF($DA$4=$DA$4,MIN(IF(GH16:GH48&gt;=$DA$3,GH16:GH48))," ")</f>
        <v>656</v>
      </c>
      <c r="GI13" s="31"/>
      <c r="GJ13" s="31">
        <f t="array" ref="GJ13">IF($DA$4=$DA$4,MIN(IF(GJ16:GJ48&gt;=$DA$3,GJ16:GJ48))," ")</f>
        <v>630.5</v>
      </c>
      <c r="GK13" s="31"/>
      <c r="GL13" s="31">
        <f t="array" ref="GL13">IF($DA$4=$DA$4,MIN(IF(GL16:GL48&gt;=$DA$3,GL16:GL48))," ")</f>
        <v>605</v>
      </c>
      <c r="GM13" s="31"/>
    </row>
    <row r="14" spans="1:195">
      <c r="A14" s="68" t="s">
        <v>55</v>
      </c>
      <c r="B14" s="68" t="s">
        <v>56</v>
      </c>
      <c r="C14" s="68" t="s">
        <v>57</v>
      </c>
      <c r="D14" s="68" t="s">
        <v>58</v>
      </c>
      <c r="E14" s="68" t="s">
        <v>59</v>
      </c>
      <c r="F14" s="68" t="s">
        <v>60</v>
      </c>
      <c r="G14" s="68" t="s">
        <v>61</v>
      </c>
      <c r="H14" s="68" t="s">
        <v>62</v>
      </c>
      <c r="J14" s="31" t="str">
        <f t="array" ref="J14">VLOOKUP(J13,J16:K48,2,FALSE)</f>
        <v>W14X43</v>
      </c>
      <c r="K14" s="31"/>
      <c r="L14" s="31" t="str">
        <f t="array" ref="L14">VLOOKUP(L13,L16:M48,2,FALSE)</f>
        <v>W14X43</v>
      </c>
      <c r="M14" s="31"/>
      <c r="N14" s="31" t="str">
        <f t="array" ref="N14">VLOOKUP(N13,N16:O48,2,FALSE)</f>
        <v>W14X43</v>
      </c>
      <c r="O14" s="31"/>
      <c r="P14" s="31" t="str">
        <f t="array" ref="P14">VLOOKUP(P13,P16:Q48,2,FALSE)</f>
        <v>W14X43</v>
      </c>
      <c r="Q14" s="31"/>
      <c r="R14" s="31" t="str">
        <f t="array" ref="R14">VLOOKUP(R13,R16:S48,2,FALSE)</f>
        <v>W14X43</v>
      </c>
      <c r="S14" s="31"/>
      <c r="T14" s="31" t="str">
        <f t="array" ref="T14">VLOOKUP(T13,T16:U48,2,FALSE)</f>
        <v>W14X43</v>
      </c>
      <c r="U14" s="31"/>
      <c r="V14" s="31" t="str">
        <f t="array" ref="V14">VLOOKUP(V13,V16:W48,2,FALSE)</f>
        <v>W14X43</v>
      </c>
      <c r="W14" s="31"/>
      <c r="X14" s="31" t="str">
        <f t="array" ref="X14">VLOOKUP(X13,X16:Y48,2,FALSE)</f>
        <v>W14X43</v>
      </c>
      <c r="Y14" s="31"/>
      <c r="Z14" s="31" t="str">
        <f t="array" ref="Z14">VLOOKUP(Z13,Z16:AA48,2,FALSE)</f>
        <v>W14X43</v>
      </c>
      <c r="AA14" s="31"/>
      <c r="AB14" s="31" t="str">
        <f t="array" ref="AB14">VLOOKUP(AB13,AB16:AC48,2,FALSE)</f>
        <v>W14X43</v>
      </c>
      <c r="AC14" s="31"/>
      <c r="AD14" s="31" t="str">
        <f t="array" ref="AD14">VLOOKUP(AD13,AD16:AE48,2,FALSE)</f>
        <v>W14X43</v>
      </c>
      <c r="AE14" s="31"/>
      <c r="AF14" s="31" t="str">
        <f t="array" ref="AF14">VLOOKUP(AF13,AF16:AG48,2,FALSE)</f>
        <v>W14X43</v>
      </c>
      <c r="AG14" s="31"/>
      <c r="AH14" s="31" t="str">
        <f t="array" ref="AH14">VLOOKUP(AH13,AH16:AI48,2,FALSE)</f>
        <v>W14X43</v>
      </c>
      <c r="AI14" s="31"/>
      <c r="AJ14" s="31" t="str">
        <f t="array" ref="AJ14">VLOOKUP(AJ13,AJ16:AK48,2,FALSE)</f>
        <v>W14X43</v>
      </c>
      <c r="AK14" s="31"/>
      <c r="AL14" s="31" t="str">
        <f t="array" ref="AL14">VLOOKUP(AL13,AL16:AM48,2,FALSE)</f>
        <v>W14X43</v>
      </c>
      <c r="AM14" s="31"/>
      <c r="AN14" s="31" t="str">
        <f t="array" ref="AN14">VLOOKUP(AN13,AN16:AO48,2,FALSE)</f>
        <v>W14X48</v>
      </c>
      <c r="AO14" s="31"/>
      <c r="AP14" s="31" t="str">
        <f t="array" ref="AP14">VLOOKUP(AP13,AP16:AQ48,2,FALSE)</f>
        <v>W14X53</v>
      </c>
      <c r="AQ14" s="31"/>
      <c r="AR14" s="31" t="str">
        <f t="array" ref="AR14">VLOOKUP(AR13,AR16:AS48,2,FALSE)</f>
        <v>W14X61</v>
      </c>
      <c r="AS14" s="31"/>
      <c r="AT14" s="31" t="str">
        <f t="array" ref="AT14">VLOOKUP(AT13,AT16:AU48,2,FALSE)</f>
        <v>W14X61</v>
      </c>
      <c r="AU14" s="31"/>
      <c r="AV14" s="31" t="str">
        <f t="array" ref="AV14">VLOOKUP(AV13,AV16:AW48,2,FALSE)</f>
        <v>W14X61</v>
      </c>
      <c r="AW14" s="31"/>
      <c r="AX14" s="31" t="str">
        <f t="array" ref="AX14">VLOOKUP(AX13,AX16:AY48,2,FALSE)</f>
        <v>W14X61</v>
      </c>
      <c r="AY14" s="31"/>
      <c r="AZ14" s="31" t="str">
        <f t="array" ref="AZ14">VLOOKUP(AZ13,AZ16:BA48,2,FALSE)</f>
        <v>W14X61</v>
      </c>
      <c r="BA14" s="31"/>
      <c r="BB14" s="31" t="str">
        <f t="array" ref="BB14">VLOOKUP(BB13,BB16:BC48,2,FALSE)</f>
        <v>W14X61</v>
      </c>
      <c r="BC14" s="31"/>
      <c r="BD14" s="31" t="str">
        <f t="array" ref="BD14">VLOOKUP(BD13,BD16:BE48,2,FALSE)</f>
        <v>W14X61</v>
      </c>
      <c r="BE14" s="31"/>
      <c r="BF14" s="31" t="str">
        <f t="array" ref="BF14">VLOOKUP(BF13,BF16:BG48,2,FALSE)</f>
        <v>W14X61</v>
      </c>
      <c r="BG14" s="31"/>
      <c r="BH14" s="31" t="str">
        <f t="array" ref="BH14">VLOOKUP(BH13,BH16:BI48,2,FALSE)</f>
        <v>W14X68</v>
      </c>
      <c r="BI14" s="31"/>
      <c r="BJ14" s="31" t="str">
        <f t="array" ref="BJ14">VLOOKUP(BJ13,BJ16:BK48,2,FALSE)</f>
        <v>W14X68</v>
      </c>
      <c r="BK14" s="31"/>
      <c r="BL14" s="31" t="str">
        <f t="array" ref="BL14">VLOOKUP(BL13,BL16:BM48,2,FALSE)</f>
        <v>W14X74</v>
      </c>
      <c r="BM14" s="31"/>
      <c r="BN14" s="31" t="str">
        <f t="array" ref="BN14">VLOOKUP(BN13,BN16:BO48,2,FALSE)</f>
        <v>W14X74</v>
      </c>
      <c r="BO14" s="31"/>
      <c r="BP14" s="31" t="str">
        <f t="array" ref="BP14">VLOOKUP(BP13,BP16:BQ48,2,FALSE)</f>
        <v>W14X82</v>
      </c>
      <c r="BQ14" s="31"/>
      <c r="BR14" s="31" t="str">
        <f t="array" ref="BR14">VLOOKUP(BR13,BR16:BS48,2,FALSE)</f>
        <v>W14X90</v>
      </c>
      <c r="BS14" s="31"/>
      <c r="BT14" s="31" t="str">
        <f t="array" ref="BT14">VLOOKUP(BT13,BT16:BU48,2,FALSE)</f>
        <v>W14X90</v>
      </c>
      <c r="BU14" s="31"/>
      <c r="BV14" s="31" t="str">
        <f t="array" ref="BV14">VLOOKUP(BV13,BV16:BW48,2,FALSE)</f>
        <v>W14X90</v>
      </c>
      <c r="BW14" s="31"/>
      <c r="BX14" s="31" t="str">
        <f t="array" ref="BX14">VLOOKUP(BX13,BX16:BY48,2,FALSE)</f>
        <v>W14X90</v>
      </c>
      <c r="BY14" s="31"/>
      <c r="BZ14" s="31" t="str">
        <f t="array" ref="BZ14">VLOOKUP(BZ13,BZ16:CA48,2,FALSE)</f>
        <v>W14X90</v>
      </c>
      <c r="CA14" s="31"/>
      <c r="CB14" s="31" t="str">
        <f t="array" ref="CB14">VLOOKUP(CB13,CB16:CC48,2,FALSE)</f>
        <v>W14X90</v>
      </c>
      <c r="CC14" s="31"/>
      <c r="CD14" s="31" t="str">
        <f t="array" ref="CD14">VLOOKUP(CD13,CD16:CE48,2,FALSE)</f>
        <v>W14X283</v>
      </c>
      <c r="CE14" s="31"/>
      <c r="CF14" s="31" t="str">
        <f t="array" ref="CF14">VLOOKUP(CF13,CF16:CG48,2,FALSE)</f>
        <v>W14X283</v>
      </c>
      <c r="CG14" s="31"/>
      <c r="CH14" s="31" t="str">
        <f t="array" ref="CH14">VLOOKUP(CH13,CH16:CI48,2,FALSE)</f>
        <v>W14X283</v>
      </c>
      <c r="CI14" s="31"/>
      <c r="CJ14" s="31" t="str">
        <f t="array" ref="CJ14">VLOOKUP(CJ13,CJ16:CK48,2,FALSE)</f>
        <v>W14X283</v>
      </c>
      <c r="CK14" s="31"/>
      <c r="CL14" s="31" t="str">
        <f t="array" ref="CL14">VLOOKUP(CL13,CL16:CM48,2,FALSE)</f>
        <v>W14X283</v>
      </c>
      <c r="CM14" s="31"/>
      <c r="CN14" s="31" t="str">
        <f t="array" ref="CN14">VLOOKUP(CN13,CN16:CO48,2,FALSE)</f>
        <v>W14X283</v>
      </c>
      <c r="CO14" s="31"/>
      <c r="CP14" s="31" t="str">
        <f t="array" ref="CP14">VLOOKUP(CP13,CP16:CQ48,2,FALSE)</f>
        <v>W14X283</v>
      </c>
      <c r="CQ14" s="31"/>
      <c r="CR14" s="31" t="str">
        <f t="array" ref="CR14">VLOOKUP(CR13,CR16:CS48,2,FALSE)</f>
        <v>W14X283</v>
      </c>
      <c r="CS14" s="31"/>
      <c r="CT14" s="31" t="str">
        <f t="array" ref="CT14">VLOOKUP(CT13,CT16:CU48,2,FALSE)</f>
        <v>W14X283</v>
      </c>
      <c r="CU14" s="31"/>
      <c r="CV14" s="31" t="str">
        <f t="array" ref="CV14">VLOOKUP(CV13,CV16:CW48,2,FALSE)</f>
        <v>W14X283</v>
      </c>
      <c r="CW14" s="31"/>
      <c r="CZ14" s="31" t="str">
        <f t="array" ref="CZ14">VLOOKUP(CZ13,CZ16:DA48,2,FALSE)</f>
        <v>W14X43</v>
      </c>
      <c r="DA14" s="31"/>
      <c r="DB14" s="31" t="str">
        <f t="array" ref="DB14">VLOOKUP(DB13,DB16:DC48,2,FALSE)</f>
        <v>W14X43</v>
      </c>
      <c r="DC14" s="31"/>
      <c r="DD14" s="31" t="str">
        <f t="array" ref="DD14">VLOOKUP(DD13,DD16:DE48,2,FALSE)</f>
        <v>W14X43</v>
      </c>
      <c r="DE14" s="31"/>
      <c r="DF14" s="31" t="str">
        <f t="array" ref="DF14">VLOOKUP(DF13,DF16:DG48,2,FALSE)</f>
        <v>W14X43</v>
      </c>
      <c r="DG14" s="31"/>
      <c r="DH14" s="31" t="str">
        <f t="array" ref="DH14">VLOOKUP(DH13,DH16:DI48,2,FALSE)</f>
        <v>W14X43</v>
      </c>
      <c r="DI14" s="31"/>
      <c r="DJ14" s="31" t="str">
        <f t="array" ref="DJ14">VLOOKUP(DJ13,DJ16:DK48,2,FALSE)</f>
        <v>W14X43</v>
      </c>
      <c r="DK14" s="31"/>
      <c r="DL14" s="31" t="str">
        <f t="array" ref="DL14">VLOOKUP(DL13,DL16:DM48,2,FALSE)</f>
        <v>W14X43</v>
      </c>
      <c r="DM14" s="31"/>
      <c r="DN14" s="31" t="str">
        <f t="array" ref="DN14">VLOOKUP(DN13,DN16:DO48,2,FALSE)</f>
        <v>W14X43</v>
      </c>
      <c r="DO14" s="31"/>
      <c r="DP14" s="31" t="str">
        <f t="array" ref="DP14">VLOOKUP(DP13,DP16:DQ48,2,FALSE)</f>
        <v>W14X43</v>
      </c>
      <c r="DQ14" s="31"/>
      <c r="DR14" s="31" t="str">
        <f t="array" ref="DR14">VLOOKUP(DR13,DR16:DS48,2,FALSE)</f>
        <v>W14X43</v>
      </c>
      <c r="DS14" s="31"/>
      <c r="DT14" s="31" t="str">
        <f t="array" ref="DT14">VLOOKUP(DT13,DT16:DU48,2,FALSE)</f>
        <v>W14X43</v>
      </c>
      <c r="DU14" s="31"/>
      <c r="DV14" s="31" t="str">
        <f t="array" ref="DV14">VLOOKUP(DV13,DV16:DW48,2,FALSE)</f>
        <v>W14X43</v>
      </c>
      <c r="DW14" s="31"/>
      <c r="DX14" s="31" t="str">
        <f t="array" ref="DX14">VLOOKUP(DX13,DX16:DY48,2,FALSE)</f>
        <v>W14X48</v>
      </c>
      <c r="DY14" s="31"/>
      <c r="DZ14" s="31" t="str">
        <f t="array" ref="DZ14">VLOOKUP(DZ13,DZ16:EA48,2,FALSE)</f>
        <v>W14X53</v>
      </c>
      <c r="EA14" s="31"/>
      <c r="EB14" s="31" t="str">
        <f t="array" ref="EB14">VLOOKUP(EB13,EB16:EC48,2,FALSE)</f>
        <v>W14X61</v>
      </c>
      <c r="EC14" s="31"/>
      <c r="ED14" s="31" t="str">
        <f t="array" ref="ED14">VLOOKUP(ED13,ED16:EE48,2,FALSE)</f>
        <v>W14X61</v>
      </c>
      <c r="EE14" s="31"/>
      <c r="EF14" s="31" t="str">
        <f t="array" ref="EF14">VLOOKUP(EF13,EF16:EG48,2,FALSE)</f>
        <v>W14X61</v>
      </c>
      <c r="EG14" s="31"/>
      <c r="EH14" s="31" t="str">
        <f t="array" ref="EH14">VLOOKUP(EH13,EH16:EI48,2,FALSE)</f>
        <v>W14X61</v>
      </c>
      <c r="EI14" s="31"/>
      <c r="EJ14" s="31" t="str">
        <f t="array" ref="EJ14">VLOOKUP(EJ13,EJ16:EK48,2,FALSE)</f>
        <v>W14X61</v>
      </c>
      <c r="EK14" s="31"/>
      <c r="EL14" s="31" t="str">
        <f t="array" ref="EL14">VLOOKUP(EL13,EL16:EM48,2,FALSE)</f>
        <v>W14X61</v>
      </c>
      <c r="EM14" s="31"/>
      <c r="EN14" s="31" t="str">
        <f t="array" ref="EN14">VLOOKUP(EN13,EN16:EO48,2,FALSE)</f>
        <v>W14X61</v>
      </c>
      <c r="EO14" s="31"/>
      <c r="EP14" s="31" t="str">
        <f t="array" ref="EP14">VLOOKUP(EP13,EP16:EQ48,2,FALSE)</f>
        <v>W14X68</v>
      </c>
      <c r="EQ14" s="31"/>
      <c r="ER14" s="31" t="str">
        <f t="array" ref="ER14">VLOOKUP(ER13,ER16:ES48,2,FALSE)</f>
        <v>W14X68</v>
      </c>
      <c r="ES14" s="31"/>
      <c r="ET14" s="31" t="str">
        <f t="array" ref="ET14">VLOOKUP(ET13,ET16:EU48,2,FALSE)</f>
        <v>W14X74</v>
      </c>
      <c r="EU14" s="31"/>
      <c r="EV14" s="31" t="str">
        <f t="array" ref="EV14">VLOOKUP(EV13,EV16:EW48,2,FALSE)</f>
        <v>W14X82</v>
      </c>
      <c r="EW14" s="31"/>
      <c r="EX14" s="31" t="str">
        <f t="array" ref="EX14">VLOOKUP(EX13,EX16:EY48,2,FALSE)</f>
        <v>W14X82</v>
      </c>
      <c r="EY14" s="31"/>
      <c r="EZ14" s="31" t="str">
        <f t="array" ref="EZ14">VLOOKUP(EZ13,EZ16:FA48,2,FALSE)</f>
        <v>W14X90</v>
      </c>
      <c r="FA14" s="31"/>
      <c r="FB14" s="31" t="str">
        <f t="array" ref="FB14">VLOOKUP(FB13,FB16:FC48,2,FALSE)</f>
        <v>W14X90</v>
      </c>
      <c r="FC14" s="31"/>
      <c r="FD14" s="31" t="str">
        <f t="array" ref="FD14">VLOOKUP(FD13,FD16:FE48,2,FALSE)</f>
        <v>W14X90</v>
      </c>
      <c r="FE14" s="31"/>
      <c r="FF14" s="31" t="str">
        <f t="array" ref="FF14">VLOOKUP(FF13,FF16:FG48,2,FALSE)</f>
        <v>W14X90</v>
      </c>
      <c r="FG14" s="31"/>
      <c r="FH14" s="31" t="str">
        <f t="array" ref="FH14">VLOOKUP(FH13,FH16:FI48,2,FALSE)</f>
        <v>W14X90</v>
      </c>
      <c r="FI14" s="31"/>
      <c r="FJ14" s="31" t="str">
        <f t="array" ref="FJ14">VLOOKUP(FJ13,FJ16:FK48,2,FALSE)</f>
        <v>W14X90</v>
      </c>
      <c r="FK14" s="31"/>
      <c r="FL14" s="31" t="str">
        <f t="array" ref="FL14">VLOOKUP(FL13,FL16:FM48,2,FALSE)</f>
        <v>W14X90</v>
      </c>
      <c r="FM14" s="31"/>
      <c r="FN14" s="31" t="str">
        <f t="array" ref="FN14">VLOOKUP(FN13,FN16:FO48,2,FALSE)</f>
        <v>W14X90</v>
      </c>
      <c r="FO14" s="31"/>
      <c r="FP14" s="31" t="str">
        <f t="array" ref="FP14">VLOOKUP(FP13,FP16:FQ48,2,FALSE)</f>
        <v>W14X90</v>
      </c>
      <c r="FQ14" s="31"/>
      <c r="FR14" s="31" t="str">
        <f t="array" ref="FR14">VLOOKUP(FR13,FR16:FS48,2,FALSE)</f>
        <v>W14X90</v>
      </c>
      <c r="FS14" s="31"/>
      <c r="FT14" s="31" t="str">
        <f t="array" ref="FT14">VLOOKUP(FT13,FT16:FU48,2,FALSE)</f>
        <v>W14X283</v>
      </c>
      <c r="FU14" s="31"/>
      <c r="FV14" s="31" t="str">
        <f t="array" ref="FV14">VLOOKUP(FV13,FV16:FW48,2,FALSE)</f>
        <v>W14X283</v>
      </c>
      <c r="FW14" s="31"/>
      <c r="FX14" s="31" t="str">
        <f t="array" ref="FX14">VLOOKUP(FX13,FX16:FY48,2,FALSE)</f>
        <v>W14X283</v>
      </c>
      <c r="FY14" s="31"/>
      <c r="FZ14" s="31" t="str">
        <f t="array" ref="FZ14">VLOOKUP(FZ13,FZ16:GA48,2,FALSE)</f>
        <v>W14X283</v>
      </c>
      <c r="GA14" s="31"/>
      <c r="GB14" s="31" t="str">
        <f t="array" ref="GB14">VLOOKUP(GB13,GB16:GC48,2,FALSE)</f>
        <v>W14X283</v>
      </c>
      <c r="GC14" s="31"/>
      <c r="GD14" s="31" t="str">
        <f t="array" ref="GD14">VLOOKUP(GD13,GD16:GE48,2,FALSE)</f>
        <v>W14X283</v>
      </c>
      <c r="GE14" s="31"/>
      <c r="GF14" s="31" t="str">
        <f t="array" ref="GF14">VLOOKUP(GF13,GF16:GG48,2,FALSE)</f>
        <v>W14X283</v>
      </c>
      <c r="GG14" s="31"/>
      <c r="GH14" s="31" t="str">
        <f t="array" ref="GH14">VLOOKUP(GH13,GH16:GI48,2,FALSE)</f>
        <v>W14X283</v>
      </c>
      <c r="GI14" s="31"/>
      <c r="GJ14" s="31" t="str">
        <f t="array" ref="GJ14">VLOOKUP(GJ13,GJ16:GK48,2,FALSE)</f>
        <v>W14X283</v>
      </c>
      <c r="GK14" s="31"/>
      <c r="GL14" s="31" t="str">
        <f t="array" ref="GL14">VLOOKUP(GL13,GL16:GM48,2,FALSE)</f>
        <v>W14X283</v>
      </c>
      <c r="GM14" s="31"/>
    </row>
    <row r="15" spans="1:195">
      <c r="A15" s="31"/>
      <c r="B15" s="31"/>
      <c r="C15" s="31"/>
      <c r="D15" s="31"/>
      <c r="E15" s="31"/>
      <c r="J15" s="31">
        <v>0</v>
      </c>
      <c r="K15" s="31"/>
      <c r="L15" s="31">
        <v>6</v>
      </c>
      <c r="M15" s="36"/>
      <c r="N15" s="31">
        <v>7</v>
      </c>
      <c r="O15" s="36"/>
      <c r="P15" s="31">
        <v>8</v>
      </c>
      <c r="Q15" s="36"/>
      <c r="R15" s="31">
        <v>9</v>
      </c>
      <c r="S15" s="36"/>
      <c r="T15" s="31">
        <v>10</v>
      </c>
      <c r="U15" s="36"/>
      <c r="V15" s="31">
        <v>11</v>
      </c>
      <c r="W15" s="36"/>
      <c r="X15" s="31">
        <v>12</v>
      </c>
      <c r="Y15" s="36"/>
      <c r="Z15" s="31">
        <v>13</v>
      </c>
      <c r="AA15" s="36"/>
      <c r="AB15" s="31">
        <v>14</v>
      </c>
      <c r="AC15" s="36"/>
      <c r="AD15" s="31">
        <v>15</v>
      </c>
      <c r="AE15" s="36"/>
      <c r="AF15" s="31">
        <v>16</v>
      </c>
      <c r="AG15" s="36"/>
      <c r="AH15" s="31">
        <v>17</v>
      </c>
      <c r="AI15" s="36"/>
      <c r="AJ15" s="31">
        <v>18</v>
      </c>
      <c r="AK15" s="36"/>
      <c r="AL15" s="31">
        <v>19</v>
      </c>
      <c r="AM15" s="36"/>
      <c r="AN15" s="31">
        <v>20</v>
      </c>
      <c r="AO15" s="36"/>
      <c r="AP15" s="31">
        <v>21</v>
      </c>
      <c r="AQ15" s="36"/>
      <c r="AR15" s="31">
        <v>22</v>
      </c>
      <c r="AS15" s="36"/>
      <c r="AT15" s="31">
        <v>23</v>
      </c>
      <c r="AU15" s="36"/>
      <c r="AV15" s="31">
        <v>24</v>
      </c>
      <c r="AW15" s="36"/>
      <c r="AX15" s="31">
        <v>25</v>
      </c>
      <c r="AY15" s="36"/>
      <c r="AZ15" s="31">
        <v>26</v>
      </c>
      <c r="BA15" s="36"/>
      <c r="BB15" s="31">
        <v>27</v>
      </c>
      <c r="BC15" s="36"/>
      <c r="BD15" s="31">
        <v>28</v>
      </c>
      <c r="BE15" s="36"/>
      <c r="BF15" s="31">
        <v>29</v>
      </c>
      <c r="BG15" s="36"/>
      <c r="BH15" s="31">
        <v>30</v>
      </c>
      <c r="BI15" s="36"/>
      <c r="BJ15" s="31">
        <v>31</v>
      </c>
      <c r="BK15" s="36"/>
      <c r="BL15" s="31">
        <v>32</v>
      </c>
      <c r="BM15" s="36"/>
      <c r="BN15" s="31">
        <v>33</v>
      </c>
      <c r="BO15" s="36"/>
      <c r="BP15" s="31">
        <v>34</v>
      </c>
      <c r="BQ15" s="36"/>
      <c r="BR15" s="31">
        <v>35</v>
      </c>
      <c r="BS15" s="36"/>
      <c r="BT15" s="31">
        <v>36</v>
      </c>
      <c r="BU15" s="36"/>
      <c r="BV15" s="31">
        <v>37</v>
      </c>
      <c r="BW15" s="36"/>
      <c r="BX15" s="31">
        <v>38</v>
      </c>
      <c r="BY15" s="36"/>
      <c r="BZ15" s="31">
        <v>39</v>
      </c>
      <c r="CA15" s="36"/>
      <c r="CB15" s="31">
        <v>40</v>
      </c>
      <c r="CC15" s="36"/>
      <c r="CD15" s="31">
        <v>41</v>
      </c>
      <c r="CE15" s="36"/>
      <c r="CF15" s="31">
        <v>42</v>
      </c>
      <c r="CG15" s="36"/>
      <c r="CH15" s="31">
        <v>43</v>
      </c>
      <c r="CI15" s="36"/>
      <c r="CJ15" s="31">
        <v>44</v>
      </c>
      <c r="CK15" s="36"/>
      <c r="CL15" s="31">
        <v>45</v>
      </c>
      <c r="CM15" s="36"/>
      <c r="CN15" s="31">
        <v>46</v>
      </c>
      <c r="CO15" s="36"/>
      <c r="CP15" s="31">
        <v>47</v>
      </c>
      <c r="CQ15" s="36"/>
      <c r="CR15" s="31">
        <v>48</v>
      </c>
      <c r="CS15" s="36"/>
      <c r="CT15" s="31">
        <v>49</v>
      </c>
      <c r="CU15" s="36"/>
      <c r="CV15" s="31">
        <v>50</v>
      </c>
      <c r="CX15" s="44"/>
      <c r="CZ15" s="31">
        <v>0</v>
      </c>
      <c r="DA15" s="31"/>
      <c r="DB15" s="31">
        <v>6</v>
      </c>
      <c r="DC15" s="31"/>
      <c r="DD15" s="31">
        <v>7</v>
      </c>
      <c r="DE15" s="31"/>
      <c r="DF15" s="31">
        <v>8</v>
      </c>
      <c r="DG15" s="31"/>
      <c r="DH15" s="31">
        <v>9</v>
      </c>
      <c r="DI15" s="31"/>
      <c r="DJ15" s="31">
        <v>10</v>
      </c>
      <c r="DK15" s="31"/>
      <c r="DL15" s="31">
        <v>11</v>
      </c>
      <c r="DM15" s="31"/>
      <c r="DN15" s="31">
        <v>12</v>
      </c>
      <c r="DO15" s="31"/>
      <c r="DP15" s="31">
        <v>13</v>
      </c>
      <c r="DQ15" s="31"/>
      <c r="DR15" s="31">
        <v>14</v>
      </c>
      <c r="DS15" s="31"/>
      <c r="DT15" s="31">
        <v>15</v>
      </c>
      <c r="DU15" s="31"/>
      <c r="DV15" s="31">
        <v>16</v>
      </c>
      <c r="DW15" s="31"/>
      <c r="DX15" s="31">
        <v>17</v>
      </c>
      <c r="DY15" s="31"/>
      <c r="DZ15" s="31">
        <v>18</v>
      </c>
      <c r="EA15" s="31"/>
      <c r="EB15" s="31">
        <v>19</v>
      </c>
      <c r="EC15" s="31"/>
      <c r="ED15" s="31">
        <v>20</v>
      </c>
      <c r="EE15" s="31"/>
      <c r="EF15" s="31">
        <v>21</v>
      </c>
      <c r="EG15" s="31"/>
      <c r="EH15" s="31">
        <v>22</v>
      </c>
      <c r="EI15" s="31"/>
      <c r="EJ15" s="31">
        <v>23</v>
      </c>
      <c r="EK15" s="31"/>
      <c r="EL15" s="31">
        <v>24</v>
      </c>
      <c r="EM15" s="31"/>
      <c r="EN15" s="31">
        <v>25</v>
      </c>
      <c r="EO15" s="31"/>
      <c r="EP15" s="31">
        <v>26</v>
      </c>
      <c r="EQ15" s="31"/>
      <c r="ER15" s="31">
        <v>27</v>
      </c>
      <c r="ES15" s="31"/>
      <c r="ET15" s="31">
        <v>28</v>
      </c>
      <c r="EU15" s="31"/>
      <c r="EV15" s="31">
        <v>29</v>
      </c>
      <c r="EW15" s="31"/>
      <c r="EX15" s="31">
        <v>30</v>
      </c>
      <c r="EY15" s="31"/>
      <c r="EZ15" s="31">
        <v>31</v>
      </c>
      <c r="FA15" s="31"/>
      <c r="FB15" s="31">
        <v>32</v>
      </c>
      <c r="FC15" s="31"/>
      <c r="FD15" s="31">
        <v>33</v>
      </c>
      <c r="FE15" s="31"/>
      <c r="FF15" s="31">
        <v>34</v>
      </c>
      <c r="FG15" s="31"/>
      <c r="FH15" s="31">
        <v>35</v>
      </c>
      <c r="FI15" s="31"/>
      <c r="FJ15" s="31">
        <v>36</v>
      </c>
      <c r="FK15" s="31"/>
      <c r="FL15" s="31">
        <v>37</v>
      </c>
      <c r="FM15" s="31"/>
      <c r="FN15" s="31">
        <v>38</v>
      </c>
      <c r="FO15" s="31"/>
      <c r="FP15" s="31">
        <v>39</v>
      </c>
      <c r="FQ15" s="31"/>
      <c r="FR15" s="31">
        <v>40</v>
      </c>
      <c r="FS15" s="31"/>
      <c r="FT15" s="31">
        <v>41</v>
      </c>
      <c r="FU15" s="31"/>
      <c r="FV15" s="31">
        <v>42</v>
      </c>
      <c r="FW15" s="31"/>
      <c r="FX15" s="31">
        <v>43</v>
      </c>
      <c r="FY15" s="31"/>
      <c r="FZ15" s="31">
        <v>44</v>
      </c>
      <c r="GA15" s="31"/>
      <c r="GB15" s="31">
        <v>45</v>
      </c>
      <c r="GC15" s="31"/>
      <c r="GD15" s="31">
        <v>46</v>
      </c>
      <c r="GE15" s="31"/>
      <c r="GF15" s="31">
        <v>47</v>
      </c>
      <c r="GG15" s="31"/>
      <c r="GH15" s="31">
        <v>48</v>
      </c>
      <c r="GI15" s="31"/>
      <c r="GJ15" s="31">
        <v>49</v>
      </c>
      <c r="GK15" s="31"/>
      <c r="GL15" s="31">
        <v>50</v>
      </c>
    </row>
    <row r="16" spans="1:195">
      <c r="A16" s="19" t="s">
        <v>63</v>
      </c>
      <c r="B16" s="20">
        <v>1.71</v>
      </c>
      <c r="C16" s="20">
        <v>2.89</v>
      </c>
      <c r="D16" s="20">
        <v>8.39</v>
      </c>
      <c r="E16" s="82">
        <v>4.9000000000000004</v>
      </c>
      <c r="F16" s="83">
        <v>873</v>
      </c>
      <c r="G16" s="84">
        <v>257</v>
      </c>
      <c r="H16" s="22">
        <f t="shared" ref="H16:H48" si="0">D16/E16</f>
        <v>1.7122448979591838</v>
      </c>
      <c r="J16" s="31">
        <v>11600</v>
      </c>
      <c r="K16" s="37" t="s">
        <v>63</v>
      </c>
      <c r="L16" s="31" t="s">
        <v>135</v>
      </c>
      <c r="M16" s="37" t="s">
        <v>63</v>
      </c>
      <c r="N16" s="31" t="s">
        <v>135</v>
      </c>
      <c r="O16" s="37" t="s">
        <v>63</v>
      </c>
      <c r="P16" s="31" t="s">
        <v>135</v>
      </c>
      <c r="Q16" s="37" t="s">
        <v>63</v>
      </c>
      <c r="R16" s="31" t="s">
        <v>135</v>
      </c>
      <c r="S16" s="37" t="s">
        <v>63</v>
      </c>
      <c r="T16" s="31" t="s">
        <v>135</v>
      </c>
      <c r="U16" s="37" t="s">
        <v>63</v>
      </c>
      <c r="V16" s="31">
        <v>11000</v>
      </c>
      <c r="W16" s="37" t="s">
        <v>63</v>
      </c>
      <c r="X16" s="31">
        <v>10900</v>
      </c>
      <c r="Y16" s="37" t="s">
        <v>63</v>
      </c>
      <c r="Z16" s="31">
        <v>10700</v>
      </c>
      <c r="AA16" s="37" t="s">
        <v>63</v>
      </c>
      <c r="AB16" s="31">
        <v>10600</v>
      </c>
      <c r="AC16" s="37" t="s">
        <v>63</v>
      </c>
      <c r="AD16" s="31">
        <v>10500</v>
      </c>
      <c r="AE16" s="37" t="s">
        <v>63</v>
      </c>
      <c r="AF16" s="31">
        <v>10300</v>
      </c>
      <c r="AG16" s="37" t="s">
        <v>63</v>
      </c>
      <c r="AH16" s="31">
        <v>10200</v>
      </c>
      <c r="AI16" s="37" t="s">
        <v>63</v>
      </c>
      <c r="AJ16" s="31">
        <v>10000</v>
      </c>
      <c r="AK16" s="37" t="s">
        <v>63</v>
      </c>
      <c r="AL16" s="31">
        <v>9870</v>
      </c>
      <c r="AM16" s="37" t="s">
        <v>63</v>
      </c>
      <c r="AN16" s="31">
        <v>9700</v>
      </c>
      <c r="AO16" s="37" t="s">
        <v>63</v>
      </c>
      <c r="AP16" s="31">
        <f>(AN16+AR16)/2</f>
        <v>9525</v>
      </c>
      <c r="AQ16" s="37" t="s">
        <v>63</v>
      </c>
      <c r="AR16" s="31">
        <v>9350</v>
      </c>
      <c r="AS16" s="37" t="s">
        <v>63</v>
      </c>
      <c r="AT16" s="31">
        <f>(AR16+AV16)/2</f>
        <v>9165</v>
      </c>
      <c r="AU16" s="37" t="s">
        <v>63</v>
      </c>
      <c r="AV16" s="31">
        <v>8980</v>
      </c>
      <c r="AW16" s="37" t="s">
        <v>63</v>
      </c>
      <c r="AX16" s="31">
        <f>(AV16+AZ16)/2</f>
        <v>8790</v>
      </c>
      <c r="AY16" s="37" t="s">
        <v>63</v>
      </c>
      <c r="AZ16" s="31">
        <v>8600</v>
      </c>
      <c r="BA16" s="37" t="s">
        <v>63</v>
      </c>
      <c r="BB16" s="31">
        <f t="shared" ref="BB16:BB48" si="1">(AZ16+BD16)/2</f>
        <v>8400</v>
      </c>
      <c r="BC16" s="37" t="s">
        <v>63</v>
      </c>
      <c r="BD16" s="31">
        <v>8200</v>
      </c>
      <c r="BE16" s="37" t="s">
        <v>63</v>
      </c>
      <c r="BF16" s="31">
        <f>(BD16+BH16)/2</f>
        <v>7995</v>
      </c>
      <c r="BG16" s="37" t="s">
        <v>63</v>
      </c>
      <c r="BH16" s="31">
        <v>7790</v>
      </c>
      <c r="BI16" s="37" t="s">
        <v>63</v>
      </c>
      <c r="BJ16" s="31">
        <f>(BH16+BL16)/2</f>
        <v>7585</v>
      </c>
      <c r="BK16" s="37" t="s">
        <v>63</v>
      </c>
      <c r="BL16" s="31">
        <v>7380</v>
      </c>
      <c r="BM16" s="37" t="s">
        <v>63</v>
      </c>
      <c r="BN16" s="31">
        <f>(BL16+BP16)/2</f>
        <v>7175</v>
      </c>
      <c r="BO16" s="37" t="s">
        <v>63</v>
      </c>
      <c r="BP16" s="31">
        <v>6970</v>
      </c>
      <c r="BQ16" s="37" t="s">
        <v>63</v>
      </c>
      <c r="BR16" s="31">
        <f>(BP16+BT16)/2</f>
        <v>6760</v>
      </c>
      <c r="BS16" s="37" t="s">
        <v>63</v>
      </c>
      <c r="BT16" s="31">
        <v>6550</v>
      </c>
      <c r="BU16" s="37" t="s">
        <v>63</v>
      </c>
      <c r="BV16" s="31">
        <f>(BT16+BX16)/2</f>
        <v>6345</v>
      </c>
      <c r="BW16" s="37" t="s">
        <v>63</v>
      </c>
      <c r="BX16" s="31">
        <v>6140</v>
      </c>
      <c r="BY16" s="37" t="s">
        <v>63</v>
      </c>
      <c r="BZ16" s="31">
        <f>(BX16+CB16)/2</f>
        <v>5935</v>
      </c>
      <c r="CA16" s="37" t="s">
        <v>63</v>
      </c>
      <c r="CB16" s="31">
        <v>5730</v>
      </c>
      <c r="CC16" s="37" t="s">
        <v>63</v>
      </c>
      <c r="CD16" s="31">
        <f>(CB16+CF16)/2</f>
        <v>5535</v>
      </c>
      <c r="CE16" s="37" t="s">
        <v>63</v>
      </c>
      <c r="CF16" s="31">
        <v>5340</v>
      </c>
      <c r="CG16" s="37" t="s">
        <v>63</v>
      </c>
      <c r="CH16" s="31">
        <f>(CF16+CJ16)/2</f>
        <v>5145</v>
      </c>
      <c r="CI16" s="37" t="s">
        <v>63</v>
      </c>
      <c r="CJ16" s="31">
        <v>4950</v>
      </c>
      <c r="CK16" s="37" t="s">
        <v>63</v>
      </c>
      <c r="CL16" s="31">
        <f>(CJ16+CN16)/2</f>
        <v>4760</v>
      </c>
      <c r="CM16" s="37" t="s">
        <v>63</v>
      </c>
      <c r="CN16" s="31">
        <v>4570</v>
      </c>
      <c r="CO16" s="37" t="s">
        <v>63</v>
      </c>
      <c r="CP16" s="31">
        <f>(CN16+CR16)/2</f>
        <v>4385</v>
      </c>
      <c r="CQ16" s="37" t="s">
        <v>63</v>
      </c>
      <c r="CR16" s="31">
        <v>4200</v>
      </c>
      <c r="CS16" s="37" t="s">
        <v>63</v>
      </c>
      <c r="CT16" s="31">
        <f t="shared" ref="CT16:CT29" si="2">(CR16+CV16)/2</f>
        <v>4035</v>
      </c>
      <c r="CU16" s="37" t="s">
        <v>63</v>
      </c>
      <c r="CV16" s="31">
        <v>3870</v>
      </c>
      <c r="CW16" s="37" t="s">
        <v>63</v>
      </c>
      <c r="CZ16" s="31">
        <v>7690</v>
      </c>
      <c r="DA16" s="37" t="s">
        <v>63</v>
      </c>
      <c r="DB16" s="31" t="s">
        <v>135</v>
      </c>
      <c r="DC16" s="37" t="s">
        <v>63</v>
      </c>
      <c r="DD16" s="31" t="s">
        <v>135</v>
      </c>
      <c r="DE16" s="37" t="s">
        <v>63</v>
      </c>
      <c r="DF16" s="31" t="s">
        <v>135</v>
      </c>
      <c r="DG16" s="37" t="s">
        <v>63</v>
      </c>
      <c r="DH16" s="31" t="s">
        <v>135</v>
      </c>
      <c r="DI16" s="37" t="s">
        <v>63</v>
      </c>
      <c r="DJ16" s="31" t="s">
        <v>135</v>
      </c>
      <c r="DK16" s="37" t="s">
        <v>63</v>
      </c>
      <c r="DL16" s="31">
        <v>7300</v>
      </c>
      <c r="DM16" s="37" t="s">
        <v>63</v>
      </c>
      <c r="DN16" s="31">
        <v>7220</v>
      </c>
      <c r="DO16" s="37" t="s">
        <v>63</v>
      </c>
      <c r="DP16" s="31">
        <v>7140</v>
      </c>
      <c r="DQ16" s="37" t="s">
        <v>63</v>
      </c>
      <c r="DR16" s="31">
        <v>7060</v>
      </c>
      <c r="DS16" s="37" t="s">
        <v>63</v>
      </c>
      <c r="DT16" s="31">
        <v>6970</v>
      </c>
      <c r="DU16" s="37" t="s">
        <v>63</v>
      </c>
      <c r="DV16" s="31">
        <v>6880</v>
      </c>
      <c r="DW16" s="37" t="s">
        <v>63</v>
      </c>
      <c r="DX16" s="31">
        <v>6780</v>
      </c>
      <c r="DY16" s="37" t="s">
        <v>63</v>
      </c>
      <c r="DZ16" s="31">
        <v>6680</v>
      </c>
      <c r="EA16" s="37" t="s">
        <v>63</v>
      </c>
      <c r="EB16" s="31">
        <v>6570</v>
      </c>
      <c r="EC16" s="37" t="s">
        <v>63</v>
      </c>
      <c r="ED16" s="31">
        <v>6460</v>
      </c>
      <c r="EE16" s="37" t="s">
        <v>63</v>
      </c>
      <c r="EF16" s="31">
        <f>(ED16+EH16)/2</f>
        <v>6340</v>
      </c>
      <c r="EG16" s="37" t="s">
        <v>63</v>
      </c>
      <c r="EH16" s="31">
        <v>6220</v>
      </c>
      <c r="EI16" s="37" t="s">
        <v>63</v>
      </c>
      <c r="EJ16" s="31">
        <f>(EH16+EL16)/2</f>
        <v>6100</v>
      </c>
      <c r="EK16" s="37" t="s">
        <v>63</v>
      </c>
      <c r="EL16" s="31">
        <v>5980</v>
      </c>
      <c r="EM16" s="37" t="s">
        <v>63</v>
      </c>
      <c r="EN16" s="31">
        <f>(EL16+EP16)/2</f>
        <v>5850</v>
      </c>
      <c r="EO16" s="37" t="s">
        <v>63</v>
      </c>
      <c r="EP16" s="31">
        <v>5720</v>
      </c>
      <c r="EQ16" s="37" t="s">
        <v>63</v>
      </c>
      <c r="ER16" s="31">
        <f>(EP16+ET16)/2</f>
        <v>5590</v>
      </c>
      <c r="ES16" s="37" t="s">
        <v>63</v>
      </c>
      <c r="ET16" s="31">
        <v>5460</v>
      </c>
      <c r="EU16" s="37" t="s">
        <v>63</v>
      </c>
      <c r="EV16" s="31">
        <f>(ET16+EX16)/2</f>
        <v>5325</v>
      </c>
      <c r="EW16" s="37" t="s">
        <v>63</v>
      </c>
      <c r="EX16" s="31">
        <v>5190</v>
      </c>
      <c r="EY16" s="37" t="s">
        <v>63</v>
      </c>
      <c r="EZ16" s="31">
        <f>(EX16+FB16)/2</f>
        <v>5050</v>
      </c>
      <c r="FA16" s="37" t="s">
        <v>63</v>
      </c>
      <c r="FB16" s="31">
        <v>4910</v>
      </c>
      <c r="FC16" s="37" t="s">
        <v>63</v>
      </c>
      <c r="FD16" s="31">
        <f>(FB16+FF16)/2</f>
        <v>4770</v>
      </c>
      <c r="FE16" s="37" t="s">
        <v>63</v>
      </c>
      <c r="FF16" s="31">
        <v>4630</v>
      </c>
      <c r="FG16" s="37" t="s">
        <v>63</v>
      </c>
      <c r="FH16" s="31">
        <f>(FF16+FJ16)/2</f>
        <v>4495</v>
      </c>
      <c r="FI16" s="37" t="s">
        <v>63</v>
      </c>
      <c r="FJ16" s="31">
        <v>4360</v>
      </c>
      <c r="FK16" s="37" t="s">
        <v>63</v>
      </c>
      <c r="FL16" s="31">
        <f>(FJ16+FN16)/2</f>
        <v>4220</v>
      </c>
      <c r="FM16" s="37" t="s">
        <v>63</v>
      </c>
      <c r="FN16" s="31">
        <v>4080</v>
      </c>
      <c r="FO16" s="37" t="s">
        <v>63</v>
      </c>
      <c r="FP16" s="31">
        <f>(FN16+FR16)/2</f>
        <v>3945</v>
      </c>
      <c r="FQ16" s="37" t="s">
        <v>63</v>
      </c>
      <c r="FR16" s="31">
        <v>3810</v>
      </c>
      <c r="FS16" s="37" t="s">
        <v>63</v>
      </c>
      <c r="FT16" s="31">
        <f>(FR16+FV16)/2</f>
        <v>3680</v>
      </c>
      <c r="FU16" s="37" t="s">
        <v>63</v>
      </c>
      <c r="FV16" s="31">
        <v>3550</v>
      </c>
      <c r="FW16" s="37" t="s">
        <v>63</v>
      </c>
      <c r="FX16" s="31">
        <f>(FV16+FZ16)/2</f>
        <v>3420</v>
      </c>
      <c r="FY16" s="37" t="s">
        <v>63</v>
      </c>
      <c r="FZ16" s="31">
        <v>3290</v>
      </c>
      <c r="GA16" s="37" t="s">
        <v>63</v>
      </c>
      <c r="GB16" s="31">
        <f>(FZ16+GD16)/2</f>
        <v>3165</v>
      </c>
      <c r="GC16" s="37" t="s">
        <v>63</v>
      </c>
      <c r="GD16" s="31">
        <v>3040</v>
      </c>
      <c r="GE16" s="37" t="s">
        <v>63</v>
      </c>
      <c r="GF16" s="31">
        <f>(GD16+GH16)/2</f>
        <v>2920</v>
      </c>
      <c r="GG16" s="37" t="s">
        <v>63</v>
      </c>
      <c r="GH16" s="31">
        <v>2800</v>
      </c>
      <c r="GI16" s="37" t="s">
        <v>63</v>
      </c>
      <c r="GJ16" s="31">
        <f>(GH16+GL16)/2</f>
        <v>2690</v>
      </c>
      <c r="GK16" s="37" t="s">
        <v>63</v>
      </c>
      <c r="GL16" s="31">
        <v>2580</v>
      </c>
      <c r="GM16" s="37" t="s">
        <v>63</v>
      </c>
    </row>
    <row r="17" spans="1:195">
      <c r="A17" s="19" t="s">
        <v>64</v>
      </c>
      <c r="B17" s="20">
        <v>1.82</v>
      </c>
      <c r="C17" s="20">
        <v>3.04</v>
      </c>
      <c r="D17" s="20">
        <v>8.17</v>
      </c>
      <c r="E17" s="82">
        <v>4.83</v>
      </c>
      <c r="F17" s="83">
        <v>808</v>
      </c>
      <c r="G17" s="84">
        <v>238</v>
      </c>
      <c r="H17" s="22">
        <f t="shared" si="0"/>
        <v>1.691511387163561</v>
      </c>
      <c r="J17" s="31">
        <v>10700</v>
      </c>
      <c r="K17" s="37" t="s">
        <v>64</v>
      </c>
      <c r="L17" s="31" t="s">
        <v>135</v>
      </c>
      <c r="M17" s="37" t="s">
        <v>64</v>
      </c>
      <c r="N17" s="31" t="s">
        <v>135</v>
      </c>
      <c r="O17" s="37" t="s">
        <v>64</v>
      </c>
      <c r="P17" s="31" t="s">
        <v>135</v>
      </c>
      <c r="Q17" s="37" t="s">
        <v>64</v>
      </c>
      <c r="R17" s="31" t="s">
        <v>135</v>
      </c>
      <c r="S17" s="37" t="s">
        <v>64</v>
      </c>
      <c r="T17" s="31" t="s">
        <v>135</v>
      </c>
      <c r="U17" s="37" t="s">
        <v>64</v>
      </c>
      <c r="V17" s="31">
        <v>10100</v>
      </c>
      <c r="W17" s="37" t="s">
        <v>64</v>
      </c>
      <c r="X17" s="31">
        <v>10000</v>
      </c>
      <c r="Y17" s="37" t="s">
        <v>64</v>
      </c>
      <c r="Z17" s="31">
        <v>9920</v>
      </c>
      <c r="AA17" s="37" t="s">
        <v>64</v>
      </c>
      <c r="AB17" s="31">
        <v>9800</v>
      </c>
      <c r="AC17" s="37" t="s">
        <v>64</v>
      </c>
      <c r="AD17" s="31">
        <v>9680</v>
      </c>
      <c r="AE17" s="37" t="s">
        <v>64</v>
      </c>
      <c r="AF17" s="31">
        <v>9540</v>
      </c>
      <c r="AG17" s="37" t="s">
        <v>64</v>
      </c>
      <c r="AH17" s="31">
        <v>9400</v>
      </c>
      <c r="AI17" s="37" t="s">
        <v>64</v>
      </c>
      <c r="AJ17" s="31">
        <v>9250</v>
      </c>
      <c r="AK17" s="37" t="s">
        <v>64</v>
      </c>
      <c r="AL17" s="31">
        <v>9100</v>
      </c>
      <c r="AM17" s="37" t="s">
        <v>64</v>
      </c>
      <c r="AN17" s="31">
        <v>8940</v>
      </c>
      <c r="AO17" s="37" t="s">
        <v>64</v>
      </c>
      <c r="AP17" s="31">
        <f t="shared" ref="AP17:AP48" si="3">(AN17+AR17)/2</f>
        <v>8775</v>
      </c>
      <c r="AQ17" s="37" t="s">
        <v>64</v>
      </c>
      <c r="AR17" s="31">
        <v>8610</v>
      </c>
      <c r="AS17" s="37" t="s">
        <v>64</v>
      </c>
      <c r="AT17" s="31">
        <f t="shared" ref="AT17:AT48" si="4">(AR17+AV17)/2</f>
        <v>8435</v>
      </c>
      <c r="AU17" s="37" t="s">
        <v>64</v>
      </c>
      <c r="AV17" s="31">
        <v>8260</v>
      </c>
      <c r="AW17" s="37" t="s">
        <v>64</v>
      </c>
      <c r="AX17" s="31">
        <f t="shared" ref="AX17:AX48" si="5">(AV17+AZ17)/2</f>
        <v>8075</v>
      </c>
      <c r="AY17" s="37" t="s">
        <v>64</v>
      </c>
      <c r="AZ17" s="31">
        <v>7890</v>
      </c>
      <c r="BA17" s="37" t="s">
        <v>64</v>
      </c>
      <c r="BB17" s="31">
        <f t="shared" si="1"/>
        <v>7705</v>
      </c>
      <c r="BC17" s="37" t="s">
        <v>64</v>
      </c>
      <c r="BD17" s="31">
        <v>7520</v>
      </c>
      <c r="BE17" s="37" t="s">
        <v>64</v>
      </c>
      <c r="BF17" s="31">
        <f t="shared" ref="BF17:BF48" si="6">(BD17+BH17)/2</f>
        <v>7325</v>
      </c>
      <c r="BG17" s="37" t="s">
        <v>64</v>
      </c>
      <c r="BH17" s="31">
        <v>7130</v>
      </c>
      <c r="BI17" s="37" t="s">
        <v>64</v>
      </c>
      <c r="BJ17" s="31">
        <f t="shared" ref="BJ17:BJ46" si="7">(BH17+BL17)/2</f>
        <v>6940</v>
      </c>
      <c r="BK17" s="37" t="s">
        <v>64</v>
      </c>
      <c r="BL17" s="31">
        <v>6750</v>
      </c>
      <c r="BM17" s="37" t="s">
        <v>64</v>
      </c>
      <c r="BN17" s="31">
        <f t="shared" ref="BN17:BN45" si="8">(BL17+BP17)/2</f>
        <v>6555</v>
      </c>
      <c r="BO17" s="37" t="s">
        <v>64</v>
      </c>
      <c r="BP17" s="31">
        <v>6360</v>
      </c>
      <c r="BQ17" s="37" t="s">
        <v>64</v>
      </c>
      <c r="BR17" s="31">
        <f t="shared" ref="BR17:BR45" si="9">(BP17+BT17)/2</f>
        <v>6165</v>
      </c>
      <c r="BS17" s="37" t="s">
        <v>64</v>
      </c>
      <c r="BT17" s="31">
        <v>5970</v>
      </c>
      <c r="BU17" s="37" t="s">
        <v>64</v>
      </c>
      <c r="BV17" s="31">
        <f t="shared" ref="BV17:BV45" si="10">(BT17+BX17)/2</f>
        <v>5775</v>
      </c>
      <c r="BW17" s="37" t="s">
        <v>64</v>
      </c>
      <c r="BX17" s="31">
        <v>5580</v>
      </c>
      <c r="BY17" s="37" t="s">
        <v>64</v>
      </c>
      <c r="BZ17" s="31">
        <f t="shared" ref="BZ17:BZ45" si="11">(BX17+CB17)/2</f>
        <v>5390</v>
      </c>
      <c r="CA17" s="37" t="s">
        <v>64</v>
      </c>
      <c r="CB17" s="31">
        <v>5200</v>
      </c>
      <c r="CC17" s="37" t="s">
        <v>64</v>
      </c>
      <c r="CD17" s="31">
        <f t="shared" ref="CD17:CD29" si="12">(CB17+CF17)/2</f>
        <v>5015</v>
      </c>
      <c r="CE17" s="37" t="s">
        <v>64</v>
      </c>
      <c r="CF17" s="31">
        <v>4830</v>
      </c>
      <c r="CG17" s="37" t="s">
        <v>64</v>
      </c>
      <c r="CH17" s="31">
        <f t="shared" ref="CH17:CH29" si="13">(CF17+CJ17)/2</f>
        <v>4650</v>
      </c>
      <c r="CI17" s="37" t="s">
        <v>64</v>
      </c>
      <c r="CJ17" s="31">
        <v>4470</v>
      </c>
      <c r="CK17" s="37" t="s">
        <v>64</v>
      </c>
      <c r="CL17" s="31">
        <f t="shared" ref="CL17:CL29" si="14">(CJ17+CN17)/2</f>
        <v>4295</v>
      </c>
      <c r="CM17" s="37" t="s">
        <v>64</v>
      </c>
      <c r="CN17" s="31">
        <v>4120</v>
      </c>
      <c r="CO17" s="37" t="s">
        <v>64</v>
      </c>
      <c r="CP17" s="31">
        <f t="shared" ref="CP17:CP29" si="15">(CN17+CR17)/2</f>
        <v>3950</v>
      </c>
      <c r="CQ17" s="37" t="s">
        <v>64</v>
      </c>
      <c r="CR17" s="31">
        <v>3780</v>
      </c>
      <c r="CS17" s="37" t="s">
        <v>64</v>
      </c>
      <c r="CT17" s="31">
        <f t="shared" si="2"/>
        <v>3630</v>
      </c>
      <c r="CU17" s="37" t="s">
        <v>64</v>
      </c>
      <c r="CV17" s="31">
        <v>3480</v>
      </c>
      <c r="CW17" s="37" t="s">
        <v>64</v>
      </c>
      <c r="CZ17" s="31">
        <v>7130</v>
      </c>
      <c r="DA17" s="37" t="s">
        <v>64</v>
      </c>
      <c r="DB17" s="31" t="s">
        <v>135</v>
      </c>
      <c r="DC17" s="37" t="s">
        <v>64</v>
      </c>
      <c r="DD17" s="31" t="s">
        <v>135</v>
      </c>
      <c r="DE17" s="37" t="s">
        <v>64</v>
      </c>
      <c r="DF17" s="31" t="s">
        <v>135</v>
      </c>
      <c r="DG17" s="37" t="s">
        <v>64</v>
      </c>
      <c r="DH17" s="31" t="s">
        <v>135</v>
      </c>
      <c r="DI17" s="37" t="s">
        <v>64</v>
      </c>
      <c r="DJ17" s="31" t="s">
        <v>135</v>
      </c>
      <c r="DK17" s="37" t="s">
        <v>64</v>
      </c>
      <c r="DL17" s="31">
        <v>6750</v>
      </c>
      <c r="DM17" s="37" t="s">
        <v>64</v>
      </c>
      <c r="DN17" s="31">
        <v>6680</v>
      </c>
      <c r="DO17" s="37" t="s">
        <v>64</v>
      </c>
      <c r="DP17" s="31">
        <v>6600</v>
      </c>
      <c r="DQ17" s="37" t="s">
        <v>64</v>
      </c>
      <c r="DR17" s="31">
        <v>6520</v>
      </c>
      <c r="DS17" s="37" t="s">
        <v>64</v>
      </c>
      <c r="DT17" s="31">
        <v>6440</v>
      </c>
      <c r="DU17" s="37" t="s">
        <v>64</v>
      </c>
      <c r="DV17" s="31">
        <v>6350</v>
      </c>
      <c r="DW17" s="37" t="s">
        <v>64</v>
      </c>
      <c r="DX17" s="31">
        <v>6250</v>
      </c>
      <c r="DY17" s="37" t="s">
        <v>64</v>
      </c>
      <c r="DZ17" s="31">
        <v>6160</v>
      </c>
      <c r="EA17" s="37" t="s">
        <v>64</v>
      </c>
      <c r="EB17" s="31">
        <v>6050</v>
      </c>
      <c r="EC17" s="37" t="s">
        <v>64</v>
      </c>
      <c r="ED17" s="31">
        <v>5950</v>
      </c>
      <c r="EE17" s="37" t="s">
        <v>64</v>
      </c>
      <c r="EF17" s="31">
        <f t="shared" ref="EF17:EF48" si="16">(ED17+EH17)/2</f>
        <v>5840</v>
      </c>
      <c r="EG17" s="37" t="s">
        <v>64</v>
      </c>
      <c r="EH17" s="31">
        <v>5730</v>
      </c>
      <c r="EI17" s="37" t="s">
        <v>64</v>
      </c>
      <c r="EJ17" s="31">
        <f t="shared" ref="EJ17:EJ48" si="17">(EH17+EL17)/2</f>
        <v>5610</v>
      </c>
      <c r="EK17" s="37" t="s">
        <v>64</v>
      </c>
      <c r="EL17" s="31">
        <v>5490</v>
      </c>
      <c r="EM17" s="37" t="s">
        <v>64</v>
      </c>
      <c r="EN17" s="31">
        <f t="shared" ref="EN17:EN48" si="18">(EL17+EP17)/2</f>
        <v>5370</v>
      </c>
      <c r="EO17" s="37" t="s">
        <v>64</v>
      </c>
      <c r="EP17" s="31">
        <v>5250</v>
      </c>
      <c r="EQ17" s="37" t="s">
        <v>64</v>
      </c>
      <c r="ER17" s="31">
        <f t="shared" ref="ER17:ER48" si="19">(EP17+ET17)/2</f>
        <v>5125</v>
      </c>
      <c r="ES17" s="37" t="s">
        <v>64</v>
      </c>
      <c r="ET17" s="31">
        <v>5000</v>
      </c>
      <c r="EU17" s="37" t="s">
        <v>64</v>
      </c>
      <c r="EV17" s="31">
        <f t="shared" ref="EV17:EV48" si="20">(ET17+EX17)/2</f>
        <v>4875</v>
      </c>
      <c r="EW17" s="37" t="s">
        <v>64</v>
      </c>
      <c r="EX17" s="31">
        <v>4750</v>
      </c>
      <c r="EY17" s="37" t="s">
        <v>64</v>
      </c>
      <c r="EZ17" s="31">
        <f t="shared" ref="EZ17:EZ46" si="21">(EX17+FB17)/2</f>
        <v>4620</v>
      </c>
      <c r="FA17" s="37" t="s">
        <v>64</v>
      </c>
      <c r="FB17" s="31">
        <v>4490</v>
      </c>
      <c r="FC17" s="37" t="s">
        <v>64</v>
      </c>
      <c r="FD17" s="31">
        <f t="shared" ref="FD17:FD45" si="22">(FB17+FF17)/2</f>
        <v>4360</v>
      </c>
      <c r="FE17" s="37" t="s">
        <v>64</v>
      </c>
      <c r="FF17" s="31">
        <v>4230</v>
      </c>
      <c r="FG17" s="37" t="s">
        <v>64</v>
      </c>
      <c r="FH17" s="31">
        <f t="shared" ref="FH17:FH45" si="23">(FF17+FJ17)/2</f>
        <v>4100</v>
      </c>
      <c r="FI17" s="37" t="s">
        <v>64</v>
      </c>
      <c r="FJ17" s="31">
        <v>3970</v>
      </c>
      <c r="FK17" s="37" t="s">
        <v>64</v>
      </c>
      <c r="FL17" s="31">
        <f t="shared" ref="FL17:FL45" si="24">(FJ17+FN17)/2</f>
        <v>3840</v>
      </c>
      <c r="FM17" s="37" t="s">
        <v>64</v>
      </c>
      <c r="FN17" s="31">
        <v>3710</v>
      </c>
      <c r="FO17" s="37" t="s">
        <v>64</v>
      </c>
      <c r="FP17" s="31">
        <f t="shared" ref="FP17:FP45" si="25">(FN17+FR17)/2</f>
        <v>3585</v>
      </c>
      <c r="FQ17" s="37" t="s">
        <v>64</v>
      </c>
      <c r="FR17" s="31">
        <v>3460</v>
      </c>
      <c r="FS17" s="37" t="s">
        <v>64</v>
      </c>
      <c r="FT17" s="31">
        <f t="shared" ref="FT17:FT29" si="26">(FR17+FV17)/2</f>
        <v>3335</v>
      </c>
      <c r="FU17" s="37" t="s">
        <v>64</v>
      </c>
      <c r="FV17" s="31">
        <v>3210</v>
      </c>
      <c r="FW17" s="37" t="s">
        <v>64</v>
      </c>
      <c r="FX17" s="31">
        <f t="shared" ref="FX17:FX29" si="27">(FV17+FZ17)/2</f>
        <v>3090</v>
      </c>
      <c r="FY17" s="37" t="s">
        <v>64</v>
      </c>
      <c r="FZ17" s="31">
        <v>2970</v>
      </c>
      <c r="GA17" s="37" t="s">
        <v>64</v>
      </c>
      <c r="GB17" s="31">
        <f t="shared" ref="GB17:GB29" si="28">(FZ17+GD17)/2</f>
        <v>2855</v>
      </c>
      <c r="GC17" s="37" t="s">
        <v>64</v>
      </c>
      <c r="GD17" s="31">
        <v>2740</v>
      </c>
      <c r="GE17" s="37" t="s">
        <v>64</v>
      </c>
      <c r="GF17" s="31">
        <f t="shared" ref="GF17:GF29" si="29">(GD17+GH17)/2</f>
        <v>2630</v>
      </c>
      <c r="GG17" s="37" t="s">
        <v>64</v>
      </c>
      <c r="GH17" s="31">
        <v>2520</v>
      </c>
      <c r="GI17" s="37" t="s">
        <v>64</v>
      </c>
      <c r="GJ17" s="31">
        <f t="shared" ref="GJ17:GJ29" si="30">(GH17+GL17)/2</f>
        <v>2420</v>
      </c>
      <c r="GK17" s="37" t="s">
        <v>64</v>
      </c>
      <c r="GL17" s="31">
        <v>2320</v>
      </c>
      <c r="GM17" s="37" t="s">
        <v>64</v>
      </c>
    </row>
    <row r="18" spans="1:195">
      <c r="A18" s="19" t="s">
        <v>65</v>
      </c>
      <c r="B18" s="20">
        <v>1.82</v>
      </c>
      <c r="C18" s="20">
        <v>3.71</v>
      </c>
      <c r="D18" s="20">
        <v>8.17</v>
      </c>
      <c r="E18" s="20">
        <v>4.6900000000000004</v>
      </c>
      <c r="F18" s="19">
        <v>730</v>
      </c>
      <c r="G18" s="19">
        <v>215</v>
      </c>
      <c r="H18" s="22">
        <f t="shared" si="0"/>
        <v>1.7420042643923239</v>
      </c>
      <c r="J18" s="31">
        <v>9670</v>
      </c>
      <c r="K18" s="37" t="s">
        <v>65</v>
      </c>
      <c r="L18" s="31" t="s">
        <v>135</v>
      </c>
      <c r="M18" s="37" t="s">
        <v>65</v>
      </c>
      <c r="N18" s="31" t="s">
        <v>135</v>
      </c>
      <c r="O18" s="37" t="s">
        <v>65</v>
      </c>
      <c r="P18" s="31" t="s">
        <v>135</v>
      </c>
      <c r="Q18" s="37" t="s">
        <v>65</v>
      </c>
      <c r="R18" s="31" t="s">
        <v>135</v>
      </c>
      <c r="S18" s="37" t="s">
        <v>65</v>
      </c>
      <c r="T18" s="31" t="s">
        <v>135</v>
      </c>
      <c r="U18" s="37" t="s">
        <v>65</v>
      </c>
      <c r="V18" s="31">
        <v>9130</v>
      </c>
      <c r="W18" s="37" t="s">
        <v>65</v>
      </c>
      <c r="X18" s="31">
        <v>9030</v>
      </c>
      <c r="Y18" s="37" t="s">
        <v>65</v>
      </c>
      <c r="Z18" s="31">
        <v>8920</v>
      </c>
      <c r="AA18" s="37" t="s">
        <v>65</v>
      </c>
      <c r="AB18" s="31">
        <v>8810</v>
      </c>
      <c r="AC18" s="37" t="s">
        <v>65</v>
      </c>
      <c r="AD18" s="31">
        <v>8690</v>
      </c>
      <c r="AE18" s="37" t="s">
        <v>65</v>
      </c>
      <c r="AF18" s="31">
        <v>8560</v>
      </c>
      <c r="AG18" s="37" t="s">
        <v>65</v>
      </c>
      <c r="AH18" s="31">
        <v>8430</v>
      </c>
      <c r="AI18" s="37" t="s">
        <v>65</v>
      </c>
      <c r="AJ18" s="31">
        <v>8290</v>
      </c>
      <c r="AK18" s="37" t="s">
        <v>65</v>
      </c>
      <c r="AL18" s="31">
        <v>8140</v>
      </c>
      <c r="AM18" s="37" t="s">
        <v>65</v>
      </c>
      <c r="AN18" s="31">
        <v>7990</v>
      </c>
      <c r="AO18" s="37" t="s">
        <v>65</v>
      </c>
      <c r="AP18" s="31">
        <f t="shared" si="3"/>
        <v>7830</v>
      </c>
      <c r="AQ18" s="37" t="s">
        <v>65</v>
      </c>
      <c r="AR18" s="31">
        <v>7670</v>
      </c>
      <c r="AS18" s="37" t="s">
        <v>65</v>
      </c>
      <c r="AT18" s="31">
        <f t="shared" si="4"/>
        <v>7505</v>
      </c>
      <c r="AU18" s="37" t="s">
        <v>65</v>
      </c>
      <c r="AV18" s="31">
        <v>7340</v>
      </c>
      <c r="AW18" s="37" t="s">
        <v>65</v>
      </c>
      <c r="AX18" s="31">
        <f t="shared" si="5"/>
        <v>7170</v>
      </c>
      <c r="AY18" s="37" t="s">
        <v>65</v>
      </c>
      <c r="AZ18" s="31">
        <v>7000</v>
      </c>
      <c r="BA18" s="37" t="s">
        <v>65</v>
      </c>
      <c r="BB18" s="31">
        <f t="shared" si="1"/>
        <v>6825</v>
      </c>
      <c r="BC18" s="37" t="s">
        <v>65</v>
      </c>
      <c r="BD18" s="31">
        <v>6650</v>
      </c>
      <c r="BE18" s="37" t="s">
        <v>65</v>
      </c>
      <c r="BF18" s="31">
        <f t="shared" si="6"/>
        <v>6470</v>
      </c>
      <c r="BG18" s="37" t="s">
        <v>65</v>
      </c>
      <c r="BH18" s="31">
        <v>6290</v>
      </c>
      <c r="BI18" s="37" t="s">
        <v>65</v>
      </c>
      <c r="BJ18" s="31">
        <f t="shared" si="7"/>
        <v>6110</v>
      </c>
      <c r="BK18" s="37" t="s">
        <v>65</v>
      </c>
      <c r="BL18" s="31">
        <v>5930</v>
      </c>
      <c r="BM18" s="37" t="s">
        <v>65</v>
      </c>
      <c r="BN18" s="31">
        <f t="shared" si="8"/>
        <v>5745</v>
      </c>
      <c r="BO18" s="37" t="s">
        <v>65</v>
      </c>
      <c r="BP18" s="31">
        <v>5560</v>
      </c>
      <c r="BQ18" s="37" t="s">
        <v>65</v>
      </c>
      <c r="BR18" s="31">
        <f t="shared" si="9"/>
        <v>5380</v>
      </c>
      <c r="BS18" s="37" t="s">
        <v>65</v>
      </c>
      <c r="BT18" s="31">
        <v>5200</v>
      </c>
      <c r="BU18" s="37" t="s">
        <v>65</v>
      </c>
      <c r="BV18" s="31">
        <f t="shared" si="10"/>
        <v>5025</v>
      </c>
      <c r="BW18" s="37" t="s">
        <v>65</v>
      </c>
      <c r="BX18" s="31">
        <v>4850</v>
      </c>
      <c r="BY18" s="37" t="s">
        <v>65</v>
      </c>
      <c r="BZ18" s="31">
        <f t="shared" si="11"/>
        <v>4675</v>
      </c>
      <c r="CA18" s="37" t="s">
        <v>65</v>
      </c>
      <c r="CB18" s="31">
        <v>4500</v>
      </c>
      <c r="CC18" s="37" t="s">
        <v>65</v>
      </c>
      <c r="CD18" s="31">
        <f t="shared" si="12"/>
        <v>4330</v>
      </c>
      <c r="CE18" s="37" t="s">
        <v>65</v>
      </c>
      <c r="CF18" s="31">
        <v>4160</v>
      </c>
      <c r="CG18" s="37" t="s">
        <v>65</v>
      </c>
      <c r="CH18" s="31">
        <f t="shared" si="13"/>
        <v>3995</v>
      </c>
      <c r="CI18" s="37" t="s">
        <v>65</v>
      </c>
      <c r="CJ18" s="31">
        <v>3830</v>
      </c>
      <c r="CK18" s="37" t="s">
        <v>65</v>
      </c>
      <c r="CL18" s="31">
        <f t="shared" si="14"/>
        <v>3670</v>
      </c>
      <c r="CM18" s="37" t="s">
        <v>65</v>
      </c>
      <c r="CN18" s="31">
        <v>3510</v>
      </c>
      <c r="CO18" s="37" t="s">
        <v>65</v>
      </c>
      <c r="CP18" s="31">
        <f t="shared" si="15"/>
        <v>3365</v>
      </c>
      <c r="CQ18" s="37" t="s">
        <v>65</v>
      </c>
      <c r="CR18" s="31">
        <v>3220</v>
      </c>
      <c r="CS18" s="37" t="s">
        <v>65</v>
      </c>
      <c r="CT18" s="31">
        <f t="shared" si="2"/>
        <v>3095</v>
      </c>
      <c r="CU18" s="37" t="s">
        <v>65</v>
      </c>
      <c r="CV18" s="31">
        <v>2970</v>
      </c>
      <c r="CW18" s="37" t="s">
        <v>65</v>
      </c>
      <c r="CZ18" s="31">
        <v>6440</v>
      </c>
      <c r="DA18" s="37" t="s">
        <v>65</v>
      </c>
      <c r="DB18" s="31" t="s">
        <v>135</v>
      </c>
      <c r="DC18" s="37" t="s">
        <v>65</v>
      </c>
      <c r="DD18" s="31" t="s">
        <v>135</v>
      </c>
      <c r="DE18" s="37" t="s">
        <v>65</v>
      </c>
      <c r="DF18" s="31" t="s">
        <v>135</v>
      </c>
      <c r="DG18" s="37" t="s">
        <v>65</v>
      </c>
      <c r="DH18" s="31" t="s">
        <v>135</v>
      </c>
      <c r="DI18" s="37" t="s">
        <v>65</v>
      </c>
      <c r="DJ18" s="31" t="s">
        <v>135</v>
      </c>
      <c r="DK18" s="37" t="s">
        <v>65</v>
      </c>
      <c r="DL18" s="31">
        <v>6070</v>
      </c>
      <c r="DM18" s="37" t="s">
        <v>65</v>
      </c>
      <c r="DN18" s="31">
        <v>6010</v>
      </c>
      <c r="DO18" s="37" t="s">
        <v>65</v>
      </c>
      <c r="DP18" s="31">
        <v>5940</v>
      </c>
      <c r="DQ18" s="37" t="s">
        <v>65</v>
      </c>
      <c r="DR18" s="31">
        <v>5860</v>
      </c>
      <c r="DS18" s="37" t="s">
        <v>65</v>
      </c>
      <c r="DT18" s="31">
        <v>5780</v>
      </c>
      <c r="DU18" s="37" t="s">
        <v>65</v>
      </c>
      <c r="DV18" s="31">
        <v>5690</v>
      </c>
      <c r="DW18" s="37" t="s">
        <v>65</v>
      </c>
      <c r="DX18" s="31">
        <v>5610</v>
      </c>
      <c r="DY18" s="37" t="s">
        <v>65</v>
      </c>
      <c r="DZ18" s="31">
        <v>5510</v>
      </c>
      <c r="EA18" s="37" t="s">
        <v>65</v>
      </c>
      <c r="EB18" s="31">
        <v>5420</v>
      </c>
      <c r="EC18" s="37" t="s">
        <v>65</v>
      </c>
      <c r="ED18" s="31">
        <v>5320</v>
      </c>
      <c r="EE18" s="37" t="s">
        <v>65</v>
      </c>
      <c r="EF18" s="31">
        <f t="shared" si="16"/>
        <v>5215</v>
      </c>
      <c r="EG18" s="37" t="s">
        <v>65</v>
      </c>
      <c r="EH18" s="31">
        <v>5110</v>
      </c>
      <c r="EI18" s="37" t="s">
        <v>65</v>
      </c>
      <c r="EJ18" s="31">
        <f t="shared" si="17"/>
        <v>5000</v>
      </c>
      <c r="EK18" s="37" t="s">
        <v>65</v>
      </c>
      <c r="EL18" s="31">
        <v>4890</v>
      </c>
      <c r="EM18" s="37" t="s">
        <v>65</v>
      </c>
      <c r="EN18" s="31">
        <f t="shared" si="18"/>
        <v>4775</v>
      </c>
      <c r="EO18" s="37" t="s">
        <v>65</v>
      </c>
      <c r="EP18" s="31">
        <v>4660</v>
      </c>
      <c r="EQ18" s="37" t="s">
        <v>65</v>
      </c>
      <c r="ER18" s="31">
        <f t="shared" si="19"/>
        <v>4540</v>
      </c>
      <c r="ES18" s="37" t="s">
        <v>65</v>
      </c>
      <c r="ET18" s="31">
        <v>4420</v>
      </c>
      <c r="EU18" s="37" t="s">
        <v>65</v>
      </c>
      <c r="EV18" s="31">
        <f t="shared" si="20"/>
        <v>4300</v>
      </c>
      <c r="EW18" s="37" t="s">
        <v>65</v>
      </c>
      <c r="EX18" s="31">
        <v>4180</v>
      </c>
      <c r="EY18" s="37" t="s">
        <v>65</v>
      </c>
      <c r="EZ18" s="31">
        <f t="shared" si="21"/>
        <v>4060</v>
      </c>
      <c r="FA18" s="37" t="s">
        <v>65</v>
      </c>
      <c r="FB18" s="31">
        <v>3940</v>
      </c>
      <c r="FC18" s="37" t="s">
        <v>65</v>
      </c>
      <c r="FD18" s="31">
        <f t="shared" si="22"/>
        <v>3820</v>
      </c>
      <c r="FE18" s="37" t="s">
        <v>65</v>
      </c>
      <c r="FF18" s="31">
        <v>3700</v>
      </c>
      <c r="FG18" s="37" t="s">
        <v>65</v>
      </c>
      <c r="FH18" s="31">
        <f t="shared" si="23"/>
        <v>3580</v>
      </c>
      <c r="FI18" s="37" t="s">
        <v>65</v>
      </c>
      <c r="FJ18" s="31">
        <v>3460</v>
      </c>
      <c r="FK18" s="37" t="s">
        <v>65</v>
      </c>
      <c r="FL18" s="31">
        <f t="shared" si="24"/>
        <v>3340</v>
      </c>
      <c r="FM18" s="37" t="s">
        <v>65</v>
      </c>
      <c r="FN18" s="31">
        <v>3220</v>
      </c>
      <c r="FO18" s="37" t="s">
        <v>65</v>
      </c>
      <c r="FP18" s="31">
        <f t="shared" si="25"/>
        <v>3105</v>
      </c>
      <c r="FQ18" s="37" t="s">
        <v>65</v>
      </c>
      <c r="FR18" s="31">
        <v>2990</v>
      </c>
      <c r="FS18" s="37" t="s">
        <v>65</v>
      </c>
      <c r="FT18" s="31">
        <f t="shared" si="26"/>
        <v>2880</v>
      </c>
      <c r="FU18" s="37" t="s">
        <v>65</v>
      </c>
      <c r="FV18" s="31">
        <v>2770</v>
      </c>
      <c r="FW18" s="37" t="s">
        <v>65</v>
      </c>
      <c r="FX18" s="31">
        <f t="shared" si="27"/>
        <v>2660</v>
      </c>
      <c r="FY18" s="37" t="s">
        <v>65</v>
      </c>
      <c r="FZ18" s="31">
        <v>2550</v>
      </c>
      <c r="GA18" s="37" t="s">
        <v>65</v>
      </c>
      <c r="GB18" s="31">
        <f t="shared" si="28"/>
        <v>2440</v>
      </c>
      <c r="GC18" s="37" t="s">
        <v>65</v>
      </c>
      <c r="GD18" s="31">
        <v>2330</v>
      </c>
      <c r="GE18" s="37" t="s">
        <v>65</v>
      </c>
      <c r="GF18" s="31">
        <f t="shared" si="29"/>
        <v>2235</v>
      </c>
      <c r="GG18" s="37" t="s">
        <v>65</v>
      </c>
      <c r="GH18" s="31">
        <v>2140</v>
      </c>
      <c r="GI18" s="37" t="s">
        <v>65</v>
      </c>
      <c r="GJ18" s="31">
        <f t="shared" si="30"/>
        <v>2055</v>
      </c>
      <c r="GK18" s="37" t="s">
        <v>65</v>
      </c>
      <c r="GL18" s="31">
        <v>1970</v>
      </c>
      <c r="GM18" s="37" t="s">
        <v>65</v>
      </c>
    </row>
    <row r="19" spans="1:195">
      <c r="A19" s="19" t="s">
        <v>66</v>
      </c>
      <c r="B19" s="20">
        <v>1.95</v>
      </c>
      <c r="C19" s="20">
        <v>4.03</v>
      </c>
      <c r="D19" s="20">
        <v>7.98</v>
      </c>
      <c r="E19" s="20">
        <v>4.62</v>
      </c>
      <c r="F19" s="19">
        <v>665</v>
      </c>
      <c r="G19" s="19">
        <v>196</v>
      </c>
      <c r="H19" s="22">
        <f t="shared" si="0"/>
        <v>1.7272727272727273</v>
      </c>
      <c r="J19" s="31">
        <v>8820</v>
      </c>
      <c r="K19" s="37" t="s">
        <v>66</v>
      </c>
      <c r="L19" s="31" t="s">
        <v>135</v>
      </c>
      <c r="M19" s="37" t="s">
        <v>66</v>
      </c>
      <c r="N19" s="31" t="s">
        <v>135</v>
      </c>
      <c r="O19" s="37" t="s">
        <v>66</v>
      </c>
      <c r="P19" s="31" t="s">
        <v>135</v>
      </c>
      <c r="Q19" s="37" t="s">
        <v>66</v>
      </c>
      <c r="R19" s="31" t="s">
        <v>135</v>
      </c>
      <c r="S19" s="37" t="s">
        <v>66</v>
      </c>
      <c r="T19" s="31" t="s">
        <v>135</v>
      </c>
      <c r="U19" s="37" t="s">
        <v>66</v>
      </c>
      <c r="V19" s="31">
        <v>8310</v>
      </c>
      <c r="W19" s="37" t="s">
        <v>66</v>
      </c>
      <c r="X19" s="31">
        <v>8220</v>
      </c>
      <c r="Y19" s="37" t="s">
        <v>66</v>
      </c>
      <c r="Z19" s="31">
        <v>8110</v>
      </c>
      <c r="AA19" s="37" t="s">
        <v>66</v>
      </c>
      <c r="AB19" s="31">
        <v>8010</v>
      </c>
      <c r="AC19" s="37" t="s">
        <v>66</v>
      </c>
      <c r="AD19" s="31">
        <v>7890</v>
      </c>
      <c r="AE19" s="37" t="s">
        <v>66</v>
      </c>
      <c r="AF19" s="31">
        <v>7770</v>
      </c>
      <c r="AG19" s="37" t="s">
        <v>66</v>
      </c>
      <c r="AH19" s="31">
        <v>7650</v>
      </c>
      <c r="AI19" s="37" t="s">
        <v>66</v>
      </c>
      <c r="AJ19" s="31">
        <v>7520</v>
      </c>
      <c r="AK19" s="37" t="s">
        <v>66</v>
      </c>
      <c r="AL19" s="31">
        <v>7380</v>
      </c>
      <c r="AM19" s="37" t="s">
        <v>66</v>
      </c>
      <c r="AN19" s="31">
        <v>7240</v>
      </c>
      <c r="AO19" s="37" t="s">
        <v>66</v>
      </c>
      <c r="AP19" s="31">
        <f t="shared" si="3"/>
        <v>7095</v>
      </c>
      <c r="AQ19" s="37" t="s">
        <v>66</v>
      </c>
      <c r="AR19" s="31">
        <v>6950</v>
      </c>
      <c r="AS19" s="37" t="s">
        <v>66</v>
      </c>
      <c r="AT19" s="31">
        <f t="shared" si="4"/>
        <v>6795</v>
      </c>
      <c r="AU19" s="37" t="s">
        <v>66</v>
      </c>
      <c r="AV19" s="31">
        <v>6640</v>
      </c>
      <c r="AW19" s="37" t="s">
        <v>66</v>
      </c>
      <c r="AX19" s="31">
        <f t="shared" si="5"/>
        <v>6480</v>
      </c>
      <c r="AY19" s="37" t="s">
        <v>66</v>
      </c>
      <c r="AZ19" s="31">
        <v>6320</v>
      </c>
      <c r="BA19" s="37" t="s">
        <v>66</v>
      </c>
      <c r="BB19" s="31">
        <f t="shared" si="1"/>
        <v>6155</v>
      </c>
      <c r="BC19" s="37" t="s">
        <v>66</v>
      </c>
      <c r="BD19" s="31">
        <v>5990</v>
      </c>
      <c r="BE19" s="37" t="s">
        <v>66</v>
      </c>
      <c r="BF19" s="31">
        <f t="shared" si="6"/>
        <v>5825</v>
      </c>
      <c r="BG19" s="37" t="s">
        <v>66</v>
      </c>
      <c r="BH19" s="31">
        <v>5660</v>
      </c>
      <c r="BI19" s="37" t="s">
        <v>66</v>
      </c>
      <c r="BJ19" s="31">
        <f t="shared" si="7"/>
        <v>5490</v>
      </c>
      <c r="BK19" s="37" t="s">
        <v>66</v>
      </c>
      <c r="BL19" s="31">
        <v>5320</v>
      </c>
      <c r="BM19" s="37" t="s">
        <v>66</v>
      </c>
      <c r="BN19" s="31">
        <f t="shared" si="8"/>
        <v>5155</v>
      </c>
      <c r="BO19" s="37" t="s">
        <v>66</v>
      </c>
      <c r="BP19" s="31">
        <v>4990</v>
      </c>
      <c r="BQ19" s="37" t="s">
        <v>66</v>
      </c>
      <c r="BR19" s="31">
        <f t="shared" si="9"/>
        <v>4820</v>
      </c>
      <c r="BS19" s="37" t="s">
        <v>66</v>
      </c>
      <c r="BT19" s="31">
        <v>4650</v>
      </c>
      <c r="BU19" s="37" t="s">
        <v>66</v>
      </c>
      <c r="BV19" s="31">
        <f t="shared" si="10"/>
        <v>4490</v>
      </c>
      <c r="BW19" s="37" t="s">
        <v>66</v>
      </c>
      <c r="BX19" s="31">
        <v>4330</v>
      </c>
      <c r="BY19" s="37" t="s">
        <v>66</v>
      </c>
      <c r="BZ19" s="31">
        <f t="shared" si="11"/>
        <v>4170</v>
      </c>
      <c r="CA19" s="37" t="s">
        <v>66</v>
      </c>
      <c r="CB19" s="31">
        <v>4010</v>
      </c>
      <c r="CC19" s="37" t="s">
        <v>66</v>
      </c>
      <c r="CD19" s="31">
        <f t="shared" si="12"/>
        <v>3850</v>
      </c>
      <c r="CE19" s="37" t="s">
        <v>66</v>
      </c>
      <c r="CF19" s="31">
        <v>3690</v>
      </c>
      <c r="CG19" s="37" t="s">
        <v>66</v>
      </c>
      <c r="CH19" s="31">
        <f t="shared" si="13"/>
        <v>3540</v>
      </c>
      <c r="CI19" s="37" t="s">
        <v>66</v>
      </c>
      <c r="CJ19" s="31">
        <v>3390</v>
      </c>
      <c r="CK19" s="37" t="s">
        <v>66</v>
      </c>
      <c r="CL19" s="31">
        <f t="shared" si="14"/>
        <v>3245</v>
      </c>
      <c r="CM19" s="37" t="s">
        <v>66</v>
      </c>
      <c r="CN19" s="31">
        <v>3100</v>
      </c>
      <c r="CO19" s="37" t="s">
        <v>66</v>
      </c>
      <c r="CP19" s="31">
        <f t="shared" si="15"/>
        <v>2975</v>
      </c>
      <c r="CQ19" s="37" t="s">
        <v>66</v>
      </c>
      <c r="CR19" s="31">
        <v>2850</v>
      </c>
      <c r="CS19" s="37" t="s">
        <v>66</v>
      </c>
      <c r="CT19" s="31">
        <f t="shared" si="2"/>
        <v>2740</v>
      </c>
      <c r="CU19" s="37" t="s">
        <v>66</v>
      </c>
      <c r="CV19" s="31">
        <v>2630</v>
      </c>
      <c r="CW19" s="37" t="s">
        <v>66</v>
      </c>
      <c r="CZ19" s="31">
        <v>5870</v>
      </c>
      <c r="DA19" s="37" t="s">
        <v>66</v>
      </c>
      <c r="DB19" s="31" t="s">
        <v>135</v>
      </c>
      <c r="DC19" s="37" t="s">
        <v>66</v>
      </c>
      <c r="DD19" s="31" t="s">
        <v>135</v>
      </c>
      <c r="DE19" s="37" t="s">
        <v>66</v>
      </c>
      <c r="DF19" s="31" t="s">
        <v>135</v>
      </c>
      <c r="DG19" s="37" t="s">
        <v>66</v>
      </c>
      <c r="DH19" s="31" t="s">
        <v>135</v>
      </c>
      <c r="DI19" s="37" t="s">
        <v>66</v>
      </c>
      <c r="DJ19" s="31" t="s">
        <v>135</v>
      </c>
      <c r="DK19" s="37" t="s">
        <v>66</v>
      </c>
      <c r="DL19" s="31">
        <v>5530</v>
      </c>
      <c r="DM19" s="37" t="s">
        <v>66</v>
      </c>
      <c r="DN19" s="31">
        <v>5470</v>
      </c>
      <c r="DO19" s="37" t="s">
        <v>66</v>
      </c>
      <c r="DP19" s="31">
        <v>5400</v>
      </c>
      <c r="DQ19" s="37" t="s">
        <v>66</v>
      </c>
      <c r="DR19" s="31">
        <v>5330</v>
      </c>
      <c r="DS19" s="37" t="s">
        <v>66</v>
      </c>
      <c r="DT19" s="31">
        <v>5250</v>
      </c>
      <c r="DU19" s="37" t="s">
        <v>66</v>
      </c>
      <c r="DV19" s="31">
        <v>5170</v>
      </c>
      <c r="DW19" s="37" t="s">
        <v>66</v>
      </c>
      <c r="DX19" s="31">
        <v>5090</v>
      </c>
      <c r="DY19" s="37" t="s">
        <v>66</v>
      </c>
      <c r="DZ19" s="31">
        <v>5000</v>
      </c>
      <c r="EA19" s="37" t="s">
        <v>66</v>
      </c>
      <c r="EB19" s="31">
        <v>4910</v>
      </c>
      <c r="EC19" s="37" t="s">
        <v>66</v>
      </c>
      <c r="ED19" s="31">
        <v>4820</v>
      </c>
      <c r="EE19" s="37" t="s">
        <v>66</v>
      </c>
      <c r="EF19" s="31">
        <f t="shared" si="16"/>
        <v>4720</v>
      </c>
      <c r="EG19" s="37" t="s">
        <v>66</v>
      </c>
      <c r="EH19" s="31">
        <v>4620</v>
      </c>
      <c r="EI19" s="37" t="s">
        <v>66</v>
      </c>
      <c r="EJ19" s="31">
        <f t="shared" si="17"/>
        <v>4520</v>
      </c>
      <c r="EK19" s="37" t="s">
        <v>66</v>
      </c>
      <c r="EL19" s="31">
        <v>4420</v>
      </c>
      <c r="EM19" s="37" t="s">
        <v>66</v>
      </c>
      <c r="EN19" s="31">
        <f t="shared" si="18"/>
        <v>4310</v>
      </c>
      <c r="EO19" s="37" t="s">
        <v>66</v>
      </c>
      <c r="EP19" s="31">
        <v>4200</v>
      </c>
      <c r="EQ19" s="37" t="s">
        <v>66</v>
      </c>
      <c r="ER19" s="31">
        <f t="shared" si="19"/>
        <v>4095</v>
      </c>
      <c r="ES19" s="37" t="s">
        <v>66</v>
      </c>
      <c r="ET19" s="31">
        <v>3990</v>
      </c>
      <c r="EU19" s="37" t="s">
        <v>66</v>
      </c>
      <c r="EV19" s="31">
        <f t="shared" si="20"/>
        <v>3875</v>
      </c>
      <c r="EW19" s="37" t="s">
        <v>66</v>
      </c>
      <c r="EX19" s="31">
        <v>3760</v>
      </c>
      <c r="EY19" s="37" t="s">
        <v>66</v>
      </c>
      <c r="EZ19" s="31">
        <f t="shared" si="21"/>
        <v>3650</v>
      </c>
      <c r="FA19" s="37" t="s">
        <v>66</v>
      </c>
      <c r="FB19" s="31">
        <v>3540</v>
      </c>
      <c r="FC19" s="37" t="s">
        <v>66</v>
      </c>
      <c r="FD19" s="31">
        <f t="shared" si="22"/>
        <v>3430</v>
      </c>
      <c r="FE19" s="37" t="s">
        <v>66</v>
      </c>
      <c r="FF19" s="31">
        <v>3320</v>
      </c>
      <c r="FG19" s="37" t="s">
        <v>66</v>
      </c>
      <c r="FH19" s="31">
        <f t="shared" si="23"/>
        <v>3210</v>
      </c>
      <c r="FI19" s="37" t="s">
        <v>66</v>
      </c>
      <c r="FJ19" s="31">
        <v>3100</v>
      </c>
      <c r="FK19" s="37" t="s">
        <v>66</v>
      </c>
      <c r="FL19" s="31">
        <f t="shared" si="24"/>
        <v>2990</v>
      </c>
      <c r="FM19" s="37" t="s">
        <v>66</v>
      </c>
      <c r="FN19" s="31">
        <v>2880</v>
      </c>
      <c r="FO19" s="37" t="s">
        <v>66</v>
      </c>
      <c r="FP19" s="31">
        <f t="shared" si="25"/>
        <v>2775</v>
      </c>
      <c r="FQ19" s="37" t="s">
        <v>66</v>
      </c>
      <c r="FR19" s="31">
        <v>2670</v>
      </c>
      <c r="FS19" s="37" t="s">
        <v>66</v>
      </c>
      <c r="FT19" s="31">
        <f t="shared" si="26"/>
        <v>2565</v>
      </c>
      <c r="FU19" s="37" t="s">
        <v>66</v>
      </c>
      <c r="FV19" s="31">
        <v>2460</v>
      </c>
      <c r="FW19" s="37" t="s">
        <v>66</v>
      </c>
      <c r="FX19" s="31">
        <f t="shared" si="27"/>
        <v>2360</v>
      </c>
      <c r="FY19" s="37" t="s">
        <v>66</v>
      </c>
      <c r="FZ19" s="31">
        <v>2260</v>
      </c>
      <c r="GA19" s="37" t="s">
        <v>66</v>
      </c>
      <c r="GB19" s="31">
        <f t="shared" si="28"/>
        <v>2160</v>
      </c>
      <c r="GC19" s="37" t="s">
        <v>66</v>
      </c>
      <c r="GD19" s="31">
        <v>2060</v>
      </c>
      <c r="GE19" s="37" t="s">
        <v>66</v>
      </c>
      <c r="GF19" s="31">
        <f t="shared" si="29"/>
        <v>1980</v>
      </c>
      <c r="GG19" s="37" t="s">
        <v>66</v>
      </c>
      <c r="GH19" s="31">
        <v>1900</v>
      </c>
      <c r="GI19" s="37" t="s">
        <v>66</v>
      </c>
      <c r="GJ19" s="31">
        <f t="shared" si="30"/>
        <v>1825</v>
      </c>
      <c r="GK19" s="37" t="s">
        <v>66</v>
      </c>
      <c r="GL19" s="31">
        <v>1750</v>
      </c>
      <c r="GM19" s="37" t="s">
        <v>66</v>
      </c>
    </row>
    <row r="20" spans="1:195">
      <c r="A20" s="19" t="s">
        <v>67</v>
      </c>
      <c r="B20" s="20">
        <v>2.09</v>
      </c>
      <c r="C20" s="20">
        <v>4.3899999999999997</v>
      </c>
      <c r="D20" s="20">
        <v>7.8</v>
      </c>
      <c r="E20" s="20">
        <v>4.55</v>
      </c>
      <c r="F20" s="19">
        <v>605</v>
      </c>
      <c r="G20" s="19">
        <v>178</v>
      </c>
      <c r="H20" s="22">
        <f t="shared" si="0"/>
        <v>1.7142857142857144</v>
      </c>
      <c r="J20" s="31">
        <v>8010</v>
      </c>
      <c r="K20" s="37" t="s">
        <v>67</v>
      </c>
      <c r="L20" s="31" t="s">
        <v>135</v>
      </c>
      <c r="M20" s="37" t="s">
        <v>67</v>
      </c>
      <c r="N20" s="31" t="s">
        <v>135</v>
      </c>
      <c r="O20" s="37" t="s">
        <v>67</v>
      </c>
      <c r="P20" s="31" t="s">
        <v>135</v>
      </c>
      <c r="Q20" s="37" t="s">
        <v>67</v>
      </c>
      <c r="R20" s="31" t="s">
        <v>135</v>
      </c>
      <c r="S20" s="37" t="s">
        <v>67</v>
      </c>
      <c r="T20" s="31" t="s">
        <v>135</v>
      </c>
      <c r="U20" s="37" t="s">
        <v>67</v>
      </c>
      <c r="V20" s="31">
        <v>7530</v>
      </c>
      <c r="W20" s="37" t="s">
        <v>67</v>
      </c>
      <c r="X20" s="31">
        <v>7440</v>
      </c>
      <c r="Y20" s="37" t="s">
        <v>67</v>
      </c>
      <c r="Z20" s="31">
        <v>7350</v>
      </c>
      <c r="AA20" s="37" t="s">
        <v>67</v>
      </c>
      <c r="AB20" s="31">
        <v>7250</v>
      </c>
      <c r="AC20" s="37" t="s">
        <v>67</v>
      </c>
      <c r="AD20" s="31">
        <v>7140</v>
      </c>
      <c r="AE20" s="37" t="s">
        <v>67</v>
      </c>
      <c r="AF20" s="31">
        <v>7030</v>
      </c>
      <c r="AG20" s="37" t="s">
        <v>67</v>
      </c>
      <c r="AH20" s="31">
        <v>6920</v>
      </c>
      <c r="AI20" s="37" t="s">
        <v>67</v>
      </c>
      <c r="AJ20" s="31">
        <v>6790</v>
      </c>
      <c r="AK20" s="37" t="s">
        <v>67</v>
      </c>
      <c r="AL20" s="31">
        <v>6670</v>
      </c>
      <c r="AM20" s="37" t="s">
        <v>67</v>
      </c>
      <c r="AN20" s="31">
        <v>6540</v>
      </c>
      <c r="AO20" s="37" t="s">
        <v>67</v>
      </c>
      <c r="AP20" s="31">
        <f t="shared" si="3"/>
        <v>6400</v>
      </c>
      <c r="AQ20" s="37" t="s">
        <v>67</v>
      </c>
      <c r="AR20" s="31">
        <v>6260</v>
      </c>
      <c r="AS20" s="37" t="s">
        <v>67</v>
      </c>
      <c r="AT20" s="31">
        <f t="shared" si="4"/>
        <v>6120</v>
      </c>
      <c r="AU20" s="37" t="s">
        <v>67</v>
      </c>
      <c r="AV20" s="31">
        <v>5980</v>
      </c>
      <c r="AW20" s="37" t="s">
        <v>67</v>
      </c>
      <c r="AX20" s="31">
        <f t="shared" si="5"/>
        <v>5830</v>
      </c>
      <c r="AY20" s="37" t="s">
        <v>67</v>
      </c>
      <c r="AZ20" s="31">
        <v>5680</v>
      </c>
      <c r="BA20" s="37" t="s">
        <v>67</v>
      </c>
      <c r="BB20" s="31">
        <f t="shared" si="1"/>
        <v>5530</v>
      </c>
      <c r="BC20" s="37" t="s">
        <v>67</v>
      </c>
      <c r="BD20" s="31">
        <v>5380</v>
      </c>
      <c r="BE20" s="37" t="s">
        <v>67</v>
      </c>
      <c r="BF20" s="31">
        <f t="shared" si="6"/>
        <v>5225</v>
      </c>
      <c r="BG20" s="37" t="s">
        <v>67</v>
      </c>
      <c r="BH20" s="31">
        <v>5070</v>
      </c>
      <c r="BI20" s="37" t="s">
        <v>67</v>
      </c>
      <c r="BJ20" s="31">
        <f t="shared" si="7"/>
        <v>4915</v>
      </c>
      <c r="BK20" s="37" t="s">
        <v>67</v>
      </c>
      <c r="BL20" s="31">
        <v>4760</v>
      </c>
      <c r="BM20" s="37" t="s">
        <v>67</v>
      </c>
      <c r="BN20" s="31">
        <f t="shared" si="8"/>
        <v>4605</v>
      </c>
      <c r="BO20" s="37" t="s">
        <v>67</v>
      </c>
      <c r="BP20" s="31">
        <v>4450</v>
      </c>
      <c r="BQ20" s="37" t="s">
        <v>67</v>
      </c>
      <c r="BR20" s="31">
        <f t="shared" si="9"/>
        <v>4295</v>
      </c>
      <c r="BS20" s="37" t="s">
        <v>67</v>
      </c>
      <c r="BT20" s="31">
        <v>4140</v>
      </c>
      <c r="BU20" s="37" t="s">
        <v>67</v>
      </c>
      <c r="BV20" s="31">
        <f t="shared" si="10"/>
        <v>3990</v>
      </c>
      <c r="BW20" s="37" t="s">
        <v>67</v>
      </c>
      <c r="BX20" s="31">
        <v>3840</v>
      </c>
      <c r="BY20" s="37" t="s">
        <v>67</v>
      </c>
      <c r="BZ20" s="31">
        <f t="shared" si="11"/>
        <v>3695</v>
      </c>
      <c r="CA20" s="37" t="s">
        <v>67</v>
      </c>
      <c r="CB20" s="31">
        <v>3550</v>
      </c>
      <c r="CC20" s="37" t="s">
        <v>67</v>
      </c>
      <c r="CD20" s="31">
        <f t="shared" si="12"/>
        <v>3410</v>
      </c>
      <c r="CE20" s="37" t="s">
        <v>67</v>
      </c>
      <c r="CF20" s="31">
        <v>3270</v>
      </c>
      <c r="CG20" s="37" t="s">
        <v>67</v>
      </c>
      <c r="CH20" s="31">
        <f t="shared" si="13"/>
        <v>3130</v>
      </c>
      <c r="CI20" s="37" t="s">
        <v>67</v>
      </c>
      <c r="CJ20" s="31">
        <v>2990</v>
      </c>
      <c r="CK20" s="37" t="s">
        <v>67</v>
      </c>
      <c r="CL20" s="31">
        <f t="shared" si="14"/>
        <v>2860</v>
      </c>
      <c r="CM20" s="37" t="s">
        <v>67</v>
      </c>
      <c r="CN20" s="31">
        <v>2730</v>
      </c>
      <c r="CO20" s="37" t="s">
        <v>67</v>
      </c>
      <c r="CP20" s="31">
        <f t="shared" si="15"/>
        <v>2620</v>
      </c>
      <c r="CQ20" s="37" t="s">
        <v>67</v>
      </c>
      <c r="CR20" s="31">
        <v>2510</v>
      </c>
      <c r="CS20" s="37" t="s">
        <v>67</v>
      </c>
      <c r="CT20" s="31">
        <f t="shared" si="2"/>
        <v>2410</v>
      </c>
      <c r="CU20" s="37" t="s">
        <v>67</v>
      </c>
      <c r="CV20" s="31">
        <v>2310</v>
      </c>
      <c r="CW20" s="37" t="s">
        <v>67</v>
      </c>
      <c r="CZ20" s="31">
        <v>5330</v>
      </c>
      <c r="DA20" s="37" t="s">
        <v>67</v>
      </c>
      <c r="DB20" s="31" t="s">
        <v>135</v>
      </c>
      <c r="DC20" s="37" t="s">
        <v>67</v>
      </c>
      <c r="DD20" s="31" t="s">
        <v>135</v>
      </c>
      <c r="DE20" s="37" t="s">
        <v>67</v>
      </c>
      <c r="DF20" s="31" t="s">
        <v>135</v>
      </c>
      <c r="DG20" s="37" t="s">
        <v>67</v>
      </c>
      <c r="DH20" s="31" t="s">
        <v>135</v>
      </c>
      <c r="DI20" s="37" t="s">
        <v>67</v>
      </c>
      <c r="DJ20" s="31" t="s">
        <v>135</v>
      </c>
      <c r="DK20" s="37" t="s">
        <v>67</v>
      </c>
      <c r="DL20" s="31">
        <v>5010</v>
      </c>
      <c r="DM20" s="37" t="s">
        <v>67</v>
      </c>
      <c r="DN20" s="31">
        <v>4950</v>
      </c>
      <c r="DO20" s="37" t="s">
        <v>67</v>
      </c>
      <c r="DP20" s="31">
        <v>4890</v>
      </c>
      <c r="DQ20" s="37" t="s">
        <v>67</v>
      </c>
      <c r="DR20" s="31">
        <v>4820</v>
      </c>
      <c r="DS20" s="37" t="s">
        <v>67</v>
      </c>
      <c r="DT20" s="31">
        <v>4750</v>
      </c>
      <c r="DU20" s="37" t="s">
        <v>67</v>
      </c>
      <c r="DV20" s="31">
        <v>4680</v>
      </c>
      <c r="DW20" s="37" t="s">
        <v>67</v>
      </c>
      <c r="DX20" s="31">
        <v>4600</v>
      </c>
      <c r="DY20" s="37" t="s">
        <v>67</v>
      </c>
      <c r="DZ20" s="31">
        <v>4520</v>
      </c>
      <c r="EA20" s="37" t="s">
        <v>67</v>
      </c>
      <c r="EB20" s="31">
        <v>4440</v>
      </c>
      <c r="EC20" s="37" t="s">
        <v>67</v>
      </c>
      <c r="ED20" s="31">
        <v>4350</v>
      </c>
      <c r="EE20" s="37" t="s">
        <v>67</v>
      </c>
      <c r="EF20" s="31">
        <f t="shared" si="16"/>
        <v>4260</v>
      </c>
      <c r="EG20" s="37" t="s">
        <v>67</v>
      </c>
      <c r="EH20" s="31">
        <v>4170</v>
      </c>
      <c r="EI20" s="37" t="s">
        <v>67</v>
      </c>
      <c r="EJ20" s="31">
        <f t="shared" si="17"/>
        <v>4075</v>
      </c>
      <c r="EK20" s="37" t="s">
        <v>67</v>
      </c>
      <c r="EL20" s="31">
        <v>3980</v>
      </c>
      <c r="EM20" s="37" t="s">
        <v>67</v>
      </c>
      <c r="EN20" s="31">
        <f t="shared" si="18"/>
        <v>3880</v>
      </c>
      <c r="EO20" s="37" t="s">
        <v>67</v>
      </c>
      <c r="EP20" s="31">
        <v>3780</v>
      </c>
      <c r="EQ20" s="37" t="s">
        <v>67</v>
      </c>
      <c r="ER20" s="31">
        <f t="shared" si="19"/>
        <v>3680</v>
      </c>
      <c r="ES20" s="37" t="s">
        <v>67</v>
      </c>
      <c r="ET20" s="31">
        <v>3580</v>
      </c>
      <c r="EU20" s="37" t="s">
        <v>67</v>
      </c>
      <c r="EV20" s="31">
        <f t="shared" si="20"/>
        <v>3475</v>
      </c>
      <c r="EW20" s="37" t="s">
        <v>67</v>
      </c>
      <c r="EX20" s="31">
        <v>3370</v>
      </c>
      <c r="EY20" s="37" t="s">
        <v>67</v>
      </c>
      <c r="EZ20" s="31">
        <f t="shared" si="21"/>
        <v>3270</v>
      </c>
      <c r="FA20" s="37" t="s">
        <v>67</v>
      </c>
      <c r="FB20" s="31">
        <v>3170</v>
      </c>
      <c r="FC20" s="37" t="s">
        <v>67</v>
      </c>
      <c r="FD20" s="31">
        <f t="shared" si="22"/>
        <v>3065</v>
      </c>
      <c r="FE20" s="37" t="s">
        <v>67</v>
      </c>
      <c r="FF20" s="31">
        <v>2960</v>
      </c>
      <c r="FG20" s="37" t="s">
        <v>67</v>
      </c>
      <c r="FH20" s="31">
        <f t="shared" si="23"/>
        <v>2860</v>
      </c>
      <c r="FI20" s="37" t="s">
        <v>67</v>
      </c>
      <c r="FJ20" s="31">
        <v>2760</v>
      </c>
      <c r="FK20" s="37" t="s">
        <v>67</v>
      </c>
      <c r="FL20" s="31">
        <f t="shared" si="24"/>
        <v>2660</v>
      </c>
      <c r="FM20" s="37" t="s">
        <v>67</v>
      </c>
      <c r="FN20" s="31">
        <v>2560</v>
      </c>
      <c r="FO20" s="37" t="s">
        <v>67</v>
      </c>
      <c r="FP20" s="31">
        <f t="shared" si="25"/>
        <v>2460</v>
      </c>
      <c r="FQ20" s="37" t="s">
        <v>67</v>
      </c>
      <c r="FR20" s="31">
        <v>2360</v>
      </c>
      <c r="FS20" s="37" t="s">
        <v>67</v>
      </c>
      <c r="FT20" s="31">
        <f t="shared" si="26"/>
        <v>2265</v>
      </c>
      <c r="FU20" s="37" t="s">
        <v>67</v>
      </c>
      <c r="FV20" s="31">
        <v>2170</v>
      </c>
      <c r="FW20" s="37" t="s">
        <v>67</v>
      </c>
      <c r="FX20" s="31">
        <f t="shared" si="27"/>
        <v>2080</v>
      </c>
      <c r="FY20" s="37" t="s">
        <v>67</v>
      </c>
      <c r="FZ20" s="31">
        <v>1990</v>
      </c>
      <c r="GA20" s="37" t="s">
        <v>67</v>
      </c>
      <c r="GB20" s="31">
        <f t="shared" si="28"/>
        <v>1905</v>
      </c>
      <c r="GC20" s="37" t="s">
        <v>67</v>
      </c>
      <c r="GD20" s="31">
        <v>1820</v>
      </c>
      <c r="GE20" s="37" t="s">
        <v>67</v>
      </c>
      <c r="GF20" s="31">
        <f t="shared" si="29"/>
        <v>1745</v>
      </c>
      <c r="GG20" s="37" t="s">
        <v>67</v>
      </c>
      <c r="GH20" s="31">
        <v>1670</v>
      </c>
      <c r="GI20" s="37" t="s">
        <v>67</v>
      </c>
      <c r="GJ20" s="31">
        <f t="shared" si="30"/>
        <v>1605</v>
      </c>
      <c r="GK20" s="37" t="s">
        <v>67</v>
      </c>
      <c r="GL20" s="31">
        <v>1540</v>
      </c>
      <c r="GM20" s="37" t="s">
        <v>67</v>
      </c>
    </row>
    <row r="21" spans="1:195">
      <c r="A21" s="19" t="s">
        <v>68</v>
      </c>
      <c r="B21" s="20">
        <v>2.25</v>
      </c>
      <c r="C21" s="20">
        <v>4.79</v>
      </c>
      <c r="D21" s="20">
        <v>7.63</v>
      </c>
      <c r="E21" s="20">
        <v>4.49</v>
      </c>
      <c r="F21" s="19">
        <v>550</v>
      </c>
      <c r="G21" s="19">
        <v>162</v>
      </c>
      <c r="H21" s="22">
        <f t="shared" si="0"/>
        <v>1.6993318485523383</v>
      </c>
      <c r="J21" s="31">
        <v>7290</v>
      </c>
      <c r="K21" s="37" t="s">
        <v>68</v>
      </c>
      <c r="L21" s="31" t="s">
        <v>135</v>
      </c>
      <c r="M21" s="37" t="s">
        <v>68</v>
      </c>
      <c r="N21" s="31" t="s">
        <v>135</v>
      </c>
      <c r="O21" s="37" t="s">
        <v>68</v>
      </c>
      <c r="P21" s="31" t="s">
        <v>135</v>
      </c>
      <c r="Q21" s="37" t="s">
        <v>68</v>
      </c>
      <c r="R21" s="31" t="s">
        <v>135</v>
      </c>
      <c r="S21" s="37" t="s">
        <v>68</v>
      </c>
      <c r="T21" s="31" t="s">
        <v>135</v>
      </c>
      <c r="U21" s="37" t="s">
        <v>68</v>
      </c>
      <c r="V21" s="31">
        <v>6840</v>
      </c>
      <c r="W21" s="37" t="s">
        <v>68</v>
      </c>
      <c r="X21" s="31">
        <v>6760</v>
      </c>
      <c r="Y21" s="37" t="s">
        <v>68</v>
      </c>
      <c r="Z21" s="31">
        <v>6670</v>
      </c>
      <c r="AA21" s="37" t="s">
        <v>68</v>
      </c>
      <c r="AB21" s="31">
        <v>6580</v>
      </c>
      <c r="AC21" s="37" t="s">
        <v>68</v>
      </c>
      <c r="AD21" s="31">
        <v>6480</v>
      </c>
      <c r="AE21" s="37" t="s">
        <v>68</v>
      </c>
      <c r="AF21" s="31">
        <v>6380</v>
      </c>
      <c r="AG21" s="37" t="s">
        <v>68</v>
      </c>
      <c r="AH21" s="31">
        <v>6270</v>
      </c>
      <c r="AI21" s="37" t="s">
        <v>68</v>
      </c>
      <c r="AJ21" s="31">
        <v>6160</v>
      </c>
      <c r="AK21" s="37" t="s">
        <v>68</v>
      </c>
      <c r="AL21" s="31">
        <v>6040</v>
      </c>
      <c r="AM21" s="37" t="s">
        <v>68</v>
      </c>
      <c r="AN21" s="31">
        <v>5920</v>
      </c>
      <c r="AO21" s="37" t="s">
        <v>68</v>
      </c>
      <c r="AP21" s="31">
        <f t="shared" si="3"/>
        <v>5790</v>
      </c>
      <c r="AQ21" s="37" t="s">
        <v>68</v>
      </c>
      <c r="AR21" s="31">
        <v>5660</v>
      </c>
      <c r="AS21" s="37" t="s">
        <v>68</v>
      </c>
      <c r="AT21" s="31">
        <f t="shared" si="4"/>
        <v>5530</v>
      </c>
      <c r="AU21" s="37" t="s">
        <v>68</v>
      </c>
      <c r="AV21" s="31">
        <v>5400</v>
      </c>
      <c r="AW21" s="37" t="s">
        <v>68</v>
      </c>
      <c r="AX21" s="31">
        <f t="shared" si="5"/>
        <v>5260</v>
      </c>
      <c r="AY21" s="37" t="s">
        <v>68</v>
      </c>
      <c r="AZ21" s="31">
        <v>5120</v>
      </c>
      <c r="BA21" s="37" t="s">
        <v>68</v>
      </c>
      <c r="BB21" s="31">
        <f t="shared" si="1"/>
        <v>4980</v>
      </c>
      <c r="BC21" s="37" t="s">
        <v>68</v>
      </c>
      <c r="BD21" s="31">
        <v>4840</v>
      </c>
      <c r="BE21" s="37" t="s">
        <v>68</v>
      </c>
      <c r="BF21" s="31">
        <f t="shared" si="6"/>
        <v>4700</v>
      </c>
      <c r="BG21" s="37" t="s">
        <v>68</v>
      </c>
      <c r="BH21" s="31">
        <v>4560</v>
      </c>
      <c r="BI21" s="37" t="s">
        <v>68</v>
      </c>
      <c r="BJ21" s="31">
        <f t="shared" si="7"/>
        <v>4415</v>
      </c>
      <c r="BK21" s="37" t="s">
        <v>68</v>
      </c>
      <c r="BL21" s="31">
        <v>4270</v>
      </c>
      <c r="BM21" s="37" t="s">
        <v>68</v>
      </c>
      <c r="BN21" s="31">
        <f t="shared" si="8"/>
        <v>4130</v>
      </c>
      <c r="BO21" s="37" t="s">
        <v>68</v>
      </c>
      <c r="BP21" s="31">
        <v>3990</v>
      </c>
      <c r="BQ21" s="37" t="s">
        <v>68</v>
      </c>
      <c r="BR21" s="31">
        <f t="shared" si="9"/>
        <v>3845</v>
      </c>
      <c r="BS21" s="37" t="s">
        <v>68</v>
      </c>
      <c r="BT21" s="31">
        <v>3700</v>
      </c>
      <c r="BU21" s="37" t="s">
        <v>68</v>
      </c>
      <c r="BV21" s="31">
        <f t="shared" si="10"/>
        <v>3565</v>
      </c>
      <c r="BW21" s="37" t="s">
        <v>68</v>
      </c>
      <c r="BX21" s="31">
        <v>3430</v>
      </c>
      <c r="BY21" s="37" t="s">
        <v>68</v>
      </c>
      <c r="BZ21" s="31">
        <f t="shared" si="11"/>
        <v>3295</v>
      </c>
      <c r="CA21" s="37" t="s">
        <v>68</v>
      </c>
      <c r="CB21" s="31">
        <v>3160</v>
      </c>
      <c r="CC21" s="37" t="s">
        <v>68</v>
      </c>
      <c r="CD21" s="31">
        <f t="shared" si="12"/>
        <v>3030</v>
      </c>
      <c r="CE21" s="37" t="s">
        <v>68</v>
      </c>
      <c r="CF21" s="31">
        <v>2900</v>
      </c>
      <c r="CG21" s="37" t="s">
        <v>68</v>
      </c>
      <c r="CH21" s="31">
        <f t="shared" si="13"/>
        <v>2775</v>
      </c>
      <c r="CI21" s="37" t="s">
        <v>68</v>
      </c>
      <c r="CJ21" s="31">
        <v>2650</v>
      </c>
      <c r="CK21" s="37" t="s">
        <v>68</v>
      </c>
      <c r="CL21" s="31">
        <f t="shared" si="14"/>
        <v>2535</v>
      </c>
      <c r="CM21" s="37" t="s">
        <v>68</v>
      </c>
      <c r="CN21" s="31">
        <v>2420</v>
      </c>
      <c r="CO21" s="37" t="s">
        <v>68</v>
      </c>
      <c r="CP21" s="31">
        <f t="shared" si="15"/>
        <v>2320</v>
      </c>
      <c r="CQ21" s="37" t="s">
        <v>68</v>
      </c>
      <c r="CR21" s="31">
        <v>2220</v>
      </c>
      <c r="CS21" s="37" t="s">
        <v>68</v>
      </c>
      <c r="CT21" s="31">
        <f t="shared" si="2"/>
        <v>2135</v>
      </c>
      <c r="CU21" s="37" t="s">
        <v>68</v>
      </c>
      <c r="CV21" s="31">
        <v>2050</v>
      </c>
      <c r="CW21" s="37" t="s">
        <v>68</v>
      </c>
      <c r="CZ21" s="31">
        <v>4850</v>
      </c>
      <c r="DA21" s="37" t="s">
        <v>68</v>
      </c>
      <c r="DB21" s="31" t="s">
        <v>135</v>
      </c>
      <c r="DC21" s="37" t="s">
        <v>68</v>
      </c>
      <c r="DD21" s="31" t="s">
        <v>135</v>
      </c>
      <c r="DE21" s="37" t="s">
        <v>68</v>
      </c>
      <c r="DF21" s="31" t="s">
        <v>135</v>
      </c>
      <c r="DG21" s="37" t="s">
        <v>68</v>
      </c>
      <c r="DH21" s="31" t="s">
        <v>135</v>
      </c>
      <c r="DI21" s="37" t="s">
        <v>68</v>
      </c>
      <c r="DJ21" s="31" t="s">
        <v>135</v>
      </c>
      <c r="DK21" s="37" t="s">
        <v>68</v>
      </c>
      <c r="DL21" s="31">
        <v>4550</v>
      </c>
      <c r="DM21" s="37" t="s">
        <v>68</v>
      </c>
      <c r="DN21" s="31">
        <v>4500</v>
      </c>
      <c r="DO21" s="37" t="s">
        <v>68</v>
      </c>
      <c r="DP21" s="31">
        <v>4440</v>
      </c>
      <c r="DQ21" s="37" t="s">
        <v>68</v>
      </c>
      <c r="DR21" s="31">
        <v>4380</v>
      </c>
      <c r="DS21" s="37" t="s">
        <v>68</v>
      </c>
      <c r="DT21" s="31">
        <v>4310</v>
      </c>
      <c r="DU21" s="37" t="s">
        <v>68</v>
      </c>
      <c r="DV21" s="31">
        <v>4240</v>
      </c>
      <c r="DW21" s="37" t="s">
        <v>68</v>
      </c>
      <c r="DX21" s="31">
        <v>4170</v>
      </c>
      <c r="DY21" s="37" t="s">
        <v>68</v>
      </c>
      <c r="DZ21" s="31">
        <v>4100</v>
      </c>
      <c r="EA21" s="37" t="s">
        <v>68</v>
      </c>
      <c r="EB21" s="31">
        <v>4020</v>
      </c>
      <c r="EC21" s="37" t="s">
        <v>68</v>
      </c>
      <c r="ED21" s="31">
        <v>3940</v>
      </c>
      <c r="EE21" s="37" t="s">
        <v>68</v>
      </c>
      <c r="EF21" s="31">
        <f t="shared" si="16"/>
        <v>3855</v>
      </c>
      <c r="EG21" s="37" t="s">
        <v>68</v>
      </c>
      <c r="EH21" s="31">
        <v>3770</v>
      </c>
      <c r="EI21" s="37" t="s">
        <v>68</v>
      </c>
      <c r="EJ21" s="31">
        <f t="shared" si="17"/>
        <v>3680</v>
      </c>
      <c r="EK21" s="37" t="s">
        <v>68</v>
      </c>
      <c r="EL21" s="31">
        <v>3590</v>
      </c>
      <c r="EM21" s="37" t="s">
        <v>68</v>
      </c>
      <c r="EN21" s="31">
        <f t="shared" si="18"/>
        <v>3500</v>
      </c>
      <c r="EO21" s="37" t="s">
        <v>68</v>
      </c>
      <c r="EP21" s="31">
        <v>3410</v>
      </c>
      <c r="EQ21" s="37" t="s">
        <v>68</v>
      </c>
      <c r="ER21" s="31">
        <f t="shared" si="19"/>
        <v>3315</v>
      </c>
      <c r="ES21" s="37" t="s">
        <v>68</v>
      </c>
      <c r="ET21" s="31">
        <v>3220</v>
      </c>
      <c r="EU21" s="37" t="s">
        <v>68</v>
      </c>
      <c r="EV21" s="31">
        <f t="shared" si="20"/>
        <v>3125</v>
      </c>
      <c r="EW21" s="37" t="s">
        <v>68</v>
      </c>
      <c r="EX21" s="31">
        <v>3030</v>
      </c>
      <c r="EY21" s="37" t="s">
        <v>68</v>
      </c>
      <c r="EZ21" s="31">
        <f t="shared" si="21"/>
        <v>2935</v>
      </c>
      <c r="FA21" s="37" t="s">
        <v>68</v>
      </c>
      <c r="FB21" s="31">
        <v>2840</v>
      </c>
      <c r="FC21" s="37" t="s">
        <v>68</v>
      </c>
      <c r="FD21" s="31">
        <f t="shared" si="22"/>
        <v>2745</v>
      </c>
      <c r="FE21" s="37" t="s">
        <v>68</v>
      </c>
      <c r="FF21" s="31">
        <v>2650</v>
      </c>
      <c r="FG21" s="37" t="s">
        <v>68</v>
      </c>
      <c r="FH21" s="31">
        <f t="shared" si="23"/>
        <v>2555</v>
      </c>
      <c r="FI21" s="37" t="s">
        <v>68</v>
      </c>
      <c r="FJ21" s="31">
        <v>2460</v>
      </c>
      <c r="FK21" s="37" t="s">
        <v>68</v>
      </c>
      <c r="FL21" s="31">
        <f t="shared" si="24"/>
        <v>2370</v>
      </c>
      <c r="FM21" s="37" t="s">
        <v>68</v>
      </c>
      <c r="FN21" s="31">
        <v>2280</v>
      </c>
      <c r="FO21" s="37" t="s">
        <v>68</v>
      </c>
      <c r="FP21" s="31">
        <f t="shared" si="25"/>
        <v>2190</v>
      </c>
      <c r="FQ21" s="37" t="s">
        <v>68</v>
      </c>
      <c r="FR21" s="31">
        <v>2100</v>
      </c>
      <c r="FS21" s="37" t="s">
        <v>68</v>
      </c>
      <c r="FT21" s="31">
        <f t="shared" si="26"/>
        <v>2015</v>
      </c>
      <c r="FU21" s="37" t="s">
        <v>68</v>
      </c>
      <c r="FV21" s="31">
        <v>1930</v>
      </c>
      <c r="FW21" s="37" t="s">
        <v>68</v>
      </c>
      <c r="FX21" s="31">
        <f t="shared" si="27"/>
        <v>1845</v>
      </c>
      <c r="FY21" s="37" t="s">
        <v>68</v>
      </c>
      <c r="FZ21" s="31">
        <v>1760</v>
      </c>
      <c r="GA21" s="37" t="s">
        <v>68</v>
      </c>
      <c r="GB21" s="31">
        <f t="shared" si="28"/>
        <v>1685</v>
      </c>
      <c r="GC21" s="37" t="s">
        <v>68</v>
      </c>
      <c r="GD21" s="31">
        <v>1610</v>
      </c>
      <c r="GE21" s="37" t="s">
        <v>68</v>
      </c>
      <c r="GF21" s="31">
        <f t="shared" si="29"/>
        <v>1545</v>
      </c>
      <c r="GG21" s="37" t="s">
        <v>68</v>
      </c>
      <c r="GH21" s="31">
        <v>1480</v>
      </c>
      <c r="GI21" s="37" t="s">
        <v>68</v>
      </c>
      <c r="GJ21" s="31">
        <f t="shared" si="30"/>
        <v>1420</v>
      </c>
      <c r="GK21" s="37" t="s">
        <v>68</v>
      </c>
      <c r="GL21" s="31">
        <v>1360</v>
      </c>
      <c r="GM21" s="37" t="s">
        <v>68</v>
      </c>
    </row>
    <row r="22" spans="1:195">
      <c r="A22" s="19" t="s">
        <v>69</v>
      </c>
      <c r="B22" s="20">
        <v>2.4300000000000002</v>
      </c>
      <c r="C22" s="20">
        <v>5.21</v>
      </c>
      <c r="D22" s="20">
        <v>7.48</v>
      </c>
      <c r="E22" s="20">
        <v>4.43</v>
      </c>
      <c r="F22" s="19">
        <v>500</v>
      </c>
      <c r="G22" s="19">
        <v>147</v>
      </c>
      <c r="H22" s="22">
        <f t="shared" si="0"/>
        <v>1.6884875846501131</v>
      </c>
      <c r="J22" s="31">
        <v>6610</v>
      </c>
      <c r="K22" s="37" t="s">
        <v>69</v>
      </c>
      <c r="L22" s="31" t="s">
        <v>135</v>
      </c>
      <c r="M22" s="37" t="s">
        <v>69</v>
      </c>
      <c r="N22" s="31" t="s">
        <v>135</v>
      </c>
      <c r="O22" s="37" t="s">
        <v>69</v>
      </c>
      <c r="P22" s="31" t="s">
        <v>135</v>
      </c>
      <c r="Q22" s="37" t="s">
        <v>69</v>
      </c>
      <c r="R22" s="31" t="s">
        <v>135</v>
      </c>
      <c r="S22" s="37" t="s">
        <v>69</v>
      </c>
      <c r="T22" s="31" t="s">
        <v>135</v>
      </c>
      <c r="U22" s="37" t="s">
        <v>69</v>
      </c>
      <c r="V22" s="31">
        <v>6200</v>
      </c>
      <c r="W22" s="37" t="s">
        <v>69</v>
      </c>
      <c r="X22" s="31">
        <v>6120</v>
      </c>
      <c r="Y22" s="37" t="s">
        <v>69</v>
      </c>
      <c r="Z22" s="31">
        <v>6040</v>
      </c>
      <c r="AA22" s="37" t="s">
        <v>69</v>
      </c>
      <c r="AB22" s="31">
        <v>5950</v>
      </c>
      <c r="AC22" s="37" t="s">
        <v>69</v>
      </c>
      <c r="AD22" s="31">
        <v>5860</v>
      </c>
      <c r="AE22" s="37" t="s">
        <v>69</v>
      </c>
      <c r="AF22" s="31">
        <v>5770</v>
      </c>
      <c r="AG22" s="37" t="s">
        <v>69</v>
      </c>
      <c r="AH22" s="31">
        <v>5660</v>
      </c>
      <c r="AI22" s="37" t="s">
        <v>69</v>
      </c>
      <c r="AJ22" s="31">
        <v>5560</v>
      </c>
      <c r="AK22" s="37" t="s">
        <v>69</v>
      </c>
      <c r="AL22" s="31">
        <v>5450</v>
      </c>
      <c r="AM22" s="37" t="s">
        <v>69</v>
      </c>
      <c r="AN22" s="31">
        <v>5340</v>
      </c>
      <c r="AO22" s="37" t="s">
        <v>69</v>
      </c>
      <c r="AP22" s="31">
        <f t="shared" si="3"/>
        <v>5220</v>
      </c>
      <c r="AQ22" s="37" t="s">
        <v>69</v>
      </c>
      <c r="AR22" s="31">
        <v>5100</v>
      </c>
      <c r="AS22" s="37" t="s">
        <v>69</v>
      </c>
      <c r="AT22" s="31">
        <f t="shared" si="4"/>
        <v>4980</v>
      </c>
      <c r="AU22" s="37" t="s">
        <v>69</v>
      </c>
      <c r="AV22" s="31">
        <v>4860</v>
      </c>
      <c r="AW22" s="37" t="s">
        <v>69</v>
      </c>
      <c r="AX22" s="31">
        <f t="shared" si="5"/>
        <v>4730</v>
      </c>
      <c r="AY22" s="37" t="s">
        <v>69</v>
      </c>
      <c r="AZ22" s="31">
        <v>4600</v>
      </c>
      <c r="BA22" s="37" t="s">
        <v>69</v>
      </c>
      <c r="BB22" s="31">
        <f t="shared" si="1"/>
        <v>4470</v>
      </c>
      <c r="BC22" s="37" t="s">
        <v>69</v>
      </c>
      <c r="BD22" s="31">
        <v>4340</v>
      </c>
      <c r="BE22" s="37" t="s">
        <v>69</v>
      </c>
      <c r="BF22" s="31">
        <f t="shared" si="6"/>
        <v>4210</v>
      </c>
      <c r="BG22" s="37" t="s">
        <v>69</v>
      </c>
      <c r="BH22" s="31">
        <v>4080</v>
      </c>
      <c r="BI22" s="37" t="s">
        <v>69</v>
      </c>
      <c r="BJ22" s="31">
        <f t="shared" si="7"/>
        <v>3950</v>
      </c>
      <c r="BK22" s="37" t="s">
        <v>69</v>
      </c>
      <c r="BL22" s="31">
        <v>3820</v>
      </c>
      <c r="BM22" s="37" t="s">
        <v>69</v>
      </c>
      <c r="BN22" s="31">
        <f t="shared" si="8"/>
        <v>3690</v>
      </c>
      <c r="BO22" s="37" t="s">
        <v>69</v>
      </c>
      <c r="BP22" s="31">
        <v>3560</v>
      </c>
      <c r="BQ22" s="37" t="s">
        <v>69</v>
      </c>
      <c r="BR22" s="31">
        <f t="shared" si="9"/>
        <v>3430</v>
      </c>
      <c r="BS22" s="37" t="s">
        <v>69</v>
      </c>
      <c r="BT22" s="31">
        <v>3300</v>
      </c>
      <c r="BU22" s="37" t="s">
        <v>69</v>
      </c>
      <c r="BV22" s="31">
        <f t="shared" si="10"/>
        <v>3175</v>
      </c>
      <c r="BW22" s="37" t="s">
        <v>69</v>
      </c>
      <c r="BX22" s="31">
        <v>3050</v>
      </c>
      <c r="BY22" s="37" t="s">
        <v>69</v>
      </c>
      <c r="BZ22" s="31">
        <f t="shared" si="11"/>
        <v>2925</v>
      </c>
      <c r="CA22" s="37" t="s">
        <v>69</v>
      </c>
      <c r="CB22" s="31">
        <v>2800</v>
      </c>
      <c r="CC22" s="37" t="s">
        <v>69</v>
      </c>
      <c r="CD22" s="31">
        <f t="shared" si="12"/>
        <v>2685</v>
      </c>
      <c r="CE22" s="37" t="s">
        <v>69</v>
      </c>
      <c r="CF22" s="31">
        <v>2570</v>
      </c>
      <c r="CG22" s="37" t="s">
        <v>69</v>
      </c>
      <c r="CH22" s="31">
        <f t="shared" si="13"/>
        <v>2455</v>
      </c>
      <c r="CI22" s="37" t="s">
        <v>69</v>
      </c>
      <c r="CJ22" s="31">
        <v>2340</v>
      </c>
      <c r="CK22" s="37" t="s">
        <v>69</v>
      </c>
      <c r="CL22" s="31">
        <f t="shared" si="14"/>
        <v>2240</v>
      </c>
      <c r="CM22" s="37" t="s">
        <v>69</v>
      </c>
      <c r="CN22" s="31">
        <v>2140</v>
      </c>
      <c r="CO22" s="37" t="s">
        <v>69</v>
      </c>
      <c r="CP22" s="31">
        <f t="shared" si="15"/>
        <v>2050</v>
      </c>
      <c r="CQ22" s="37" t="s">
        <v>69</v>
      </c>
      <c r="CR22" s="31">
        <v>1960</v>
      </c>
      <c r="CS22" s="37" t="s">
        <v>69</v>
      </c>
      <c r="CT22" s="31">
        <f t="shared" si="2"/>
        <v>1885</v>
      </c>
      <c r="CU22" s="37" t="s">
        <v>69</v>
      </c>
      <c r="CV22" s="31">
        <v>1810</v>
      </c>
      <c r="CW22" s="37" t="s">
        <v>69</v>
      </c>
      <c r="CZ22" s="31">
        <v>4400</v>
      </c>
      <c r="DA22" s="37" t="s">
        <v>69</v>
      </c>
      <c r="DB22" s="31" t="s">
        <v>135</v>
      </c>
      <c r="DC22" s="37" t="s">
        <v>69</v>
      </c>
      <c r="DD22" s="31" t="s">
        <v>135</v>
      </c>
      <c r="DE22" s="37" t="s">
        <v>69</v>
      </c>
      <c r="DF22" s="31" t="s">
        <v>135</v>
      </c>
      <c r="DG22" s="37" t="s">
        <v>69</v>
      </c>
      <c r="DH22" s="31" t="s">
        <v>135</v>
      </c>
      <c r="DI22" s="37" t="s">
        <v>69</v>
      </c>
      <c r="DJ22" s="31" t="s">
        <v>135</v>
      </c>
      <c r="DK22" s="37" t="s">
        <v>69</v>
      </c>
      <c r="DL22" s="31">
        <v>4120</v>
      </c>
      <c r="DM22" s="37" t="s">
        <v>69</v>
      </c>
      <c r="DN22" s="31">
        <v>4070</v>
      </c>
      <c r="DO22" s="37" t="s">
        <v>69</v>
      </c>
      <c r="DP22" s="31">
        <v>4020</v>
      </c>
      <c r="DQ22" s="37" t="s">
        <v>69</v>
      </c>
      <c r="DR22" s="31">
        <v>3960</v>
      </c>
      <c r="DS22" s="37" t="s">
        <v>69</v>
      </c>
      <c r="DT22" s="31">
        <v>3900</v>
      </c>
      <c r="DU22" s="37" t="s">
        <v>69</v>
      </c>
      <c r="DV22" s="31">
        <v>3840</v>
      </c>
      <c r="DW22" s="37" t="s">
        <v>69</v>
      </c>
      <c r="DX22" s="31">
        <v>3770</v>
      </c>
      <c r="DY22" s="37" t="s">
        <v>69</v>
      </c>
      <c r="DZ22" s="31">
        <v>3700</v>
      </c>
      <c r="EA22" s="37" t="s">
        <v>69</v>
      </c>
      <c r="EB22" s="31">
        <v>3630</v>
      </c>
      <c r="EC22" s="37" t="s">
        <v>69</v>
      </c>
      <c r="ED22" s="31">
        <v>3550</v>
      </c>
      <c r="EE22" s="37" t="s">
        <v>69</v>
      </c>
      <c r="EF22" s="31">
        <f t="shared" si="16"/>
        <v>3470</v>
      </c>
      <c r="EG22" s="37" t="s">
        <v>69</v>
      </c>
      <c r="EH22" s="31">
        <v>3390</v>
      </c>
      <c r="EI22" s="37" t="s">
        <v>69</v>
      </c>
      <c r="EJ22" s="31">
        <f t="shared" si="17"/>
        <v>3310</v>
      </c>
      <c r="EK22" s="37" t="s">
        <v>69</v>
      </c>
      <c r="EL22" s="31">
        <v>3230</v>
      </c>
      <c r="EM22" s="37" t="s">
        <v>69</v>
      </c>
      <c r="EN22" s="31">
        <f t="shared" si="18"/>
        <v>3145</v>
      </c>
      <c r="EO22" s="37" t="s">
        <v>69</v>
      </c>
      <c r="EP22" s="31">
        <v>3060</v>
      </c>
      <c r="EQ22" s="37" t="s">
        <v>69</v>
      </c>
      <c r="ER22" s="31">
        <f t="shared" si="19"/>
        <v>2975</v>
      </c>
      <c r="ES22" s="37" t="s">
        <v>69</v>
      </c>
      <c r="ET22" s="31">
        <v>2890</v>
      </c>
      <c r="EU22" s="37" t="s">
        <v>69</v>
      </c>
      <c r="EV22" s="31">
        <f t="shared" si="20"/>
        <v>2805</v>
      </c>
      <c r="EW22" s="37" t="s">
        <v>69</v>
      </c>
      <c r="EX22" s="31">
        <v>2720</v>
      </c>
      <c r="EY22" s="37" t="s">
        <v>69</v>
      </c>
      <c r="EZ22" s="31">
        <f t="shared" si="21"/>
        <v>2630</v>
      </c>
      <c r="FA22" s="37" t="s">
        <v>69</v>
      </c>
      <c r="FB22" s="31">
        <v>2540</v>
      </c>
      <c r="FC22" s="37" t="s">
        <v>69</v>
      </c>
      <c r="FD22" s="31">
        <f t="shared" si="22"/>
        <v>2455</v>
      </c>
      <c r="FE22" s="37" t="s">
        <v>69</v>
      </c>
      <c r="FF22" s="31">
        <v>2370</v>
      </c>
      <c r="FG22" s="37" t="s">
        <v>69</v>
      </c>
      <c r="FH22" s="31">
        <f t="shared" si="23"/>
        <v>2285</v>
      </c>
      <c r="FI22" s="37" t="s">
        <v>69</v>
      </c>
      <c r="FJ22" s="31">
        <v>2200</v>
      </c>
      <c r="FK22" s="37" t="s">
        <v>69</v>
      </c>
      <c r="FL22" s="31">
        <f t="shared" si="24"/>
        <v>2115</v>
      </c>
      <c r="FM22" s="37" t="s">
        <v>69</v>
      </c>
      <c r="FN22" s="31">
        <v>2030</v>
      </c>
      <c r="FO22" s="37" t="s">
        <v>69</v>
      </c>
      <c r="FP22" s="31">
        <f t="shared" si="25"/>
        <v>1950</v>
      </c>
      <c r="FQ22" s="37" t="s">
        <v>69</v>
      </c>
      <c r="FR22" s="31">
        <v>1870</v>
      </c>
      <c r="FS22" s="37" t="s">
        <v>69</v>
      </c>
      <c r="FT22" s="31">
        <f t="shared" si="26"/>
        <v>1790</v>
      </c>
      <c r="FU22" s="37" t="s">
        <v>69</v>
      </c>
      <c r="FV22" s="31">
        <v>1710</v>
      </c>
      <c r="FW22" s="37" t="s">
        <v>69</v>
      </c>
      <c r="FX22" s="31">
        <f t="shared" si="27"/>
        <v>1635</v>
      </c>
      <c r="FY22" s="37" t="s">
        <v>69</v>
      </c>
      <c r="FZ22" s="31">
        <v>1560</v>
      </c>
      <c r="GA22" s="37" t="s">
        <v>69</v>
      </c>
      <c r="GB22" s="31">
        <f t="shared" si="28"/>
        <v>1490</v>
      </c>
      <c r="GC22" s="37" t="s">
        <v>69</v>
      </c>
      <c r="GD22" s="31">
        <v>1420</v>
      </c>
      <c r="GE22" s="37" t="s">
        <v>69</v>
      </c>
      <c r="GF22" s="31">
        <f t="shared" si="29"/>
        <v>1365</v>
      </c>
      <c r="GG22" s="37" t="s">
        <v>69</v>
      </c>
      <c r="GH22" s="31">
        <v>1310</v>
      </c>
      <c r="GI22" s="37" t="s">
        <v>69</v>
      </c>
      <c r="GJ22" s="31">
        <f t="shared" si="30"/>
        <v>1255</v>
      </c>
      <c r="GK22" s="37" t="s">
        <v>69</v>
      </c>
      <c r="GL22" s="31">
        <v>1200</v>
      </c>
      <c r="GM22" s="37" t="s">
        <v>69</v>
      </c>
    </row>
    <row r="23" spans="1:195">
      <c r="A23" s="19" t="s">
        <v>70</v>
      </c>
      <c r="B23" s="20">
        <v>2.62</v>
      </c>
      <c r="C23" s="20">
        <v>5.66</v>
      </c>
      <c r="D23" s="20">
        <v>7.33</v>
      </c>
      <c r="E23" s="20">
        <v>4.38</v>
      </c>
      <c r="F23" s="19">
        <v>455</v>
      </c>
      <c r="G23" s="19">
        <v>134</v>
      </c>
      <c r="H23" s="22">
        <f t="shared" si="0"/>
        <v>1.6735159817351599</v>
      </c>
      <c r="J23" s="31">
        <v>6030</v>
      </c>
      <c r="K23" s="37" t="s">
        <v>70</v>
      </c>
      <c r="L23" s="31" t="s">
        <v>135</v>
      </c>
      <c r="M23" s="37" t="s">
        <v>70</v>
      </c>
      <c r="N23" s="31" t="s">
        <v>135</v>
      </c>
      <c r="O23" s="37" t="s">
        <v>70</v>
      </c>
      <c r="P23" s="31" t="s">
        <v>135</v>
      </c>
      <c r="Q23" s="37" t="s">
        <v>70</v>
      </c>
      <c r="R23" s="31" t="s">
        <v>135</v>
      </c>
      <c r="S23" s="37" t="s">
        <v>70</v>
      </c>
      <c r="T23" s="31" t="s">
        <v>135</v>
      </c>
      <c r="U23" s="37" t="s">
        <v>70</v>
      </c>
      <c r="V23" s="31">
        <v>5640</v>
      </c>
      <c r="W23" s="37" t="s">
        <v>70</v>
      </c>
      <c r="X23" s="31">
        <v>5570</v>
      </c>
      <c r="Y23" s="37" t="s">
        <v>70</v>
      </c>
      <c r="Z23" s="31">
        <v>5500</v>
      </c>
      <c r="AA23" s="37" t="s">
        <v>70</v>
      </c>
      <c r="AB23" s="31">
        <v>5420</v>
      </c>
      <c r="AC23" s="37" t="s">
        <v>70</v>
      </c>
      <c r="AD23" s="31">
        <v>5330</v>
      </c>
      <c r="AE23" s="37" t="s">
        <v>70</v>
      </c>
      <c r="AF23" s="31">
        <v>5240</v>
      </c>
      <c r="AG23" s="37" t="s">
        <v>70</v>
      </c>
      <c r="AH23" s="31">
        <v>5150</v>
      </c>
      <c r="AI23" s="37" t="s">
        <v>70</v>
      </c>
      <c r="AJ23" s="31">
        <v>5050</v>
      </c>
      <c r="AK23" s="37" t="s">
        <v>70</v>
      </c>
      <c r="AL23" s="31">
        <v>4950</v>
      </c>
      <c r="AM23" s="37" t="s">
        <v>70</v>
      </c>
      <c r="AN23" s="31">
        <v>4840</v>
      </c>
      <c r="AO23" s="37" t="s">
        <v>70</v>
      </c>
      <c r="AP23" s="31">
        <f t="shared" si="3"/>
        <v>4730</v>
      </c>
      <c r="AQ23" s="37" t="s">
        <v>70</v>
      </c>
      <c r="AR23" s="31">
        <v>4620</v>
      </c>
      <c r="AS23" s="37" t="s">
        <v>70</v>
      </c>
      <c r="AT23" s="31">
        <f t="shared" si="4"/>
        <v>4510</v>
      </c>
      <c r="AU23" s="37" t="s">
        <v>70</v>
      </c>
      <c r="AV23" s="31">
        <v>4400</v>
      </c>
      <c r="AW23" s="37" t="s">
        <v>70</v>
      </c>
      <c r="AX23" s="31">
        <f t="shared" si="5"/>
        <v>4280</v>
      </c>
      <c r="AY23" s="37" t="s">
        <v>70</v>
      </c>
      <c r="AZ23" s="31">
        <v>4160</v>
      </c>
      <c r="BA23" s="37" t="s">
        <v>70</v>
      </c>
      <c r="BB23" s="31">
        <f t="shared" si="1"/>
        <v>4040</v>
      </c>
      <c r="BC23" s="37" t="s">
        <v>70</v>
      </c>
      <c r="BD23" s="31">
        <v>3920</v>
      </c>
      <c r="BE23" s="37" t="s">
        <v>70</v>
      </c>
      <c r="BF23" s="31">
        <f t="shared" si="6"/>
        <v>3800</v>
      </c>
      <c r="BG23" s="37" t="s">
        <v>70</v>
      </c>
      <c r="BH23" s="31">
        <v>3680</v>
      </c>
      <c r="BI23" s="37" t="s">
        <v>70</v>
      </c>
      <c r="BJ23" s="31">
        <f t="shared" si="7"/>
        <v>3560</v>
      </c>
      <c r="BK23" s="37" t="s">
        <v>70</v>
      </c>
      <c r="BL23" s="31">
        <v>3440</v>
      </c>
      <c r="BM23" s="37" t="s">
        <v>70</v>
      </c>
      <c r="BN23" s="31">
        <f t="shared" si="8"/>
        <v>3320</v>
      </c>
      <c r="BO23" s="37" t="s">
        <v>70</v>
      </c>
      <c r="BP23" s="31">
        <v>3200</v>
      </c>
      <c r="BQ23" s="37" t="s">
        <v>70</v>
      </c>
      <c r="BR23" s="31">
        <f t="shared" si="9"/>
        <v>3080</v>
      </c>
      <c r="BS23" s="37" t="s">
        <v>70</v>
      </c>
      <c r="BT23" s="31">
        <v>2960</v>
      </c>
      <c r="BU23" s="37" t="s">
        <v>70</v>
      </c>
      <c r="BV23" s="31">
        <f t="shared" si="10"/>
        <v>2845</v>
      </c>
      <c r="BW23" s="37" t="s">
        <v>70</v>
      </c>
      <c r="BX23" s="31">
        <v>2730</v>
      </c>
      <c r="BY23" s="37" t="s">
        <v>70</v>
      </c>
      <c r="BZ23" s="31">
        <f t="shared" si="11"/>
        <v>2620</v>
      </c>
      <c r="CA23" s="37" t="s">
        <v>70</v>
      </c>
      <c r="CB23" s="31">
        <v>2510</v>
      </c>
      <c r="CC23" s="37" t="s">
        <v>70</v>
      </c>
      <c r="CD23" s="31">
        <f t="shared" si="12"/>
        <v>2400</v>
      </c>
      <c r="CE23" s="37" t="s">
        <v>70</v>
      </c>
      <c r="CF23" s="31">
        <v>2290</v>
      </c>
      <c r="CG23" s="37" t="s">
        <v>70</v>
      </c>
      <c r="CH23" s="31">
        <f t="shared" si="13"/>
        <v>2185</v>
      </c>
      <c r="CI23" s="37" t="s">
        <v>70</v>
      </c>
      <c r="CJ23" s="31">
        <v>2080</v>
      </c>
      <c r="CK23" s="37" t="s">
        <v>70</v>
      </c>
      <c r="CL23" s="31">
        <f t="shared" si="14"/>
        <v>1995</v>
      </c>
      <c r="CM23" s="37" t="s">
        <v>70</v>
      </c>
      <c r="CN23" s="31">
        <v>1910</v>
      </c>
      <c r="CO23" s="37" t="s">
        <v>70</v>
      </c>
      <c r="CP23" s="31">
        <f t="shared" si="15"/>
        <v>1830</v>
      </c>
      <c r="CQ23" s="37" t="s">
        <v>70</v>
      </c>
      <c r="CR23" s="31">
        <v>1750</v>
      </c>
      <c r="CS23" s="37" t="s">
        <v>70</v>
      </c>
      <c r="CT23" s="31">
        <f t="shared" si="2"/>
        <v>1680</v>
      </c>
      <c r="CU23" s="37" t="s">
        <v>70</v>
      </c>
      <c r="CV23" s="31">
        <v>1610</v>
      </c>
      <c r="CW23" s="37" t="s">
        <v>70</v>
      </c>
      <c r="CZ23" s="31">
        <v>4010</v>
      </c>
      <c r="DA23" s="37" t="s">
        <v>70</v>
      </c>
      <c r="DB23" s="31" t="s">
        <v>135</v>
      </c>
      <c r="DC23" s="37" t="s">
        <v>70</v>
      </c>
      <c r="DD23" s="31" t="s">
        <v>135</v>
      </c>
      <c r="DE23" s="37" t="s">
        <v>70</v>
      </c>
      <c r="DF23" s="31" t="s">
        <v>135</v>
      </c>
      <c r="DG23" s="37" t="s">
        <v>70</v>
      </c>
      <c r="DH23" s="31" t="s">
        <v>135</v>
      </c>
      <c r="DI23" s="37" t="s">
        <v>70</v>
      </c>
      <c r="DJ23" s="31" t="s">
        <v>135</v>
      </c>
      <c r="DK23" s="37" t="s">
        <v>70</v>
      </c>
      <c r="DL23" s="31">
        <v>3750</v>
      </c>
      <c r="DM23" s="37" t="s">
        <v>70</v>
      </c>
      <c r="DN23" s="31">
        <v>3710</v>
      </c>
      <c r="DO23" s="37" t="s">
        <v>70</v>
      </c>
      <c r="DP23" s="31">
        <v>3660</v>
      </c>
      <c r="DQ23" s="37" t="s">
        <v>70</v>
      </c>
      <c r="DR23" s="31">
        <v>3600</v>
      </c>
      <c r="DS23" s="37" t="s">
        <v>70</v>
      </c>
      <c r="DT23" s="31">
        <v>3550</v>
      </c>
      <c r="DU23" s="37" t="s">
        <v>70</v>
      </c>
      <c r="DV23" s="31">
        <v>3490</v>
      </c>
      <c r="DW23" s="37" t="s">
        <v>70</v>
      </c>
      <c r="DX23" s="31">
        <v>3420</v>
      </c>
      <c r="DY23" s="37" t="s">
        <v>70</v>
      </c>
      <c r="DZ23" s="31">
        <v>3360</v>
      </c>
      <c r="EA23" s="37" t="s">
        <v>70</v>
      </c>
      <c r="EB23" s="31">
        <v>3290</v>
      </c>
      <c r="EC23" s="37" t="s">
        <v>70</v>
      </c>
      <c r="ED23" s="31">
        <v>3220</v>
      </c>
      <c r="EE23" s="37" t="s">
        <v>70</v>
      </c>
      <c r="EF23" s="31">
        <f t="shared" si="16"/>
        <v>3150</v>
      </c>
      <c r="EG23" s="37" t="s">
        <v>70</v>
      </c>
      <c r="EH23" s="31">
        <v>3080</v>
      </c>
      <c r="EI23" s="37" t="s">
        <v>70</v>
      </c>
      <c r="EJ23" s="31">
        <f t="shared" si="17"/>
        <v>3000</v>
      </c>
      <c r="EK23" s="37" t="s">
        <v>70</v>
      </c>
      <c r="EL23" s="31">
        <v>2920</v>
      </c>
      <c r="EM23" s="37" t="s">
        <v>70</v>
      </c>
      <c r="EN23" s="31">
        <f t="shared" si="18"/>
        <v>2845</v>
      </c>
      <c r="EO23" s="37" t="s">
        <v>70</v>
      </c>
      <c r="EP23" s="31">
        <v>2770</v>
      </c>
      <c r="EQ23" s="37" t="s">
        <v>70</v>
      </c>
      <c r="ER23" s="31">
        <f t="shared" si="19"/>
        <v>2690</v>
      </c>
      <c r="ES23" s="37" t="s">
        <v>70</v>
      </c>
      <c r="ET23" s="31">
        <v>2610</v>
      </c>
      <c r="EU23" s="37" t="s">
        <v>70</v>
      </c>
      <c r="EV23" s="31">
        <f t="shared" si="20"/>
        <v>2530</v>
      </c>
      <c r="EW23" s="37" t="s">
        <v>70</v>
      </c>
      <c r="EX23" s="31">
        <v>2450</v>
      </c>
      <c r="EY23" s="37" t="s">
        <v>70</v>
      </c>
      <c r="EZ23" s="31">
        <f t="shared" si="21"/>
        <v>2370</v>
      </c>
      <c r="FA23" s="37" t="s">
        <v>70</v>
      </c>
      <c r="FB23" s="31">
        <v>2290</v>
      </c>
      <c r="FC23" s="37" t="s">
        <v>70</v>
      </c>
      <c r="FD23" s="31">
        <f t="shared" si="22"/>
        <v>2210</v>
      </c>
      <c r="FE23" s="37" t="s">
        <v>70</v>
      </c>
      <c r="FF23" s="31">
        <v>2130</v>
      </c>
      <c r="FG23" s="37" t="s">
        <v>70</v>
      </c>
      <c r="FH23" s="31">
        <f t="shared" si="23"/>
        <v>2050</v>
      </c>
      <c r="FI23" s="37" t="s">
        <v>70</v>
      </c>
      <c r="FJ23" s="31">
        <v>1970</v>
      </c>
      <c r="FK23" s="37" t="s">
        <v>70</v>
      </c>
      <c r="FL23" s="31">
        <f t="shared" si="24"/>
        <v>1895</v>
      </c>
      <c r="FM23" s="37" t="s">
        <v>70</v>
      </c>
      <c r="FN23" s="31">
        <v>1820</v>
      </c>
      <c r="FO23" s="37" t="s">
        <v>70</v>
      </c>
      <c r="FP23" s="31">
        <f t="shared" si="25"/>
        <v>1745</v>
      </c>
      <c r="FQ23" s="37" t="s">
        <v>70</v>
      </c>
      <c r="FR23" s="31">
        <v>1670</v>
      </c>
      <c r="FS23" s="37" t="s">
        <v>70</v>
      </c>
      <c r="FT23" s="31">
        <f t="shared" si="26"/>
        <v>1595</v>
      </c>
      <c r="FU23" s="37" t="s">
        <v>70</v>
      </c>
      <c r="FV23" s="31">
        <v>1520</v>
      </c>
      <c r="FW23" s="37" t="s">
        <v>70</v>
      </c>
      <c r="FX23" s="31">
        <f t="shared" si="27"/>
        <v>1455</v>
      </c>
      <c r="FY23" s="37" t="s">
        <v>70</v>
      </c>
      <c r="FZ23" s="31">
        <v>1390</v>
      </c>
      <c r="GA23" s="37" t="s">
        <v>70</v>
      </c>
      <c r="GB23" s="31">
        <f t="shared" si="28"/>
        <v>1330</v>
      </c>
      <c r="GC23" s="37" t="s">
        <v>70</v>
      </c>
      <c r="GD23" s="31">
        <v>1270</v>
      </c>
      <c r="GE23" s="37" t="s">
        <v>70</v>
      </c>
      <c r="GF23" s="31">
        <f t="shared" si="29"/>
        <v>1215</v>
      </c>
      <c r="GG23" s="37" t="s">
        <v>70</v>
      </c>
      <c r="GH23" s="31">
        <v>1160</v>
      </c>
      <c r="GI23" s="37" t="s">
        <v>70</v>
      </c>
      <c r="GJ23" s="31">
        <f t="shared" si="30"/>
        <v>1115</v>
      </c>
      <c r="GK23" s="37" t="s">
        <v>70</v>
      </c>
      <c r="GL23" s="31">
        <v>1070</v>
      </c>
      <c r="GM23" s="37" t="s">
        <v>70</v>
      </c>
    </row>
    <row r="24" spans="1:195">
      <c r="A24" s="19" t="s">
        <v>71</v>
      </c>
      <c r="B24" s="20">
        <v>2.75</v>
      </c>
      <c r="C24" s="20">
        <v>6.08</v>
      </c>
      <c r="D24" s="20">
        <v>7.26</v>
      </c>
      <c r="E24" s="20">
        <v>4.34</v>
      </c>
      <c r="F24" s="19">
        <v>426</v>
      </c>
      <c r="G24" s="19">
        <v>125</v>
      </c>
      <c r="H24" s="22">
        <f t="shared" si="0"/>
        <v>1.6728110599078341</v>
      </c>
      <c r="J24" s="31">
        <v>5620</v>
      </c>
      <c r="K24" s="37" t="s">
        <v>71</v>
      </c>
      <c r="L24" s="31" t="s">
        <v>135</v>
      </c>
      <c r="M24" s="37" t="s">
        <v>71</v>
      </c>
      <c r="N24" s="31" t="s">
        <v>135</v>
      </c>
      <c r="O24" s="37" t="s">
        <v>71</v>
      </c>
      <c r="P24" s="31" t="s">
        <v>135</v>
      </c>
      <c r="Q24" s="37" t="s">
        <v>71</v>
      </c>
      <c r="R24" s="31" t="s">
        <v>135</v>
      </c>
      <c r="S24" s="37" t="s">
        <v>71</v>
      </c>
      <c r="T24" s="31" t="s">
        <v>135</v>
      </c>
      <c r="U24" s="37" t="s">
        <v>71</v>
      </c>
      <c r="V24" s="31">
        <v>5260</v>
      </c>
      <c r="W24" s="37" t="s">
        <v>71</v>
      </c>
      <c r="X24" s="31">
        <v>5190</v>
      </c>
      <c r="Y24" s="37" t="s">
        <v>71</v>
      </c>
      <c r="Z24" s="31">
        <v>5120</v>
      </c>
      <c r="AA24" s="37" t="s">
        <v>71</v>
      </c>
      <c r="AB24" s="31">
        <v>5040</v>
      </c>
      <c r="AC24" s="37" t="s">
        <v>71</v>
      </c>
      <c r="AD24" s="31">
        <v>4960</v>
      </c>
      <c r="AE24" s="37" t="s">
        <v>71</v>
      </c>
      <c r="AF24" s="31">
        <v>4870</v>
      </c>
      <c r="AG24" s="37" t="s">
        <v>71</v>
      </c>
      <c r="AH24" s="31">
        <v>4790</v>
      </c>
      <c r="AI24" s="37" t="s">
        <v>71</v>
      </c>
      <c r="AJ24" s="31">
        <v>4690</v>
      </c>
      <c r="AK24" s="37" t="s">
        <v>71</v>
      </c>
      <c r="AL24" s="31">
        <v>4600</v>
      </c>
      <c r="AM24" s="37" t="s">
        <v>71</v>
      </c>
      <c r="AN24" s="31">
        <v>4500</v>
      </c>
      <c r="AO24" s="37" t="s">
        <v>71</v>
      </c>
      <c r="AP24" s="31">
        <f t="shared" si="3"/>
        <v>4395</v>
      </c>
      <c r="AQ24" s="37" t="s">
        <v>71</v>
      </c>
      <c r="AR24" s="31">
        <v>4290</v>
      </c>
      <c r="AS24" s="37" t="s">
        <v>71</v>
      </c>
      <c r="AT24" s="31">
        <f t="shared" si="4"/>
        <v>4185</v>
      </c>
      <c r="AU24" s="37" t="s">
        <v>71</v>
      </c>
      <c r="AV24" s="31">
        <v>4080</v>
      </c>
      <c r="AW24" s="37" t="s">
        <v>71</v>
      </c>
      <c r="AX24" s="31">
        <f t="shared" si="5"/>
        <v>3965</v>
      </c>
      <c r="AY24" s="37" t="s">
        <v>71</v>
      </c>
      <c r="AZ24" s="31">
        <v>3850</v>
      </c>
      <c r="BA24" s="37" t="s">
        <v>71</v>
      </c>
      <c r="BB24" s="31">
        <f t="shared" si="1"/>
        <v>3740</v>
      </c>
      <c r="BC24" s="37" t="s">
        <v>71</v>
      </c>
      <c r="BD24" s="31">
        <v>3630</v>
      </c>
      <c r="BE24" s="37" t="s">
        <v>71</v>
      </c>
      <c r="BF24" s="31">
        <f t="shared" si="6"/>
        <v>3515</v>
      </c>
      <c r="BG24" s="37" t="s">
        <v>71</v>
      </c>
      <c r="BH24" s="31">
        <v>3400</v>
      </c>
      <c r="BI24" s="37" t="s">
        <v>71</v>
      </c>
      <c r="BJ24" s="31">
        <f t="shared" si="7"/>
        <v>3285</v>
      </c>
      <c r="BK24" s="37" t="s">
        <v>71</v>
      </c>
      <c r="BL24" s="31">
        <v>3170</v>
      </c>
      <c r="BM24" s="37" t="s">
        <v>71</v>
      </c>
      <c r="BN24" s="31">
        <f t="shared" si="8"/>
        <v>3060</v>
      </c>
      <c r="BO24" s="37" t="s">
        <v>71</v>
      </c>
      <c r="BP24" s="31">
        <v>2950</v>
      </c>
      <c r="BQ24" s="37" t="s">
        <v>71</v>
      </c>
      <c r="BR24" s="31">
        <f t="shared" si="9"/>
        <v>2840</v>
      </c>
      <c r="BS24" s="37" t="s">
        <v>71</v>
      </c>
      <c r="BT24" s="31">
        <v>2730</v>
      </c>
      <c r="BU24" s="37" t="s">
        <v>71</v>
      </c>
      <c r="BV24" s="31">
        <f t="shared" si="10"/>
        <v>2620</v>
      </c>
      <c r="BW24" s="37" t="s">
        <v>71</v>
      </c>
      <c r="BX24" s="31">
        <v>2510</v>
      </c>
      <c r="BY24" s="37" t="s">
        <v>71</v>
      </c>
      <c r="BZ24" s="31">
        <f t="shared" si="11"/>
        <v>2405</v>
      </c>
      <c r="CA24" s="37" t="s">
        <v>71</v>
      </c>
      <c r="CB24" s="31">
        <v>2300</v>
      </c>
      <c r="CC24" s="37" t="s">
        <v>71</v>
      </c>
      <c r="CD24" s="31">
        <f t="shared" si="12"/>
        <v>2195</v>
      </c>
      <c r="CE24" s="37" t="s">
        <v>71</v>
      </c>
      <c r="CF24" s="31">
        <v>2090</v>
      </c>
      <c r="CG24" s="37" t="s">
        <v>71</v>
      </c>
      <c r="CH24" s="31">
        <f t="shared" si="13"/>
        <v>2000</v>
      </c>
      <c r="CI24" s="37" t="s">
        <v>71</v>
      </c>
      <c r="CJ24" s="31">
        <v>1910</v>
      </c>
      <c r="CK24" s="37" t="s">
        <v>71</v>
      </c>
      <c r="CL24" s="31">
        <f t="shared" si="14"/>
        <v>1830</v>
      </c>
      <c r="CM24" s="37" t="s">
        <v>71</v>
      </c>
      <c r="CN24" s="31">
        <v>1750</v>
      </c>
      <c r="CO24" s="37" t="s">
        <v>71</v>
      </c>
      <c r="CP24" s="31">
        <f t="shared" si="15"/>
        <v>1675</v>
      </c>
      <c r="CQ24" s="37" t="s">
        <v>71</v>
      </c>
      <c r="CR24" s="31">
        <v>1600</v>
      </c>
      <c r="CS24" s="37" t="s">
        <v>71</v>
      </c>
      <c r="CT24" s="31">
        <f t="shared" si="2"/>
        <v>1540</v>
      </c>
      <c r="CU24" s="37" t="s">
        <v>71</v>
      </c>
      <c r="CV24" s="31">
        <v>1480</v>
      </c>
      <c r="CW24" s="37" t="s">
        <v>71</v>
      </c>
      <c r="CZ24" s="31">
        <v>3740</v>
      </c>
      <c r="DA24" s="37" t="s">
        <v>71</v>
      </c>
      <c r="DB24" s="31" t="s">
        <v>135</v>
      </c>
      <c r="DC24" s="37" t="s">
        <v>71</v>
      </c>
      <c r="DD24" s="31" t="s">
        <v>135</v>
      </c>
      <c r="DE24" s="37" t="s">
        <v>71</v>
      </c>
      <c r="DF24" s="31" t="s">
        <v>135</v>
      </c>
      <c r="DG24" s="37" t="s">
        <v>71</v>
      </c>
      <c r="DH24" s="31" t="s">
        <v>135</v>
      </c>
      <c r="DI24" s="37" t="s">
        <v>71</v>
      </c>
      <c r="DJ24" s="31" t="s">
        <v>135</v>
      </c>
      <c r="DK24" s="37" t="s">
        <v>71</v>
      </c>
      <c r="DL24" s="31">
        <v>3500</v>
      </c>
      <c r="DM24" s="37" t="s">
        <v>71</v>
      </c>
      <c r="DN24" s="31">
        <v>3450</v>
      </c>
      <c r="DO24" s="37" t="s">
        <v>71</v>
      </c>
      <c r="DP24" s="31">
        <v>3410</v>
      </c>
      <c r="DQ24" s="37" t="s">
        <v>71</v>
      </c>
      <c r="DR24" s="31">
        <v>3350</v>
      </c>
      <c r="DS24" s="37" t="s">
        <v>71</v>
      </c>
      <c r="DT24" s="31">
        <v>3300</v>
      </c>
      <c r="DU24" s="37" t="s">
        <v>71</v>
      </c>
      <c r="DV24" s="31">
        <v>3240</v>
      </c>
      <c r="DW24" s="37" t="s">
        <v>71</v>
      </c>
      <c r="DX24" s="31">
        <v>3180</v>
      </c>
      <c r="DY24" s="37" t="s">
        <v>71</v>
      </c>
      <c r="DZ24" s="31">
        <v>3120</v>
      </c>
      <c r="EA24" s="37" t="s">
        <v>71</v>
      </c>
      <c r="EB24" s="31">
        <v>3060</v>
      </c>
      <c r="EC24" s="37" t="s">
        <v>71</v>
      </c>
      <c r="ED24" s="31">
        <v>2990</v>
      </c>
      <c r="EE24" s="37" t="s">
        <v>71</v>
      </c>
      <c r="EF24" s="31">
        <f t="shared" si="16"/>
        <v>2925</v>
      </c>
      <c r="EG24" s="37" t="s">
        <v>71</v>
      </c>
      <c r="EH24" s="31">
        <v>2860</v>
      </c>
      <c r="EI24" s="37" t="s">
        <v>71</v>
      </c>
      <c r="EJ24" s="31">
        <f t="shared" si="17"/>
        <v>2785</v>
      </c>
      <c r="EK24" s="37" t="s">
        <v>71</v>
      </c>
      <c r="EL24" s="31">
        <v>2710</v>
      </c>
      <c r="EM24" s="37" t="s">
        <v>71</v>
      </c>
      <c r="EN24" s="31">
        <f t="shared" si="18"/>
        <v>2635</v>
      </c>
      <c r="EO24" s="37" t="s">
        <v>71</v>
      </c>
      <c r="EP24" s="31">
        <v>2560</v>
      </c>
      <c r="EQ24" s="37" t="s">
        <v>71</v>
      </c>
      <c r="ER24" s="31">
        <f t="shared" si="19"/>
        <v>2485</v>
      </c>
      <c r="ES24" s="37" t="s">
        <v>71</v>
      </c>
      <c r="ET24" s="31">
        <v>2410</v>
      </c>
      <c r="EU24" s="37" t="s">
        <v>71</v>
      </c>
      <c r="EV24" s="31">
        <f t="shared" si="20"/>
        <v>2335</v>
      </c>
      <c r="EW24" s="37" t="s">
        <v>71</v>
      </c>
      <c r="EX24" s="31">
        <v>2260</v>
      </c>
      <c r="EY24" s="37" t="s">
        <v>71</v>
      </c>
      <c r="EZ24" s="31">
        <f t="shared" si="21"/>
        <v>2185</v>
      </c>
      <c r="FA24" s="37" t="s">
        <v>71</v>
      </c>
      <c r="FB24" s="31">
        <v>2110</v>
      </c>
      <c r="FC24" s="37" t="s">
        <v>71</v>
      </c>
      <c r="FD24" s="31">
        <f t="shared" si="22"/>
        <v>2035</v>
      </c>
      <c r="FE24" s="37" t="s">
        <v>71</v>
      </c>
      <c r="FF24" s="31">
        <v>1960</v>
      </c>
      <c r="FG24" s="37" t="s">
        <v>71</v>
      </c>
      <c r="FH24" s="31">
        <f t="shared" si="23"/>
        <v>1885</v>
      </c>
      <c r="FI24" s="37" t="s">
        <v>71</v>
      </c>
      <c r="FJ24" s="31">
        <v>1810</v>
      </c>
      <c r="FK24" s="37" t="s">
        <v>71</v>
      </c>
      <c r="FL24" s="31">
        <f t="shared" si="24"/>
        <v>1740</v>
      </c>
      <c r="FM24" s="37" t="s">
        <v>71</v>
      </c>
      <c r="FN24" s="31">
        <v>1670</v>
      </c>
      <c r="FO24" s="37" t="s">
        <v>71</v>
      </c>
      <c r="FP24" s="31">
        <f t="shared" si="25"/>
        <v>1600</v>
      </c>
      <c r="FQ24" s="37" t="s">
        <v>71</v>
      </c>
      <c r="FR24" s="31">
        <v>1530</v>
      </c>
      <c r="FS24" s="37" t="s">
        <v>71</v>
      </c>
      <c r="FT24" s="31">
        <f t="shared" si="26"/>
        <v>1460</v>
      </c>
      <c r="FU24" s="37" t="s">
        <v>71</v>
      </c>
      <c r="FV24" s="31">
        <v>1390</v>
      </c>
      <c r="FW24" s="37" t="s">
        <v>71</v>
      </c>
      <c r="FX24" s="31">
        <f t="shared" si="27"/>
        <v>1330</v>
      </c>
      <c r="FY24" s="37" t="s">
        <v>71</v>
      </c>
      <c r="FZ24" s="31">
        <v>1270</v>
      </c>
      <c r="GA24" s="37" t="s">
        <v>71</v>
      </c>
      <c r="GB24" s="31">
        <f t="shared" si="28"/>
        <v>1215</v>
      </c>
      <c r="GC24" s="37" t="s">
        <v>71</v>
      </c>
      <c r="GD24" s="31">
        <v>1160</v>
      </c>
      <c r="GE24" s="37" t="s">
        <v>71</v>
      </c>
      <c r="GF24" s="31">
        <f t="shared" si="29"/>
        <v>1115</v>
      </c>
      <c r="GG24" s="37" t="s">
        <v>71</v>
      </c>
      <c r="GH24" s="31">
        <v>1070</v>
      </c>
      <c r="GI24" s="37" t="s">
        <v>71</v>
      </c>
      <c r="GJ24" s="31">
        <f t="shared" si="30"/>
        <v>1026.5</v>
      </c>
      <c r="GK24" s="37" t="s">
        <v>71</v>
      </c>
      <c r="GL24" s="31">
        <v>983</v>
      </c>
      <c r="GM24" s="37" t="s">
        <v>71</v>
      </c>
    </row>
    <row r="25" spans="1:195">
      <c r="A25" s="19" t="s">
        <v>72</v>
      </c>
      <c r="B25" s="20">
        <v>2.92</v>
      </c>
      <c r="C25" s="20">
        <v>6.44</v>
      </c>
      <c r="D25" s="20">
        <v>7.16</v>
      </c>
      <c r="E25" s="20">
        <v>4.3099999999999996</v>
      </c>
      <c r="F25" s="19">
        <v>398</v>
      </c>
      <c r="G25" s="19">
        <v>117</v>
      </c>
      <c r="H25" s="22">
        <f t="shared" si="0"/>
        <v>1.6612529002320187</v>
      </c>
      <c r="J25" s="31">
        <v>5260</v>
      </c>
      <c r="K25" s="37" t="s">
        <v>72</v>
      </c>
      <c r="L25" s="31" t="s">
        <v>135</v>
      </c>
      <c r="M25" s="37" t="s">
        <v>72</v>
      </c>
      <c r="N25" s="31" t="s">
        <v>135</v>
      </c>
      <c r="O25" s="37" t="s">
        <v>72</v>
      </c>
      <c r="P25" s="31" t="s">
        <v>135</v>
      </c>
      <c r="Q25" s="37" t="s">
        <v>72</v>
      </c>
      <c r="R25" s="31" t="s">
        <v>135</v>
      </c>
      <c r="S25" s="37" t="s">
        <v>72</v>
      </c>
      <c r="T25" s="31" t="s">
        <v>135</v>
      </c>
      <c r="U25" s="37" t="s">
        <v>72</v>
      </c>
      <c r="V25" s="31">
        <v>4920</v>
      </c>
      <c r="W25" s="37" t="s">
        <v>72</v>
      </c>
      <c r="X25" s="31">
        <v>4850</v>
      </c>
      <c r="Y25" s="37" t="s">
        <v>72</v>
      </c>
      <c r="Z25" s="31">
        <v>4780</v>
      </c>
      <c r="AA25" s="37" t="s">
        <v>72</v>
      </c>
      <c r="AB25" s="31">
        <v>4710</v>
      </c>
      <c r="AC25" s="37" t="s">
        <v>72</v>
      </c>
      <c r="AD25" s="31">
        <v>4630</v>
      </c>
      <c r="AE25" s="37" t="s">
        <v>72</v>
      </c>
      <c r="AF25" s="31">
        <v>4550</v>
      </c>
      <c r="AG25" s="37" t="s">
        <v>72</v>
      </c>
      <c r="AH25" s="31">
        <v>4470</v>
      </c>
      <c r="AI25" s="37" t="s">
        <v>72</v>
      </c>
      <c r="AJ25" s="31">
        <v>4380</v>
      </c>
      <c r="AK25" s="37" t="s">
        <v>72</v>
      </c>
      <c r="AL25" s="31">
        <v>4290</v>
      </c>
      <c r="AM25" s="37" t="s">
        <v>72</v>
      </c>
      <c r="AN25" s="31">
        <v>4200</v>
      </c>
      <c r="AO25" s="37" t="s">
        <v>72</v>
      </c>
      <c r="AP25" s="31">
        <f t="shared" si="3"/>
        <v>4100</v>
      </c>
      <c r="AQ25" s="37" t="s">
        <v>72</v>
      </c>
      <c r="AR25" s="31">
        <v>4000</v>
      </c>
      <c r="AS25" s="37" t="s">
        <v>72</v>
      </c>
      <c r="AT25" s="31">
        <f t="shared" si="4"/>
        <v>3900</v>
      </c>
      <c r="AU25" s="37" t="s">
        <v>72</v>
      </c>
      <c r="AV25" s="31">
        <v>3800</v>
      </c>
      <c r="AW25" s="37" t="s">
        <v>72</v>
      </c>
      <c r="AX25" s="31">
        <f t="shared" si="5"/>
        <v>3695</v>
      </c>
      <c r="AY25" s="37" t="s">
        <v>72</v>
      </c>
      <c r="AZ25" s="31">
        <v>3590</v>
      </c>
      <c r="BA25" s="37" t="s">
        <v>72</v>
      </c>
      <c r="BB25" s="31">
        <f t="shared" si="1"/>
        <v>3485</v>
      </c>
      <c r="BC25" s="37" t="s">
        <v>72</v>
      </c>
      <c r="BD25" s="31">
        <v>3380</v>
      </c>
      <c r="BE25" s="37" t="s">
        <v>72</v>
      </c>
      <c r="BF25" s="31">
        <f t="shared" si="6"/>
        <v>3270</v>
      </c>
      <c r="BG25" s="37" t="s">
        <v>72</v>
      </c>
      <c r="BH25" s="31">
        <v>3160</v>
      </c>
      <c r="BI25" s="37" t="s">
        <v>72</v>
      </c>
      <c r="BJ25" s="31">
        <f t="shared" si="7"/>
        <v>3055</v>
      </c>
      <c r="BK25" s="37" t="s">
        <v>72</v>
      </c>
      <c r="BL25" s="31">
        <v>2950</v>
      </c>
      <c r="BM25" s="37" t="s">
        <v>72</v>
      </c>
      <c r="BN25" s="31">
        <f t="shared" si="8"/>
        <v>2840</v>
      </c>
      <c r="BO25" s="37" t="s">
        <v>72</v>
      </c>
      <c r="BP25" s="31">
        <v>2730</v>
      </c>
      <c r="BQ25" s="37" t="s">
        <v>72</v>
      </c>
      <c r="BR25" s="31">
        <f t="shared" si="9"/>
        <v>2630</v>
      </c>
      <c r="BS25" s="37" t="s">
        <v>72</v>
      </c>
      <c r="BT25" s="31">
        <v>2530</v>
      </c>
      <c r="BU25" s="37" t="s">
        <v>72</v>
      </c>
      <c r="BV25" s="31">
        <f t="shared" si="10"/>
        <v>2425</v>
      </c>
      <c r="BW25" s="37" t="s">
        <v>72</v>
      </c>
      <c r="BX25" s="31">
        <v>2320</v>
      </c>
      <c r="BY25" s="37" t="s">
        <v>72</v>
      </c>
      <c r="BZ25" s="31">
        <f t="shared" si="11"/>
        <v>2225</v>
      </c>
      <c r="CA25" s="37" t="s">
        <v>72</v>
      </c>
      <c r="CB25" s="31">
        <v>2130</v>
      </c>
      <c r="CC25" s="37" t="s">
        <v>72</v>
      </c>
      <c r="CD25" s="31">
        <f t="shared" si="12"/>
        <v>2030</v>
      </c>
      <c r="CE25" s="37" t="s">
        <v>72</v>
      </c>
      <c r="CF25" s="31">
        <v>1930</v>
      </c>
      <c r="CG25" s="37" t="s">
        <v>72</v>
      </c>
      <c r="CH25" s="31">
        <f t="shared" si="13"/>
        <v>1845</v>
      </c>
      <c r="CI25" s="37" t="s">
        <v>72</v>
      </c>
      <c r="CJ25" s="31">
        <v>1760</v>
      </c>
      <c r="CK25" s="37" t="s">
        <v>72</v>
      </c>
      <c r="CL25" s="31">
        <f t="shared" si="14"/>
        <v>1685</v>
      </c>
      <c r="CM25" s="37" t="s">
        <v>72</v>
      </c>
      <c r="CN25" s="31">
        <v>1610</v>
      </c>
      <c r="CO25" s="37" t="s">
        <v>72</v>
      </c>
      <c r="CP25" s="31">
        <f t="shared" si="15"/>
        <v>1545</v>
      </c>
      <c r="CQ25" s="37" t="s">
        <v>72</v>
      </c>
      <c r="CR25" s="31">
        <v>1480</v>
      </c>
      <c r="CS25" s="37" t="s">
        <v>72</v>
      </c>
      <c r="CT25" s="31">
        <f t="shared" si="2"/>
        <v>1420</v>
      </c>
      <c r="CU25" s="37" t="s">
        <v>72</v>
      </c>
      <c r="CV25" s="31">
        <v>1360</v>
      </c>
      <c r="CW25" s="37" t="s">
        <v>72</v>
      </c>
      <c r="CZ25" s="31">
        <v>3500</v>
      </c>
      <c r="DA25" s="37" t="s">
        <v>72</v>
      </c>
      <c r="DB25" s="31" t="s">
        <v>135</v>
      </c>
      <c r="DC25" s="37" t="s">
        <v>72</v>
      </c>
      <c r="DD25" s="31" t="s">
        <v>135</v>
      </c>
      <c r="DE25" s="37" t="s">
        <v>72</v>
      </c>
      <c r="DF25" s="31" t="s">
        <v>135</v>
      </c>
      <c r="DG25" s="37" t="s">
        <v>72</v>
      </c>
      <c r="DH25" s="31" t="s">
        <v>135</v>
      </c>
      <c r="DI25" s="37" t="s">
        <v>72</v>
      </c>
      <c r="DJ25" s="31" t="s">
        <v>135</v>
      </c>
      <c r="DK25" s="37" t="s">
        <v>72</v>
      </c>
      <c r="DL25" s="31">
        <v>3270</v>
      </c>
      <c r="DM25" s="37" t="s">
        <v>72</v>
      </c>
      <c r="DN25" s="31">
        <v>3230</v>
      </c>
      <c r="DO25" s="37" t="s">
        <v>72</v>
      </c>
      <c r="DP25" s="31">
        <v>3180</v>
      </c>
      <c r="DQ25" s="37" t="s">
        <v>72</v>
      </c>
      <c r="DR25" s="31">
        <v>3130</v>
      </c>
      <c r="DS25" s="37" t="s">
        <v>72</v>
      </c>
      <c r="DT25" s="31">
        <v>3080</v>
      </c>
      <c r="DU25" s="37" t="s">
        <v>72</v>
      </c>
      <c r="DV25" s="31">
        <v>3030</v>
      </c>
      <c r="DW25" s="37" t="s">
        <v>72</v>
      </c>
      <c r="DX25" s="31">
        <v>2970</v>
      </c>
      <c r="DY25" s="37" t="s">
        <v>72</v>
      </c>
      <c r="DZ25" s="31">
        <v>2920</v>
      </c>
      <c r="EA25" s="37" t="s">
        <v>72</v>
      </c>
      <c r="EB25" s="31">
        <v>2850</v>
      </c>
      <c r="EC25" s="37" t="s">
        <v>72</v>
      </c>
      <c r="ED25" s="31">
        <v>2790</v>
      </c>
      <c r="EE25" s="37" t="s">
        <v>72</v>
      </c>
      <c r="EF25" s="31">
        <f t="shared" si="16"/>
        <v>2725</v>
      </c>
      <c r="EG25" s="37" t="s">
        <v>72</v>
      </c>
      <c r="EH25" s="31">
        <v>2660</v>
      </c>
      <c r="EI25" s="37" t="s">
        <v>72</v>
      </c>
      <c r="EJ25" s="31">
        <f t="shared" si="17"/>
        <v>2595</v>
      </c>
      <c r="EK25" s="37" t="s">
        <v>72</v>
      </c>
      <c r="EL25" s="31">
        <v>2530</v>
      </c>
      <c r="EM25" s="37" t="s">
        <v>72</v>
      </c>
      <c r="EN25" s="31">
        <f t="shared" si="18"/>
        <v>2460</v>
      </c>
      <c r="EO25" s="37" t="s">
        <v>72</v>
      </c>
      <c r="EP25" s="31">
        <v>2390</v>
      </c>
      <c r="EQ25" s="37" t="s">
        <v>72</v>
      </c>
      <c r="ER25" s="31">
        <f t="shared" si="19"/>
        <v>2320</v>
      </c>
      <c r="ES25" s="37" t="s">
        <v>72</v>
      </c>
      <c r="ET25" s="31">
        <v>2250</v>
      </c>
      <c r="EU25" s="37" t="s">
        <v>72</v>
      </c>
      <c r="EV25" s="31">
        <f t="shared" si="20"/>
        <v>2175</v>
      </c>
      <c r="EW25" s="37" t="s">
        <v>72</v>
      </c>
      <c r="EX25" s="31">
        <v>2100</v>
      </c>
      <c r="EY25" s="37" t="s">
        <v>72</v>
      </c>
      <c r="EZ25" s="31">
        <f t="shared" si="21"/>
        <v>2030</v>
      </c>
      <c r="FA25" s="37" t="s">
        <v>72</v>
      </c>
      <c r="FB25" s="31">
        <v>1960</v>
      </c>
      <c r="FC25" s="37" t="s">
        <v>72</v>
      </c>
      <c r="FD25" s="31">
        <f t="shared" si="22"/>
        <v>1890</v>
      </c>
      <c r="FE25" s="37" t="s">
        <v>72</v>
      </c>
      <c r="FF25" s="31">
        <v>1820</v>
      </c>
      <c r="FG25" s="37" t="s">
        <v>72</v>
      </c>
      <c r="FH25" s="31">
        <f t="shared" si="23"/>
        <v>1750</v>
      </c>
      <c r="FI25" s="37" t="s">
        <v>72</v>
      </c>
      <c r="FJ25" s="31">
        <v>1680</v>
      </c>
      <c r="FK25" s="37" t="s">
        <v>72</v>
      </c>
      <c r="FL25" s="31">
        <f t="shared" si="24"/>
        <v>1615</v>
      </c>
      <c r="FM25" s="37" t="s">
        <v>72</v>
      </c>
      <c r="FN25" s="31">
        <v>1550</v>
      </c>
      <c r="FO25" s="37" t="s">
        <v>72</v>
      </c>
      <c r="FP25" s="31">
        <f t="shared" si="25"/>
        <v>1480</v>
      </c>
      <c r="FQ25" s="37" t="s">
        <v>72</v>
      </c>
      <c r="FR25" s="31">
        <v>1410</v>
      </c>
      <c r="FS25" s="37" t="s">
        <v>72</v>
      </c>
      <c r="FT25" s="31">
        <f t="shared" si="26"/>
        <v>1350</v>
      </c>
      <c r="FU25" s="37" t="s">
        <v>72</v>
      </c>
      <c r="FV25" s="31">
        <v>1290</v>
      </c>
      <c r="FW25" s="37" t="s">
        <v>72</v>
      </c>
      <c r="FX25" s="31">
        <f t="shared" si="27"/>
        <v>1230</v>
      </c>
      <c r="FY25" s="37" t="s">
        <v>72</v>
      </c>
      <c r="FZ25" s="31">
        <v>1170</v>
      </c>
      <c r="GA25" s="37" t="s">
        <v>72</v>
      </c>
      <c r="GB25" s="31">
        <f t="shared" si="28"/>
        <v>1120</v>
      </c>
      <c r="GC25" s="37" t="s">
        <v>72</v>
      </c>
      <c r="GD25" s="31">
        <v>1070</v>
      </c>
      <c r="GE25" s="37" t="s">
        <v>72</v>
      </c>
      <c r="GF25" s="31">
        <f t="shared" si="29"/>
        <v>1027.5</v>
      </c>
      <c r="GG25" s="37" t="s">
        <v>72</v>
      </c>
      <c r="GH25" s="31">
        <v>985</v>
      </c>
      <c r="GI25" s="37" t="s">
        <v>72</v>
      </c>
      <c r="GJ25" s="31">
        <f t="shared" si="30"/>
        <v>946</v>
      </c>
      <c r="GK25" s="37" t="s">
        <v>72</v>
      </c>
      <c r="GL25" s="31">
        <v>907</v>
      </c>
      <c r="GM25" s="37" t="s">
        <v>72</v>
      </c>
    </row>
    <row r="26" spans="1:195">
      <c r="A26" s="19" t="s">
        <v>73</v>
      </c>
      <c r="B26" s="20">
        <v>3.1</v>
      </c>
      <c r="C26" s="20">
        <v>6.89</v>
      </c>
      <c r="D26" s="20">
        <v>7.07</v>
      </c>
      <c r="E26" s="20">
        <v>4.2699999999999996</v>
      </c>
      <c r="F26" s="19">
        <v>370</v>
      </c>
      <c r="G26" s="19">
        <v>109</v>
      </c>
      <c r="H26" s="22">
        <f t="shared" si="0"/>
        <v>1.6557377049180331</v>
      </c>
      <c r="J26" s="31">
        <v>4900</v>
      </c>
      <c r="K26" s="37" t="s">
        <v>73</v>
      </c>
      <c r="L26" s="31" t="s">
        <v>135</v>
      </c>
      <c r="M26" s="37" t="s">
        <v>73</v>
      </c>
      <c r="N26" s="31" t="s">
        <v>135</v>
      </c>
      <c r="O26" s="37" t="s">
        <v>73</v>
      </c>
      <c r="P26" s="31" t="s">
        <v>135</v>
      </c>
      <c r="Q26" s="37" t="s">
        <v>73</v>
      </c>
      <c r="R26" s="31" t="s">
        <v>135</v>
      </c>
      <c r="S26" s="37" t="s">
        <v>73</v>
      </c>
      <c r="T26" s="31" t="s">
        <v>135</v>
      </c>
      <c r="U26" s="37" t="s">
        <v>73</v>
      </c>
      <c r="V26" s="31">
        <v>4570</v>
      </c>
      <c r="W26" s="37" t="s">
        <v>73</v>
      </c>
      <c r="X26" s="31">
        <v>4510</v>
      </c>
      <c r="Y26" s="37" t="s">
        <v>73</v>
      </c>
      <c r="Z26" s="31">
        <v>4450</v>
      </c>
      <c r="AA26" s="37" t="s">
        <v>73</v>
      </c>
      <c r="AB26" s="31">
        <v>4380</v>
      </c>
      <c r="AC26" s="37" t="s">
        <v>73</v>
      </c>
      <c r="AD26" s="31">
        <v>4310</v>
      </c>
      <c r="AE26" s="37" t="s">
        <v>73</v>
      </c>
      <c r="AF26" s="31">
        <v>4230</v>
      </c>
      <c r="AG26" s="37" t="s">
        <v>73</v>
      </c>
      <c r="AH26" s="31">
        <v>4150</v>
      </c>
      <c r="AI26" s="37" t="s">
        <v>73</v>
      </c>
      <c r="AJ26" s="31">
        <v>4070</v>
      </c>
      <c r="AK26" s="37" t="s">
        <v>73</v>
      </c>
      <c r="AL26" s="31">
        <v>3980</v>
      </c>
      <c r="AM26" s="37" t="s">
        <v>73</v>
      </c>
      <c r="AN26" s="31">
        <v>3890</v>
      </c>
      <c r="AO26" s="37" t="s">
        <v>73</v>
      </c>
      <c r="AP26" s="31">
        <f t="shared" si="3"/>
        <v>3800</v>
      </c>
      <c r="AQ26" s="37" t="s">
        <v>73</v>
      </c>
      <c r="AR26" s="31">
        <v>3710</v>
      </c>
      <c r="AS26" s="37" t="s">
        <v>73</v>
      </c>
      <c r="AT26" s="31">
        <f t="shared" si="4"/>
        <v>3615</v>
      </c>
      <c r="AU26" s="37" t="s">
        <v>73</v>
      </c>
      <c r="AV26" s="31">
        <v>3520</v>
      </c>
      <c r="AW26" s="37" t="s">
        <v>73</v>
      </c>
      <c r="AX26" s="31">
        <f t="shared" si="5"/>
        <v>3420</v>
      </c>
      <c r="AY26" s="37" t="s">
        <v>73</v>
      </c>
      <c r="AZ26" s="31">
        <v>3320</v>
      </c>
      <c r="BA26" s="37" t="s">
        <v>73</v>
      </c>
      <c r="BB26" s="31">
        <f t="shared" si="1"/>
        <v>3220</v>
      </c>
      <c r="BC26" s="37" t="s">
        <v>73</v>
      </c>
      <c r="BD26" s="31">
        <v>3120</v>
      </c>
      <c r="BE26" s="37" t="s">
        <v>73</v>
      </c>
      <c r="BF26" s="31">
        <f t="shared" si="6"/>
        <v>3020</v>
      </c>
      <c r="BG26" s="37" t="s">
        <v>73</v>
      </c>
      <c r="BH26" s="31">
        <v>2920</v>
      </c>
      <c r="BI26" s="37" t="s">
        <v>73</v>
      </c>
      <c r="BJ26" s="31">
        <f t="shared" si="7"/>
        <v>2820</v>
      </c>
      <c r="BK26" s="37" t="s">
        <v>73</v>
      </c>
      <c r="BL26" s="31">
        <v>2720</v>
      </c>
      <c r="BM26" s="37" t="s">
        <v>73</v>
      </c>
      <c r="BN26" s="31">
        <f t="shared" si="8"/>
        <v>2620</v>
      </c>
      <c r="BO26" s="37" t="s">
        <v>73</v>
      </c>
      <c r="BP26" s="31">
        <v>2520</v>
      </c>
      <c r="BQ26" s="37" t="s">
        <v>73</v>
      </c>
      <c r="BR26" s="31">
        <f t="shared" si="9"/>
        <v>2420</v>
      </c>
      <c r="BS26" s="37" t="s">
        <v>73</v>
      </c>
      <c r="BT26" s="31">
        <v>2320</v>
      </c>
      <c r="BU26" s="37" t="s">
        <v>73</v>
      </c>
      <c r="BV26" s="31">
        <f t="shared" si="10"/>
        <v>2225</v>
      </c>
      <c r="BW26" s="37" t="s">
        <v>73</v>
      </c>
      <c r="BX26" s="31">
        <v>2130</v>
      </c>
      <c r="BY26" s="37" t="s">
        <v>73</v>
      </c>
      <c r="BZ26" s="31">
        <f t="shared" si="11"/>
        <v>2040</v>
      </c>
      <c r="CA26" s="37" t="s">
        <v>73</v>
      </c>
      <c r="CB26" s="31">
        <v>1950</v>
      </c>
      <c r="CC26" s="37" t="s">
        <v>73</v>
      </c>
      <c r="CD26" s="31">
        <f t="shared" si="12"/>
        <v>1860</v>
      </c>
      <c r="CE26" s="37" t="s">
        <v>73</v>
      </c>
      <c r="CF26" s="31">
        <v>1770</v>
      </c>
      <c r="CG26" s="37" t="s">
        <v>73</v>
      </c>
      <c r="CH26" s="31">
        <f t="shared" si="13"/>
        <v>1690</v>
      </c>
      <c r="CI26" s="37" t="s">
        <v>73</v>
      </c>
      <c r="CJ26" s="31">
        <v>1610</v>
      </c>
      <c r="CK26" s="37" t="s">
        <v>73</v>
      </c>
      <c r="CL26" s="31">
        <f t="shared" si="14"/>
        <v>1540</v>
      </c>
      <c r="CM26" s="37" t="s">
        <v>73</v>
      </c>
      <c r="CN26" s="31">
        <v>1470</v>
      </c>
      <c r="CO26" s="37" t="s">
        <v>73</v>
      </c>
      <c r="CP26" s="31">
        <f t="shared" si="15"/>
        <v>1410</v>
      </c>
      <c r="CQ26" s="37" t="s">
        <v>73</v>
      </c>
      <c r="CR26" s="31">
        <v>1350</v>
      </c>
      <c r="CS26" s="37" t="s">
        <v>73</v>
      </c>
      <c r="CT26" s="31">
        <f t="shared" si="2"/>
        <v>1300</v>
      </c>
      <c r="CU26" s="37" t="s">
        <v>73</v>
      </c>
      <c r="CV26" s="31">
        <v>1250</v>
      </c>
      <c r="CW26" s="37" t="s">
        <v>73</v>
      </c>
      <c r="CZ26" s="31">
        <v>3260</v>
      </c>
      <c r="DA26" s="37" t="s">
        <v>73</v>
      </c>
      <c r="DB26" s="31" t="s">
        <v>135</v>
      </c>
      <c r="DC26" s="37" t="s">
        <v>73</v>
      </c>
      <c r="DD26" s="31" t="s">
        <v>135</v>
      </c>
      <c r="DE26" s="37" t="s">
        <v>73</v>
      </c>
      <c r="DF26" s="31" t="s">
        <v>135</v>
      </c>
      <c r="DG26" s="37" t="s">
        <v>73</v>
      </c>
      <c r="DH26" s="31" t="s">
        <v>135</v>
      </c>
      <c r="DI26" s="37" t="s">
        <v>73</v>
      </c>
      <c r="DJ26" s="31" t="s">
        <v>135</v>
      </c>
      <c r="DK26" s="37" t="s">
        <v>73</v>
      </c>
      <c r="DL26" s="31">
        <v>3040</v>
      </c>
      <c r="DM26" s="37" t="s">
        <v>73</v>
      </c>
      <c r="DN26" s="31">
        <v>3000</v>
      </c>
      <c r="DO26" s="37" t="s">
        <v>73</v>
      </c>
      <c r="DP26" s="31">
        <v>2960</v>
      </c>
      <c r="DQ26" s="37" t="s">
        <v>73</v>
      </c>
      <c r="DR26" s="31">
        <v>2910</v>
      </c>
      <c r="DS26" s="37" t="s">
        <v>73</v>
      </c>
      <c r="DT26" s="31">
        <v>2870</v>
      </c>
      <c r="DU26" s="37" t="s">
        <v>73</v>
      </c>
      <c r="DV26" s="31">
        <v>2810</v>
      </c>
      <c r="DW26" s="37" t="s">
        <v>73</v>
      </c>
      <c r="DX26" s="31">
        <v>2760</v>
      </c>
      <c r="DY26" s="37" t="s">
        <v>73</v>
      </c>
      <c r="DZ26" s="31">
        <v>2710</v>
      </c>
      <c r="EA26" s="37" t="s">
        <v>73</v>
      </c>
      <c r="EB26" s="31">
        <v>2650</v>
      </c>
      <c r="EC26" s="37" t="s">
        <v>73</v>
      </c>
      <c r="ED26" s="31">
        <v>2590</v>
      </c>
      <c r="EE26" s="37" t="s">
        <v>73</v>
      </c>
      <c r="EF26" s="31">
        <f t="shared" si="16"/>
        <v>2530</v>
      </c>
      <c r="EG26" s="37" t="s">
        <v>73</v>
      </c>
      <c r="EH26" s="31">
        <v>2470</v>
      </c>
      <c r="EI26" s="37" t="s">
        <v>73</v>
      </c>
      <c r="EJ26" s="31">
        <f t="shared" si="17"/>
        <v>2405</v>
      </c>
      <c r="EK26" s="37" t="s">
        <v>73</v>
      </c>
      <c r="EL26" s="31">
        <v>2340</v>
      </c>
      <c r="EM26" s="37" t="s">
        <v>73</v>
      </c>
      <c r="EN26" s="31">
        <f t="shared" si="18"/>
        <v>2275</v>
      </c>
      <c r="EO26" s="37" t="s">
        <v>73</v>
      </c>
      <c r="EP26" s="31">
        <v>2210</v>
      </c>
      <c r="EQ26" s="37" t="s">
        <v>73</v>
      </c>
      <c r="ER26" s="31">
        <f t="shared" si="19"/>
        <v>2145</v>
      </c>
      <c r="ES26" s="37" t="s">
        <v>73</v>
      </c>
      <c r="ET26" s="31">
        <v>2080</v>
      </c>
      <c r="EU26" s="37" t="s">
        <v>73</v>
      </c>
      <c r="EV26" s="31">
        <f t="shared" si="20"/>
        <v>2010</v>
      </c>
      <c r="EW26" s="37" t="s">
        <v>73</v>
      </c>
      <c r="EX26" s="31">
        <v>1940</v>
      </c>
      <c r="EY26" s="37" t="s">
        <v>73</v>
      </c>
      <c r="EZ26" s="31">
        <f t="shared" si="21"/>
        <v>1875</v>
      </c>
      <c r="FA26" s="37" t="s">
        <v>73</v>
      </c>
      <c r="FB26" s="31">
        <v>1810</v>
      </c>
      <c r="FC26" s="37" t="s">
        <v>73</v>
      </c>
      <c r="FD26" s="31">
        <f t="shared" si="22"/>
        <v>1740</v>
      </c>
      <c r="FE26" s="37" t="s">
        <v>73</v>
      </c>
      <c r="FF26" s="31">
        <v>1670</v>
      </c>
      <c r="FG26" s="37" t="s">
        <v>73</v>
      </c>
      <c r="FH26" s="31">
        <f t="shared" si="23"/>
        <v>1605</v>
      </c>
      <c r="FI26" s="37" t="s">
        <v>73</v>
      </c>
      <c r="FJ26" s="31">
        <v>1540</v>
      </c>
      <c r="FK26" s="37" t="s">
        <v>73</v>
      </c>
      <c r="FL26" s="31">
        <f t="shared" si="24"/>
        <v>1480</v>
      </c>
      <c r="FM26" s="37" t="s">
        <v>73</v>
      </c>
      <c r="FN26" s="31">
        <v>1420</v>
      </c>
      <c r="FO26" s="37" t="s">
        <v>73</v>
      </c>
      <c r="FP26" s="31">
        <f t="shared" si="25"/>
        <v>1360</v>
      </c>
      <c r="FQ26" s="37" t="s">
        <v>73</v>
      </c>
      <c r="FR26" s="31">
        <v>1300</v>
      </c>
      <c r="FS26" s="37" t="s">
        <v>73</v>
      </c>
      <c r="FT26" s="31">
        <f t="shared" si="26"/>
        <v>1240</v>
      </c>
      <c r="FU26" s="37" t="s">
        <v>73</v>
      </c>
      <c r="FV26" s="31">
        <v>1180</v>
      </c>
      <c r="FW26" s="37" t="s">
        <v>73</v>
      </c>
      <c r="FX26" s="31">
        <f t="shared" si="27"/>
        <v>1125</v>
      </c>
      <c r="FY26" s="37" t="s">
        <v>73</v>
      </c>
      <c r="FZ26" s="31">
        <v>1070</v>
      </c>
      <c r="GA26" s="37" t="s">
        <v>73</v>
      </c>
      <c r="GB26" s="31">
        <f t="shared" si="28"/>
        <v>1025</v>
      </c>
      <c r="GC26" s="37" t="s">
        <v>73</v>
      </c>
      <c r="GD26" s="31">
        <v>980</v>
      </c>
      <c r="GE26" s="37" t="s">
        <v>73</v>
      </c>
      <c r="GF26" s="31">
        <f t="shared" si="29"/>
        <v>940</v>
      </c>
      <c r="GG26" s="37" t="s">
        <v>73</v>
      </c>
      <c r="GH26" s="31">
        <v>900</v>
      </c>
      <c r="GI26" s="37" t="s">
        <v>73</v>
      </c>
      <c r="GJ26" s="31">
        <f t="shared" si="30"/>
        <v>865</v>
      </c>
      <c r="GK26" s="37" t="s">
        <v>73</v>
      </c>
      <c r="GL26" s="31">
        <v>830</v>
      </c>
      <c r="GM26" s="37" t="s">
        <v>73</v>
      </c>
    </row>
    <row r="27" spans="1:195">
      <c r="A27" s="19" t="s">
        <v>74</v>
      </c>
      <c r="B27" s="20">
        <v>3.31</v>
      </c>
      <c r="C27" s="20">
        <v>7.41</v>
      </c>
      <c r="D27" s="20">
        <v>6.98</v>
      </c>
      <c r="E27" s="20">
        <v>4.24</v>
      </c>
      <c r="F27" s="19">
        <v>342</v>
      </c>
      <c r="G27" s="19">
        <v>101</v>
      </c>
      <c r="H27" s="22">
        <f t="shared" si="0"/>
        <v>1.6462264150943395</v>
      </c>
      <c r="J27" s="31">
        <v>4540</v>
      </c>
      <c r="K27" s="37" t="s">
        <v>74</v>
      </c>
      <c r="L27" s="31" t="s">
        <v>135</v>
      </c>
      <c r="M27" s="37" t="s">
        <v>74</v>
      </c>
      <c r="N27" s="31" t="s">
        <v>135</v>
      </c>
      <c r="O27" s="37" t="s">
        <v>74</v>
      </c>
      <c r="P27" s="31" t="s">
        <v>135</v>
      </c>
      <c r="Q27" s="37" t="s">
        <v>74</v>
      </c>
      <c r="R27" s="31" t="s">
        <v>135</v>
      </c>
      <c r="S27" s="37" t="s">
        <v>74</v>
      </c>
      <c r="T27" s="31" t="s">
        <v>135</v>
      </c>
      <c r="U27" s="37" t="s">
        <v>74</v>
      </c>
      <c r="V27" s="31">
        <v>4230</v>
      </c>
      <c r="W27" s="37" t="s">
        <v>74</v>
      </c>
      <c r="X27" s="31">
        <v>4180</v>
      </c>
      <c r="Y27" s="37" t="s">
        <v>74</v>
      </c>
      <c r="Z27" s="31">
        <v>4120</v>
      </c>
      <c r="AA27" s="37" t="s">
        <v>74</v>
      </c>
      <c r="AB27" s="31">
        <v>4050</v>
      </c>
      <c r="AC27" s="37" t="s">
        <v>74</v>
      </c>
      <c r="AD27" s="31">
        <v>3980</v>
      </c>
      <c r="AE27" s="37" t="s">
        <v>74</v>
      </c>
      <c r="AF27" s="31">
        <v>3910</v>
      </c>
      <c r="AG27" s="37" t="s">
        <v>74</v>
      </c>
      <c r="AH27" s="31">
        <v>3840</v>
      </c>
      <c r="AI27" s="37" t="s">
        <v>74</v>
      </c>
      <c r="AJ27" s="31">
        <v>3760</v>
      </c>
      <c r="AK27" s="37" t="s">
        <v>74</v>
      </c>
      <c r="AL27" s="31">
        <v>3680</v>
      </c>
      <c r="AM27" s="37" t="s">
        <v>74</v>
      </c>
      <c r="AN27" s="31">
        <v>3600</v>
      </c>
      <c r="AO27" s="37" t="s">
        <v>74</v>
      </c>
      <c r="AP27" s="31">
        <f t="shared" si="3"/>
        <v>3510</v>
      </c>
      <c r="AQ27" s="37" t="s">
        <v>74</v>
      </c>
      <c r="AR27" s="31">
        <v>3420</v>
      </c>
      <c r="AS27" s="37" t="s">
        <v>74</v>
      </c>
      <c r="AT27" s="31">
        <f t="shared" si="4"/>
        <v>3330</v>
      </c>
      <c r="AU27" s="37" t="s">
        <v>74</v>
      </c>
      <c r="AV27" s="31">
        <v>3240</v>
      </c>
      <c r="AW27" s="37" t="s">
        <v>74</v>
      </c>
      <c r="AX27" s="31">
        <f t="shared" si="5"/>
        <v>3150</v>
      </c>
      <c r="AY27" s="37" t="s">
        <v>74</v>
      </c>
      <c r="AZ27" s="31">
        <v>3060</v>
      </c>
      <c r="BA27" s="37" t="s">
        <v>74</v>
      </c>
      <c r="BB27" s="31">
        <f t="shared" si="1"/>
        <v>2965</v>
      </c>
      <c r="BC27" s="37" t="s">
        <v>74</v>
      </c>
      <c r="BD27" s="31">
        <v>2870</v>
      </c>
      <c r="BE27" s="37" t="s">
        <v>74</v>
      </c>
      <c r="BF27" s="31">
        <f t="shared" si="6"/>
        <v>2775</v>
      </c>
      <c r="BG27" s="37" t="s">
        <v>74</v>
      </c>
      <c r="BH27" s="31">
        <v>2680</v>
      </c>
      <c r="BI27" s="37" t="s">
        <v>74</v>
      </c>
      <c r="BJ27" s="31">
        <f t="shared" si="7"/>
        <v>2590</v>
      </c>
      <c r="BK27" s="37" t="s">
        <v>74</v>
      </c>
      <c r="BL27" s="31">
        <v>2500</v>
      </c>
      <c r="BM27" s="37" t="s">
        <v>74</v>
      </c>
      <c r="BN27" s="31">
        <f t="shared" si="8"/>
        <v>2405</v>
      </c>
      <c r="BO27" s="37" t="s">
        <v>74</v>
      </c>
      <c r="BP27" s="31">
        <v>2310</v>
      </c>
      <c r="BQ27" s="37" t="s">
        <v>74</v>
      </c>
      <c r="BR27" s="31">
        <f t="shared" si="9"/>
        <v>2220</v>
      </c>
      <c r="BS27" s="37" t="s">
        <v>74</v>
      </c>
      <c r="BT27" s="31">
        <v>2130</v>
      </c>
      <c r="BU27" s="37" t="s">
        <v>74</v>
      </c>
      <c r="BV27" s="31">
        <f t="shared" si="10"/>
        <v>2040</v>
      </c>
      <c r="BW27" s="37" t="s">
        <v>74</v>
      </c>
      <c r="BX27" s="31">
        <v>1950</v>
      </c>
      <c r="BY27" s="37" t="s">
        <v>74</v>
      </c>
      <c r="BZ27" s="31">
        <f t="shared" si="11"/>
        <v>1865</v>
      </c>
      <c r="CA27" s="37" t="s">
        <v>74</v>
      </c>
      <c r="CB27" s="31">
        <v>1780</v>
      </c>
      <c r="CC27" s="37" t="s">
        <v>74</v>
      </c>
      <c r="CD27" s="31">
        <f t="shared" si="12"/>
        <v>1695</v>
      </c>
      <c r="CE27" s="37" t="s">
        <v>74</v>
      </c>
      <c r="CF27" s="31">
        <v>1610</v>
      </c>
      <c r="CG27" s="37" t="s">
        <v>74</v>
      </c>
      <c r="CH27" s="31">
        <f t="shared" si="13"/>
        <v>1540</v>
      </c>
      <c r="CI27" s="37" t="s">
        <v>74</v>
      </c>
      <c r="CJ27" s="31">
        <v>1470</v>
      </c>
      <c r="CK27" s="37" t="s">
        <v>74</v>
      </c>
      <c r="CL27" s="31">
        <f t="shared" si="14"/>
        <v>1410</v>
      </c>
      <c r="CM27" s="37" t="s">
        <v>74</v>
      </c>
      <c r="CN27" s="31">
        <v>1350</v>
      </c>
      <c r="CO27" s="37" t="s">
        <v>74</v>
      </c>
      <c r="CP27" s="31">
        <f t="shared" si="15"/>
        <v>1295</v>
      </c>
      <c r="CQ27" s="37" t="s">
        <v>74</v>
      </c>
      <c r="CR27" s="31">
        <v>1240</v>
      </c>
      <c r="CS27" s="37" t="s">
        <v>74</v>
      </c>
      <c r="CT27" s="31">
        <f t="shared" si="2"/>
        <v>1190</v>
      </c>
      <c r="CU27" s="37" t="s">
        <v>74</v>
      </c>
      <c r="CV27" s="31">
        <v>1140</v>
      </c>
      <c r="CW27" s="37" t="s">
        <v>74</v>
      </c>
      <c r="CZ27" s="31">
        <v>3020</v>
      </c>
      <c r="DA27" s="37" t="s">
        <v>74</v>
      </c>
      <c r="DB27" s="31" t="s">
        <v>135</v>
      </c>
      <c r="DC27" s="37" t="s">
        <v>74</v>
      </c>
      <c r="DD27" s="31" t="s">
        <v>135</v>
      </c>
      <c r="DE27" s="37" t="s">
        <v>74</v>
      </c>
      <c r="DF27" s="31" t="s">
        <v>135</v>
      </c>
      <c r="DG27" s="37" t="s">
        <v>74</v>
      </c>
      <c r="DH27" s="31" t="s">
        <v>135</v>
      </c>
      <c r="DI27" s="37" t="s">
        <v>74</v>
      </c>
      <c r="DJ27" s="31" t="s">
        <v>135</v>
      </c>
      <c r="DK27" s="37" t="s">
        <v>74</v>
      </c>
      <c r="DL27" s="31">
        <v>2820</v>
      </c>
      <c r="DM27" s="37" t="s">
        <v>74</v>
      </c>
      <c r="DN27" s="31">
        <v>2780</v>
      </c>
      <c r="DO27" s="37" t="s">
        <v>74</v>
      </c>
      <c r="DP27" s="31">
        <v>2740</v>
      </c>
      <c r="DQ27" s="37" t="s">
        <v>74</v>
      </c>
      <c r="DR27" s="31">
        <v>2700</v>
      </c>
      <c r="DS27" s="37" t="s">
        <v>74</v>
      </c>
      <c r="DT27" s="31">
        <v>2650</v>
      </c>
      <c r="DU27" s="37" t="s">
        <v>74</v>
      </c>
      <c r="DV27" s="31">
        <v>2600</v>
      </c>
      <c r="DW27" s="37" t="s">
        <v>74</v>
      </c>
      <c r="DX27" s="31">
        <v>2550</v>
      </c>
      <c r="DY27" s="37" t="s">
        <v>74</v>
      </c>
      <c r="DZ27" s="31">
        <v>2500</v>
      </c>
      <c r="EA27" s="37" t="s">
        <v>74</v>
      </c>
      <c r="EB27" s="31">
        <v>2450</v>
      </c>
      <c r="EC27" s="37" t="s">
        <v>74</v>
      </c>
      <c r="ED27" s="31">
        <v>2390</v>
      </c>
      <c r="EE27" s="37" t="s">
        <v>74</v>
      </c>
      <c r="EF27" s="31">
        <f t="shared" si="16"/>
        <v>2335</v>
      </c>
      <c r="EG27" s="37" t="s">
        <v>74</v>
      </c>
      <c r="EH27" s="31">
        <v>2280</v>
      </c>
      <c r="EI27" s="37" t="s">
        <v>74</v>
      </c>
      <c r="EJ27" s="31">
        <f t="shared" si="17"/>
        <v>2220</v>
      </c>
      <c r="EK27" s="37" t="s">
        <v>74</v>
      </c>
      <c r="EL27" s="31">
        <v>2160</v>
      </c>
      <c r="EM27" s="37" t="s">
        <v>74</v>
      </c>
      <c r="EN27" s="31">
        <f t="shared" si="18"/>
        <v>2100</v>
      </c>
      <c r="EO27" s="37" t="s">
        <v>74</v>
      </c>
      <c r="EP27" s="31">
        <v>2040</v>
      </c>
      <c r="EQ27" s="37" t="s">
        <v>74</v>
      </c>
      <c r="ER27" s="31">
        <f t="shared" si="19"/>
        <v>1975</v>
      </c>
      <c r="ES27" s="37" t="s">
        <v>74</v>
      </c>
      <c r="ET27" s="31">
        <v>1910</v>
      </c>
      <c r="EU27" s="37" t="s">
        <v>74</v>
      </c>
      <c r="EV27" s="31">
        <f t="shared" si="20"/>
        <v>1850</v>
      </c>
      <c r="EW27" s="37" t="s">
        <v>74</v>
      </c>
      <c r="EX27" s="31">
        <v>1790</v>
      </c>
      <c r="EY27" s="37" t="s">
        <v>74</v>
      </c>
      <c r="EZ27" s="31">
        <f t="shared" si="21"/>
        <v>1725</v>
      </c>
      <c r="FA27" s="37" t="s">
        <v>74</v>
      </c>
      <c r="FB27" s="31">
        <v>1660</v>
      </c>
      <c r="FC27" s="37" t="s">
        <v>74</v>
      </c>
      <c r="FD27" s="31">
        <f t="shared" si="22"/>
        <v>1600</v>
      </c>
      <c r="FE27" s="37" t="s">
        <v>74</v>
      </c>
      <c r="FF27" s="31">
        <v>1540</v>
      </c>
      <c r="FG27" s="37" t="s">
        <v>74</v>
      </c>
      <c r="FH27" s="31">
        <f t="shared" si="23"/>
        <v>1480</v>
      </c>
      <c r="FI27" s="37" t="s">
        <v>74</v>
      </c>
      <c r="FJ27" s="31">
        <v>1420</v>
      </c>
      <c r="FK27" s="37" t="s">
        <v>74</v>
      </c>
      <c r="FL27" s="31">
        <f t="shared" si="24"/>
        <v>1360</v>
      </c>
      <c r="FM27" s="37" t="s">
        <v>74</v>
      </c>
      <c r="FN27" s="31">
        <v>1300</v>
      </c>
      <c r="FO27" s="37" t="s">
        <v>74</v>
      </c>
      <c r="FP27" s="31">
        <f t="shared" si="25"/>
        <v>1240</v>
      </c>
      <c r="FQ27" s="37" t="s">
        <v>74</v>
      </c>
      <c r="FR27" s="31">
        <v>1180</v>
      </c>
      <c r="FS27" s="37" t="s">
        <v>74</v>
      </c>
      <c r="FT27" s="31">
        <f t="shared" si="26"/>
        <v>1125</v>
      </c>
      <c r="FU27" s="37" t="s">
        <v>74</v>
      </c>
      <c r="FV27" s="31">
        <v>1070</v>
      </c>
      <c r="FW27" s="37" t="s">
        <v>74</v>
      </c>
      <c r="FX27" s="31">
        <f t="shared" si="27"/>
        <v>1024.5</v>
      </c>
      <c r="FY27" s="37" t="s">
        <v>74</v>
      </c>
      <c r="FZ27" s="31">
        <v>979</v>
      </c>
      <c r="GA27" s="37" t="s">
        <v>74</v>
      </c>
      <c r="GB27" s="31">
        <f t="shared" si="28"/>
        <v>937.5</v>
      </c>
      <c r="GC27" s="37" t="s">
        <v>74</v>
      </c>
      <c r="GD27" s="31">
        <v>896</v>
      </c>
      <c r="GE27" s="37" t="s">
        <v>74</v>
      </c>
      <c r="GF27" s="31">
        <f t="shared" si="29"/>
        <v>859.5</v>
      </c>
      <c r="GG27" s="37" t="s">
        <v>74</v>
      </c>
      <c r="GH27" s="31">
        <v>823</v>
      </c>
      <c r="GI27" s="37" t="s">
        <v>74</v>
      </c>
      <c r="GJ27" s="31">
        <f t="shared" si="30"/>
        <v>790.5</v>
      </c>
      <c r="GK27" s="37" t="s">
        <v>74</v>
      </c>
      <c r="GL27" s="31">
        <v>758</v>
      </c>
      <c r="GM27" s="37" t="s">
        <v>74</v>
      </c>
    </row>
    <row r="28" spans="1:195">
      <c r="A28" s="19" t="s">
        <v>75</v>
      </c>
      <c r="B28" s="20">
        <v>3.59</v>
      </c>
      <c r="C28" s="20">
        <v>8.09</v>
      </c>
      <c r="D28" s="20">
        <v>6.88</v>
      </c>
      <c r="E28" s="20">
        <v>4.2</v>
      </c>
      <c r="F28" s="19">
        <v>311</v>
      </c>
      <c r="G28" s="21">
        <v>91.4</v>
      </c>
      <c r="H28" s="22">
        <f t="shared" si="0"/>
        <v>1.638095238095238</v>
      </c>
      <c r="J28" s="31">
        <v>4110</v>
      </c>
      <c r="K28" s="37" t="s">
        <v>75</v>
      </c>
      <c r="L28" s="31" t="s">
        <v>135</v>
      </c>
      <c r="M28" s="37" t="s">
        <v>75</v>
      </c>
      <c r="N28" s="31" t="s">
        <v>135</v>
      </c>
      <c r="O28" s="37" t="s">
        <v>75</v>
      </c>
      <c r="P28" s="31" t="s">
        <v>135</v>
      </c>
      <c r="Q28" s="37" t="s">
        <v>75</v>
      </c>
      <c r="R28" s="31" t="s">
        <v>135</v>
      </c>
      <c r="S28" s="37" t="s">
        <v>75</v>
      </c>
      <c r="T28" s="31" t="s">
        <v>135</v>
      </c>
      <c r="U28" s="37" t="s">
        <v>75</v>
      </c>
      <c r="V28" s="31">
        <v>3830</v>
      </c>
      <c r="W28" s="37" t="s">
        <v>75</v>
      </c>
      <c r="X28" s="31">
        <v>3770</v>
      </c>
      <c r="Y28" s="37" t="s">
        <v>75</v>
      </c>
      <c r="Z28" s="31">
        <v>3720</v>
      </c>
      <c r="AA28" s="37" t="s">
        <v>75</v>
      </c>
      <c r="AB28" s="31">
        <v>3660</v>
      </c>
      <c r="AC28" s="37" t="s">
        <v>75</v>
      </c>
      <c r="AD28" s="31">
        <v>3600</v>
      </c>
      <c r="AE28" s="37" t="s">
        <v>75</v>
      </c>
      <c r="AF28" s="31">
        <v>3530</v>
      </c>
      <c r="AG28" s="37" t="s">
        <v>75</v>
      </c>
      <c r="AH28" s="31">
        <v>3460</v>
      </c>
      <c r="AI28" s="37" t="s">
        <v>75</v>
      </c>
      <c r="AJ28" s="31">
        <v>3390</v>
      </c>
      <c r="AK28" s="37" t="s">
        <v>75</v>
      </c>
      <c r="AL28" s="31">
        <v>3320</v>
      </c>
      <c r="AM28" s="37" t="s">
        <v>75</v>
      </c>
      <c r="AN28" s="31">
        <v>3240</v>
      </c>
      <c r="AO28" s="37" t="s">
        <v>75</v>
      </c>
      <c r="AP28" s="31">
        <f t="shared" si="3"/>
        <v>3160</v>
      </c>
      <c r="AQ28" s="37" t="s">
        <v>75</v>
      </c>
      <c r="AR28" s="31">
        <v>3080</v>
      </c>
      <c r="AS28" s="37" t="s">
        <v>75</v>
      </c>
      <c r="AT28" s="31">
        <f t="shared" si="4"/>
        <v>3000</v>
      </c>
      <c r="AU28" s="37" t="s">
        <v>75</v>
      </c>
      <c r="AV28" s="31">
        <v>2920</v>
      </c>
      <c r="AW28" s="37" t="s">
        <v>75</v>
      </c>
      <c r="AX28" s="31">
        <f t="shared" si="5"/>
        <v>2835</v>
      </c>
      <c r="AY28" s="37" t="s">
        <v>75</v>
      </c>
      <c r="AZ28" s="31">
        <v>2750</v>
      </c>
      <c r="BA28" s="37" t="s">
        <v>75</v>
      </c>
      <c r="BB28" s="31">
        <f t="shared" si="1"/>
        <v>2665</v>
      </c>
      <c r="BC28" s="37" t="s">
        <v>75</v>
      </c>
      <c r="BD28" s="31">
        <v>2580</v>
      </c>
      <c r="BE28" s="37" t="s">
        <v>75</v>
      </c>
      <c r="BF28" s="31">
        <f t="shared" si="6"/>
        <v>2490</v>
      </c>
      <c r="BG28" s="37" t="s">
        <v>75</v>
      </c>
      <c r="BH28" s="31">
        <v>2400</v>
      </c>
      <c r="BI28" s="37" t="s">
        <v>75</v>
      </c>
      <c r="BJ28" s="31">
        <f t="shared" si="7"/>
        <v>2315</v>
      </c>
      <c r="BK28" s="37" t="s">
        <v>75</v>
      </c>
      <c r="BL28" s="31">
        <v>2230</v>
      </c>
      <c r="BM28" s="37" t="s">
        <v>75</v>
      </c>
      <c r="BN28" s="31">
        <f t="shared" si="8"/>
        <v>2145</v>
      </c>
      <c r="BO28" s="37" t="s">
        <v>75</v>
      </c>
      <c r="BP28" s="31">
        <v>2060</v>
      </c>
      <c r="BQ28" s="37" t="s">
        <v>75</v>
      </c>
      <c r="BR28" s="31">
        <f t="shared" si="9"/>
        <v>1980</v>
      </c>
      <c r="BS28" s="37" t="s">
        <v>75</v>
      </c>
      <c r="BT28" s="31">
        <v>1900</v>
      </c>
      <c r="BU28" s="37" t="s">
        <v>75</v>
      </c>
      <c r="BV28" s="31">
        <f t="shared" si="10"/>
        <v>1820</v>
      </c>
      <c r="BW28" s="37" t="s">
        <v>75</v>
      </c>
      <c r="BX28" s="31">
        <v>1740</v>
      </c>
      <c r="BY28" s="37" t="s">
        <v>75</v>
      </c>
      <c r="BZ28" s="31">
        <f t="shared" si="11"/>
        <v>1660</v>
      </c>
      <c r="CA28" s="37" t="s">
        <v>75</v>
      </c>
      <c r="CB28" s="31">
        <v>1580</v>
      </c>
      <c r="CC28" s="37" t="s">
        <v>75</v>
      </c>
      <c r="CD28" s="31">
        <f t="shared" si="12"/>
        <v>1505</v>
      </c>
      <c r="CE28" s="37" t="s">
        <v>75</v>
      </c>
      <c r="CF28" s="31">
        <v>1430</v>
      </c>
      <c r="CG28" s="37" t="s">
        <v>75</v>
      </c>
      <c r="CH28" s="31">
        <f t="shared" si="13"/>
        <v>1370</v>
      </c>
      <c r="CI28" s="37" t="s">
        <v>75</v>
      </c>
      <c r="CJ28" s="31">
        <v>1310</v>
      </c>
      <c r="CK28" s="37" t="s">
        <v>75</v>
      </c>
      <c r="CL28" s="31">
        <f t="shared" si="14"/>
        <v>1255</v>
      </c>
      <c r="CM28" s="37" t="s">
        <v>75</v>
      </c>
      <c r="CN28" s="31">
        <v>1200</v>
      </c>
      <c r="CO28" s="37" t="s">
        <v>75</v>
      </c>
      <c r="CP28" s="31">
        <f t="shared" si="15"/>
        <v>1150</v>
      </c>
      <c r="CQ28" s="37" t="s">
        <v>75</v>
      </c>
      <c r="CR28" s="31">
        <v>1100</v>
      </c>
      <c r="CS28" s="37" t="s">
        <v>75</v>
      </c>
      <c r="CT28" s="31">
        <f t="shared" si="2"/>
        <v>1055</v>
      </c>
      <c r="CU28" s="37" t="s">
        <v>75</v>
      </c>
      <c r="CV28" s="31">
        <v>1010</v>
      </c>
      <c r="CW28" s="37" t="s">
        <v>75</v>
      </c>
      <c r="CZ28" s="31">
        <v>2740</v>
      </c>
      <c r="DA28" s="37" t="s">
        <v>75</v>
      </c>
      <c r="DB28" s="31" t="s">
        <v>135</v>
      </c>
      <c r="DC28" s="37" t="s">
        <v>75</v>
      </c>
      <c r="DD28" s="31" t="s">
        <v>135</v>
      </c>
      <c r="DE28" s="37" t="s">
        <v>75</v>
      </c>
      <c r="DF28" s="31" t="s">
        <v>135</v>
      </c>
      <c r="DG28" s="37" t="s">
        <v>75</v>
      </c>
      <c r="DH28" s="31" t="s">
        <v>135</v>
      </c>
      <c r="DI28" s="37" t="s">
        <v>75</v>
      </c>
      <c r="DJ28" s="31" t="s">
        <v>135</v>
      </c>
      <c r="DK28" s="37" t="s">
        <v>75</v>
      </c>
      <c r="DL28" s="31">
        <v>2550</v>
      </c>
      <c r="DM28" s="37" t="s">
        <v>75</v>
      </c>
      <c r="DN28" s="31">
        <v>2510</v>
      </c>
      <c r="DO28" s="37" t="s">
        <v>75</v>
      </c>
      <c r="DP28" s="31">
        <v>2470</v>
      </c>
      <c r="DQ28" s="37" t="s">
        <v>75</v>
      </c>
      <c r="DR28" s="31">
        <v>2430</v>
      </c>
      <c r="DS28" s="37" t="s">
        <v>75</v>
      </c>
      <c r="DT28" s="31">
        <v>2390</v>
      </c>
      <c r="DU28" s="37" t="s">
        <v>75</v>
      </c>
      <c r="DV28" s="31">
        <v>2350</v>
      </c>
      <c r="DW28" s="37" t="s">
        <v>75</v>
      </c>
      <c r="DX28" s="31">
        <v>2300</v>
      </c>
      <c r="DY28" s="37" t="s">
        <v>75</v>
      </c>
      <c r="DZ28" s="31">
        <v>2260</v>
      </c>
      <c r="EA28" s="37" t="s">
        <v>75</v>
      </c>
      <c r="EB28" s="31">
        <v>2210</v>
      </c>
      <c r="EC28" s="37" t="s">
        <v>75</v>
      </c>
      <c r="ED28" s="31">
        <v>2160</v>
      </c>
      <c r="EE28" s="37" t="s">
        <v>75</v>
      </c>
      <c r="EF28" s="31">
        <f t="shared" si="16"/>
        <v>2105</v>
      </c>
      <c r="EG28" s="37" t="s">
        <v>75</v>
      </c>
      <c r="EH28" s="31">
        <v>2050</v>
      </c>
      <c r="EI28" s="37" t="s">
        <v>75</v>
      </c>
      <c r="EJ28" s="31">
        <f t="shared" si="17"/>
        <v>1995</v>
      </c>
      <c r="EK28" s="37" t="s">
        <v>75</v>
      </c>
      <c r="EL28" s="31">
        <v>1940</v>
      </c>
      <c r="EM28" s="37" t="s">
        <v>75</v>
      </c>
      <c r="EN28" s="31">
        <f t="shared" si="18"/>
        <v>1885</v>
      </c>
      <c r="EO28" s="37" t="s">
        <v>75</v>
      </c>
      <c r="EP28" s="31">
        <v>1830</v>
      </c>
      <c r="EQ28" s="37" t="s">
        <v>75</v>
      </c>
      <c r="ER28" s="31">
        <f t="shared" si="19"/>
        <v>1770</v>
      </c>
      <c r="ES28" s="37" t="s">
        <v>75</v>
      </c>
      <c r="ET28" s="31">
        <v>1710</v>
      </c>
      <c r="EU28" s="37" t="s">
        <v>75</v>
      </c>
      <c r="EV28" s="31">
        <f t="shared" si="20"/>
        <v>1655</v>
      </c>
      <c r="EW28" s="37" t="s">
        <v>75</v>
      </c>
      <c r="EX28" s="31">
        <v>1600</v>
      </c>
      <c r="EY28" s="37" t="s">
        <v>75</v>
      </c>
      <c r="EZ28" s="31">
        <f t="shared" si="21"/>
        <v>1545</v>
      </c>
      <c r="FA28" s="37" t="s">
        <v>75</v>
      </c>
      <c r="FB28" s="31">
        <v>1490</v>
      </c>
      <c r="FC28" s="37" t="s">
        <v>75</v>
      </c>
      <c r="FD28" s="31">
        <f t="shared" si="22"/>
        <v>1430</v>
      </c>
      <c r="FE28" s="37" t="s">
        <v>75</v>
      </c>
      <c r="FF28" s="31">
        <v>1370</v>
      </c>
      <c r="FG28" s="37" t="s">
        <v>75</v>
      </c>
      <c r="FH28" s="31">
        <f t="shared" si="23"/>
        <v>1315</v>
      </c>
      <c r="FI28" s="37" t="s">
        <v>75</v>
      </c>
      <c r="FJ28" s="31">
        <v>1260</v>
      </c>
      <c r="FK28" s="37" t="s">
        <v>75</v>
      </c>
      <c r="FL28" s="31">
        <f t="shared" si="24"/>
        <v>1210</v>
      </c>
      <c r="FM28" s="37" t="s">
        <v>75</v>
      </c>
      <c r="FN28" s="31">
        <v>1160</v>
      </c>
      <c r="FO28" s="37" t="s">
        <v>75</v>
      </c>
      <c r="FP28" s="31">
        <f t="shared" si="25"/>
        <v>1105</v>
      </c>
      <c r="FQ28" s="37" t="s">
        <v>75</v>
      </c>
      <c r="FR28" s="31">
        <v>1050</v>
      </c>
      <c r="FS28" s="37" t="s">
        <v>75</v>
      </c>
      <c r="FT28" s="31">
        <f t="shared" si="26"/>
        <v>1002</v>
      </c>
      <c r="FU28" s="37" t="s">
        <v>75</v>
      </c>
      <c r="FV28" s="31">
        <v>954</v>
      </c>
      <c r="FW28" s="37" t="s">
        <v>75</v>
      </c>
      <c r="FX28" s="31">
        <f t="shared" si="27"/>
        <v>911.5</v>
      </c>
      <c r="FY28" s="37" t="s">
        <v>75</v>
      </c>
      <c r="FZ28" s="31">
        <v>869</v>
      </c>
      <c r="GA28" s="37" t="s">
        <v>75</v>
      </c>
      <c r="GB28" s="31">
        <f t="shared" si="28"/>
        <v>832</v>
      </c>
      <c r="GC28" s="37" t="s">
        <v>75</v>
      </c>
      <c r="GD28" s="31">
        <v>795</v>
      </c>
      <c r="GE28" s="37" t="s">
        <v>75</v>
      </c>
      <c r="GF28" s="31">
        <f t="shared" si="29"/>
        <v>762.5</v>
      </c>
      <c r="GG28" s="37" t="s">
        <v>75</v>
      </c>
      <c r="GH28" s="31">
        <v>730</v>
      </c>
      <c r="GI28" s="37" t="s">
        <v>75</v>
      </c>
      <c r="GJ28" s="31">
        <f t="shared" si="30"/>
        <v>701.5</v>
      </c>
      <c r="GK28" s="37" t="s">
        <v>75</v>
      </c>
      <c r="GL28" s="31">
        <v>673</v>
      </c>
      <c r="GM28" s="37" t="s">
        <v>75</v>
      </c>
    </row>
    <row r="29" spans="1:195">
      <c r="A29" s="19" t="s">
        <v>76</v>
      </c>
      <c r="B29" s="20">
        <v>3.89</v>
      </c>
      <c r="C29" s="20">
        <v>8.84</v>
      </c>
      <c r="D29" s="20">
        <v>6.79</v>
      </c>
      <c r="E29" s="20">
        <v>4.17</v>
      </c>
      <c r="F29" s="19">
        <v>283</v>
      </c>
      <c r="G29" s="21">
        <v>83.3</v>
      </c>
      <c r="H29" s="22">
        <f t="shared" si="0"/>
        <v>1.6282973621103118</v>
      </c>
      <c r="J29" s="31">
        <v>3750</v>
      </c>
      <c r="K29" s="37" t="s">
        <v>76</v>
      </c>
      <c r="L29" s="31" t="s">
        <v>135</v>
      </c>
      <c r="M29" s="37" t="s">
        <v>76</v>
      </c>
      <c r="N29" s="31" t="s">
        <v>135</v>
      </c>
      <c r="O29" s="37" t="s">
        <v>76</v>
      </c>
      <c r="P29" s="31" t="s">
        <v>135</v>
      </c>
      <c r="Q29" s="37" t="s">
        <v>76</v>
      </c>
      <c r="R29" s="31" t="s">
        <v>135</v>
      </c>
      <c r="S29" s="37" t="s">
        <v>76</v>
      </c>
      <c r="T29" s="31" t="s">
        <v>135</v>
      </c>
      <c r="U29" s="37" t="s">
        <v>76</v>
      </c>
      <c r="V29" s="31">
        <v>3480</v>
      </c>
      <c r="W29" s="37" t="s">
        <v>76</v>
      </c>
      <c r="X29" s="31">
        <v>3440</v>
      </c>
      <c r="Y29" s="37" t="s">
        <v>76</v>
      </c>
      <c r="Z29" s="31">
        <v>3380</v>
      </c>
      <c r="AA29" s="37" t="s">
        <v>76</v>
      </c>
      <c r="AB29" s="31">
        <v>3330</v>
      </c>
      <c r="AC29" s="37" t="s">
        <v>76</v>
      </c>
      <c r="AD29" s="31">
        <v>3270</v>
      </c>
      <c r="AE29" s="37" t="s">
        <v>76</v>
      </c>
      <c r="AF29" s="31">
        <v>3210</v>
      </c>
      <c r="AG29" s="37" t="s">
        <v>76</v>
      </c>
      <c r="AH29" s="31">
        <v>3150</v>
      </c>
      <c r="AI29" s="37" t="s">
        <v>76</v>
      </c>
      <c r="AJ29" s="31">
        <v>3080</v>
      </c>
      <c r="AK29" s="37" t="s">
        <v>76</v>
      </c>
      <c r="AL29" s="31">
        <v>3010</v>
      </c>
      <c r="AM29" s="37" t="s">
        <v>76</v>
      </c>
      <c r="AN29" s="31">
        <v>2940</v>
      </c>
      <c r="AO29" s="37" t="s">
        <v>76</v>
      </c>
      <c r="AP29" s="31">
        <f t="shared" si="3"/>
        <v>2870</v>
      </c>
      <c r="AQ29" s="37" t="s">
        <v>76</v>
      </c>
      <c r="AR29" s="31">
        <v>2800</v>
      </c>
      <c r="AS29" s="37" t="s">
        <v>76</v>
      </c>
      <c r="AT29" s="31">
        <f t="shared" si="4"/>
        <v>2720</v>
      </c>
      <c r="AU29" s="37" t="s">
        <v>76</v>
      </c>
      <c r="AV29" s="31">
        <v>2640</v>
      </c>
      <c r="AW29" s="37" t="s">
        <v>76</v>
      </c>
      <c r="AX29" s="31">
        <f t="shared" si="5"/>
        <v>2565</v>
      </c>
      <c r="AY29" s="37" t="s">
        <v>76</v>
      </c>
      <c r="AZ29" s="31">
        <v>2490</v>
      </c>
      <c r="BA29" s="37" t="s">
        <v>76</v>
      </c>
      <c r="BB29" s="31">
        <f t="shared" si="1"/>
        <v>2410</v>
      </c>
      <c r="BC29" s="37" t="s">
        <v>76</v>
      </c>
      <c r="BD29" s="31">
        <v>2330</v>
      </c>
      <c r="BE29" s="37" t="s">
        <v>76</v>
      </c>
      <c r="BF29" s="31">
        <f t="shared" si="6"/>
        <v>2250</v>
      </c>
      <c r="BG29" s="37" t="s">
        <v>76</v>
      </c>
      <c r="BH29" s="31">
        <v>2170</v>
      </c>
      <c r="BI29" s="37" t="s">
        <v>76</v>
      </c>
      <c r="BJ29" s="31">
        <f t="shared" si="7"/>
        <v>2095</v>
      </c>
      <c r="BK29" s="37" t="s">
        <v>76</v>
      </c>
      <c r="BL29" s="31">
        <v>2020</v>
      </c>
      <c r="BM29" s="37" t="s">
        <v>76</v>
      </c>
      <c r="BN29" s="31">
        <f t="shared" si="8"/>
        <v>1940</v>
      </c>
      <c r="BO29" s="37" t="s">
        <v>76</v>
      </c>
      <c r="BP29" s="31">
        <v>1860</v>
      </c>
      <c r="BQ29" s="37" t="s">
        <v>76</v>
      </c>
      <c r="BR29" s="31">
        <f t="shared" si="9"/>
        <v>1785</v>
      </c>
      <c r="BS29" s="37" t="s">
        <v>76</v>
      </c>
      <c r="BT29" s="31">
        <v>1710</v>
      </c>
      <c r="BU29" s="37" t="s">
        <v>76</v>
      </c>
      <c r="BV29" s="31">
        <f t="shared" si="10"/>
        <v>1635</v>
      </c>
      <c r="BW29" s="37" t="s">
        <v>76</v>
      </c>
      <c r="BX29" s="31">
        <v>1560</v>
      </c>
      <c r="BY29" s="37" t="s">
        <v>76</v>
      </c>
      <c r="BZ29" s="31">
        <f t="shared" si="11"/>
        <v>1490</v>
      </c>
      <c r="CA29" s="37" t="s">
        <v>76</v>
      </c>
      <c r="CB29" s="31">
        <v>1420</v>
      </c>
      <c r="CC29" s="37" t="s">
        <v>76</v>
      </c>
      <c r="CD29" s="31">
        <f t="shared" si="12"/>
        <v>1355</v>
      </c>
      <c r="CE29" s="37" t="s">
        <v>76</v>
      </c>
      <c r="CF29" s="31">
        <v>1290</v>
      </c>
      <c r="CG29" s="37" t="s">
        <v>76</v>
      </c>
      <c r="CH29" s="31">
        <f t="shared" si="13"/>
        <v>1230</v>
      </c>
      <c r="CI29" s="37" t="s">
        <v>76</v>
      </c>
      <c r="CJ29" s="31">
        <v>1170</v>
      </c>
      <c r="CK29" s="37" t="s">
        <v>76</v>
      </c>
      <c r="CL29" s="31">
        <f t="shared" si="14"/>
        <v>1120</v>
      </c>
      <c r="CM29" s="37" t="s">
        <v>76</v>
      </c>
      <c r="CN29" s="31">
        <v>1070</v>
      </c>
      <c r="CO29" s="37" t="s">
        <v>76</v>
      </c>
      <c r="CP29" s="31">
        <f t="shared" si="15"/>
        <v>1028</v>
      </c>
      <c r="CQ29" s="37" t="s">
        <v>76</v>
      </c>
      <c r="CR29" s="31">
        <v>986</v>
      </c>
      <c r="CS29" s="37" t="s">
        <v>76</v>
      </c>
      <c r="CT29" s="31">
        <f t="shared" si="2"/>
        <v>947.5</v>
      </c>
      <c r="CU29" s="37" t="s">
        <v>76</v>
      </c>
      <c r="CV29" s="31">
        <v>909</v>
      </c>
      <c r="CW29" s="37" t="s">
        <v>76</v>
      </c>
      <c r="CZ29" s="31">
        <v>2490</v>
      </c>
      <c r="DA29" s="37" t="s">
        <v>76</v>
      </c>
      <c r="DB29" s="31" t="s">
        <v>135</v>
      </c>
      <c r="DC29" s="37" t="s">
        <v>76</v>
      </c>
      <c r="DD29" s="31" t="s">
        <v>135</v>
      </c>
      <c r="DE29" s="37" t="s">
        <v>76</v>
      </c>
      <c r="DF29" s="31" t="s">
        <v>135</v>
      </c>
      <c r="DG29" s="37" t="s">
        <v>76</v>
      </c>
      <c r="DH29" s="31" t="s">
        <v>135</v>
      </c>
      <c r="DI29" s="37" t="s">
        <v>76</v>
      </c>
      <c r="DJ29" s="31" t="s">
        <v>135</v>
      </c>
      <c r="DK29" s="37" t="s">
        <v>76</v>
      </c>
      <c r="DL29" s="31">
        <v>2320</v>
      </c>
      <c r="DM29" s="37" t="s">
        <v>76</v>
      </c>
      <c r="DN29" s="31">
        <v>2290</v>
      </c>
      <c r="DO29" s="37" t="s">
        <v>76</v>
      </c>
      <c r="DP29" s="31">
        <v>2250</v>
      </c>
      <c r="DQ29" s="37" t="s">
        <v>76</v>
      </c>
      <c r="DR29" s="31">
        <v>2210</v>
      </c>
      <c r="DS29" s="37" t="s">
        <v>76</v>
      </c>
      <c r="DT29" s="31">
        <v>2180</v>
      </c>
      <c r="DU29" s="37" t="s">
        <v>76</v>
      </c>
      <c r="DV29" s="31">
        <v>2140</v>
      </c>
      <c r="DW29" s="37" t="s">
        <v>76</v>
      </c>
      <c r="DX29" s="31">
        <v>2090</v>
      </c>
      <c r="DY29" s="37" t="s">
        <v>76</v>
      </c>
      <c r="DZ29" s="31">
        <v>2050</v>
      </c>
      <c r="EA29" s="37" t="s">
        <v>76</v>
      </c>
      <c r="EB29" s="31">
        <v>2000</v>
      </c>
      <c r="EC29" s="37" t="s">
        <v>76</v>
      </c>
      <c r="ED29" s="31">
        <v>1960</v>
      </c>
      <c r="EE29" s="37" t="s">
        <v>76</v>
      </c>
      <c r="EF29" s="31">
        <f t="shared" si="16"/>
        <v>1910</v>
      </c>
      <c r="EG29" s="37" t="s">
        <v>76</v>
      </c>
      <c r="EH29" s="31">
        <v>1860</v>
      </c>
      <c r="EI29" s="37" t="s">
        <v>76</v>
      </c>
      <c r="EJ29" s="31">
        <f t="shared" si="17"/>
        <v>1810</v>
      </c>
      <c r="EK29" s="37" t="s">
        <v>76</v>
      </c>
      <c r="EL29" s="31">
        <v>1760</v>
      </c>
      <c r="EM29" s="37" t="s">
        <v>76</v>
      </c>
      <c r="EN29" s="31">
        <f t="shared" si="18"/>
        <v>1710</v>
      </c>
      <c r="EO29" s="37" t="s">
        <v>76</v>
      </c>
      <c r="EP29" s="31">
        <v>1660</v>
      </c>
      <c r="EQ29" s="37" t="s">
        <v>76</v>
      </c>
      <c r="ER29" s="31">
        <f t="shared" si="19"/>
        <v>1605</v>
      </c>
      <c r="ES29" s="37" t="s">
        <v>76</v>
      </c>
      <c r="ET29" s="31">
        <v>1550</v>
      </c>
      <c r="EU29" s="37" t="s">
        <v>76</v>
      </c>
      <c r="EV29" s="31">
        <f t="shared" si="20"/>
        <v>1500</v>
      </c>
      <c r="EW29" s="37" t="s">
        <v>76</v>
      </c>
      <c r="EX29" s="31">
        <v>1450</v>
      </c>
      <c r="EY29" s="37" t="s">
        <v>76</v>
      </c>
      <c r="EZ29" s="31">
        <f t="shared" si="21"/>
        <v>1395</v>
      </c>
      <c r="FA29" s="37" t="s">
        <v>76</v>
      </c>
      <c r="FB29" s="31">
        <v>1340</v>
      </c>
      <c r="FC29" s="37" t="s">
        <v>76</v>
      </c>
      <c r="FD29" s="31">
        <f t="shared" si="22"/>
        <v>1290</v>
      </c>
      <c r="FE29" s="37" t="s">
        <v>76</v>
      </c>
      <c r="FF29" s="31">
        <v>1240</v>
      </c>
      <c r="FG29" s="37" t="s">
        <v>76</v>
      </c>
      <c r="FH29" s="31">
        <f t="shared" si="23"/>
        <v>1190</v>
      </c>
      <c r="FI29" s="37" t="s">
        <v>76</v>
      </c>
      <c r="FJ29" s="31">
        <v>1140</v>
      </c>
      <c r="FK29" s="37" t="s">
        <v>76</v>
      </c>
      <c r="FL29" s="31">
        <f t="shared" si="24"/>
        <v>1090</v>
      </c>
      <c r="FM29" s="37" t="s">
        <v>76</v>
      </c>
      <c r="FN29" s="31">
        <v>1040</v>
      </c>
      <c r="FO29" s="37" t="s">
        <v>76</v>
      </c>
      <c r="FP29" s="31">
        <f t="shared" si="25"/>
        <v>992.5</v>
      </c>
      <c r="FQ29" s="37" t="s">
        <v>76</v>
      </c>
      <c r="FR29" s="31">
        <v>945</v>
      </c>
      <c r="FS29" s="37" t="s">
        <v>76</v>
      </c>
      <c r="FT29" s="31">
        <f t="shared" si="26"/>
        <v>901</v>
      </c>
      <c r="FU29" s="37" t="s">
        <v>76</v>
      </c>
      <c r="FV29" s="31">
        <v>857</v>
      </c>
      <c r="FW29" s="37" t="s">
        <v>76</v>
      </c>
      <c r="FX29" s="31">
        <f t="shared" si="27"/>
        <v>819</v>
      </c>
      <c r="FY29" s="37" t="s">
        <v>76</v>
      </c>
      <c r="FZ29" s="31">
        <v>781</v>
      </c>
      <c r="GA29" s="37" t="s">
        <v>76</v>
      </c>
      <c r="GB29" s="31">
        <f t="shared" si="28"/>
        <v>748</v>
      </c>
      <c r="GC29" s="37" t="s">
        <v>76</v>
      </c>
      <c r="GD29" s="31">
        <v>715</v>
      </c>
      <c r="GE29" s="37" t="s">
        <v>76</v>
      </c>
      <c r="GF29" s="31">
        <f t="shared" si="29"/>
        <v>685.5</v>
      </c>
      <c r="GG29" s="37" t="s">
        <v>76</v>
      </c>
      <c r="GH29" s="31">
        <v>656</v>
      </c>
      <c r="GI29" s="37" t="s">
        <v>76</v>
      </c>
      <c r="GJ29" s="31">
        <f t="shared" si="30"/>
        <v>630.5</v>
      </c>
      <c r="GK29" s="37" t="s">
        <v>76</v>
      </c>
      <c r="GL29" s="31">
        <v>605</v>
      </c>
      <c r="GM29" s="37" t="s">
        <v>76</v>
      </c>
    </row>
    <row r="30" spans="1:195">
      <c r="A30" s="19" t="s">
        <v>77</v>
      </c>
      <c r="B30" s="20">
        <v>4.2300000000000004</v>
      </c>
      <c r="C30" s="20">
        <v>9.7100000000000009</v>
      </c>
      <c r="D30" s="20">
        <v>6.71</v>
      </c>
      <c r="E30" s="20">
        <v>4.13</v>
      </c>
      <c r="F30" s="19">
        <v>257</v>
      </c>
      <c r="G30" s="21">
        <v>75.599999999999994</v>
      </c>
      <c r="H30" s="22">
        <f t="shared" si="0"/>
        <v>1.6246973365617434</v>
      </c>
      <c r="J30" s="31">
        <v>3400</v>
      </c>
      <c r="K30" s="37" t="s">
        <v>77</v>
      </c>
      <c r="L30" s="31">
        <v>3330</v>
      </c>
      <c r="M30" s="37" t="s">
        <v>77</v>
      </c>
      <c r="N30" s="31">
        <v>3300</v>
      </c>
      <c r="O30" s="37" t="s">
        <v>77</v>
      </c>
      <c r="P30" s="31">
        <v>3270</v>
      </c>
      <c r="Q30" s="37" t="s">
        <v>77</v>
      </c>
      <c r="R30" s="31">
        <v>3240</v>
      </c>
      <c r="S30" s="37" t="s">
        <v>77</v>
      </c>
      <c r="T30" s="31">
        <v>3200</v>
      </c>
      <c r="U30" s="37" t="s">
        <v>77</v>
      </c>
      <c r="V30" s="31">
        <v>3160</v>
      </c>
      <c r="W30" s="37" t="s">
        <v>77</v>
      </c>
      <c r="X30" s="31">
        <v>3110</v>
      </c>
      <c r="Y30" s="37" t="s">
        <v>77</v>
      </c>
      <c r="Z30" s="31">
        <v>3060</v>
      </c>
      <c r="AA30" s="37" t="s">
        <v>77</v>
      </c>
      <c r="AB30" s="31">
        <v>3010</v>
      </c>
      <c r="AC30" s="37" t="s">
        <v>77</v>
      </c>
      <c r="AD30" s="31">
        <v>2960</v>
      </c>
      <c r="AE30" s="37" t="s">
        <v>77</v>
      </c>
      <c r="AF30" s="31">
        <v>2900</v>
      </c>
      <c r="AG30" s="37" t="s">
        <v>77</v>
      </c>
      <c r="AH30" s="31">
        <v>2850</v>
      </c>
      <c r="AI30" s="37" t="s">
        <v>77</v>
      </c>
      <c r="AJ30" s="31">
        <v>2790</v>
      </c>
      <c r="AK30" s="37" t="s">
        <v>77</v>
      </c>
      <c r="AL30" s="31">
        <v>2720</v>
      </c>
      <c r="AM30" s="37" t="s">
        <v>77</v>
      </c>
      <c r="AN30" s="31">
        <v>2660</v>
      </c>
      <c r="AO30" s="37" t="s">
        <v>77</v>
      </c>
      <c r="AP30" s="31">
        <f t="shared" si="3"/>
        <v>2590</v>
      </c>
      <c r="AQ30" s="37" t="s">
        <v>77</v>
      </c>
      <c r="AR30" s="31">
        <v>2520</v>
      </c>
      <c r="AS30" s="37" t="s">
        <v>77</v>
      </c>
      <c r="AT30" s="31">
        <f t="shared" si="4"/>
        <v>2450</v>
      </c>
      <c r="AU30" s="37" t="s">
        <v>77</v>
      </c>
      <c r="AV30" s="31">
        <v>2380</v>
      </c>
      <c r="AW30" s="37" t="s">
        <v>77</v>
      </c>
      <c r="AX30" s="31">
        <f t="shared" si="5"/>
        <v>2310</v>
      </c>
      <c r="AY30" s="37" t="s">
        <v>77</v>
      </c>
      <c r="AZ30" s="31">
        <v>2240</v>
      </c>
      <c r="BA30" s="37" t="s">
        <v>77</v>
      </c>
      <c r="BB30" s="31">
        <f t="shared" si="1"/>
        <v>2170</v>
      </c>
      <c r="BC30" s="37" t="s">
        <v>77</v>
      </c>
      <c r="BD30" s="31">
        <v>2100</v>
      </c>
      <c r="BE30" s="37" t="s">
        <v>77</v>
      </c>
      <c r="BF30" s="31">
        <f t="shared" si="6"/>
        <v>2025</v>
      </c>
      <c r="BG30" s="37" t="s">
        <v>77</v>
      </c>
      <c r="BH30" s="31">
        <v>1950</v>
      </c>
      <c r="BI30" s="37" t="s">
        <v>77</v>
      </c>
      <c r="BJ30" s="31">
        <f t="shared" si="7"/>
        <v>1880</v>
      </c>
      <c r="BK30" s="37" t="s">
        <v>77</v>
      </c>
      <c r="BL30" s="31">
        <v>1810</v>
      </c>
      <c r="BM30" s="37" t="s">
        <v>77</v>
      </c>
      <c r="BN30" s="31">
        <f t="shared" si="8"/>
        <v>1740</v>
      </c>
      <c r="BO30" s="37" t="s">
        <v>77</v>
      </c>
      <c r="BP30" s="31">
        <v>1670</v>
      </c>
      <c r="BQ30" s="37" t="s">
        <v>77</v>
      </c>
      <c r="BR30" s="31">
        <f t="shared" si="9"/>
        <v>1600</v>
      </c>
      <c r="BS30" s="37" t="s">
        <v>77</v>
      </c>
      <c r="BT30" s="31">
        <v>1530</v>
      </c>
      <c r="BU30" s="37" t="s">
        <v>77</v>
      </c>
      <c r="BV30" s="31">
        <f t="shared" si="10"/>
        <v>1465</v>
      </c>
      <c r="BW30" s="37" t="s">
        <v>77</v>
      </c>
      <c r="BX30" s="31">
        <v>1400</v>
      </c>
      <c r="BY30" s="37" t="s">
        <v>77</v>
      </c>
      <c r="BZ30" s="31">
        <f t="shared" si="11"/>
        <v>1330</v>
      </c>
      <c r="CA30" s="37" t="s">
        <v>77</v>
      </c>
      <c r="CB30" s="31">
        <v>1260</v>
      </c>
      <c r="CC30" s="37" t="s">
        <v>77</v>
      </c>
      <c r="CD30" s="31" t="s">
        <v>135</v>
      </c>
      <c r="CE30" s="37" t="s">
        <v>77</v>
      </c>
      <c r="CF30" s="31" t="s">
        <v>135</v>
      </c>
      <c r="CG30" s="37" t="s">
        <v>77</v>
      </c>
      <c r="CH30" s="31" t="s">
        <v>135</v>
      </c>
      <c r="CI30" s="37" t="s">
        <v>77</v>
      </c>
      <c r="CJ30" s="31" t="s">
        <v>135</v>
      </c>
      <c r="CK30" s="37" t="s">
        <v>77</v>
      </c>
      <c r="CL30" s="31" t="s">
        <v>135</v>
      </c>
      <c r="CM30" s="37" t="s">
        <v>77</v>
      </c>
      <c r="CN30" s="31" t="s">
        <v>135</v>
      </c>
      <c r="CO30" s="37" t="s">
        <v>77</v>
      </c>
      <c r="CP30" s="31" t="s">
        <v>135</v>
      </c>
      <c r="CQ30" s="37" t="s">
        <v>77</v>
      </c>
      <c r="CR30" s="31" t="s">
        <v>135</v>
      </c>
      <c r="CS30" s="37" t="s">
        <v>77</v>
      </c>
      <c r="CT30" s="31" t="s">
        <v>135</v>
      </c>
      <c r="CU30" s="37" t="s">
        <v>77</v>
      </c>
      <c r="CV30" s="31" t="s">
        <v>135</v>
      </c>
      <c r="CW30" s="37" t="s">
        <v>77</v>
      </c>
      <c r="CZ30" s="31">
        <v>2260</v>
      </c>
      <c r="DA30" s="37" t="s">
        <v>77</v>
      </c>
      <c r="DB30" s="31">
        <v>2210</v>
      </c>
      <c r="DC30" s="37" t="s">
        <v>77</v>
      </c>
      <c r="DD30" s="31">
        <v>2200</v>
      </c>
      <c r="DE30" s="37" t="s">
        <v>77</v>
      </c>
      <c r="DF30" s="31">
        <v>2180</v>
      </c>
      <c r="DG30" s="37" t="s">
        <v>77</v>
      </c>
      <c r="DH30" s="31">
        <v>2150</v>
      </c>
      <c r="DI30" s="37" t="s">
        <v>77</v>
      </c>
      <c r="DJ30" s="31">
        <v>2130</v>
      </c>
      <c r="DK30" s="37" t="s">
        <v>77</v>
      </c>
      <c r="DL30" s="31">
        <v>2100</v>
      </c>
      <c r="DM30" s="37" t="s">
        <v>77</v>
      </c>
      <c r="DN30" s="31">
        <v>2070</v>
      </c>
      <c r="DO30" s="37" t="s">
        <v>77</v>
      </c>
      <c r="DP30" s="31">
        <v>2040</v>
      </c>
      <c r="DQ30" s="37" t="s">
        <v>77</v>
      </c>
      <c r="DR30" s="31">
        <v>2010</v>
      </c>
      <c r="DS30" s="37" t="s">
        <v>77</v>
      </c>
      <c r="DT30" s="31">
        <v>1970</v>
      </c>
      <c r="DU30" s="37" t="s">
        <v>77</v>
      </c>
      <c r="DV30" s="31">
        <v>1930</v>
      </c>
      <c r="DW30" s="37" t="s">
        <v>77</v>
      </c>
      <c r="DX30" s="31">
        <v>1890</v>
      </c>
      <c r="DY30" s="37" t="s">
        <v>77</v>
      </c>
      <c r="DZ30" s="31">
        <v>1850</v>
      </c>
      <c r="EA30" s="37" t="s">
        <v>77</v>
      </c>
      <c r="EB30" s="31">
        <v>1810</v>
      </c>
      <c r="EC30" s="37" t="s">
        <v>77</v>
      </c>
      <c r="ED30" s="31">
        <v>1770</v>
      </c>
      <c r="EE30" s="37" t="s">
        <v>77</v>
      </c>
      <c r="EF30" s="31">
        <f t="shared" si="16"/>
        <v>1725</v>
      </c>
      <c r="EG30" s="37" t="s">
        <v>77</v>
      </c>
      <c r="EH30" s="31">
        <v>1680</v>
      </c>
      <c r="EI30" s="37" t="s">
        <v>77</v>
      </c>
      <c r="EJ30" s="31">
        <f t="shared" si="17"/>
        <v>1635</v>
      </c>
      <c r="EK30" s="37" t="s">
        <v>77</v>
      </c>
      <c r="EL30" s="31">
        <v>1590</v>
      </c>
      <c r="EM30" s="37" t="s">
        <v>77</v>
      </c>
      <c r="EN30" s="31">
        <f t="shared" si="18"/>
        <v>1540</v>
      </c>
      <c r="EO30" s="37" t="s">
        <v>77</v>
      </c>
      <c r="EP30" s="31">
        <v>1490</v>
      </c>
      <c r="EQ30" s="37" t="s">
        <v>77</v>
      </c>
      <c r="ER30" s="31">
        <f t="shared" si="19"/>
        <v>1445</v>
      </c>
      <c r="ES30" s="37" t="s">
        <v>77</v>
      </c>
      <c r="ET30" s="31">
        <v>1400</v>
      </c>
      <c r="EU30" s="37" t="s">
        <v>77</v>
      </c>
      <c r="EV30" s="31">
        <f t="shared" si="20"/>
        <v>1350</v>
      </c>
      <c r="EW30" s="37" t="s">
        <v>77</v>
      </c>
      <c r="EX30" s="31">
        <v>1300</v>
      </c>
      <c r="EY30" s="37" t="s">
        <v>77</v>
      </c>
      <c r="EZ30" s="31">
        <f t="shared" si="21"/>
        <v>1250</v>
      </c>
      <c r="FA30" s="37" t="s">
        <v>77</v>
      </c>
      <c r="FB30" s="31">
        <v>1200</v>
      </c>
      <c r="FC30" s="37" t="s">
        <v>77</v>
      </c>
      <c r="FD30" s="31">
        <f t="shared" si="22"/>
        <v>1155</v>
      </c>
      <c r="FE30" s="37" t="s">
        <v>77</v>
      </c>
      <c r="FF30" s="31">
        <v>1110</v>
      </c>
      <c r="FG30" s="37" t="s">
        <v>77</v>
      </c>
      <c r="FH30" s="31">
        <f t="shared" si="23"/>
        <v>1065</v>
      </c>
      <c r="FI30" s="37" t="s">
        <v>77</v>
      </c>
      <c r="FJ30" s="31">
        <v>1020</v>
      </c>
      <c r="FK30" s="37" t="s">
        <v>77</v>
      </c>
      <c r="FL30" s="31">
        <f t="shared" si="24"/>
        <v>974</v>
      </c>
      <c r="FM30" s="37" t="s">
        <v>77</v>
      </c>
      <c r="FN30" s="31">
        <v>928</v>
      </c>
      <c r="FO30" s="37" t="s">
        <v>77</v>
      </c>
      <c r="FP30" s="31">
        <f t="shared" si="25"/>
        <v>884.5</v>
      </c>
      <c r="FQ30" s="37" t="s">
        <v>77</v>
      </c>
      <c r="FR30" s="31">
        <v>841</v>
      </c>
      <c r="FS30" s="37" t="s">
        <v>77</v>
      </c>
      <c r="FT30" s="31" t="s">
        <v>135</v>
      </c>
      <c r="FU30" s="37" t="s">
        <v>77</v>
      </c>
      <c r="FV30" s="31" t="s">
        <v>135</v>
      </c>
      <c r="FW30" s="37" t="s">
        <v>77</v>
      </c>
      <c r="FX30" s="31" t="s">
        <v>135</v>
      </c>
      <c r="FY30" s="37" t="s">
        <v>77</v>
      </c>
      <c r="FZ30" s="31" t="s">
        <v>135</v>
      </c>
      <c r="GA30" s="37" t="s">
        <v>77</v>
      </c>
      <c r="GB30" s="31" t="s">
        <v>135</v>
      </c>
      <c r="GC30" s="37" t="s">
        <v>77</v>
      </c>
      <c r="GD30" s="31" t="s">
        <v>135</v>
      </c>
      <c r="GE30" s="37" t="s">
        <v>77</v>
      </c>
      <c r="GF30" s="31" t="s">
        <v>135</v>
      </c>
      <c r="GG30" s="37" t="s">
        <v>77</v>
      </c>
      <c r="GH30" s="31" t="s">
        <v>135</v>
      </c>
      <c r="GI30" s="37" t="s">
        <v>77</v>
      </c>
      <c r="GJ30" s="31" t="s">
        <v>135</v>
      </c>
      <c r="GK30" s="37" t="s">
        <v>77</v>
      </c>
      <c r="GL30" s="31" t="s">
        <v>135</v>
      </c>
      <c r="GM30" s="37" t="s">
        <v>77</v>
      </c>
    </row>
    <row r="31" spans="1:195">
      <c r="A31" s="19" t="s">
        <v>78</v>
      </c>
      <c r="B31" s="20">
        <v>4.62</v>
      </c>
      <c r="C31" s="21">
        <v>10.7</v>
      </c>
      <c r="D31" s="20">
        <v>6.63</v>
      </c>
      <c r="E31" s="20">
        <v>4.0999999999999996</v>
      </c>
      <c r="F31" s="19">
        <v>233</v>
      </c>
      <c r="G31" s="21">
        <v>68.5</v>
      </c>
      <c r="H31" s="22">
        <f t="shared" si="0"/>
        <v>1.6170731707317074</v>
      </c>
      <c r="J31" s="31">
        <v>3080</v>
      </c>
      <c r="K31" s="37" t="s">
        <v>78</v>
      </c>
      <c r="L31" s="31">
        <v>3010</v>
      </c>
      <c r="M31" s="37" t="s">
        <v>78</v>
      </c>
      <c r="N31" s="31">
        <v>2990</v>
      </c>
      <c r="O31" s="37" t="s">
        <v>78</v>
      </c>
      <c r="P31" s="31">
        <v>2960</v>
      </c>
      <c r="Q31" s="37" t="s">
        <v>78</v>
      </c>
      <c r="R31" s="31">
        <v>2930</v>
      </c>
      <c r="S31" s="37" t="s">
        <v>78</v>
      </c>
      <c r="T31" s="31">
        <v>2900</v>
      </c>
      <c r="U31" s="37" t="s">
        <v>78</v>
      </c>
      <c r="V31" s="31">
        <v>2860</v>
      </c>
      <c r="W31" s="37" t="s">
        <v>78</v>
      </c>
      <c r="X31" s="31">
        <v>2820</v>
      </c>
      <c r="Y31" s="37" t="s">
        <v>78</v>
      </c>
      <c r="Z31" s="31">
        <v>2770</v>
      </c>
      <c r="AA31" s="37" t="s">
        <v>78</v>
      </c>
      <c r="AB31" s="31">
        <v>2730</v>
      </c>
      <c r="AC31" s="37" t="s">
        <v>78</v>
      </c>
      <c r="AD31" s="31">
        <v>2680</v>
      </c>
      <c r="AE31" s="37" t="s">
        <v>78</v>
      </c>
      <c r="AF31" s="31">
        <v>2630</v>
      </c>
      <c r="AG31" s="37" t="s">
        <v>78</v>
      </c>
      <c r="AH31" s="31">
        <v>2570</v>
      </c>
      <c r="AI31" s="37" t="s">
        <v>78</v>
      </c>
      <c r="AJ31" s="31">
        <v>2520</v>
      </c>
      <c r="AK31" s="37" t="s">
        <v>78</v>
      </c>
      <c r="AL31" s="31">
        <v>2460</v>
      </c>
      <c r="AM31" s="37" t="s">
        <v>78</v>
      </c>
      <c r="AN31" s="31">
        <v>2400</v>
      </c>
      <c r="AO31" s="37" t="s">
        <v>78</v>
      </c>
      <c r="AP31" s="31">
        <f t="shared" si="3"/>
        <v>2340</v>
      </c>
      <c r="AQ31" s="37" t="s">
        <v>78</v>
      </c>
      <c r="AR31" s="31">
        <v>2280</v>
      </c>
      <c r="AS31" s="37" t="s">
        <v>78</v>
      </c>
      <c r="AT31" s="31">
        <f t="shared" si="4"/>
        <v>2215</v>
      </c>
      <c r="AU31" s="37" t="s">
        <v>78</v>
      </c>
      <c r="AV31" s="31">
        <v>2150</v>
      </c>
      <c r="AW31" s="37" t="s">
        <v>78</v>
      </c>
      <c r="AX31" s="31">
        <f t="shared" si="5"/>
        <v>2085</v>
      </c>
      <c r="AY31" s="37" t="s">
        <v>78</v>
      </c>
      <c r="AZ31" s="31">
        <v>2020</v>
      </c>
      <c r="BA31" s="37" t="s">
        <v>78</v>
      </c>
      <c r="BB31" s="31">
        <f t="shared" si="1"/>
        <v>1955</v>
      </c>
      <c r="BC31" s="37" t="s">
        <v>78</v>
      </c>
      <c r="BD31" s="31">
        <v>1890</v>
      </c>
      <c r="BE31" s="37" t="s">
        <v>78</v>
      </c>
      <c r="BF31" s="31">
        <f t="shared" si="6"/>
        <v>1820</v>
      </c>
      <c r="BG31" s="37" t="s">
        <v>78</v>
      </c>
      <c r="BH31" s="31">
        <v>1750</v>
      </c>
      <c r="BI31" s="37" t="s">
        <v>78</v>
      </c>
      <c r="BJ31" s="31">
        <f t="shared" si="7"/>
        <v>1685</v>
      </c>
      <c r="BK31" s="37" t="s">
        <v>78</v>
      </c>
      <c r="BL31" s="31">
        <v>1620</v>
      </c>
      <c r="BM31" s="37" t="s">
        <v>78</v>
      </c>
      <c r="BN31" s="31">
        <f t="shared" si="8"/>
        <v>1555</v>
      </c>
      <c r="BO31" s="37" t="s">
        <v>78</v>
      </c>
      <c r="BP31" s="31">
        <v>1490</v>
      </c>
      <c r="BQ31" s="37" t="s">
        <v>78</v>
      </c>
      <c r="BR31" s="31">
        <f t="shared" si="9"/>
        <v>1430</v>
      </c>
      <c r="BS31" s="37" t="s">
        <v>78</v>
      </c>
      <c r="BT31" s="31">
        <v>1370</v>
      </c>
      <c r="BU31" s="37" t="s">
        <v>78</v>
      </c>
      <c r="BV31" s="31">
        <f t="shared" si="10"/>
        <v>1310</v>
      </c>
      <c r="BW31" s="37" t="s">
        <v>78</v>
      </c>
      <c r="BX31" s="31">
        <v>1250</v>
      </c>
      <c r="BY31" s="37" t="s">
        <v>78</v>
      </c>
      <c r="BZ31" s="31">
        <f t="shared" si="11"/>
        <v>1190</v>
      </c>
      <c r="CA31" s="37" t="s">
        <v>78</v>
      </c>
      <c r="CB31" s="31">
        <v>1130</v>
      </c>
      <c r="CC31" s="37" t="s">
        <v>78</v>
      </c>
      <c r="CD31" s="31" t="s">
        <v>135</v>
      </c>
      <c r="CE31" s="37" t="s">
        <v>78</v>
      </c>
      <c r="CF31" s="31" t="s">
        <v>135</v>
      </c>
      <c r="CG31" s="37" t="s">
        <v>78</v>
      </c>
      <c r="CH31" s="31" t="s">
        <v>135</v>
      </c>
      <c r="CI31" s="37" t="s">
        <v>78</v>
      </c>
      <c r="CJ31" s="31" t="s">
        <v>135</v>
      </c>
      <c r="CK31" s="37" t="s">
        <v>78</v>
      </c>
      <c r="CL31" s="31" t="s">
        <v>135</v>
      </c>
      <c r="CM31" s="37" t="s">
        <v>78</v>
      </c>
      <c r="CN31" s="31" t="s">
        <v>135</v>
      </c>
      <c r="CO31" s="37" t="s">
        <v>78</v>
      </c>
      <c r="CP31" s="31" t="s">
        <v>135</v>
      </c>
      <c r="CQ31" s="37" t="s">
        <v>78</v>
      </c>
      <c r="CR31" s="31" t="s">
        <v>135</v>
      </c>
      <c r="CS31" s="37" t="s">
        <v>78</v>
      </c>
      <c r="CT31" s="31" t="s">
        <v>135</v>
      </c>
      <c r="CU31" s="37" t="s">
        <v>78</v>
      </c>
      <c r="CV31" s="31" t="s">
        <v>135</v>
      </c>
      <c r="CW31" s="37" t="s">
        <v>78</v>
      </c>
      <c r="CZ31" s="31">
        <v>2050</v>
      </c>
      <c r="DA31" s="37" t="s">
        <v>78</v>
      </c>
      <c r="DB31" s="31">
        <v>2010</v>
      </c>
      <c r="DC31" s="37" t="s">
        <v>78</v>
      </c>
      <c r="DD31" s="31">
        <v>1990</v>
      </c>
      <c r="DE31" s="37" t="s">
        <v>78</v>
      </c>
      <c r="DF31" s="31">
        <v>1970</v>
      </c>
      <c r="DG31" s="37" t="s">
        <v>78</v>
      </c>
      <c r="DH31" s="31">
        <v>1950</v>
      </c>
      <c r="DI31" s="37" t="s">
        <v>78</v>
      </c>
      <c r="DJ31" s="31">
        <v>1930</v>
      </c>
      <c r="DK31" s="37" t="s">
        <v>78</v>
      </c>
      <c r="DL31" s="31">
        <v>1900</v>
      </c>
      <c r="DM31" s="37" t="s">
        <v>78</v>
      </c>
      <c r="DN31" s="31">
        <v>1870</v>
      </c>
      <c r="DO31" s="37" t="s">
        <v>78</v>
      </c>
      <c r="DP31" s="31">
        <v>1840</v>
      </c>
      <c r="DQ31" s="37" t="s">
        <v>78</v>
      </c>
      <c r="DR31" s="31">
        <v>1810</v>
      </c>
      <c r="DS31" s="37" t="s">
        <v>78</v>
      </c>
      <c r="DT31" s="31">
        <v>1780</v>
      </c>
      <c r="DU31" s="37" t="s">
        <v>78</v>
      </c>
      <c r="DV31" s="31">
        <v>1750</v>
      </c>
      <c r="DW31" s="37" t="s">
        <v>78</v>
      </c>
      <c r="DX31" s="31">
        <v>1710</v>
      </c>
      <c r="DY31" s="37" t="s">
        <v>78</v>
      </c>
      <c r="DZ31" s="31">
        <v>1670</v>
      </c>
      <c r="EA31" s="37" t="s">
        <v>78</v>
      </c>
      <c r="EB31" s="31">
        <v>1640</v>
      </c>
      <c r="EC31" s="37" t="s">
        <v>78</v>
      </c>
      <c r="ED31" s="31">
        <v>1600</v>
      </c>
      <c r="EE31" s="37" t="s">
        <v>78</v>
      </c>
      <c r="EF31" s="31">
        <f t="shared" si="16"/>
        <v>1555</v>
      </c>
      <c r="EG31" s="37" t="s">
        <v>78</v>
      </c>
      <c r="EH31" s="31">
        <v>1510</v>
      </c>
      <c r="EI31" s="37" t="s">
        <v>78</v>
      </c>
      <c r="EJ31" s="31">
        <f t="shared" si="17"/>
        <v>1470</v>
      </c>
      <c r="EK31" s="37" t="s">
        <v>78</v>
      </c>
      <c r="EL31" s="31">
        <v>1430</v>
      </c>
      <c r="EM31" s="37" t="s">
        <v>78</v>
      </c>
      <c r="EN31" s="31">
        <f t="shared" si="18"/>
        <v>1385</v>
      </c>
      <c r="EO31" s="37" t="s">
        <v>78</v>
      </c>
      <c r="EP31" s="31">
        <v>1340</v>
      </c>
      <c r="EQ31" s="37" t="s">
        <v>78</v>
      </c>
      <c r="ER31" s="31">
        <f t="shared" si="19"/>
        <v>1300</v>
      </c>
      <c r="ES31" s="37" t="s">
        <v>78</v>
      </c>
      <c r="ET31" s="31">
        <v>1260</v>
      </c>
      <c r="EU31" s="37" t="s">
        <v>78</v>
      </c>
      <c r="EV31" s="31">
        <f t="shared" si="20"/>
        <v>1215</v>
      </c>
      <c r="EW31" s="37" t="s">
        <v>78</v>
      </c>
      <c r="EX31" s="31">
        <v>1170</v>
      </c>
      <c r="EY31" s="37" t="s">
        <v>78</v>
      </c>
      <c r="EZ31" s="31">
        <f t="shared" si="21"/>
        <v>1125</v>
      </c>
      <c r="FA31" s="37" t="s">
        <v>78</v>
      </c>
      <c r="FB31" s="31">
        <v>1080</v>
      </c>
      <c r="FC31" s="37" t="s">
        <v>78</v>
      </c>
      <c r="FD31" s="31">
        <f t="shared" si="22"/>
        <v>1037</v>
      </c>
      <c r="FE31" s="37" t="s">
        <v>78</v>
      </c>
      <c r="FF31" s="31">
        <v>994</v>
      </c>
      <c r="FG31" s="37" t="s">
        <v>78</v>
      </c>
      <c r="FH31" s="31">
        <f t="shared" si="23"/>
        <v>952.5</v>
      </c>
      <c r="FI31" s="37" t="s">
        <v>78</v>
      </c>
      <c r="FJ31" s="31">
        <v>911</v>
      </c>
      <c r="FK31" s="37" t="s">
        <v>78</v>
      </c>
      <c r="FL31" s="31">
        <f t="shared" si="24"/>
        <v>870.5</v>
      </c>
      <c r="FM31" s="37" t="s">
        <v>78</v>
      </c>
      <c r="FN31" s="31">
        <v>830</v>
      </c>
      <c r="FO31" s="37" t="s">
        <v>78</v>
      </c>
      <c r="FP31" s="31">
        <f t="shared" si="25"/>
        <v>790.5</v>
      </c>
      <c r="FQ31" s="37" t="s">
        <v>78</v>
      </c>
      <c r="FR31" s="31">
        <v>751</v>
      </c>
      <c r="FS31" s="37" t="s">
        <v>78</v>
      </c>
      <c r="FT31" s="31" t="s">
        <v>135</v>
      </c>
      <c r="FU31" s="37" t="s">
        <v>78</v>
      </c>
      <c r="FV31" s="31" t="s">
        <v>135</v>
      </c>
      <c r="FW31" s="37" t="s">
        <v>78</v>
      </c>
      <c r="FX31" s="31" t="s">
        <v>135</v>
      </c>
      <c r="FY31" s="37" t="s">
        <v>78</v>
      </c>
      <c r="FZ31" s="31" t="s">
        <v>135</v>
      </c>
      <c r="GA31" s="37" t="s">
        <v>78</v>
      </c>
      <c r="GB31" s="31" t="s">
        <v>135</v>
      </c>
      <c r="GC31" s="37" t="s">
        <v>78</v>
      </c>
      <c r="GD31" s="31" t="s">
        <v>135</v>
      </c>
      <c r="GE31" s="37" t="s">
        <v>78</v>
      </c>
      <c r="GF31" s="31" t="s">
        <v>135</v>
      </c>
      <c r="GG31" s="37" t="s">
        <v>78</v>
      </c>
      <c r="GH31" s="31" t="s">
        <v>135</v>
      </c>
      <c r="GI31" s="37" t="s">
        <v>78</v>
      </c>
      <c r="GJ31" s="31" t="s">
        <v>135</v>
      </c>
      <c r="GK31" s="37" t="s">
        <v>78</v>
      </c>
      <c r="GL31" s="31" t="s">
        <v>135</v>
      </c>
      <c r="GM31" s="37" t="s">
        <v>78</v>
      </c>
    </row>
    <row r="32" spans="1:195">
      <c r="A32" s="19" t="s">
        <v>79</v>
      </c>
      <c r="B32" s="20">
        <v>5.0599999999999996</v>
      </c>
      <c r="C32" s="21">
        <v>11.6</v>
      </c>
      <c r="D32" s="20">
        <v>6.55</v>
      </c>
      <c r="E32" s="20">
        <v>4.07</v>
      </c>
      <c r="F32" s="19">
        <v>211</v>
      </c>
      <c r="G32" s="21">
        <v>62</v>
      </c>
      <c r="H32" s="22">
        <f t="shared" si="0"/>
        <v>1.6093366093366093</v>
      </c>
      <c r="J32" s="31">
        <v>2790</v>
      </c>
      <c r="K32" s="37" t="s">
        <v>79</v>
      </c>
      <c r="L32" s="31">
        <v>2730</v>
      </c>
      <c r="M32" s="37" t="s">
        <v>79</v>
      </c>
      <c r="N32" s="31">
        <v>2700</v>
      </c>
      <c r="O32" s="37" t="s">
        <v>79</v>
      </c>
      <c r="P32" s="31">
        <v>2680</v>
      </c>
      <c r="Q32" s="37" t="s">
        <v>79</v>
      </c>
      <c r="R32" s="31">
        <v>2650</v>
      </c>
      <c r="S32" s="37" t="s">
        <v>79</v>
      </c>
      <c r="T32" s="31">
        <v>2620</v>
      </c>
      <c r="U32" s="37" t="s">
        <v>79</v>
      </c>
      <c r="V32" s="31">
        <v>2580</v>
      </c>
      <c r="W32" s="37" t="s">
        <v>79</v>
      </c>
      <c r="X32" s="31">
        <v>2550</v>
      </c>
      <c r="Y32" s="37" t="s">
        <v>79</v>
      </c>
      <c r="Z32" s="31">
        <v>2510</v>
      </c>
      <c r="AA32" s="37" t="s">
        <v>79</v>
      </c>
      <c r="AB32" s="31">
        <v>2460</v>
      </c>
      <c r="AC32" s="37" t="s">
        <v>79</v>
      </c>
      <c r="AD32" s="31">
        <v>2420</v>
      </c>
      <c r="AE32" s="37" t="s">
        <v>79</v>
      </c>
      <c r="AF32" s="31">
        <v>2370</v>
      </c>
      <c r="AG32" s="37" t="s">
        <v>79</v>
      </c>
      <c r="AH32" s="31">
        <v>2320</v>
      </c>
      <c r="AI32" s="37" t="s">
        <v>79</v>
      </c>
      <c r="AJ32" s="31">
        <v>2270</v>
      </c>
      <c r="AK32" s="37" t="s">
        <v>79</v>
      </c>
      <c r="AL32" s="31">
        <v>2220</v>
      </c>
      <c r="AM32" s="37" t="s">
        <v>79</v>
      </c>
      <c r="AN32" s="31">
        <v>2160</v>
      </c>
      <c r="AO32" s="37" t="s">
        <v>79</v>
      </c>
      <c r="AP32" s="31">
        <f t="shared" si="3"/>
        <v>2105</v>
      </c>
      <c r="AQ32" s="37" t="s">
        <v>79</v>
      </c>
      <c r="AR32" s="31">
        <v>2050</v>
      </c>
      <c r="AS32" s="37" t="s">
        <v>79</v>
      </c>
      <c r="AT32" s="31">
        <f t="shared" si="4"/>
        <v>1990</v>
      </c>
      <c r="AU32" s="37" t="s">
        <v>79</v>
      </c>
      <c r="AV32" s="31">
        <v>1930</v>
      </c>
      <c r="AW32" s="37" t="s">
        <v>79</v>
      </c>
      <c r="AX32" s="31">
        <f t="shared" si="5"/>
        <v>1875</v>
      </c>
      <c r="AY32" s="37" t="s">
        <v>79</v>
      </c>
      <c r="AZ32" s="31">
        <v>1820</v>
      </c>
      <c r="BA32" s="37" t="s">
        <v>79</v>
      </c>
      <c r="BB32" s="31">
        <f t="shared" si="1"/>
        <v>1760</v>
      </c>
      <c r="BC32" s="37" t="s">
        <v>79</v>
      </c>
      <c r="BD32" s="31">
        <v>1700</v>
      </c>
      <c r="BE32" s="37" t="s">
        <v>79</v>
      </c>
      <c r="BF32" s="31">
        <f t="shared" si="6"/>
        <v>1635</v>
      </c>
      <c r="BG32" s="37" t="s">
        <v>79</v>
      </c>
      <c r="BH32" s="31">
        <v>1570</v>
      </c>
      <c r="BI32" s="37" t="s">
        <v>79</v>
      </c>
      <c r="BJ32" s="31">
        <f t="shared" si="7"/>
        <v>1515</v>
      </c>
      <c r="BK32" s="37" t="s">
        <v>79</v>
      </c>
      <c r="BL32" s="31">
        <v>1460</v>
      </c>
      <c r="BM32" s="37" t="s">
        <v>79</v>
      </c>
      <c r="BN32" s="31">
        <f t="shared" si="8"/>
        <v>1400</v>
      </c>
      <c r="BO32" s="37" t="s">
        <v>79</v>
      </c>
      <c r="BP32" s="31">
        <v>1340</v>
      </c>
      <c r="BQ32" s="37" t="s">
        <v>79</v>
      </c>
      <c r="BR32" s="31">
        <f t="shared" si="9"/>
        <v>1280</v>
      </c>
      <c r="BS32" s="37" t="s">
        <v>79</v>
      </c>
      <c r="BT32" s="31">
        <v>1220</v>
      </c>
      <c r="BU32" s="37" t="s">
        <v>79</v>
      </c>
      <c r="BV32" s="31">
        <f t="shared" si="10"/>
        <v>1165</v>
      </c>
      <c r="BW32" s="37" t="s">
        <v>79</v>
      </c>
      <c r="BX32" s="31">
        <v>1110</v>
      </c>
      <c r="BY32" s="37" t="s">
        <v>79</v>
      </c>
      <c r="BZ32" s="31">
        <f t="shared" si="11"/>
        <v>1060</v>
      </c>
      <c r="CA32" s="37" t="s">
        <v>79</v>
      </c>
      <c r="CB32" s="31">
        <v>1010</v>
      </c>
      <c r="CC32" s="37" t="s">
        <v>79</v>
      </c>
      <c r="CD32" s="31" t="s">
        <v>135</v>
      </c>
      <c r="CE32" s="37" t="s">
        <v>79</v>
      </c>
      <c r="CF32" s="31" t="s">
        <v>135</v>
      </c>
      <c r="CG32" s="37" t="s">
        <v>79</v>
      </c>
      <c r="CH32" s="31" t="s">
        <v>135</v>
      </c>
      <c r="CI32" s="37" t="s">
        <v>79</v>
      </c>
      <c r="CJ32" s="31" t="s">
        <v>135</v>
      </c>
      <c r="CK32" s="37" t="s">
        <v>79</v>
      </c>
      <c r="CL32" s="31" t="s">
        <v>135</v>
      </c>
      <c r="CM32" s="37" t="s">
        <v>79</v>
      </c>
      <c r="CN32" s="31" t="s">
        <v>135</v>
      </c>
      <c r="CO32" s="37" t="s">
        <v>79</v>
      </c>
      <c r="CP32" s="31" t="s">
        <v>135</v>
      </c>
      <c r="CQ32" s="37" t="s">
        <v>79</v>
      </c>
      <c r="CR32" s="31" t="s">
        <v>135</v>
      </c>
      <c r="CS32" s="37" t="s">
        <v>79</v>
      </c>
      <c r="CT32" s="31" t="s">
        <v>135</v>
      </c>
      <c r="CU32" s="37" t="s">
        <v>79</v>
      </c>
      <c r="CV32" s="31" t="s">
        <v>135</v>
      </c>
      <c r="CW32" s="37" t="s">
        <v>79</v>
      </c>
      <c r="CZ32" s="31">
        <v>1860</v>
      </c>
      <c r="DA32" s="37" t="s">
        <v>79</v>
      </c>
      <c r="DB32" s="31">
        <v>1810</v>
      </c>
      <c r="DC32" s="37" t="s">
        <v>79</v>
      </c>
      <c r="DD32" s="31">
        <v>1800</v>
      </c>
      <c r="DE32" s="37" t="s">
        <v>79</v>
      </c>
      <c r="DF32" s="31">
        <v>1780</v>
      </c>
      <c r="DG32" s="37" t="s">
        <v>79</v>
      </c>
      <c r="DH32" s="31">
        <v>1760</v>
      </c>
      <c r="DI32" s="37" t="s">
        <v>79</v>
      </c>
      <c r="DJ32" s="31">
        <v>1740</v>
      </c>
      <c r="DK32" s="37" t="s">
        <v>79</v>
      </c>
      <c r="DL32" s="31">
        <v>1720</v>
      </c>
      <c r="DM32" s="37" t="s">
        <v>79</v>
      </c>
      <c r="DN32" s="31">
        <v>1690</v>
      </c>
      <c r="DO32" s="37" t="s">
        <v>79</v>
      </c>
      <c r="DP32" s="31">
        <v>1670</v>
      </c>
      <c r="DQ32" s="37" t="s">
        <v>79</v>
      </c>
      <c r="DR32" s="31">
        <v>1640</v>
      </c>
      <c r="DS32" s="37" t="s">
        <v>79</v>
      </c>
      <c r="DT32" s="31">
        <v>1610</v>
      </c>
      <c r="DU32" s="37" t="s">
        <v>79</v>
      </c>
      <c r="DV32" s="31">
        <v>1580</v>
      </c>
      <c r="DW32" s="37" t="s">
        <v>79</v>
      </c>
      <c r="DX32" s="31">
        <v>1540</v>
      </c>
      <c r="DY32" s="37" t="s">
        <v>79</v>
      </c>
      <c r="DZ32" s="31">
        <v>1510</v>
      </c>
      <c r="EA32" s="37" t="s">
        <v>79</v>
      </c>
      <c r="EB32" s="31">
        <v>1480</v>
      </c>
      <c r="EC32" s="37" t="s">
        <v>79</v>
      </c>
      <c r="ED32" s="31">
        <v>1440</v>
      </c>
      <c r="EE32" s="37" t="s">
        <v>79</v>
      </c>
      <c r="EF32" s="31">
        <f t="shared" si="16"/>
        <v>1400</v>
      </c>
      <c r="EG32" s="37" t="s">
        <v>79</v>
      </c>
      <c r="EH32" s="31">
        <v>1360</v>
      </c>
      <c r="EI32" s="37" t="s">
        <v>79</v>
      </c>
      <c r="EJ32" s="31">
        <f t="shared" si="17"/>
        <v>1325</v>
      </c>
      <c r="EK32" s="37" t="s">
        <v>79</v>
      </c>
      <c r="EL32" s="31">
        <v>1290</v>
      </c>
      <c r="EM32" s="37" t="s">
        <v>79</v>
      </c>
      <c r="EN32" s="31">
        <f t="shared" si="18"/>
        <v>1250</v>
      </c>
      <c r="EO32" s="37" t="s">
        <v>79</v>
      </c>
      <c r="EP32" s="31">
        <v>1210</v>
      </c>
      <c r="EQ32" s="37" t="s">
        <v>79</v>
      </c>
      <c r="ER32" s="31">
        <f t="shared" si="19"/>
        <v>1170</v>
      </c>
      <c r="ES32" s="37" t="s">
        <v>79</v>
      </c>
      <c r="ET32" s="31">
        <v>1130</v>
      </c>
      <c r="EU32" s="37" t="s">
        <v>79</v>
      </c>
      <c r="EV32" s="31">
        <f t="shared" si="20"/>
        <v>1090</v>
      </c>
      <c r="EW32" s="37" t="s">
        <v>79</v>
      </c>
      <c r="EX32" s="31">
        <v>1050</v>
      </c>
      <c r="EY32" s="37" t="s">
        <v>79</v>
      </c>
      <c r="EZ32" s="31">
        <f t="shared" si="21"/>
        <v>1009</v>
      </c>
      <c r="FA32" s="37" t="s">
        <v>79</v>
      </c>
      <c r="FB32" s="31">
        <v>968</v>
      </c>
      <c r="FC32" s="37" t="s">
        <v>79</v>
      </c>
      <c r="FD32" s="31">
        <f t="shared" si="22"/>
        <v>929</v>
      </c>
      <c r="FE32" s="37" t="s">
        <v>79</v>
      </c>
      <c r="FF32" s="31">
        <v>890</v>
      </c>
      <c r="FG32" s="37" t="s">
        <v>79</v>
      </c>
      <c r="FH32" s="31">
        <f t="shared" si="23"/>
        <v>852.5</v>
      </c>
      <c r="FI32" s="37" t="s">
        <v>79</v>
      </c>
      <c r="FJ32" s="31">
        <v>815</v>
      </c>
      <c r="FK32" s="37" t="s">
        <v>79</v>
      </c>
      <c r="FL32" s="31">
        <f t="shared" si="24"/>
        <v>778</v>
      </c>
      <c r="FM32" s="37" t="s">
        <v>79</v>
      </c>
      <c r="FN32" s="31">
        <v>741</v>
      </c>
      <c r="FO32" s="37" t="s">
        <v>79</v>
      </c>
      <c r="FP32" s="31">
        <f t="shared" si="25"/>
        <v>705.5</v>
      </c>
      <c r="FQ32" s="37" t="s">
        <v>79</v>
      </c>
      <c r="FR32" s="31">
        <v>670</v>
      </c>
      <c r="FS32" s="37" t="s">
        <v>79</v>
      </c>
      <c r="FT32" s="31" t="s">
        <v>135</v>
      </c>
      <c r="FU32" s="37" t="s">
        <v>79</v>
      </c>
      <c r="FV32" s="31" t="s">
        <v>135</v>
      </c>
      <c r="FW32" s="37" t="s">
        <v>79</v>
      </c>
      <c r="FX32" s="31" t="s">
        <v>135</v>
      </c>
      <c r="FY32" s="37" t="s">
        <v>79</v>
      </c>
      <c r="FZ32" s="31" t="s">
        <v>135</v>
      </c>
      <c r="GA32" s="37" t="s">
        <v>79</v>
      </c>
      <c r="GB32" s="31" t="s">
        <v>135</v>
      </c>
      <c r="GC32" s="37" t="s">
        <v>79</v>
      </c>
      <c r="GD32" s="31" t="s">
        <v>135</v>
      </c>
      <c r="GE32" s="37" t="s">
        <v>79</v>
      </c>
      <c r="GF32" s="31" t="s">
        <v>135</v>
      </c>
      <c r="GG32" s="37" t="s">
        <v>79</v>
      </c>
      <c r="GH32" s="31" t="s">
        <v>135</v>
      </c>
      <c r="GI32" s="37" t="s">
        <v>79</v>
      </c>
      <c r="GJ32" s="31" t="s">
        <v>135</v>
      </c>
      <c r="GK32" s="37" t="s">
        <v>79</v>
      </c>
      <c r="GL32" s="31" t="s">
        <v>135</v>
      </c>
      <c r="GM32" s="37" t="s">
        <v>79</v>
      </c>
    </row>
    <row r="33" spans="1:195">
      <c r="A33" s="19" t="s">
        <v>80</v>
      </c>
      <c r="B33" s="20">
        <v>5.45</v>
      </c>
      <c r="C33" s="21">
        <v>12.8</v>
      </c>
      <c r="D33" s="20">
        <v>6.5</v>
      </c>
      <c r="E33" s="20">
        <v>4.05</v>
      </c>
      <c r="F33" s="19">
        <v>193</v>
      </c>
      <c r="G33" s="21">
        <v>56.8</v>
      </c>
      <c r="H33" s="22">
        <f t="shared" si="0"/>
        <v>1.6049382716049383</v>
      </c>
      <c r="J33" s="31">
        <v>2560</v>
      </c>
      <c r="K33" s="37" t="s">
        <v>80</v>
      </c>
      <c r="L33" s="31">
        <v>2500</v>
      </c>
      <c r="M33" s="37" t="s">
        <v>80</v>
      </c>
      <c r="N33" s="31">
        <v>2480</v>
      </c>
      <c r="O33" s="37" t="s">
        <v>80</v>
      </c>
      <c r="P33" s="31">
        <v>2450</v>
      </c>
      <c r="Q33" s="37" t="s">
        <v>80</v>
      </c>
      <c r="R33" s="31">
        <v>2430</v>
      </c>
      <c r="S33" s="37" t="s">
        <v>80</v>
      </c>
      <c r="T33" s="31">
        <v>2400</v>
      </c>
      <c r="U33" s="37" t="s">
        <v>80</v>
      </c>
      <c r="V33" s="31">
        <v>2360</v>
      </c>
      <c r="W33" s="37" t="s">
        <v>80</v>
      </c>
      <c r="X33" s="31">
        <v>2330</v>
      </c>
      <c r="Y33" s="37" t="s">
        <v>80</v>
      </c>
      <c r="Z33" s="31">
        <v>2290</v>
      </c>
      <c r="AA33" s="37" t="s">
        <v>80</v>
      </c>
      <c r="AB33" s="31">
        <v>2250</v>
      </c>
      <c r="AC33" s="37" t="s">
        <v>80</v>
      </c>
      <c r="AD33" s="31">
        <v>2210</v>
      </c>
      <c r="AE33" s="37" t="s">
        <v>80</v>
      </c>
      <c r="AF33" s="31">
        <v>2170</v>
      </c>
      <c r="AG33" s="37" t="s">
        <v>80</v>
      </c>
      <c r="AH33" s="31">
        <v>2120</v>
      </c>
      <c r="AI33" s="37" t="s">
        <v>80</v>
      </c>
      <c r="AJ33" s="31">
        <v>2080</v>
      </c>
      <c r="AK33" s="37" t="s">
        <v>80</v>
      </c>
      <c r="AL33" s="31">
        <v>2030</v>
      </c>
      <c r="AM33" s="37" t="s">
        <v>80</v>
      </c>
      <c r="AN33" s="31">
        <v>1980</v>
      </c>
      <c r="AO33" s="37" t="s">
        <v>80</v>
      </c>
      <c r="AP33" s="31">
        <f t="shared" si="3"/>
        <v>1925</v>
      </c>
      <c r="AQ33" s="37" t="s">
        <v>80</v>
      </c>
      <c r="AR33" s="31">
        <v>1870</v>
      </c>
      <c r="AS33" s="37" t="s">
        <v>80</v>
      </c>
      <c r="AT33" s="31">
        <f t="shared" si="4"/>
        <v>1820</v>
      </c>
      <c r="AU33" s="37" t="s">
        <v>80</v>
      </c>
      <c r="AV33" s="31">
        <v>1770</v>
      </c>
      <c r="AW33" s="37" t="s">
        <v>80</v>
      </c>
      <c r="AX33" s="31">
        <f t="shared" si="5"/>
        <v>1715</v>
      </c>
      <c r="AY33" s="37" t="s">
        <v>80</v>
      </c>
      <c r="AZ33" s="31">
        <v>1660</v>
      </c>
      <c r="BA33" s="37" t="s">
        <v>80</v>
      </c>
      <c r="BB33" s="31">
        <f t="shared" si="1"/>
        <v>1605</v>
      </c>
      <c r="BC33" s="37" t="s">
        <v>80</v>
      </c>
      <c r="BD33" s="31">
        <v>1550</v>
      </c>
      <c r="BE33" s="37" t="s">
        <v>80</v>
      </c>
      <c r="BF33" s="31">
        <f t="shared" si="6"/>
        <v>1490</v>
      </c>
      <c r="BG33" s="37" t="s">
        <v>80</v>
      </c>
      <c r="BH33" s="31">
        <v>1430</v>
      </c>
      <c r="BI33" s="37" t="s">
        <v>80</v>
      </c>
      <c r="BJ33" s="31">
        <f t="shared" si="7"/>
        <v>1375</v>
      </c>
      <c r="BK33" s="37" t="s">
        <v>80</v>
      </c>
      <c r="BL33" s="31">
        <v>1320</v>
      </c>
      <c r="BM33" s="37" t="s">
        <v>80</v>
      </c>
      <c r="BN33" s="31">
        <f t="shared" si="8"/>
        <v>1270</v>
      </c>
      <c r="BO33" s="37" t="s">
        <v>80</v>
      </c>
      <c r="BP33" s="31">
        <v>1220</v>
      </c>
      <c r="BQ33" s="37" t="s">
        <v>80</v>
      </c>
      <c r="BR33" s="31">
        <f t="shared" si="9"/>
        <v>1165</v>
      </c>
      <c r="BS33" s="37" t="s">
        <v>80</v>
      </c>
      <c r="BT33" s="31">
        <v>1110</v>
      </c>
      <c r="BU33" s="37" t="s">
        <v>80</v>
      </c>
      <c r="BV33" s="31">
        <f t="shared" si="10"/>
        <v>1060</v>
      </c>
      <c r="BW33" s="37" t="s">
        <v>80</v>
      </c>
      <c r="BX33" s="31">
        <v>1010</v>
      </c>
      <c r="BY33" s="37" t="s">
        <v>80</v>
      </c>
      <c r="BZ33" s="31">
        <f t="shared" si="11"/>
        <v>962</v>
      </c>
      <c r="CA33" s="37" t="s">
        <v>80</v>
      </c>
      <c r="CB33" s="31">
        <v>914</v>
      </c>
      <c r="CC33" s="37" t="s">
        <v>80</v>
      </c>
      <c r="CD33" s="31" t="s">
        <v>135</v>
      </c>
      <c r="CE33" s="37" t="s">
        <v>80</v>
      </c>
      <c r="CF33" s="31" t="s">
        <v>135</v>
      </c>
      <c r="CG33" s="37" t="s">
        <v>80</v>
      </c>
      <c r="CH33" s="31" t="s">
        <v>135</v>
      </c>
      <c r="CI33" s="37" t="s">
        <v>80</v>
      </c>
      <c r="CJ33" s="31" t="s">
        <v>135</v>
      </c>
      <c r="CK33" s="37" t="s">
        <v>80</v>
      </c>
      <c r="CL33" s="31" t="s">
        <v>135</v>
      </c>
      <c r="CM33" s="37" t="s">
        <v>80</v>
      </c>
      <c r="CN33" s="31" t="s">
        <v>135</v>
      </c>
      <c r="CO33" s="37" t="s">
        <v>80</v>
      </c>
      <c r="CP33" s="31" t="s">
        <v>135</v>
      </c>
      <c r="CQ33" s="37" t="s">
        <v>80</v>
      </c>
      <c r="CR33" s="31" t="s">
        <v>135</v>
      </c>
      <c r="CS33" s="37" t="s">
        <v>80</v>
      </c>
      <c r="CT33" s="31" t="s">
        <v>135</v>
      </c>
      <c r="CU33" s="37" t="s">
        <v>80</v>
      </c>
      <c r="CV33" s="31" t="s">
        <v>135</v>
      </c>
      <c r="CW33" s="37" t="s">
        <v>80</v>
      </c>
      <c r="CZ33" s="31">
        <v>1700</v>
      </c>
      <c r="DA33" s="37" t="s">
        <v>80</v>
      </c>
      <c r="DB33" s="31">
        <v>1660</v>
      </c>
      <c r="DC33" s="37" t="s">
        <v>80</v>
      </c>
      <c r="DD33" s="31">
        <v>1650</v>
      </c>
      <c r="DE33" s="37" t="s">
        <v>80</v>
      </c>
      <c r="DF33" s="31">
        <v>1630</v>
      </c>
      <c r="DG33" s="37" t="s">
        <v>80</v>
      </c>
      <c r="DH33" s="31">
        <v>1610</v>
      </c>
      <c r="DI33" s="37" t="s">
        <v>80</v>
      </c>
      <c r="DJ33" s="31">
        <v>1590</v>
      </c>
      <c r="DK33" s="37" t="s">
        <v>80</v>
      </c>
      <c r="DL33" s="31">
        <v>1570</v>
      </c>
      <c r="DM33" s="37" t="s">
        <v>80</v>
      </c>
      <c r="DN33" s="31">
        <v>1550</v>
      </c>
      <c r="DO33" s="37" t="s">
        <v>80</v>
      </c>
      <c r="DP33" s="31">
        <v>1530</v>
      </c>
      <c r="DQ33" s="37" t="s">
        <v>80</v>
      </c>
      <c r="DR33" s="31">
        <v>1500</v>
      </c>
      <c r="DS33" s="37" t="s">
        <v>80</v>
      </c>
      <c r="DT33" s="31">
        <v>1470</v>
      </c>
      <c r="DU33" s="37" t="s">
        <v>80</v>
      </c>
      <c r="DV33" s="31">
        <v>1440</v>
      </c>
      <c r="DW33" s="37" t="s">
        <v>80</v>
      </c>
      <c r="DX33" s="31">
        <v>1410</v>
      </c>
      <c r="DY33" s="37" t="s">
        <v>80</v>
      </c>
      <c r="DZ33" s="31">
        <v>1380</v>
      </c>
      <c r="EA33" s="37" t="s">
        <v>80</v>
      </c>
      <c r="EB33" s="31">
        <v>1350</v>
      </c>
      <c r="EC33" s="37" t="s">
        <v>80</v>
      </c>
      <c r="ED33" s="31">
        <v>1320</v>
      </c>
      <c r="EE33" s="37" t="s">
        <v>80</v>
      </c>
      <c r="EF33" s="31">
        <f t="shared" si="16"/>
        <v>1285</v>
      </c>
      <c r="EG33" s="37" t="s">
        <v>80</v>
      </c>
      <c r="EH33" s="31">
        <v>1250</v>
      </c>
      <c r="EI33" s="37" t="s">
        <v>80</v>
      </c>
      <c r="EJ33" s="31">
        <f t="shared" si="17"/>
        <v>1210</v>
      </c>
      <c r="EK33" s="37" t="s">
        <v>80</v>
      </c>
      <c r="EL33" s="31">
        <v>1170</v>
      </c>
      <c r="EM33" s="37" t="s">
        <v>80</v>
      </c>
      <c r="EN33" s="31">
        <f t="shared" si="18"/>
        <v>1135</v>
      </c>
      <c r="EO33" s="37" t="s">
        <v>80</v>
      </c>
      <c r="EP33" s="31">
        <v>1100</v>
      </c>
      <c r="EQ33" s="37" t="s">
        <v>80</v>
      </c>
      <c r="ER33" s="31">
        <f t="shared" si="19"/>
        <v>1065</v>
      </c>
      <c r="ES33" s="37" t="s">
        <v>80</v>
      </c>
      <c r="ET33" s="31">
        <v>1030</v>
      </c>
      <c r="EU33" s="37" t="s">
        <v>80</v>
      </c>
      <c r="EV33" s="31">
        <f t="shared" si="20"/>
        <v>992</v>
      </c>
      <c r="EW33" s="37" t="s">
        <v>80</v>
      </c>
      <c r="EX33" s="31">
        <v>954</v>
      </c>
      <c r="EY33" s="37" t="s">
        <v>80</v>
      </c>
      <c r="EZ33" s="31">
        <f t="shared" si="21"/>
        <v>917.5</v>
      </c>
      <c r="FA33" s="37" t="s">
        <v>80</v>
      </c>
      <c r="FB33" s="31">
        <v>881</v>
      </c>
      <c r="FC33" s="37" t="s">
        <v>80</v>
      </c>
      <c r="FD33" s="31">
        <f t="shared" si="22"/>
        <v>845.5</v>
      </c>
      <c r="FE33" s="37" t="s">
        <v>80</v>
      </c>
      <c r="FF33" s="31">
        <v>810</v>
      </c>
      <c r="FG33" s="37" t="s">
        <v>80</v>
      </c>
      <c r="FH33" s="31">
        <f t="shared" si="23"/>
        <v>775</v>
      </c>
      <c r="FI33" s="37" t="s">
        <v>80</v>
      </c>
      <c r="FJ33" s="31">
        <v>740</v>
      </c>
      <c r="FK33" s="37" t="s">
        <v>80</v>
      </c>
      <c r="FL33" s="31">
        <f t="shared" si="24"/>
        <v>706.5</v>
      </c>
      <c r="FM33" s="37" t="s">
        <v>80</v>
      </c>
      <c r="FN33" s="31">
        <v>673</v>
      </c>
      <c r="FO33" s="37" t="s">
        <v>80</v>
      </c>
      <c r="FP33" s="31">
        <f t="shared" si="25"/>
        <v>640.5</v>
      </c>
      <c r="FQ33" s="37" t="s">
        <v>80</v>
      </c>
      <c r="FR33" s="31">
        <v>608</v>
      </c>
      <c r="FS33" s="37" t="s">
        <v>80</v>
      </c>
      <c r="FT33" s="31" t="s">
        <v>135</v>
      </c>
      <c r="FU33" s="37" t="s">
        <v>80</v>
      </c>
      <c r="FV33" s="31" t="s">
        <v>135</v>
      </c>
      <c r="FW33" s="37" t="s">
        <v>80</v>
      </c>
      <c r="FX33" s="31" t="s">
        <v>135</v>
      </c>
      <c r="FY33" s="37" t="s">
        <v>80</v>
      </c>
      <c r="FZ33" s="31" t="s">
        <v>135</v>
      </c>
      <c r="GA33" s="37" t="s">
        <v>80</v>
      </c>
      <c r="GB33" s="31" t="s">
        <v>135</v>
      </c>
      <c r="GC33" s="37" t="s">
        <v>80</v>
      </c>
      <c r="GD33" s="31" t="s">
        <v>135</v>
      </c>
      <c r="GE33" s="37" t="s">
        <v>80</v>
      </c>
      <c r="GF33" s="31" t="s">
        <v>135</v>
      </c>
      <c r="GG33" s="37" t="s">
        <v>80</v>
      </c>
      <c r="GH33" s="31" t="s">
        <v>135</v>
      </c>
      <c r="GI33" s="37" t="s">
        <v>80</v>
      </c>
      <c r="GJ33" s="31" t="s">
        <v>135</v>
      </c>
      <c r="GK33" s="37" t="s">
        <v>80</v>
      </c>
      <c r="GL33" s="31" t="s">
        <v>135</v>
      </c>
      <c r="GM33" s="37" t="s">
        <v>80</v>
      </c>
    </row>
    <row r="34" spans="1:195">
      <c r="A34" s="19" t="s">
        <v>81</v>
      </c>
      <c r="B34" s="20">
        <v>5.97</v>
      </c>
      <c r="C34" s="21">
        <v>13.7</v>
      </c>
      <c r="D34" s="20">
        <v>6.43</v>
      </c>
      <c r="E34" s="20">
        <v>4.0199999999999996</v>
      </c>
      <c r="F34" s="19">
        <v>176</v>
      </c>
      <c r="G34" s="21">
        <v>51.8</v>
      </c>
      <c r="H34" s="22">
        <f t="shared" si="0"/>
        <v>1.599502487562189</v>
      </c>
      <c r="J34" s="31">
        <v>2330</v>
      </c>
      <c r="K34" s="37" t="s">
        <v>81</v>
      </c>
      <c r="L34" s="31">
        <v>2280</v>
      </c>
      <c r="M34" s="37" t="s">
        <v>81</v>
      </c>
      <c r="N34" s="31">
        <v>2260</v>
      </c>
      <c r="O34" s="37" t="s">
        <v>81</v>
      </c>
      <c r="P34" s="31">
        <v>2240</v>
      </c>
      <c r="Q34" s="37" t="s">
        <v>81</v>
      </c>
      <c r="R34" s="31">
        <v>2210</v>
      </c>
      <c r="S34" s="37" t="s">
        <v>81</v>
      </c>
      <c r="T34" s="31">
        <v>2180</v>
      </c>
      <c r="U34" s="37" t="s">
        <v>81</v>
      </c>
      <c r="V34" s="31">
        <v>2150</v>
      </c>
      <c r="W34" s="37" t="s">
        <v>81</v>
      </c>
      <c r="X34" s="31">
        <v>2120</v>
      </c>
      <c r="Y34" s="37" t="s">
        <v>81</v>
      </c>
      <c r="Z34" s="31">
        <v>2090</v>
      </c>
      <c r="AA34" s="37" t="s">
        <v>81</v>
      </c>
      <c r="AB34" s="31">
        <v>2050</v>
      </c>
      <c r="AC34" s="37" t="s">
        <v>81</v>
      </c>
      <c r="AD34" s="31">
        <v>2010</v>
      </c>
      <c r="AE34" s="37" t="s">
        <v>81</v>
      </c>
      <c r="AF34" s="31">
        <v>1970</v>
      </c>
      <c r="AG34" s="37" t="s">
        <v>81</v>
      </c>
      <c r="AH34" s="31">
        <v>1930</v>
      </c>
      <c r="AI34" s="37" t="s">
        <v>81</v>
      </c>
      <c r="AJ34" s="31">
        <v>1890</v>
      </c>
      <c r="AK34" s="37" t="s">
        <v>81</v>
      </c>
      <c r="AL34" s="31">
        <v>1840</v>
      </c>
      <c r="AM34" s="37" t="s">
        <v>81</v>
      </c>
      <c r="AN34" s="31">
        <v>1800</v>
      </c>
      <c r="AO34" s="37" t="s">
        <v>81</v>
      </c>
      <c r="AP34" s="31">
        <f t="shared" si="3"/>
        <v>1750</v>
      </c>
      <c r="AQ34" s="37" t="s">
        <v>81</v>
      </c>
      <c r="AR34" s="31">
        <v>1700</v>
      </c>
      <c r="AS34" s="37" t="s">
        <v>81</v>
      </c>
      <c r="AT34" s="31">
        <f t="shared" si="4"/>
        <v>1650</v>
      </c>
      <c r="AU34" s="37" t="s">
        <v>81</v>
      </c>
      <c r="AV34" s="31">
        <v>1600</v>
      </c>
      <c r="AW34" s="37" t="s">
        <v>81</v>
      </c>
      <c r="AX34" s="31">
        <f t="shared" si="5"/>
        <v>1550</v>
      </c>
      <c r="AY34" s="37" t="s">
        <v>81</v>
      </c>
      <c r="AZ34" s="31">
        <v>1500</v>
      </c>
      <c r="BA34" s="37" t="s">
        <v>81</v>
      </c>
      <c r="BB34" s="31">
        <f t="shared" si="1"/>
        <v>1450</v>
      </c>
      <c r="BC34" s="37" t="s">
        <v>81</v>
      </c>
      <c r="BD34" s="31">
        <v>1400</v>
      </c>
      <c r="BE34" s="37" t="s">
        <v>81</v>
      </c>
      <c r="BF34" s="31">
        <f t="shared" si="6"/>
        <v>1350</v>
      </c>
      <c r="BG34" s="37" t="s">
        <v>81</v>
      </c>
      <c r="BH34" s="31">
        <v>1300</v>
      </c>
      <c r="BI34" s="37" t="s">
        <v>81</v>
      </c>
      <c r="BJ34" s="31">
        <f t="shared" si="7"/>
        <v>1250</v>
      </c>
      <c r="BK34" s="37" t="s">
        <v>81</v>
      </c>
      <c r="BL34" s="31">
        <v>1200</v>
      </c>
      <c r="BM34" s="37" t="s">
        <v>81</v>
      </c>
      <c r="BN34" s="31">
        <f t="shared" si="8"/>
        <v>1150</v>
      </c>
      <c r="BO34" s="37" t="s">
        <v>81</v>
      </c>
      <c r="BP34" s="31">
        <v>1100</v>
      </c>
      <c r="BQ34" s="37" t="s">
        <v>81</v>
      </c>
      <c r="BR34" s="31">
        <f t="shared" si="9"/>
        <v>1050</v>
      </c>
      <c r="BS34" s="37" t="s">
        <v>81</v>
      </c>
      <c r="BT34" s="31">
        <v>1000</v>
      </c>
      <c r="BU34" s="37" t="s">
        <v>81</v>
      </c>
      <c r="BV34" s="31">
        <f t="shared" si="10"/>
        <v>954.5</v>
      </c>
      <c r="BW34" s="37" t="s">
        <v>81</v>
      </c>
      <c r="BX34" s="31">
        <v>909</v>
      </c>
      <c r="BY34" s="37" t="s">
        <v>81</v>
      </c>
      <c r="BZ34" s="31">
        <f t="shared" si="11"/>
        <v>865</v>
      </c>
      <c r="CA34" s="37" t="s">
        <v>81</v>
      </c>
      <c r="CB34" s="31">
        <v>821</v>
      </c>
      <c r="CC34" s="37" t="s">
        <v>81</v>
      </c>
      <c r="CD34" s="31" t="s">
        <v>135</v>
      </c>
      <c r="CE34" s="37" t="s">
        <v>81</v>
      </c>
      <c r="CF34" s="31" t="s">
        <v>135</v>
      </c>
      <c r="CG34" s="37" t="s">
        <v>81</v>
      </c>
      <c r="CH34" s="31" t="s">
        <v>135</v>
      </c>
      <c r="CI34" s="37" t="s">
        <v>81</v>
      </c>
      <c r="CJ34" s="31" t="s">
        <v>135</v>
      </c>
      <c r="CK34" s="37" t="s">
        <v>81</v>
      </c>
      <c r="CL34" s="31" t="s">
        <v>135</v>
      </c>
      <c r="CM34" s="37" t="s">
        <v>81</v>
      </c>
      <c r="CN34" s="31" t="s">
        <v>135</v>
      </c>
      <c r="CO34" s="37" t="s">
        <v>81</v>
      </c>
      <c r="CP34" s="31" t="s">
        <v>135</v>
      </c>
      <c r="CQ34" s="37" t="s">
        <v>81</v>
      </c>
      <c r="CR34" s="31" t="s">
        <v>135</v>
      </c>
      <c r="CS34" s="37" t="s">
        <v>81</v>
      </c>
      <c r="CT34" s="31" t="s">
        <v>135</v>
      </c>
      <c r="CU34" s="37" t="s">
        <v>81</v>
      </c>
      <c r="CV34" s="31" t="s">
        <v>135</v>
      </c>
      <c r="CW34" s="37" t="s">
        <v>81</v>
      </c>
      <c r="CZ34" s="31">
        <v>1550</v>
      </c>
      <c r="DA34" s="37" t="s">
        <v>81</v>
      </c>
      <c r="DB34" s="31">
        <v>1510</v>
      </c>
      <c r="DC34" s="37" t="s">
        <v>81</v>
      </c>
      <c r="DD34" s="31">
        <v>1500</v>
      </c>
      <c r="DE34" s="37" t="s">
        <v>81</v>
      </c>
      <c r="DF34" s="31">
        <v>1490</v>
      </c>
      <c r="DG34" s="37" t="s">
        <v>81</v>
      </c>
      <c r="DH34" s="31">
        <v>1470</v>
      </c>
      <c r="DI34" s="37" t="s">
        <v>81</v>
      </c>
      <c r="DJ34" s="31">
        <v>1450</v>
      </c>
      <c r="DK34" s="37" t="s">
        <v>81</v>
      </c>
      <c r="DL34" s="31">
        <v>1430</v>
      </c>
      <c r="DM34" s="37" t="s">
        <v>81</v>
      </c>
      <c r="DN34" s="31">
        <v>1410</v>
      </c>
      <c r="DO34" s="37" t="s">
        <v>81</v>
      </c>
      <c r="DP34" s="31">
        <v>1390</v>
      </c>
      <c r="DQ34" s="37" t="s">
        <v>81</v>
      </c>
      <c r="DR34" s="31">
        <v>1360</v>
      </c>
      <c r="DS34" s="37" t="s">
        <v>81</v>
      </c>
      <c r="DT34" s="31">
        <v>1340</v>
      </c>
      <c r="DU34" s="37" t="s">
        <v>81</v>
      </c>
      <c r="DV34" s="31">
        <v>1310</v>
      </c>
      <c r="DW34" s="37" t="s">
        <v>81</v>
      </c>
      <c r="DX34" s="31">
        <v>1280</v>
      </c>
      <c r="DY34" s="37" t="s">
        <v>81</v>
      </c>
      <c r="DZ34" s="31">
        <v>1260</v>
      </c>
      <c r="EA34" s="37" t="s">
        <v>81</v>
      </c>
      <c r="EB34" s="31">
        <v>1230</v>
      </c>
      <c r="EC34" s="37" t="s">
        <v>81</v>
      </c>
      <c r="ED34" s="31">
        <v>1200</v>
      </c>
      <c r="EE34" s="37" t="s">
        <v>81</v>
      </c>
      <c r="EF34" s="31">
        <f t="shared" si="16"/>
        <v>1165</v>
      </c>
      <c r="EG34" s="37" t="s">
        <v>81</v>
      </c>
      <c r="EH34" s="31">
        <v>1130</v>
      </c>
      <c r="EI34" s="37" t="s">
        <v>81</v>
      </c>
      <c r="EJ34" s="31">
        <f t="shared" si="17"/>
        <v>1100</v>
      </c>
      <c r="EK34" s="37" t="s">
        <v>81</v>
      </c>
      <c r="EL34" s="31">
        <v>1070</v>
      </c>
      <c r="EM34" s="37" t="s">
        <v>81</v>
      </c>
      <c r="EN34" s="31">
        <f t="shared" si="18"/>
        <v>1034</v>
      </c>
      <c r="EO34" s="37" t="s">
        <v>81</v>
      </c>
      <c r="EP34" s="31">
        <v>998</v>
      </c>
      <c r="EQ34" s="37" t="s">
        <v>81</v>
      </c>
      <c r="ER34" s="31">
        <f t="shared" si="19"/>
        <v>964.5</v>
      </c>
      <c r="ES34" s="37" t="s">
        <v>81</v>
      </c>
      <c r="ET34" s="31">
        <v>931</v>
      </c>
      <c r="EU34" s="37" t="s">
        <v>81</v>
      </c>
      <c r="EV34" s="31">
        <f t="shared" si="20"/>
        <v>897</v>
      </c>
      <c r="EW34" s="37" t="s">
        <v>81</v>
      </c>
      <c r="EX34" s="31">
        <v>863</v>
      </c>
      <c r="EY34" s="37" t="s">
        <v>81</v>
      </c>
      <c r="EZ34" s="31">
        <f t="shared" si="21"/>
        <v>829.5</v>
      </c>
      <c r="FA34" s="37" t="s">
        <v>81</v>
      </c>
      <c r="FB34" s="31">
        <v>796</v>
      </c>
      <c r="FC34" s="37" t="s">
        <v>81</v>
      </c>
      <c r="FD34" s="31">
        <f t="shared" si="22"/>
        <v>763</v>
      </c>
      <c r="FE34" s="37" t="s">
        <v>81</v>
      </c>
      <c r="FF34" s="31">
        <v>730</v>
      </c>
      <c r="FG34" s="37" t="s">
        <v>81</v>
      </c>
      <c r="FH34" s="31">
        <f t="shared" si="23"/>
        <v>698.5</v>
      </c>
      <c r="FI34" s="37" t="s">
        <v>81</v>
      </c>
      <c r="FJ34" s="31">
        <v>667</v>
      </c>
      <c r="FK34" s="37" t="s">
        <v>81</v>
      </c>
      <c r="FL34" s="31">
        <f t="shared" si="24"/>
        <v>636</v>
      </c>
      <c r="FM34" s="37" t="s">
        <v>81</v>
      </c>
      <c r="FN34" s="31">
        <v>605</v>
      </c>
      <c r="FO34" s="37" t="s">
        <v>81</v>
      </c>
      <c r="FP34" s="31">
        <f t="shared" si="25"/>
        <v>575.5</v>
      </c>
      <c r="FQ34" s="37" t="s">
        <v>81</v>
      </c>
      <c r="FR34" s="31">
        <v>546</v>
      </c>
      <c r="FS34" s="37" t="s">
        <v>81</v>
      </c>
      <c r="FT34" s="31" t="s">
        <v>135</v>
      </c>
      <c r="FU34" s="37" t="s">
        <v>81</v>
      </c>
      <c r="FV34" s="31" t="s">
        <v>135</v>
      </c>
      <c r="FW34" s="37" t="s">
        <v>81</v>
      </c>
      <c r="FX34" s="31" t="s">
        <v>135</v>
      </c>
      <c r="FY34" s="37" t="s">
        <v>81</v>
      </c>
      <c r="FZ34" s="31" t="s">
        <v>135</v>
      </c>
      <c r="GA34" s="37" t="s">
        <v>81</v>
      </c>
      <c r="GB34" s="31" t="s">
        <v>135</v>
      </c>
      <c r="GC34" s="37" t="s">
        <v>81</v>
      </c>
      <c r="GD34" s="31" t="s">
        <v>135</v>
      </c>
      <c r="GE34" s="37" t="s">
        <v>81</v>
      </c>
      <c r="GF34" s="31" t="s">
        <v>135</v>
      </c>
      <c r="GG34" s="37" t="s">
        <v>81</v>
      </c>
      <c r="GH34" s="31" t="s">
        <v>135</v>
      </c>
      <c r="GI34" s="37" t="s">
        <v>81</v>
      </c>
      <c r="GJ34" s="31" t="s">
        <v>135</v>
      </c>
      <c r="GK34" s="37" t="s">
        <v>81</v>
      </c>
      <c r="GL34" s="31" t="s">
        <v>135</v>
      </c>
      <c r="GM34" s="37" t="s">
        <v>81</v>
      </c>
    </row>
    <row r="35" spans="1:195">
      <c r="A35" s="19" t="s">
        <v>82</v>
      </c>
      <c r="B35" s="20">
        <v>6.54</v>
      </c>
      <c r="C35" s="21">
        <v>15.3</v>
      </c>
      <c r="D35" s="20">
        <v>6.38</v>
      </c>
      <c r="E35" s="20">
        <v>4</v>
      </c>
      <c r="F35" s="19">
        <v>159</v>
      </c>
      <c r="G35" s="21">
        <v>46.7</v>
      </c>
      <c r="H35" s="22">
        <f t="shared" si="0"/>
        <v>1.595</v>
      </c>
      <c r="J35" s="31">
        <v>2100</v>
      </c>
      <c r="K35" s="37" t="s">
        <v>82</v>
      </c>
      <c r="L35" s="31">
        <v>2050</v>
      </c>
      <c r="M35" s="37" t="s">
        <v>82</v>
      </c>
      <c r="N35" s="31">
        <v>2030</v>
      </c>
      <c r="O35" s="37" t="s">
        <v>82</v>
      </c>
      <c r="P35" s="31">
        <v>2010</v>
      </c>
      <c r="Q35" s="37" t="s">
        <v>82</v>
      </c>
      <c r="R35" s="31">
        <v>1990</v>
      </c>
      <c r="S35" s="37" t="s">
        <v>82</v>
      </c>
      <c r="T35" s="31">
        <v>1970</v>
      </c>
      <c r="U35" s="37" t="s">
        <v>82</v>
      </c>
      <c r="V35" s="31">
        <v>1940</v>
      </c>
      <c r="W35" s="37" t="s">
        <v>82</v>
      </c>
      <c r="X35" s="31">
        <v>1910</v>
      </c>
      <c r="Y35" s="37" t="s">
        <v>82</v>
      </c>
      <c r="Z35" s="31">
        <v>1880</v>
      </c>
      <c r="AA35" s="37" t="s">
        <v>82</v>
      </c>
      <c r="AB35" s="31">
        <v>1850</v>
      </c>
      <c r="AC35" s="37" t="s">
        <v>82</v>
      </c>
      <c r="AD35" s="31">
        <v>1810</v>
      </c>
      <c r="AE35" s="37" t="s">
        <v>82</v>
      </c>
      <c r="AF35" s="31">
        <v>1780</v>
      </c>
      <c r="AG35" s="37" t="s">
        <v>82</v>
      </c>
      <c r="AH35" s="31">
        <v>1740</v>
      </c>
      <c r="AI35" s="37" t="s">
        <v>82</v>
      </c>
      <c r="AJ35" s="31">
        <v>1700</v>
      </c>
      <c r="AK35" s="37" t="s">
        <v>82</v>
      </c>
      <c r="AL35" s="31">
        <v>1660</v>
      </c>
      <c r="AM35" s="37" t="s">
        <v>82</v>
      </c>
      <c r="AN35" s="31">
        <v>1620</v>
      </c>
      <c r="AO35" s="37" t="s">
        <v>82</v>
      </c>
      <c r="AP35" s="31">
        <f t="shared" si="3"/>
        <v>1575</v>
      </c>
      <c r="AQ35" s="37" t="s">
        <v>82</v>
      </c>
      <c r="AR35" s="31">
        <v>1530</v>
      </c>
      <c r="AS35" s="37" t="s">
        <v>82</v>
      </c>
      <c r="AT35" s="31">
        <f t="shared" si="4"/>
        <v>1485</v>
      </c>
      <c r="AU35" s="37" t="s">
        <v>82</v>
      </c>
      <c r="AV35" s="31">
        <v>1440</v>
      </c>
      <c r="AW35" s="37" t="s">
        <v>82</v>
      </c>
      <c r="AX35" s="31">
        <f t="shared" si="5"/>
        <v>1395</v>
      </c>
      <c r="AY35" s="37" t="s">
        <v>82</v>
      </c>
      <c r="AZ35" s="31">
        <v>1350</v>
      </c>
      <c r="BA35" s="37" t="s">
        <v>82</v>
      </c>
      <c r="BB35" s="31">
        <f t="shared" si="1"/>
        <v>1300</v>
      </c>
      <c r="BC35" s="37" t="s">
        <v>82</v>
      </c>
      <c r="BD35" s="31">
        <v>1250</v>
      </c>
      <c r="BE35" s="37" t="s">
        <v>82</v>
      </c>
      <c r="BF35" s="31">
        <f t="shared" si="6"/>
        <v>1205</v>
      </c>
      <c r="BG35" s="37" t="s">
        <v>82</v>
      </c>
      <c r="BH35" s="31">
        <v>1160</v>
      </c>
      <c r="BI35" s="37" t="s">
        <v>82</v>
      </c>
      <c r="BJ35" s="31">
        <f t="shared" si="7"/>
        <v>1115</v>
      </c>
      <c r="BK35" s="37" t="s">
        <v>82</v>
      </c>
      <c r="BL35" s="31">
        <v>1070</v>
      </c>
      <c r="BM35" s="37" t="s">
        <v>82</v>
      </c>
      <c r="BN35" s="31">
        <f t="shared" si="8"/>
        <v>1026</v>
      </c>
      <c r="BO35" s="37" t="s">
        <v>82</v>
      </c>
      <c r="BP35" s="31">
        <v>982</v>
      </c>
      <c r="BQ35" s="37" t="s">
        <v>82</v>
      </c>
      <c r="BR35" s="31">
        <f t="shared" si="9"/>
        <v>939</v>
      </c>
      <c r="BS35" s="37" t="s">
        <v>82</v>
      </c>
      <c r="BT35" s="31">
        <v>896</v>
      </c>
      <c r="BU35" s="37" t="s">
        <v>82</v>
      </c>
      <c r="BV35" s="31">
        <f t="shared" si="10"/>
        <v>854</v>
      </c>
      <c r="BW35" s="37" t="s">
        <v>82</v>
      </c>
      <c r="BX35" s="31">
        <v>812</v>
      </c>
      <c r="BY35" s="37" t="s">
        <v>82</v>
      </c>
      <c r="BZ35" s="31">
        <f t="shared" si="11"/>
        <v>772.5</v>
      </c>
      <c r="CA35" s="37" t="s">
        <v>82</v>
      </c>
      <c r="CB35" s="31">
        <v>733</v>
      </c>
      <c r="CC35" s="37" t="s">
        <v>82</v>
      </c>
      <c r="CD35" s="31" t="s">
        <v>135</v>
      </c>
      <c r="CE35" s="37" t="s">
        <v>82</v>
      </c>
      <c r="CF35" s="31" t="s">
        <v>135</v>
      </c>
      <c r="CG35" s="37" t="s">
        <v>82</v>
      </c>
      <c r="CH35" s="31" t="s">
        <v>135</v>
      </c>
      <c r="CI35" s="37" t="s">
        <v>82</v>
      </c>
      <c r="CJ35" s="31" t="s">
        <v>135</v>
      </c>
      <c r="CK35" s="37" t="s">
        <v>82</v>
      </c>
      <c r="CL35" s="31" t="s">
        <v>135</v>
      </c>
      <c r="CM35" s="37" t="s">
        <v>82</v>
      </c>
      <c r="CN35" s="31" t="s">
        <v>135</v>
      </c>
      <c r="CO35" s="37" t="s">
        <v>82</v>
      </c>
      <c r="CP35" s="31" t="s">
        <v>135</v>
      </c>
      <c r="CQ35" s="37" t="s">
        <v>82</v>
      </c>
      <c r="CR35" s="31" t="s">
        <v>135</v>
      </c>
      <c r="CS35" s="37" t="s">
        <v>82</v>
      </c>
      <c r="CT35" s="31" t="s">
        <v>135</v>
      </c>
      <c r="CU35" s="37" t="s">
        <v>82</v>
      </c>
      <c r="CV35" s="31" t="s">
        <v>135</v>
      </c>
      <c r="CW35" s="37" t="s">
        <v>82</v>
      </c>
      <c r="CZ35" s="31">
        <v>1400</v>
      </c>
      <c r="DA35" s="37" t="s">
        <v>82</v>
      </c>
      <c r="DB35" s="31">
        <v>1370</v>
      </c>
      <c r="DC35" s="37" t="s">
        <v>82</v>
      </c>
      <c r="DD35" s="31">
        <v>1350</v>
      </c>
      <c r="DE35" s="37" t="s">
        <v>82</v>
      </c>
      <c r="DF35" s="31">
        <v>1340</v>
      </c>
      <c r="DG35" s="37" t="s">
        <v>82</v>
      </c>
      <c r="DH35" s="31">
        <v>1330</v>
      </c>
      <c r="DI35" s="37" t="s">
        <v>82</v>
      </c>
      <c r="DJ35" s="31">
        <v>1310</v>
      </c>
      <c r="DK35" s="37" t="s">
        <v>82</v>
      </c>
      <c r="DL35" s="31">
        <v>1290</v>
      </c>
      <c r="DM35" s="37" t="s">
        <v>82</v>
      </c>
      <c r="DN35" s="31">
        <v>1270</v>
      </c>
      <c r="DO35" s="37" t="s">
        <v>82</v>
      </c>
      <c r="DP35" s="31">
        <v>1250</v>
      </c>
      <c r="DQ35" s="37" t="s">
        <v>82</v>
      </c>
      <c r="DR35" s="31">
        <v>1230</v>
      </c>
      <c r="DS35" s="37" t="s">
        <v>82</v>
      </c>
      <c r="DT35" s="31">
        <v>1210</v>
      </c>
      <c r="DU35" s="37" t="s">
        <v>82</v>
      </c>
      <c r="DV35" s="31">
        <v>1180</v>
      </c>
      <c r="DW35" s="37" t="s">
        <v>82</v>
      </c>
      <c r="DX35" s="31">
        <v>1160</v>
      </c>
      <c r="DY35" s="37" t="s">
        <v>82</v>
      </c>
      <c r="DZ35" s="31">
        <v>1130</v>
      </c>
      <c r="EA35" s="37" t="s">
        <v>82</v>
      </c>
      <c r="EB35" s="31">
        <v>1100</v>
      </c>
      <c r="EC35" s="37" t="s">
        <v>82</v>
      </c>
      <c r="ED35" s="31">
        <v>1070</v>
      </c>
      <c r="EE35" s="37" t="s">
        <v>82</v>
      </c>
      <c r="EF35" s="31">
        <f t="shared" si="16"/>
        <v>1045</v>
      </c>
      <c r="EG35" s="37" t="s">
        <v>82</v>
      </c>
      <c r="EH35" s="31">
        <v>1020</v>
      </c>
      <c r="EI35" s="37" t="s">
        <v>82</v>
      </c>
      <c r="EJ35" s="31">
        <f t="shared" si="17"/>
        <v>988.5</v>
      </c>
      <c r="EK35" s="37" t="s">
        <v>82</v>
      </c>
      <c r="EL35" s="31">
        <v>957</v>
      </c>
      <c r="EM35" s="37" t="s">
        <v>82</v>
      </c>
      <c r="EN35" s="31">
        <f t="shared" si="18"/>
        <v>926.5</v>
      </c>
      <c r="EO35" s="37" t="s">
        <v>82</v>
      </c>
      <c r="EP35" s="31">
        <v>896</v>
      </c>
      <c r="EQ35" s="37" t="s">
        <v>82</v>
      </c>
      <c r="ER35" s="31">
        <f t="shared" si="19"/>
        <v>865.5</v>
      </c>
      <c r="ES35" s="37" t="s">
        <v>82</v>
      </c>
      <c r="ET35" s="31">
        <v>835</v>
      </c>
      <c r="EU35" s="37" t="s">
        <v>82</v>
      </c>
      <c r="EV35" s="31">
        <f t="shared" si="20"/>
        <v>804</v>
      </c>
      <c r="EW35" s="37" t="s">
        <v>82</v>
      </c>
      <c r="EX35" s="31">
        <v>773</v>
      </c>
      <c r="EY35" s="37" t="s">
        <v>82</v>
      </c>
      <c r="EZ35" s="31">
        <f t="shared" si="21"/>
        <v>743</v>
      </c>
      <c r="FA35" s="37" t="s">
        <v>82</v>
      </c>
      <c r="FB35" s="31">
        <v>713</v>
      </c>
      <c r="FC35" s="37" t="s">
        <v>82</v>
      </c>
      <c r="FD35" s="31">
        <f t="shared" si="22"/>
        <v>683</v>
      </c>
      <c r="FE35" s="37" t="s">
        <v>82</v>
      </c>
      <c r="FF35" s="31">
        <v>653</v>
      </c>
      <c r="FG35" s="37" t="s">
        <v>82</v>
      </c>
      <c r="FH35" s="31">
        <f t="shared" si="23"/>
        <v>624.5</v>
      </c>
      <c r="FI35" s="37" t="s">
        <v>82</v>
      </c>
      <c r="FJ35" s="31">
        <v>596</v>
      </c>
      <c r="FK35" s="37" t="s">
        <v>82</v>
      </c>
      <c r="FL35" s="31">
        <f t="shared" si="24"/>
        <v>568</v>
      </c>
      <c r="FM35" s="37" t="s">
        <v>82</v>
      </c>
      <c r="FN35" s="31">
        <v>540</v>
      </c>
      <c r="FO35" s="37" t="s">
        <v>82</v>
      </c>
      <c r="FP35" s="31">
        <f t="shared" si="25"/>
        <v>513.5</v>
      </c>
      <c r="FQ35" s="37" t="s">
        <v>82</v>
      </c>
      <c r="FR35" s="31">
        <v>487</v>
      </c>
      <c r="FS35" s="37" t="s">
        <v>82</v>
      </c>
      <c r="FT35" s="31" t="s">
        <v>135</v>
      </c>
      <c r="FU35" s="37" t="s">
        <v>82</v>
      </c>
      <c r="FV35" s="31" t="s">
        <v>135</v>
      </c>
      <c r="FW35" s="37" t="s">
        <v>82</v>
      </c>
      <c r="FX35" s="31" t="s">
        <v>135</v>
      </c>
      <c r="FY35" s="37" t="s">
        <v>82</v>
      </c>
      <c r="FZ35" s="31" t="s">
        <v>135</v>
      </c>
      <c r="GA35" s="37" t="s">
        <v>82</v>
      </c>
      <c r="GB35" s="31" t="s">
        <v>135</v>
      </c>
      <c r="GC35" s="37" t="s">
        <v>82</v>
      </c>
      <c r="GD35" s="31" t="s">
        <v>135</v>
      </c>
      <c r="GE35" s="37" t="s">
        <v>82</v>
      </c>
      <c r="GF35" s="31" t="s">
        <v>135</v>
      </c>
      <c r="GG35" s="37" t="s">
        <v>82</v>
      </c>
      <c r="GH35" s="31" t="s">
        <v>135</v>
      </c>
      <c r="GI35" s="37" t="s">
        <v>82</v>
      </c>
      <c r="GJ35" s="31" t="s">
        <v>135</v>
      </c>
      <c r="GK35" s="37" t="s">
        <v>82</v>
      </c>
      <c r="GL35" s="31" t="s">
        <v>135</v>
      </c>
      <c r="GM35" s="37" t="s">
        <v>82</v>
      </c>
    </row>
    <row r="36" spans="1:195">
      <c r="A36" s="19" t="s">
        <v>83</v>
      </c>
      <c r="B36" s="20">
        <v>7.11</v>
      </c>
      <c r="C36" s="21">
        <v>16.8</v>
      </c>
      <c r="D36" s="20">
        <v>6.33</v>
      </c>
      <c r="E36" s="20">
        <v>3.98</v>
      </c>
      <c r="F36" s="19">
        <v>145</v>
      </c>
      <c r="G36" s="21">
        <v>42.7</v>
      </c>
      <c r="H36" s="22">
        <f t="shared" si="0"/>
        <v>1.5904522613065326</v>
      </c>
      <c r="J36" s="31">
        <v>1920</v>
      </c>
      <c r="K36" s="37" t="s">
        <v>83</v>
      </c>
      <c r="L36" s="31">
        <v>1880</v>
      </c>
      <c r="M36" s="37" t="s">
        <v>83</v>
      </c>
      <c r="N36" s="31">
        <v>1860</v>
      </c>
      <c r="O36" s="37" t="s">
        <v>83</v>
      </c>
      <c r="P36" s="31">
        <v>1840</v>
      </c>
      <c r="Q36" s="37" t="s">
        <v>83</v>
      </c>
      <c r="R36" s="31">
        <v>1820</v>
      </c>
      <c r="S36" s="37" t="s">
        <v>83</v>
      </c>
      <c r="T36" s="31">
        <v>1800</v>
      </c>
      <c r="U36" s="37" t="s">
        <v>83</v>
      </c>
      <c r="V36" s="31">
        <v>1770</v>
      </c>
      <c r="W36" s="37" t="s">
        <v>83</v>
      </c>
      <c r="X36" s="31">
        <v>1750</v>
      </c>
      <c r="Y36" s="37" t="s">
        <v>83</v>
      </c>
      <c r="Z36" s="31">
        <v>1720</v>
      </c>
      <c r="AA36" s="37" t="s">
        <v>83</v>
      </c>
      <c r="AB36" s="31">
        <v>1690</v>
      </c>
      <c r="AC36" s="37" t="s">
        <v>83</v>
      </c>
      <c r="AD36" s="31">
        <v>1650</v>
      </c>
      <c r="AE36" s="37" t="s">
        <v>83</v>
      </c>
      <c r="AF36" s="31">
        <v>1620</v>
      </c>
      <c r="AG36" s="37" t="s">
        <v>83</v>
      </c>
      <c r="AH36" s="31">
        <v>1590</v>
      </c>
      <c r="AI36" s="37" t="s">
        <v>83</v>
      </c>
      <c r="AJ36" s="31">
        <v>1550</v>
      </c>
      <c r="AK36" s="37" t="s">
        <v>83</v>
      </c>
      <c r="AL36" s="31">
        <v>1510</v>
      </c>
      <c r="AM36" s="37" t="s">
        <v>83</v>
      </c>
      <c r="AN36" s="31">
        <v>1470</v>
      </c>
      <c r="AO36" s="37" t="s">
        <v>83</v>
      </c>
      <c r="AP36" s="31">
        <f t="shared" si="3"/>
        <v>1430</v>
      </c>
      <c r="AQ36" s="37" t="s">
        <v>83</v>
      </c>
      <c r="AR36" s="31">
        <v>1390</v>
      </c>
      <c r="AS36" s="37" t="s">
        <v>83</v>
      </c>
      <c r="AT36" s="31">
        <f t="shared" si="4"/>
        <v>1350</v>
      </c>
      <c r="AU36" s="37" t="s">
        <v>83</v>
      </c>
      <c r="AV36" s="31">
        <v>1310</v>
      </c>
      <c r="AW36" s="37" t="s">
        <v>83</v>
      </c>
      <c r="AX36" s="31">
        <f t="shared" si="5"/>
        <v>1270</v>
      </c>
      <c r="AY36" s="37" t="s">
        <v>83</v>
      </c>
      <c r="AZ36" s="31">
        <v>1230</v>
      </c>
      <c r="BA36" s="37" t="s">
        <v>83</v>
      </c>
      <c r="BB36" s="31">
        <f t="shared" si="1"/>
        <v>1185</v>
      </c>
      <c r="BC36" s="37" t="s">
        <v>83</v>
      </c>
      <c r="BD36" s="31">
        <v>1140</v>
      </c>
      <c r="BE36" s="37" t="s">
        <v>83</v>
      </c>
      <c r="BF36" s="31">
        <f t="shared" si="6"/>
        <v>1100</v>
      </c>
      <c r="BG36" s="37" t="s">
        <v>83</v>
      </c>
      <c r="BH36" s="31">
        <v>1060</v>
      </c>
      <c r="BI36" s="37" t="s">
        <v>83</v>
      </c>
      <c r="BJ36" s="31">
        <f t="shared" si="7"/>
        <v>1016.5</v>
      </c>
      <c r="BK36" s="37" t="s">
        <v>83</v>
      </c>
      <c r="BL36" s="31">
        <v>973</v>
      </c>
      <c r="BM36" s="37" t="s">
        <v>83</v>
      </c>
      <c r="BN36" s="31">
        <f t="shared" si="8"/>
        <v>932</v>
      </c>
      <c r="BO36" s="37" t="s">
        <v>83</v>
      </c>
      <c r="BP36" s="31">
        <v>891</v>
      </c>
      <c r="BQ36" s="37" t="s">
        <v>83</v>
      </c>
      <c r="BR36" s="31">
        <f t="shared" si="9"/>
        <v>851.5</v>
      </c>
      <c r="BS36" s="37" t="s">
        <v>83</v>
      </c>
      <c r="BT36" s="31">
        <v>812</v>
      </c>
      <c r="BU36" s="37" t="s">
        <v>83</v>
      </c>
      <c r="BV36" s="31">
        <f t="shared" si="10"/>
        <v>773.5</v>
      </c>
      <c r="BW36" s="37" t="s">
        <v>83</v>
      </c>
      <c r="BX36" s="31">
        <v>735</v>
      </c>
      <c r="BY36" s="37" t="s">
        <v>83</v>
      </c>
      <c r="BZ36" s="31">
        <f t="shared" si="11"/>
        <v>699</v>
      </c>
      <c r="CA36" s="37" t="s">
        <v>83</v>
      </c>
      <c r="CB36" s="31">
        <v>663</v>
      </c>
      <c r="CC36" s="37" t="s">
        <v>83</v>
      </c>
      <c r="CD36" s="31" t="s">
        <v>135</v>
      </c>
      <c r="CE36" s="37" t="s">
        <v>83</v>
      </c>
      <c r="CF36" s="31" t="s">
        <v>135</v>
      </c>
      <c r="CG36" s="37" t="s">
        <v>83</v>
      </c>
      <c r="CH36" s="31" t="s">
        <v>135</v>
      </c>
      <c r="CI36" s="37" t="s">
        <v>83</v>
      </c>
      <c r="CJ36" s="31" t="s">
        <v>135</v>
      </c>
      <c r="CK36" s="37" t="s">
        <v>83</v>
      </c>
      <c r="CL36" s="31" t="s">
        <v>135</v>
      </c>
      <c r="CM36" s="37" t="s">
        <v>83</v>
      </c>
      <c r="CN36" s="31" t="s">
        <v>135</v>
      </c>
      <c r="CO36" s="37" t="s">
        <v>83</v>
      </c>
      <c r="CP36" s="31" t="s">
        <v>135</v>
      </c>
      <c r="CQ36" s="37" t="s">
        <v>83</v>
      </c>
      <c r="CR36" s="31" t="s">
        <v>135</v>
      </c>
      <c r="CS36" s="37" t="s">
        <v>83</v>
      </c>
      <c r="CT36" s="31" t="s">
        <v>135</v>
      </c>
      <c r="CU36" s="37" t="s">
        <v>83</v>
      </c>
      <c r="CV36" s="31" t="s">
        <v>135</v>
      </c>
      <c r="CW36" s="37" t="s">
        <v>83</v>
      </c>
      <c r="CZ36" s="31">
        <v>1280</v>
      </c>
      <c r="DA36" s="37" t="s">
        <v>83</v>
      </c>
      <c r="DB36" s="31">
        <v>1250</v>
      </c>
      <c r="DC36" s="37" t="s">
        <v>83</v>
      </c>
      <c r="DD36" s="31">
        <v>1240</v>
      </c>
      <c r="DE36" s="37" t="s">
        <v>83</v>
      </c>
      <c r="DF36" s="31">
        <v>1230</v>
      </c>
      <c r="DG36" s="37" t="s">
        <v>83</v>
      </c>
      <c r="DH36" s="31">
        <v>1210</v>
      </c>
      <c r="DI36" s="37" t="s">
        <v>83</v>
      </c>
      <c r="DJ36" s="31">
        <v>1200</v>
      </c>
      <c r="DK36" s="37" t="s">
        <v>83</v>
      </c>
      <c r="DL36" s="31">
        <v>1180</v>
      </c>
      <c r="DM36" s="37" t="s">
        <v>83</v>
      </c>
      <c r="DN36" s="31">
        <v>1160</v>
      </c>
      <c r="DO36" s="37" t="s">
        <v>83</v>
      </c>
      <c r="DP36" s="31">
        <v>1140</v>
      </c>
      <c r="DQ36" s="37" t="s">
        <v>83</v>
      </c>
      <c r="DR36" s="31">
        <v>1120</v>
      </c>
      <c r="DS36" s="37" t="s">
        <v>83</v>
      </c>
      <c r="DT36" s="31">
        <v>1100</v>
      </c>
      <c r="DU36" s="37" t="s">
        <v>83</v>
      </c>
      <c r="DV36" s="31">
        <v>1080</v>
      </c>
      <c r="DW36" s="37" t="s">
        <v>83</v>
      </c>
      <c r="DX36" s="31">
        <v>1060</v>
      </c>
      <c r="DY36" s="37" t="s">
        <v>83</v>
      </c>
      <c r="DZ36" s="31">
        <v>1030</v>
      </c>
      <c r="EA36" s="37" t="s">
        <v>83</v>
      </c>
      <c r="EB36" s="31">
        <v>1010</v>
      </c>
      <c r="EC36" s="37" t="s">
        <v>83</v>
      </c>
      <c r="ED36" s="31">
        <v>980</v>
      </c>
      <c r="EE36" s="37" t="s">
        <v>83</v>
      </c>
      <c r="EF36" s="31">
        <f t="shared" si="16"/>
        <v>953.5</v>
      </c>
      <c r="EG36" s="37" t="s">
        <v>83</v>
      </c>
      <c r="EH36" s="31">
        <v>927</v>
      </c>
      <c r="EI36" s="37" t="s">
        <v>83</v>
      </c>
      <c r="EJ36" s="31">
        <f t="shared" si="17"/>
        <v>899.5</v>
      </c>
      <c r="EK36" s="37" t="s">
        <v>83</v>
      </c>
      <c r="EL36" s="31">
        <v>872</v>
      </c>
      <c r="EM36" s="37" t="s">
        <v>83</v>
      </c>
      <c r="EN36" s="31">
        <f t="shared" si="18"/>
        <v>844</v>
      </c>
      <c r="EO36" s="37" t="s">
        <v>83</v>
      </c>
      <c r="EP36" s="31">
        <v>816</v>
      </c>
      <c r="EQ36" s="37" t="s">
        <v>83</v>
      </c>
      <c r="ER36" s="31">
        <f t="shared" si="19"/>
        <v>787.5</v>
      </c>
      <c r="ES36" s="37" t="s">
        <v>83</v>
      </c>
      <c r="ET36" s="31">
        <v>759</v>
      </c>
      <c r="EU36" s="37" t="s">
        <v>83</v>
      </c>
      <c r="EV36" s="31">
        <f t="shared" si="20"/>
        <v>731</v>
      </c>
      <c r="EW36" s="37" t="s">
        <v>83</v>
      </c>
      <c r="EX36" s="31">
        <v>703</v>
      </c>
      <c r="EY36" s="37" t="s">
        <v>83</v>
      </c>
      <c r="EZ36" s="31">
        <f t="shared" si="21"/>
        <v>675</v>
      </c>
      <c r="FA36" s="37" t="s">
        <v>83</v>
      </c>
      <c r="FB36" s="31">
        <v>647</v>
      </c>
      <c r="FC36" s="37" t="s">
        <v>83</v>
      </c>
      <c r="FD36" s="31">
        <f t="shared" si="22"/>
        <v>620</v>
      </c>
      <c r="FE36" s="37" t="s">
        <v>83</v>
      </c>
      <c r="FF36" s="31">
        <v>593</v>
      </c>
      <c r="FG36" s="37" t="s">
        <v>83</v>
      </c>
      <c r="FH36" s="31">
        <f t="shared" si="23"/>
        <v>566.5</v>
      </c>
      <c r="FI36" s="37" t="s">
        <v>83</v>
      </c>
      <c r="FJ36" s="31">
        <v>540</v>
      </c>
      <c r="FK36" s="37" t="s">
        <v>83</v>
      </c>
      <c r="FL36" s="31">
        <f t="shared" si="24"/>
        <v>514.5</v>
      </c>
      <c r="FM36" s="37" t="s">
        <v>83</v>
      </c>
      <c r="FN36" s="31">
        <v>489</v>
      </c>
      <c r="FO36" s="37" t="s">
        <v>83</v>
      </c>
      <c r="FP36" s="31">
        <f t="shared" si="25"/>
        <v>465</v>
      </c>
      <c r="FQ36" s="37" t="s">
        <v>83</v>
      </c>
      <c r="FR36" s="31">
        <v>441</v>
      </c>
      <c r="FS36" s="37" t="s">
        <v>83</v>
      </c>
      <c r="FT36" s="31" t="s">
        <v>135</v>
      </c>
      <c r="FU36" s="37" t="s">
        <v>83</v>
      </c>
      <c r="FV36" s="31" t="s">
        <v>135</v>
      </c>
      <c r="FW36" s="37" t="s">
        <v>83</v>
      </c>
      <c r="FX36" s="31" t="s">
        <v>135</v>
      </c>
      <c r="FY36" s="37" t="s">
        <v>83</v>
      </c>
      <c r="FZ36" s="31" t="s">
        <v>135</v>
      </c>
      <c r="GA36" s="37" t="s">
        <v>83</v>
      </c>
      <c r="GB36" s="31" t="s">
        <v>135</v>
      </c>
      <c r="GC36" s="37" t="s">
        <v>83</v>
      </c>
      <c r="GD36" s="31" t="s">
        <v>135</v>
      </c>
      <c r="GE36" s="37" t="s">
        <v>83</v>
      </c>
      <c r="GF36" s="31" t="s">
        <v>135</v>
      </c>
      <c r="GG36" s="37" t="s">
        <v>83</v>
      </c>
      <c r="GH36" s="31" t="s">
        <v>135</v>
      </c>
      <c r="GI36" s="37" t="s">
        <v>83</v>
      </c>
      <c r="GJ36" s="31" t="s">
        <v>135</v>
      </c>
      <c r="GK36" s="37" t="s">
        <v>83</v>
      </c>
      <c r="GL36" s="31" t="s">
        <v>135</v>
      </c>
      <c r="GM36" s="37" t="s">
        <v>83</v>
      </c>
    </row>
    <row r="37" spans="1:195">
      <c r="A37" s="19" t="s">
        <v>84</v>
      </c>
      <c r="B37" s="20">
        <v>7.15</v>
      </c>
      <c r="C37" s="21">
        <v>17.7</v>
      </c>
      <c r="D37" s="20">
        <v>6.28</v>
      </c>
      <c r="E37" s="20">
        <v>3.76</v>
      </c>
      <c r="F37" s="19">
        <v>132</v>
      </c>
      <c r="G37" s="21">
        <v>38.799999999999997</v>
      </c>
      <c r="H37" s="22">
        <f t="shared" si="0"/>
        <v>1.6702127659574471</v>
      </c>
      <c r="J37" s="31">
        <v>1750</v>
      </c>
      <c r="K37" s="37" t="s">
        <v>84</v>
      </c>
      <c r="L37" s="31">
        <v>1700</v>
      </c>
      <c r="M37" s="37" t="s">
        <v>84</v>
      </c>
      <c r="N37" s="31">
        <v>1680</v>
      </c>
      <c r="O37" s="37" t="s">
        <v>84</v>
      </c>
      <c r="P37" s="31">
        <v>1660</v>
      </c>
      <c r="Q37" s="37" t="s">
        <v>84</v>
      </c>
      <c r="R37" s="31">
        <v>1640</v>
      </c>
      <c r="S37" s="37" t="s">
        <v>84</v>
      </c>
      <c r="T37" s="31">
        <v>1620</v>
      </c>
      <c r="U37" s="37" t="s">
        <v>84</v>
      </c>
      <c r="V37" s="31">
        <v>1600</v>
      </c>
      <c r="W37" s="37" t="s">
        <v>84</v>
      </c>
      <c r="X37" s="31">
        <v>1570</v>
      </c>
      <c r="Y37" s="37" t="s">
        <v>84</v>
      </c>
      <c r="Z37" s="31">
        <v>1540</v>
      </c>
      <c r="AA37" s="37" t="s">
        <v>84</v>
      </c>
      <c r="AB37" s="31">
        <v>1510</v>
      </c>
      <c r="AC37" s="37" t="s">
        <v>84</v>
      </c>
      <c r="AD37" s="31">
        <v>1480</v>
      </c>
      <c r="AE37" s="37" t="s">
        <v>84</v>
      </c>
      <c r="AF37" s="31">
        <v>1440</v>
      </c>
      <c r="AG37" s="37" t="s">
        <v>84</v>
      </c>
      <c r="AH37" s="31">
        <v>1410</v>
      </c>
      <c r="AI37" s="37" t="s">
        <v>84</v>
      </c>
      <c r="AJ37" s="31">
        <v>1370</v>
      </c>
      <c r="AK37" s="37" t="s">
        <v>84</v>
      </c>
      <c r="AL37" s="31">
        <v>1330</v>
      </c>
      <c r="AM37" s="37" t="s">
        <v>84</v>
      </c>
      <c r="AN37" s="31">
        <v>1300</v>
      </c>
      <c r="AO37" s="37" t="s">
        <v>84</v>
      </c>
      <c r="AP37" s="31">
        <f t="shared" si="3"/>
        <v>1260</v>
      </c>
      <c r="AQ37" s="37" t="s">
        <v>84</v>
      </c>
      <c r="AR37" s="31">
        <v>1220</v>
      </c>
      <c r="AS37" s="37" t="s">
        <v>84</v>
      </c>
      <c r="AT37" s="31">
        <f t="shared" si="4"/>
        <v>1180</v>
      </c>
      <c r="AU37" s="37" t="s">
        <v>84</v>
      </c>
      <c r="AV37" s="31">
        <v>1140</v>
      </c>
      <c r="AW37" s="37" t="s">
        <v>84</v>
      </c>
      <c r="AX37" s="31">
        <f t="shared" si="5"/>
        <v>1100</v>
      </c>
      <c r="AY37" s="37" t="s">
        <v>84</v>
      </c>
      <c r="AZ37" s="31">
        <v>1060</v>
      </c>
      <c r="BA37" s="37" t="s">
        <v>84</v>
      </c>
      <c r="BB37" s="31">
        <f t="shared" si="1"/>
        <v>1017</v>
      </c>
      <c r="BC37" s="37" t="s">
        <v>84</v>
      </c>
      <c r="BD37" s="31">
        <v>974</v>
      </c>
      <c r="BE37" s="37" t="s">
        <v>84</v>
      </c>
      <c r="BF37" s="31">
        <f t="shared" si="6"/>
        <v>933.5</v>
      </c>
      <c r="BG37" s="37" t="s">
        <v>84</v>
      </c>
      <c r="BH37" s="31">
        <v>893</v>
      </c>
      <c r="BI37" s="37" t="s">
        <v>84</v>
      </c>
      <c r="BJ37" s="31">
        <f t="shared" si="7"/>
        <v>853.5</v>
      </c>
      <c r="BK37" s="37" t="s">
        <v>84</v>
      </c>
      <c r="BL37" s="31">
        <v>814</v>
      </c>
      <c r="BM37" s="37" t="s">
        <v>84</v>
      </c>
      <c r="BN37" s="31">
        <f t="shared" si="8"/>
        <v>776</v>
      </c>
      <c r="BO37" s="37" t="s">
        <v>84</v>
      </c>
      <c r="BP37" s="31">
        <v>738</v>
      </c>
      <c r="BQ37" s="37" t="s">
        <v>84</v>
      </c>
      <c r="BR37" s="31">
        <f t="shared" si="9"/>
        <v>701</v>
      </c>
      <c r="BS37" s="37" t="s">
        <v>84</v>
      </c>
      <c r="BT37" s="31">
        <v>664</v>
      </c>
      <c r="BU37" s="37" t="s">
        <v>84</v>
      </c>
      <c r="BV37" s="31">
        <f t="shared" si="10"/>
        <v>630</v>
      </c>
      <c r="BW37" s="37" t="s">
        <v>84</v>
      </c>
      <c r="BX37" s="31">
        <v>596</v>
      </c>
      <c r="BY37" s="37" t="s">
        <v>84</v>
      </c>
      <c r="BZ37" s="31">
        <f t="shared" si="11"/>
        <v>567</v>
      </c>
      <c r="CA37" s="37" t="s">
        <v>84</v>
      </c>
      <c r="CB37" s="31">
        <v>538</v>
      </c>
      <c r="CC37" s="37" t="s">
        <v>84</v>
      </c>
      <c r="CD37" s="31" t="s">
        <v>135</v>
      </c>
      <c r="CE37" s="37" t="s">
        <v>84</v>
      </c>
      <c r="CF37" s="31" t="s">
        <v>135</v>
      </c>
      <c r="CG37" s="37" t="s">
        <v>84</v>
      </c>
      <c r="CH37" s="31" t="s">
        <v>135</v>
      </c>
      <c r="CI37" s="37" t="s">
        <v>84</v>
      </c>
      <c r="CJ37" s="31" t="s">
        <v>135</v>
      </c>
      <c r="CK37" s="37" t="s">
        <v>84</v>
      </c>
      <c r="CL37" s="31" t="s">
        <v>135</v>
      </c>
      <c r="CM37" s="37" t="s">
        <v>84</v>
      </c>
      <c r="CN37" s="31" t="s">
        <v>135</v>
      </c>
      <c r="CO37" s="37" t="s">
        <v>84</v>
      </c>
      <c r="CP37" s="31" t="s">
        <v>135</v>
      </c>
      <c r="CQ37" s="37" t="s">
        <v>84</v>
      </c>
      <c r="CR37" s="31" t="s">
        <v>135</v>
      </c>
      <c r="CS37" s="37" t="s">
        <v>84</v>
      </c>
      <c r="CT37" s="31" t="s">
        <v>135</v>
      </c>
      <c r="CU37" s="37" t="s">
        <v>84</v>
      </c>
      <c r="CV37" s="31" t="s">
        <v>135</v>
      </c>
      <c r="CW37" s="37" t="s">
        <v>84</v>
      </c>
      <c r="CZ37" s="31">
        <v>1160</v>
      </c>
      <c r="DA37" s="37" t="s">
        <v>84</v>
      </c>
      <c r="DB37" s="31">
        <v>1130</v>
      </c>
      <c r="DC37" s="37" t="s">
        <v>84</v>
      </c>
      <c r="DD37" s="31">
        <v>1120</v>
      </c>
      <c r="DE37" s="37" t="s">
        <v>84</v>
      </c>
      <c r="DF37" s="31">
        <v>1110</v>
      </c>
      <c r="DG37" s="37" t="s">
        <v>84</v>
      </c>
      <c r="DH37" s="31">
        <v>1090</v>
      </c>
      <c r="DI37" s="37" t="s">
        <v>84</v>
      </c>
      <c r="DJ37" s="31">
        <v>1080</v>
      </c>
      <c r="DK37" s="37" t="s">
        <v>84</v>
      </c>
      <c r="DL37" s="31">
        <v>1060</v>
      </c>
      <c r="DM37" s="37" t="s">
        <v>84</v>
      </c>
      <c r="DN37" s="31">
        <v>1040</v>
      </c>
      <c r="DO37" s="37" t="s">
        <v>84</v>
      </c>
      <c r="DP37" s="31">
        <v>1020</v>
      </c>
      <c r="DQ37" s="37" t="s">
        <v>84</v>
      </c>
      <c r="DR37" s="31">
        <v>1000</v>
      </c>
      <c r="DS37" s="37" t="s">
        <v>84</v>
      </c>
      <c r="DT37" s="31">
        <v>982</v>
      </c>
      <c r="DU37" s="37" t="s">
        <v>84</v>
      </c>
      <c r="DV37" s="31">
        <v>960</v>
      </c>
      <c r="DW37" s="37" t="s">
        <v>84</v>
      </c>
      <c r="DX37" s="31">
        <v>937</v>
      </c>
      <c r="DY37" s="37" t="s">
        <v>84</v>
      </c>
      <c r="DZ37" s="31">
        <v>913</v>
      </c>
      <c r="EA37" s="37" t="s">
        <v>84</v>
      </c>
      <c r="EB37" s="31">
        <v>888</v>
      </c>
      <c r="EC37" s="37" t="s">
        <v>84</v>
      </c>
      <c r="ED37" s="31">
        <v>862</v>
      </c>
      <c r="EE37" s="37" t="s">
        <v>84</v>
      </c>
      <c r="EF37" s="31">
        <f t="shared" si="16"/>
        <v>836</v>
      </c>
      <c r="EG37" s="37" t="s">
        <v>84</v>
      </c>
      <c r="EH37" s="31">
        <v>810</v>
      </c>
      <c r="EI37" s="37" t="s">
        <v>84</v>
      </c>
      <c r="EJ37" s="31">
        <f t="shared" si="17"/>
        <v>783</v>
      </c>
      <c r="EK37" s="37" t="s">
        <v>84</v>
      </c>
      <c r="EL37" s="31">
        <v>756</v>
      </c>
      <c r="EM37" s="37" t="s">
        <v>84</v>
      </c>
      <c r="EN37" s="31">
        <f t="shared" si="18"/>
        <v>729</v>
      </c>
      <c r="EO37" s="37" t="s">
        <v>84</v>
      </c>
      <c r="EP37" s="31">
        <v>702</v>
      </c>
      <c r="EQ37" s="37" t="s">
        <v>84</v>
      </c>
      <c r="ER37" s="31">
        <f t="shared" si="19"/>
        <v>675</v>
      </c>
      <c r="ES37" s="37" t="s">
        <v>84</v>
      </c>
      <c r="ET37" s="31">
        <v>648</v>
      </c>
      <c r="EU37" s="37" t="s">
        <v>84</v>
      </c>
      <c r="EV37" s="31">
        <f t="shared" si="20"/>
        <v>621</v>
      </c>
      <c r="EW37" s="37" t="s">
        <v>84</v>
      </c>
      <c r="EX37" s="31">
        <v>594</v>
      </c>
      <c r="EY37" s="37" t="s">
        <v>84</v>
      </c>
      <c r="EZ37" s="31">
        <f t="shared" si="21"/>
        <v>568</v>
      </c>
      <c r="FA37" s="37" t="s">
        <v>84</v>
      </c>
      <c r="FB37" s="31">
        <v>542</v>
      </c>
      <c r="FC37" s="37" t="s">
        <v>84</v>
      </c>
      <c r="FD37" s="31">
        <f t="shared" si="22"/>
        <v>516.5</v>
      </c>
      <c r="FE37" s="37" t="s">
        <v>84</v>
      </c>
      <c r="FF37" s="31">
        <v>491</v>
      </c>
      <c r="FG37" s="37" t="s">
        <v>84</v>
      </c>
      <c r="FH37" s="31">
        <f t="shared" si="23"/>
        <v>466.5</v>
      </c>
      <c r="FI37" s="37" t="s">
        <v>84</v>
      </c>
      <c r="FJ37" s="31">
        <v>442</v>
      </c>
      <c r="FK37" s="37" t="s">
        <v>84</v>
      </c>
      <c r="FL37" s="31">
        <f t="shared" si="24"/>
        <v>419.5</v>
      </c>
      <c r="FM37" s="37" t="s">
        <v>84</v>
      </c>
      <c r="FN37" s="31">
        <v>397</v>
      </c>
      <c r="FO37" s="37" t="s">
        <v>84</v>
      </c>
      <c r="FP37" s="31">
        <f t="shared" si="25"/>
        <v>377.5</v>
      </c>
      <c r="FQ37" s="37" t="s">
        <v>84</v>
      </c>
      <c r="FR37" s="31">
        <v>358</v>
      </c>
      <c r="FS37" s="37" t="s">
        <v>84</v>
      </c>
      <c r="FT37" s="31" t="s">
        <v>135</v>
      </c>
      <c r="FU37" s="37" t="s">
        <v>84</v>
      </c>
      <c r="FV37" s="31" t="s">
        <v>135</v>
      </c>
      <c r="FW37" s="37" t="s">
        <v>84</v>
      </c>
      <c r="FX37" s="31" t="s">
        <v>135</v>
      </c>
      <c r="FY37" s="37" t="s">
        <v>84</v>
      </c>
      <c r="FZ37" s="31" t="s">
        <v>135</v>
      </c>
      <c r="GA37" s="37" t="s">
        <v>84</v>
      </c>
      <c r="GB37" s="31" t="s">
        <v>135</v>
      </c>
      <c r="GC37" s="37" t="s">
        <v>84</v>
      </c>
      <c r="GD37" s="31" t="s">
        <v>135</v>
      </c>
      <c r="GE37" s="37" t="s">
        <v>84</v>
      </c>
      <c r="GF37" s="31" t="s">
        <v>135</v>
      </c>
      <c r="GG37" s="37" t="s">
        <v>84</v>
      </c>
      <c r="GH37" s="31" t="s">
        <v>135</v>
      </c>
      <c r="GI37" s="37" t="s">
        <v>84</v>
      </c>
      <c r="GJ37" s="31" t="s">
        <v>135</v>
      </c>
      <c r="GK37" s="37" t="s">
        <v>84</v>
      </c>
      <c r="GL37" s="31" t="s">
        <v>135</v>
      </c>
      <c r="GM37" s="37" t="s">
        <v>84</v>
      </c>
    </row>
    <row r="38" spans="1:195">
      <c r="A38" s="19" t="s">
        <v>85</v>
      </c>
      <c r="B38" s="20">
        <v>7.8</v>
      </c>
      <c r="C38" s="21">
        <v>19.3</v>
      </c>
      <c r="D38" s="20">
        <v>6.24</v>
      </c>
      <c r="E38" s="20">
        <v>3.74</v>
      </c>
      <c r="F38" s="19">
        <v>120</v>
      </c>
      <c r="G38" s="21">
        <v>35.299999999999997</v>
      </c>
      <c r="H38" s="22">
        <f t="shared" si="0"/>
        <v>1.6684491978609626</v>
      </c>
      <c r="J38" s="31">
        <v>1590</v>
      </c>
      <c r="K38" s="37" t="s">
        <v>85</v>
      </c>
      <c r="L38" s="31">
        <v>1550</v>
      </c>
      <c r="M38" s="37" t="s">
        <v>85</v>
      </c>
      <c r="N38" s="31">
        <v>1530</v>
      </c>
      <c r="O38" s="37" t="s">
        <v>85</v>
      </c>
      <c r="P38" s="31">
        <v>1510</v>
      </c>
      <c r="Q38" s="37" t="s">
        <v>85</v>
      </c>
      <c r="R38" s="31">
        <v>1490</v>
      </c>
      <c r="S38" s="37" t="s">
        <v>85</v>
      </c>
      <c r="T38" s="31">
        <v>1470</v>
      </c>
      <c r="U38" s="37" t="s">
        <v>85</v>
      </c>
      <c r="V38" s="31">
        <v>1450</v>
      </c>
      <c r="W38" s="37" t="s">
        <v>85</v>
      </c>
      <c r="X38" s="31">
        <v>1430</v>
      </c>
      <c r="Y38" s="37" t="s">
        <v>85</v>
      </c>
      <c r="Z38" s="31">
        <v>1400</v>
      </c>
      <c r="AA38" s="37" t="s">
        <v>85</v>
      </c>
      <c r="AB38" s="31">
        <v>1370</v>
      </c>
      <c r="AC38" s="37" t="s">
        <v>85</v>
      </c>
      <c r="AD38" s="31">
        <v>1340</v>
      </c>
      <c r="AE38" s="37" t="s">
        <v>85</v>
      </c>
      <c r="AF38" s="31">
        <v>1310</v>
      </c>
      <c r="AG38" s="37" t="s">
        <v>85</v>
      </c>
      <c r="AH38" s="31">
        <v>1280</v>
      </c>
      <c r="AI38" s="37" t="s">
        <v>85</v>
      </c>
      <c r="AJ38" s="31">
        <v>1240</v>
      </c>
      <c r="AK38" s="37" t="s">
        <v>85</v>
      </c>
      <c r="AL38" s="31">
        <v>1210</v>
      </c>
      <c r="AM38" s="37" t="s">
        <v>85</v>
      </c>
      <c r="AN38" s="31">
        <v>1180</v>
      </c>
      <c r="AO38" s="37" t="s">
        <v>85</v>
      </c>
      <c r="AP38" s="31">
        <f t="shared" si="3"/>
        <v>1140</v>
      </c>
      <c r="AQ38" s="37" t="s">
        <v>85</v>
      </c>
      <c r="AR38" s="31">
        <v>1100</v>
      </c>
      <c r="AS38" s="37" t="s">
        <v>85</v>
      </c>
      <c r="AT38" s="31">
        <f t="shared" si="4"/>
        <v>1065</v>
      </c>
      <c r="AU38" s="37" t="s">
        <v>85</v>
      </c>
      <c r="AV38" s="31">
        <v>1030</v>
      </c>
      <c r="AW38" s="37" t="s">
        <v>85</v>
      </c>
      <c r="AX38" s="31">
        <f t="shared" si="5"/>
        <v>992.5</v>
      </c>
      <c r="AY38" s="37" t="s">
        <v>85</v>
      </c>
      <c r="AZ38" s="31">
        <v>955</v>
      </c>
      <c r="BA38" s="37" t="s">
        <v>85</v>
      </c>
      <c r="BB38" s="31">
        <f t="shared" si="1"/>
        <v>917.5</v>
      </c>
      <c r="BC38" s="37" t="s">
        <v>85</v>
      </c>
      <c r="BD38" s="31">
        <v>880</v>
      </c>
      <c r="BE38" s="37" t="s">
        <v>85</v>
      </c>
      <c r="BF38" s="31">
        <f t="shared" si="6"/>
        <v>843.5</v>
      </c>
      <c r="BG38" s="37" t="s">
        <v>85</v>
      </c>
      <c r="BH38" s="31">
        <v>807</v>
      </c>
      <c r="BI38" s="37" t="s">
        <v>85</v>
      </c>
      <c r="BJ38" s="31">
        <f t="shared" si="7"/>
        <v>771</v>
      </c>
      <c r="BK38" s="37" t="s">
        <v>85</v>
      </c>
      <c r="BL38" s="31">
        <v>735</v>
      </c>
      <c r="BM38" s="37" t="s">
        <v>85</v>
      </c>
      <c r="BN38" s="31">
        <f t="shared" si="8"/>
        <v>700</v>
      </c>
      <c r="BO38" s="37" t="s">
        <v>85</v>
      </c>
      <c r="BP38" s="31">
        <v>665</v>
      </c>
      <c r="BQ38" s="37" t="s">
        <v>85</v>
      </c>
      <c r="BR38" s="31">
        <f t="shared" si="9"/>
        <v>631.5</v>
      </c>
      <c r="BS38" s="37" t="s">
        <v>85</v>
      </c>
      <c r="BT38" s="31">
        <v>598</v>
      </c>
      <c r="BU38" s="37" t="s">
        <v>85</v>
      </c>
      <c r="BV38" s="31">
        <f t="shared" si="10"/>
        <v>567</v>
      </c>
      <c r="BW38" s="37" t="s">
        <v>85</v>
      </c>
      <c r="BX38" s="31">
        <v>536</v>
      </c>
      <c r="BY38" s="37" t="s">
        <v>85</v>
      </c>
      <c r="BZ38" s="31">
        <f t="shared" si="11"/>
        <v>510</v>
      </c>
      <c r="CA38" s="37" t="s">
        <v>85</v>
      </c>
      <c r="CB38" s="31">
        <v>484</v>
      </c>
      <c r="CC38" s="37" t="s">
        <v>85</v>
      </c>
      <c r="CD38" s="31" t="s">
        <v>135</v>
      </c>
      <c r="CE38" s="37" t="s">
        <v>85</v>
      </c>
      <c r="CF38" s="31" t="s">
        <v>135</v>
      </c>
      <c r="CG38" s="37" t="s">
        <v>85</v>
      </c>
      <c r="CH38" s="31" t="s">
        <v>135</v>
      </c>
      <c r="CI38" s="37" t="s">
        <v>85</v>
      </c>
      <c r="CJ38" s="31" t="s">
        <v>135</v>
      </c>
      <c r="CK38" s="37" t="s">
        <v>85</v>
      </c>
      <c r="CL38" s="31" t="s">
        <v>135</v>
      </c>
      <c r="CM38" s="37" t="s">
        <v>85</v>
      </c>
      <c r="CN38" s="31" t="s">
        <v>135</v>
      </c>
      <c r="CO38" s="37" t="s">
        <v>85</v>
      </c>
      <c r="CP38" s="31" t="s">
        <v>135</v>
      </c>
      <c r="CQ38" s="37" t="s">
        <v>85</v>
      </c>
      <c r="CR38" s="31" t="s">
        <v>135</v>
      </c>
      <c r="CS38" s="37" t="s">
        <v>85</v>
      </c>
      <c r="CT38" s="31" t="s">
        <v>135</v>
      </c>
      <c r="CU38" s="37" t="s">
        <v>85</v>
      </c>
      <c r="CV38" s="31" t="s">
        <v>135</v>
      </c>
      <c r="CW38" s="37" t="s">
        <v>85</v>
      </c>
      <c r="CZ38" s="31">
        <v>1060</v>
      </c>
      <c r="DA38" s="37" t="s">
        <v>85</v>
      </c>
      <c r="DB38" s="31">
        <v>1030</v>
      </c>
      <c r="DC38" s="37" t="s">
        <v>85</v>
      </c>
      <c r="DD38" s="31">
        <v>1020</v>
      </c>
      <c r="DE38" s="37" t="s">
        <v>85</v>
      </c>
      <c r="DF38" s="31">
        <v>1010</v>
      </c>
      <c r="DG38" s="37" t="s">
        <v>85</v>
      </c>
      <c r="DH38" s="31">
        <v>994</v>
      </c>
      <c r="DI38" s="37" t="s">
        <v>85</v>
      </c>
      <c r="DJ38" s="31">
        <v>980</v>
      </c>
      <c r="DK38" s="37" t="s">
        <v>85</v>
      </c>
      <c r="DL38" s="31">
        <v>965</v>
      </c>
      <c r="DM38" s="37" t="s">
        <v>85</v>
      </c>
      <c r="DN38" s="31">
        <v>948</v>
      </c>
      <c r="DO38" s="37" t="s">
        <v>85</v>
      </c>
      <c r="DP38" s="31">
        <v>931</v>
      </c>
      <c r="DQ38" s="37" t="s">
        <v>85</v>
      </c>
      <c r="DR38" s="31">
        <v>912</v>
      </c>
      <c r="DS38" s="37" t="s">
        <v>85</v>
      </c>
      <c r="DT38" s="31">
        <v>892</v>
      </c>
      <c r="DU38" s="37" t="s">
        <v>85</v>
      </c>
      <c r="DV38" s="31">
        <v>872</v>
      </c>
      <c r="DW38" s="37" t="s">
        <v>85</v>
      </c>
      <c r="DX38" s="31">
        <v>850</v>
      </c>
      <c r="DY38" s="37" t="s">
        <v>85</v>
      </c>
      <c r="DZ38" s="31">
        <v>828</v>
      </c>
      <c r="EA38" s="37" t="s">
        <v>85</v>
      </c>
      <c r="EB38" s="31">
        <v>805</v>
      </c>
      <c r="EC38" s="37" t="s">
        <v>85</v>
      </c>
      <c r="ED38" s="31">
        <v>782</v>
      </c>
      <c r="EE38" s="37" t="s">
        <v>85</v>
      </c>
      <c r="EF38" s="31">
        <f t="shared" si="16"/>
        <v>758</v>
      </c>
      <c r="EG38" s="37" t="s">
        <v>85</v>
      </c>
      <c r="EH38" s="31">
        <v>734</v>
      </c>
      <c r="EI38" s="37" t="s">
        <v>85</v>
      </c>
      <c r="EJ38" s="31">
        <f t="shared" si="17"/>
        <v>709.5</v>
      </c>
      <c r="EK38" s="37" t="s">
        <v>85</v>
      </c>
      <c r="EL38" s="31">
        <v>685</v>
      </c>
      <c r="EM38" s="37" t="s">
        <v>85</v>
      </c>
      <c r="EN38" s="31">
        <f t="shared" si="18"/>
        <v>660</v>
      </c>
      <c r="EO38" s="37" t="s">
        <v>85</v>
      </c>
      <c r="EP38" s="31">
        <v>635</v>
      </c>
      <c r="EQ38" s="37" t="s">
        <v>85</v>
      </c>
      <c r="ER38" s="31">
        <f t="shared" si="19"/>
        <v>610.5</v>
      </c>
      <c r="ES38" s="37" t="s">
        <v>85</v>
      </c>
      <c r="ET38" s="31">
        <v>586</v>
      </c>
      <c r="EU38" s="37" t="s">
        <v>85</v>
      </c>
      <c r="EV38" s="31">
        <f t="shared" si="20"/>
        <v>561.5</v>
      </c>
      <c r="EW38" s="37" t="s">
        <v>85</v>
      </c>
      <c r="EX38" s="31">
        <v>537</v>
      </c>
      <c r="EY38" s="37" t="s">
        <v>85</v>
      </c>
      <c r="EZ38" s="31">
        <f t="shared" si="21"/>
        <v>513</v>
      </c>
      <c r="FA38" s="37" t="s">
        <v>85</v>
      </c>
      <c r="FB38" s="31">
        <v>489</v>
      </c>
      <c r="FC38" s="37" t="s">
        <v>85</v>
      </c>
      <c r="FD38" s="31">
        <f t="shared" si="22"/>
        <v>466</v>
      </c>
      <c r="FE38" s="37" t="s">
        <v>85</v>
      </c>
      <c r="FF38" s="31">
        <v>443</v>
      </c>
      <c r="FG38" s="37" t="s">
        <v>85</v>
      </c>
      <c r="FH38" s="31">
        <f t="shared" si="23"/>
        <v>420.5</v>
      </c>
      <c r="FI38" s="37" t="s">
        <v>85</v>
      </c>
      <c r="FJ38" s="31">
        <v>398</v>
      </c>
      <c r="FK38" s="37" t="s">
        <v>85</v>
      </c>
      <c r="FL38" s="31">
        <f t="shared" si="24"/>
        <v>377.5</v>
      </c>
      <c r="FM38" s="37" t="s">
        <v>85</v>
      </c>
      <c r="FN38" s="31">
        <v>357</v>
      </c>
      <c r="FO38" s="37" t="s">
        <v>85</v>
      </c>
      <c r="FP38" s="31">
        <f t="shared" si="25"/>
        <v>339.5</v>
      </c>
      <c r="FQ38" s="37" t="s">
        <v>85</v>
      </c>
      <c r="FR38" s="31">
        <v>322</v>
      </c>
      <c r="FS38" s="37" t="s">
        <v>85</v>
      </c>
      <c r="FT38" s="31" t="s">
        <v>135</v>
      </c>
      <c r="FU38" s="37" t="s">
        <v>85</v>
      </c>
      <c r="FV38" s="31" t="s">
        <v>135</v>
      </c>
      <c r="FW38" s="37" t="s">
        <v>85</v>
      </c>
      <c r="FX38" s="31" t="s">
        <v>135</v>
      </c>
      <c r="FY38" s="37" t="s">
        <v>85</v>
      </c>
      <c r="FZ38" s="31" t="s">
        <v>135</v>
      </c>
      <c r="GA38" s="37" t="s">
        <v>85</v>
      </c>
      <c r="GB38" s="31" t="s">
        <v>135</v>
      </c>
      <c r="GC38" s="37" t="s">
        <v>85</v>
      </c>
      <c r="GD38" s="31" t="s">
        <v>135</v>
      </c>
      <c r="GE38" s="37" t="s">
        <v>85</v>
      </c>
      <c r="GF38" s="31" t="s">
        <v>135</v>
      </c>
      <c r="GG38" s="37" t="s">
        <v>85</v>
      </c>
      <c r="GH38" s="31" t="s">
        <v>135</v>
      </c>
      <c r="GI38" s="37" t="s">
        <v>85</v>
      </c>
      <c r="GJ38" s="31" t="s">
        <v>135</v>
      </c>
      <c r="GK38" s="37" t="s">
        <v>85</v>
      </c>
      <c r="GL38" s="31" t="s">
        <v>135</v>
      </c>
      <c r="GM38" s="37" t="s">
        <v>85</v>
      </c>
    </row>
    <row r="39" spans="1:195">
      <c r="A39" s="19" t="s">
        <v>86</v>
      </c>
      <c r="B39" s="20">
        <v>8.49</v>
      </c>
      <c r="C39" s="21">
        <v>21.7</v>
      </c>
      <c r="D39" s="20">
        <v>6.22</v>
      </c>
      <c r="E39" s="20">
        <v>3.73</v>
      </c>
      <c r="F39" s="19">
        <v>109</v>
      </c>
      <c r="G39" s="21">
        <v>32</v>
      </c>
      <c r="H39" s="22">
        <f t="shared" si="0"/>
        <v>1.6675603217158177</v>
      </c>
      <c r="J39" s="31">
        <v>1440</v>
      </c>
      <c r="K39" s="37" t="s">
        <v>86</v>
      </c>
      <c r="L39" s="31">
        <v>1400</v>
      </c>
      <c r="M39" s="37" t="s">
        <v>86</v>
      </c>
      <c r="N39" s="31">
        <v>1390</v>
      </c>
      <c r="O39" s="37" t="s">
        <v>86</v>
      </c>
      <c r="P39" s="31">
        <v>1370</v>
      </c>
      <c r="Q39" s="37" t="s">
        <v>86</v>
      </c>
      <c r="R39" s="31">
        <v>1350</v>
      </c>
      <c r="S39" s="37" t="s">
        <v>86</v>
      </c>
      <c r="T39" s="31">
        <v>1340</v>
      </c>
      <c r="U39" s="37" t="s">
        <v>86</v>
      </c>
      <c r="V39" s="31">
        <v>1310</v>
      </c>
      <c r="W39" s="37" t="s">
        <v>86</v>
      </c>
      <c r="X39" s="31">
        <v>1290</v>
      </c>
      <c r="Y39" s="37" t="s">
        <v>86</v>
      </c>
      <c r="Z39" s="31">
        <v>1270</v>
      </c>
      <c r="AA39" s="37" t="s">
        <v>86</v>
      </c>
      <c r="AB39" s="31">
        <v>1240</v>
      </c>
      <c r="AC39" s="37" t="s">
        <v>86</v>
      </c>
      <c r="AD39" s="31">
        <v>1210</v>
      </c>
      <c r="AE39" s="37" t="s">
        <v>86</v>
      </c>
      <c r="AF39" s="31">
        <v>1190</v>
      </c>
      <c r="AG39" s="37" t="s">
        <v>86</v>
      </c>
      <c r="AH39" s="31">
        <v>1160</v>
      </c>
      <c r="AI39" s="37" t="s">
        <v>86</v>
      </c>
      <c r="AJ39" s="31">
        <v>1130</v>
      </c>
      <c r="AK39" s="37" t="s">
        <v>86</v>
      </c>
      <c r="AL39" s="31">
        <v>1100</v>
      </c>
      <c r="AM39" s="37" t="s">
        <v>86</v>
      </c>
      <c r="AN39" s="31">
        <v>1060</v>
      </c>
      <c r="AO39" s="37" t="s">
        <v>86</v>
      </c>
      <c r="AP39" s="31">
        <f t="shared" si="3"/>
        <v>1029</v>
      </c>
      <c r="AQ39" s="37" t="s">
        <v>86</v>
      </c>
      <c r="AR39" s="31">
        <v>998</v>
      </c>
      <c r="AS39" s="37" t="s">
        <v>86</v>
      </c>
      <c r="AT39" s="31">
        <f t="shared" si="4"/>
        <v>964.5</v>
      </c>
      <c r="AU39" s="37" t="s">
        <v>86</v>
      </c>
      <c r="AV39" s="31">
        <v>931</v>
      </c>
      <c r="AW39" s="37" t="s">
        <v>86</v>
      </c>
      <c r="AX39" s="31">
        <f t="shared" si="5"/>
        <v>897</v>
      </c>
      <c r="AY39" s="37" t="s">
        <v>86</v>
      </c>
      <c r="AZ39" s="31">
        <v>863</v>
      </c>
      <c r="BA39" s="37" t="s">
        <v>86</v>
      </c>
      <c r="BB39" s="31">
        <f t="shared" si="1"/>
        <v>829.5</v>
      </c>
      <c r="BC39" s="37" t="s">
        <v>86</v>
      </c>
      <c r="BD39" s="31">
        <v>796</v>
      </c>
      <c r="BE39" s="37" t="s">
        <v>86</v>
      </c>
      <c r="BF39" s="31">
        <f t="shared" si="6"/>
        <v>762.5</v>
      </c>
      <c r="BG39" s="37" t="s">
        <v>86</v>
      </c>
      <c r="BH39" s="31">
        <v>729</v>
      </c>
      <c r="BI39" s="37" t="s">
        <v>86</v>
      </c>
      <c r="BJ39" s="31">
        <f t="shared" si="7"/>
        <v>696</v>
      </c>
      <c r="BK39" s="37" t="s">
        <v>86</v>
      </c>
      <c r="BL39" s="31">
        <v>663</v>
      </c>
      <c r="BM39" s="37" t="s">
        <v>86</v>
      </c>
      <c r="BN39" s="31">
        <f t="shared" si="8"/>
        <v>631.5</v>
      </c>
      <c r="BO39" s="37" t="s">
        <v>86</v>
      </c>
      <c r="BP39" s="31">
        <v>600</v>
      </c>
      <c r="BQ39" s="37" t="s">
        <v>86</v>
      </c>
      <c r="BR39" s="31">
        <f t="shared" si="9"/>
        <v>569.5</v>
      </c>
      <c r="BS39" s="37" t="s">
        <v>86</v>
      </c>
      <c r="BT39" s="31">
        <v>539</v>
      </c>
      <c r="BU39" s="37" t="s">
        <v>86</v>
      </c>
      <c r="BV39" s="31">
        <f t="shared" si="10"/>
        <v>511.5</v>
      </c>
      <c r="BW39" s="37" t="s">
        <v>86</v>
      </c>
      <c r="BX39" s="31">
        <v>484</v>
      </c>
      <c r="BY39" s="37" t="s">
        <v>86</v>
      </c>
      <c r="BZ39" s="31">
        <f t="shared" si="11"/>
        <v>460.5</v>
      </c>
      <c r="CA39" s="37" t="s">
        <v>86</v>
      </c>
      <c r="CB39" s="31">
        <v>437</v>
      </c>
      <c r="CC39" s="37" t="s">
        <v>86</v>
      </c>
      <c r="CD39" s="31" t="s">
        <v>135</v>
      </c>
      <c r="CE39" s="37" t="s">
        <v>86</v>
      </c>
      <c r="CF39" s="31" t="s">
        <v>135</v>
      </c>
      <c r="CG39" s="37" t="s">
        <v>86</v>
      </c>
      <c r="CH39" s="31" t="s">
        <v>135</v>
      </c>
      <c r="CI39" s="37" t="s">
        <v>86</v>
      </c>
      <c r="CJ39" s="31" t="s">
        <v>135</v>
      </c>
      <c r="CK39" s="37" t="s">
        <v>86</v>
      </c>
      <c r="CL39" s="31" t="s">
        <v>135</v>
      </c>
      <c r="CM39" s="37" t="s">
        <v>86</v>
      </c>
      <c r="CN39" s="31" t="s">
        <v>135</v>
      </c>
      <c r="CO39" s="37" t="s">
        <v>86</v>
      </c>
      <c r="CP39" s="31" t="s">
        <v>135</v>
      </c>
      <c r="CQ39" s="37" t="s">
        <v>86</v>
      </c>
      <c r="CR39" s="31" t="s">
        <v>135</v>
      </c>
      <c r="CS39" s="37" t="s">
        <v>86</v>
      </c>
      <c r="CT39" s="31" t="s">
        <v>135</v>
      </c>
      <c r="CU39" s="37" t="s">
        <v>86</v>
      </c>
      <c r="CV39" s="31" t="s">
        <v>135</v>
      </c>
      <c r="CW39" s="37" t="s">
        <v>86</v>
      </c>
      <c r="CZ39" s="31">
        <v>958</v>
      </c>
      <c r="DA39" s="37" t="s">
        <v>86</v>
      </c>
      <c r="DB39" s="31">
        <v>932</v>
      </c>
      <c r="DC39" s="37" t="s">
        <v>86</v>
      </c>
      <c r="DD39" s="31">
        <v>923</v>
      </c>
      <c r="DE39" s="37" t="s">
        <v>86</v>
      </c>
      <c r="DF39" s="31">
        <v>913</v>
      </c>
      <c r="DG39" s="37" t="s">
        <v>86</v>
      </c>
      <c r="DH39" s="31">
        <v>901</v>
      </c>
      <c r="DI39" s="37" t="s">
        <v>86</v>
      </c>
      <c r="DJ39" s="31">
        <v>888</v>
      </c>
      <c r="DK39" s="37" t="s">
        <v>86</v>
      </c>
      <c r="DL39" s="31">
        <v>874</v>
      </c>
      <c r="DM39" s="37" t="s">
        <v>86</v>
      </c>
      <c r="DN39" s="31">
        <v>859</v>
      </c>
      <c r="DO39" s="37" t="s">
        <v>86</v>
      </c>
      <c r="DP39" s="31">
        <v>843</v>
      </c>
      <c r="DQ39" s="37" t="s">
        <v>86</v>
      </c>
      <c r="DR39" s="31">
        <v>826</v>
      </c>
      <c r="DS39" s="37" t="s">
        <v>86</v>
      </c>
      <c r="DT39" s="31">
        <v>808</v>
      </c>
      <c r="DU39" s="37" t="s">
        <v>86</v>
      </c>
      <c r="DV39" s="31">
        <v>789</v>
      </c>
      <c r="DW39" s="37" t="s">
        <v>86</v>
      </c>
      <c r="DX39" s="31">
        <v>770</v>
      </c>
      <c r="DY39" s="37" t="s">
        <v>86</v>
      </c>
      <c r="DZ39" s="31">
        <v>750</v>
      </c>
      <c r="EA39" s="37" t="s">
        <v>86</v>
      </c>
      <c r="EB39" s="31">
        <v>729</v>
      </c>
      <c r="EC39" s="37" t="s">
        <v>86</v>
      </c>
      <c r="ED39" s="31">
        <v>708</v>
      </c>
      <c r="EE39" s="37" t="s">
        <v>86</v>
      </c>
      <c r="EF39" s="31">
        <f t="shared" si="16"/>
        <v>686</v>
      </c>
      <c r="EG39" s="37" t="s">
        <v>86</v>
      </c>
      <c r="EH39" s="31">
        <v>664</v>
      </c>
      <c r="EI39" s="37" t="s">
        <v>86</v>
      </c>
      <c r="EJ39" s="31">
        <f t="shared" si="17"/>
        <v>642</v>
      </c>
      <c r="EK39" s="37" t="s">
        <v>86</v>
      </c>
      <c r="EL39" s="31">
        <v>620</v>
      </c>
      <c r="EM39" s="37" t="s">
        <v>86</v>
      </c>
      <c r="EN39" s="31">
        <f t="shared" si="18"/>
        <v>597</v>
      </c>
      <c r="EO39" s="37" t="s">
        <v>86</v>
      </c>
      <c r="EP39" s="31">
        <v>574</v>
      </c>
      <c r="EQ39" s="37" t="s">
        <v>86</v>
      </c>
      <c r="ER39" s="31">
        <f t="shared" si="19"/>
        <v>551.5</v>
      </c>
      <c r="ES39" s="37" t="s">
        <v>86</v>
      </c>
      <c r="ET39" s="31">
        <v>529</v>
      </c>
      <c r="EU39" s="37" t="s">
        <v>86</v>
      </c>
      <c r="EV39" s="31">
        <f t="shared" si="20"/>
        <v>507</v>
      </c>
      <c r="EW39" s="37" t="s">
        <v>86</v>
      </c>
      <c r="EX39" s="31">
        <v>485</v>
      </c>
      <c r="EY39" s="37" t="s">
        <v>86</v>
      </c>
      <c r="EZ39" s="31">
        <f t="shared" si="21"/>
        <v>463</v>
      </c>
      <c r="FA39" s="37" t="s">
        <v>86</v>
      </c>
      <c r="FB39" s="31">
        <v>441</v>
      </c>
      <c r="FC39" s="37" t="s">
        <v>86</v>
      </c>
      <c r="FD39" s="31">
        <f t="shared" si="22"/>
        <v>420</v>
      </c>
      <c r="FE39" s="37" t="s">
        <v>86</v>
      </c>
      <c r="FF39" s="31">
        <v>399</v>
      </c>
      <c r="FG39" s="37" t="s">
        <v>86</v>
      </c>
      <c r="FH39" s="31">
        <f t="shared" si="23"/>
        <v>379</v>
      </c>
      <c r="FI39" s="37" t="s">
        <v>86</v>
      </c>
      <c r="FJ39" s="31">
        <v>359</v>
      </c>
      <c r="FK39" s="37" t="s">
        <v>86</v>
      </c>
      <c r="FL39" s="31">
        <f t="shared" si="24"/>
        <v>340.5</v>
      </c>
      <c r="FM39" s="37" t="s">
        <v>86</v>
      </c>
      <c r="FN39" s="31">
        <v>322</v>
      </c>
      <c r="FO39" s="37" t="s">
        <v>86</v>
      </c>
      <c r="FP39" s="31">
        <f t="shared" si="25"/>
        <v>306</v>
      </c>
      <c r="FQ39" s="37" t="s">
        <v>86</v>
      </c>
      <c r="FR39" s="31">
        <v>290</v>
      </c>
      <c r="FS39" s="37" t="s">
        <v>86</v>
      </c>
      <c r="FT39" s="31" t="s">
        <v>135</v>
      </c>
      <c r="FU39" s="37" t="s">
        <v>86</v>
      </c>
      <c r="FV39" s="31" t="s">
        <v>135</v>
      </c>
      <c r="FW39" s="37" t="s">
        <v>86</v>
      </c>
      <c r="FX39" s="31" t="s">
        <v>135</v>
      </c>
      <c r="FY39" s="37" t="s">
        <v>86</v>
      </c>
      <c r="FZ39" s="31" t="s">
        <v>135</v>
      </c>
      <c r="GA39" s="37" t="s">
        <v>86</v>
      </c>
      <c r="GB39" s="31" t="s">
        <v>135</v>
      </c>
      <c r="GC39" s="37" t="s">
        <v>86</v>
      </c>
      <c r="GD39" s="31" t="s">
        <v>135</v>
      </c>
      <c r="GE39" s="37" t="s">
        <v>86</v>
      </c>
      <c r="GF39" s="31" t="s">
        <v>135</v>
      </c>
      <c r="GG39" s="37" t="s">
        <v>86</v>
      </c>
      <c r="GH39" s="31" t="s">
        <v>135</v>
      </c>
      <c r="GI39" s="37" t="s">
        <v>86</v>
      </c>
      <c r="GJ39" s="31" t="s">
        <v>135</v>
      </c>
      <c r="GK39" s="37" t="s">
        <v>86</v>
      </c>
      <c r="GL39" s="31" t="s">
        <v>135</v>
      </c>
      <c r="GM39" s="37" t="s">
        <v>86</v>
      </c>
    </row>
    <row r="40" spans="1:195">
      <c r="A40" s="19" t="s">
        <v>87</v>
      </c>
      <c r="B40" s="20">
        <v>9.34</v>
      </c>
      <c r="C40" s="21">
        <v>23.5</v>
      </c>
      <c r="D40" s="20">
        <v>6.17</v>
      </c>
      <c r="E40" s="20">
        <v>3.71</v>
      </c>
      <c r="F40" s="21">
        <v>99</v>
      </c>
      <c r="G40" s="21">
        <v>29.1</v>
      </c>
      <c r="H40" s="22">
        <f t="shared" si="0"/>
        <v>1.6630727762803235</v>
      </c>
      <c r="J40" s="31">
        <v>1310</v>
      </c>
      <c r="K40" s="37" t="s">
        <v>87</v>
      </c>
      <c r="L40" s="31">
        <v>1270</v>
      </c>
      <c r="M40" s="37" t="s">
        <v>87</v>
      </c>
      <c r="N40" s="31">
        <v>1260</v>
      </c>
      <c r="O40" s="37" t="s">
        <v>87</v>
      </c>
      <c r="P40" s="31">
        <v>1250</v>
      </c>
      <c r="Q40" s="37" t="s">
        <v>87</v>
      </c>
      <c r="R40" s="31">
        <v>1230</v>
      </c>
      <c r="S40" s="37" t="s">
        <v>87</v>
      </c>
      <c r="T40" s="31">
        <v>1210</v>
      </c>
      <c r="U40" s="37" t="s">
        <v>87</v>
      </c>
      <c r="V40" s="31">
        <v>1190</v>
      </c>
      <c r="W40" s="37" t="s">
        <v>87</v>
      </c>
      <c r="X40" s="31">
        <v>1170</v>
      </c>
      <c r="Y40" s="37" t="s">
        <v>87</v>
      </c>
      <c r="Z40" s="31">
        <v>1150</v>
      </c>
      <c r="AA40" s="37" t="s">
        <v>87</v>
      </c>
      <c r="AB40" s="31">
        <v>1130</v>
      </c>
      <c r="AC40" s="37" t="s">
        <v>87</v>
      </c>
      <c r="AD40" s="31">
        <v>1100</v>
      </c>
      <c r="AE40" s="37" t="s">
        <v>87</v>
      </c>
      <c r="AF40" s="31">
        <v>1080</v>
      </c>
      <c r="AG40" s="37" t="s">
        <v>87</v>
      </c>
      <c r="AH40" s="31">
        <v>1050</v>
      </c>
      <c r="AI40" s="37" t="s">
        <v>87</v>
      </c>
      <c r="AJ40" s="31">
        <v>1020</v>
      </c>
      <c r="AK40" s="37" t="s">
        <v>87</v>
      </c>
      <c r="AL40" s="31">
        <v>994</v>
      </c>
      <c r="AM40" s="37" t="s">
        <v>87</v>
      </c>
      <c r="AN40" s="31">
        <v>964</v>
      </c>
      <c r="AO40" s="37" t="s">
        <v>87</v>
      </c>
      <c r="AP40" s="31">
        <f t="shared" si="3"/>
        <v>934</v>
      </c>
      <c r="AQ40" s="37" t="s">
        <v>87</v>
      </c>
      <c r="AR40" s="31">
        <v>904</v>
      </c>
      <c r="AS40" s="37" t="s">
        <v>87</v>
      </c>
      <c r="AT40" s="31">
        <f t="shared" si="4"/>
        <v>873.5</v>
      </c>
      <c r="AU40" s="37" t="s">
        <v>87</v>
      </c>
      <c r="AV40" s="31">
        <v>843</v>
      </c>
      <c r="AW40" s="37" t="s">
        <v>87</v>
      </c>
      <c r="AX40" s="31">
        <f t="shared" si="5"/>
        <v>812</v>
      </c>
      <c r="AY40" s="37" t="s">
        <v>87</v>
      </c>
      <c r="AZ40" s="31">
        <v>781</v>
      </c>
      <c r="BA40" s="37" t="s">
        <v>87</v>
      </c>
      <c r="BB40" s="31">
        <f t="shared" si="1"/>
        <v>750</v>
      </c>
      <c r="BC40" s="37" t="s">
        <v>87</v>
      </c>
      <c r="BD40" s="31">
        <v>719</v>
      </c>
      <c r="BE40" s="37" t="s">
        <v>87</v>
      </c>
      <c r="BF40" s="31">
        <f t="shared" si="6"/>
        <v>688.5</v>
      </c>
      <c r="BG40" s="37" t="s">
        <v>87</v>
      </c>
      <c r="BH40" s="31">
        <v>658</v>
      </c>
      <c r="BI40" s="37" t="s">
        <v>87</v>
      </c>
      <c r="BJ40" s="31">
        <f t="shared" si="7"/>
        <v>628</v>
      </c>
      <c r="BK40" s="37" t="s">
        <v>87</v>
      </c>
      <c r="BL40" s="31">
        <v>598</v>
      </c>
      <c r="BM40" s="37" t="s">
        <v>87</v>
      </c>
      <c r="BN40" s="31">
        <f t="shared" si="8"/>
        <v>569.5</v>
      </c>
      <c r="BO40" s="37" t="s">
        <v>87</v>
      </c>
      <c r="BP40" s="31">
        <v>541</v>
      </c>
      <c r="BQ40" s="37" t="s">
        <v>87</v>
      </c>
      <c r="BR40" s="31">
        <f t="shared" si="9"/>
        <v>513</v>
      </c>
      <c r="BS40" s="37" t="s">
        <v>87</v>
      </c>
      <c r="BT40" s="31">
        <v>485</v>
      </c>
      <c r="BU40" s="37" t="s">
        <v>87</v>
      </c>
      <c r="BV40" s="31">
        <f t="shared" si="10"/>
        <v>460</v>
      </c>
      <c r="BW40" s="37" t="s">
        <v>87</v>
      </c>
      <c r="BX40" s="31">
        <v>435</v>
      </c>
      <c r="BY40" s="37" t="s">
        <v>87</v>
      </c>
      <c r="BZ40" s="31">
        <f t="shared" si="11"/>
        <v>414</v>
      </c>
      <c r="CA40" s="37" t="s">
        <v>87</v>
      </c>
      <c r="CB40" s="31">
        <v>393</v>
      </c>
      <c r="CC40" s="37" t="s">
        <v>87</v>
      </c>
      <c r="CD40" s="31" t="s">
        <v>135</v>
      </c>
      <c r="CE40" s="37" t="s">
        <v>87</v>
      </c>
      <c r="CF40" s="31" t="s">
        <v>135</v>
      </c>
      <c r="CG40" s="37" t="s">
        <v>87</v>
      </c>
      <c r="CH40" s="31" t="s">
        <v>135</v>
      </c>
      <c r="CI40" s="37" t="s">
        <v>87</v>
      </c>
      <c r="CJ40" s="31" t="s">
        <v>135</v>
      </c>
      <c r="CK40" s="37" t="s">
        <v>87</v>
      </c>
      <c r="CL40" s="31" t="s">
        <v>135</v>
      </c>
      <c r="CM40" s="37" t="s">
        <v>87</v>
      </c>
      <c r="CN40" s="31" t="s">
        <v>135</v>
      </c>
      <c r="CO40" s="37" t="s">
        <v>87</v>
      </c>
      <c r="CP40" s="31" t="s">
        <v>135</v>
      </c>
      <c r="CQ40" s="37" t="s">
        <v>87</v>
      </c>
      <c r="CR40" s="31" t="s">
        <v>135</v>
      </c>
      <c r="CS40" s="37" t="s">
        <v>87</v>
      </c>
      <c r="CT40" s="31" t="s">
        <v>135</v>
      </c>
      <c r="CU40" s="37" t="s">
        <v>87</v>
      </c>
      <c r="CV40" s="31" t="s">
        <v>135</v>
      </c>
      <c r="CW40" s="37" t="s">
        <v>87</v>
      </c>
      <c r="CZ40" s="31">
        <v>871</v>
      </c>
      <c r="DA40" s="37" t="s">
        <v>87</v>
      </c>
      <c r="DB40" s="31">
        <v>848</v>
      </c>
      <c r="DC40" s="37" t="s">
        <v>87</v>
      </c>
      <c r="DD40" s="31">
        <v>839</v>
      </c>
      <c r="DE40" s="37" t="s">
        <v>87</v>
      </c>
      <c r="DF40" s="31">
        <v>830</v>
      </c>
      <c r="DG40" s="37" t="s">
        <v>87</v>
      </c>
      <c r="DH40" s="31">
        <v>819</v>
      </c>
      <c r="DI40" s="37" t="s">
        <v>87</v>
      </c>
      <c r="DJ40" s="31">
        <v>807</v>
      </c>
      <c r="DK40" s="37" t="s">
        <v>87</v>
      </c>
      <c r="DL40" s="31">
        <v>794</v>
      </c>
      <c r="DM40" s="37" t="s">
        <v>87</v>
      </c>
      <c r="DN40" s="31">
        <v>780</v>
      </c>
      <c r="DO40" s="37" t="s">
        <v>87</v>
      </c>
      <c r="DP40" s="31">
        <v>766</v>
      </c>
      <c r="DQ40" s="37" t="s">
        <v>87</v>
      </c>
      <c r="DR40" s="31">
        <v>750</v>
      </c>
      <c r="DS40" s="37" t="s">
        <v>87</v>
      </c>
      <c r="DT40" s="31">
        <v>733</v>
      </c>
      <c r="DU40" s="37" t="s">
        <v>87</v>
      </c>
      <c r="DV40" s="31">
        <v>716</v>
      </c>
      <c r="DW40" s="37" t="s">
        <v>87</v>
      </c>
      <c r="DX40" s="31">
        <v>698</v>
      </c>
      <c r="DY40" s="37" t="s">
        <v>87</v>
      </c>
      <c r="DZ40" s="31">
        <v>680</v>
      </c>
      <c r="EA40" s="37" t="s">
        <v>87</v>
      </c>
      <c r="EB40" s="31">
        <v>661</v>
      </c>
      <c r="EC40" s="37" t="s">
        <v>87</v>
      </c>
      <c r="ED40" s="31">
        <v>642</v>
      </c>
      <c r="EE40" s="37" t="s">
        <v>87</v>
      </c>
      <c r="EF40" s="31">
        <f t="shared" si="16"/>
        <v>622</v>
      </c>
      <c r="EG40" s="37" t="s">
        <v>87</v>
      </c>
      <c r="EH40" s="31">
        <v>602</v>
      </c>
      <c r="EI40" s="37" t="s">
        <v>87</v>
      </c>
      <c r="EJ40" s="31">
        <f t="shared" si="17"/>
        <v>581.5</v>
      </c>
      <c r="EK40" s="37" t="s">
        <v>87</v>
      </c>
      <c r="EL40" s="31">
        <v>561</v>
      </c>
      <c r="EM40" s="37" t="s">
        <v>87</v>
      </c>
      <c r="EN40" s="31">
        <f t="shared" si="18"/>
        <v>540</v>
      </c>
      <c r="EO40" s="37" t="s">
        <v>87</v>
      </c>
      <c r="EP40" s="31">
        <v>519</v>
      </c>
      <c r="EQ40" s="37" t="s">
        <v>87</v>
      </c>
      <c r="ER40" s="31">
        <f t="shared" si="19"/>
        <v>498.5</v>
      </c>
      <c r="ES40" s="37" t="s">
        <v>87</v>
      </c>
      <c r="ET40" s="31">
        <v>478</v>
      </c>
      <c r="EU40" s="37" t="s">
        <v>87</v>
      </c>
      <c r="EV40" s="31">
        <f t="shared" si="20"/>
        <v>458</v>
      </c>
      <c r="EW40" s="37" t="s">
        <v>87</v>
      </c>
      <c r="EX40" s="31">
        <v>438</v>
      </c>
      <c r="EY40" s="37" t="s">
        <v>87</v>
      </c>
      <c r="EZ40" s="31">
        <f t="shared" si="21"/>
        <v>418</v>
      </c>
      <c r="FA40" s="37" t="s">
        <v>87</v>
      </c>
      <c r="FB40" s="31">
        <v>398</v>
      </c>
      <c r="FC40" s="37" t="s">
        <v>87</v>
      </c>
      <c r="FD40" s="31">
        <f t="shared" si="22"/>
        <v>379</v>
      </c>
      <c r="FE40" s="37" t="s">
        <v>87</v>
      </c>
      <c r="FF40" s="31">
        <v>360</v>
      </c>
      <c r="FG40" s="37" t="s">
        <v>87</v>
      </c>
      <c r="FH40" s="31">
        <f t="shared" si="23"/>
        <v>341.5</v>
      </c>
      <c r="FI40" s="37" t="s">
        <v>87</v>
      </c>
      <c r="FJ40" s="31">
        <v>323</v>
      </c>
      <c r="FK40" s="37" t="s">
        <v>87</v>
      </c>
      <c r="FL40" s="31">
        <f t="shared" si="24"/>
        <v>306.5</v>
      </c>
      <c r="FM40" s="37" t="s">
        <v>87</v>
      </c>
      <c r="FN40" s="31">
        <v>290</v>
      </c>
      <c r="FO40" s="37" t="s">
        <v>87</v>
      </c>
      <c r="FP40" s="31">
        <f t="shared" si="25"/>
        <v>275.5</v>
      </c>
      <c r="FQ40" s="37" t="s">
        <v>87</v>
      </c>
      <c r="FR40" s="31">
        <v>261</v>
      </c>
      <c r="FS40" s="37" t="s">
        <v>87</v>
      </c>
      <c r="FT40" s="31" t="s">
        <v>135</v>
      </c>
      <c r="FU40" s="37" t="s">
        <v>87</v>
      </c>
      <c r="FV40" s="31" t="s">
        <v>135</v>
      </c>
      <c r="FW40" s="37" t="s">
        <v>87</v>
      </c>
      <c r="FX40" s="31" t="s">
        <v>135</v>
      </c>
      <c r="FY40" s="37" t="s">
        <v>87</v>
      </c>
      <c r="FZ40" s="31" t="s">
        <v>135</v>
      </c>
      <c r="GA40" s="37" t="s">
        <v>87</v>
      </c>
      <c r="GB40" s="31" t="s">
        <v>135</v>
      </c>
      <c r="GC40" s="37" t="s">
        <v>87</v>
      </c>
      <c r="GD40" s="31" t="s">
        <v>135</v>
      </c>
      <c r="GE40" s="37" t="s">
        <v>87</v>
      </c>
      <c r="GF40" s="31" t="s">
        <v>135</v>
      </c>
      <c r="GG40" s="37" t="s">
        <v>87</v>
      </c>
      <c r="GH40" s="31" t="s">
        <v>135</v>
      </c>
      <c r="GI40" s="37" t="s">
        <v>87</v>
      </c>
      <c r="GJ40" s="31" t="s">
        <v>135</v>
      </c>
      <c r="GK40" s="37" t="s">
        <v>87</v>
      </c>
      <c r="GL40" s="31" t="s">
        <v>135</v>
      </c>
      <c r="GM40" s="37" t="s">
        <v>87</v>
      </c>
    </row>
    <row r="41" spans="1:195">
      <c r="A41" s="19" t="s">
        <v>88</v>
      </c>
      <c r="B41" s="21">
        <v>10.199999999999999</v>
      </c>
      <c r="C41" s="21">
        <v>25.9</v>
      </c>
      <c r="D41" s="20">
        <v>6.14</v>
      </c>
      <c r="E41" s="20">
        <v>3.7</v>
      </c>
      <c r="F41" s="21">
        <v>90</v>
      </c>
      <c r="G41" s="21">
        <v>26.5</v>
      </c>
      <c r="H41" s="22">
        <f t="shared" si="0"/>
        <v>1.6594594594594594</v>
      </c>
      <c r="J41" s="31">
        <v>1190</v>
      </c>
      <c r="K41" s="37" t="s">
        <v>88</v>
      </c>
      <c r="L41" s="31">
        <v>1160</v>
      </c>
      <c r="M41" s="37" t="s">
        <v>88</v>
      </c>
      <c r="N41" s="31">
        <v>1150</v>
      </c>
      <c r="O41" s="37" t="s">
        <v>88</v>
      </c>
      <c r="P41" s="31">
        <v>1140</v>
      </c>
      <c r="Q41" s="37" t="s">
        <v>88</v>
      </c>
      <c r="R41" s="31">
        <v>1120</v>
      </c>
      <c r="S41" s="37" t="s">
        <v>88</v>
      </c>
      <c r="T41" s="31">
        <v>1100</v>
      </c>
      <c r="U41" s="37" t="s">
        <v>88</v>
      </c>
      <c r="V41" s="31">
        <v>1090</v>
      </c>
      <c r="W41" s="37" t="s">
        <v>88</v>
      </c>
      <c r="X41" s="31">
        <v>1070</v>
      </c>
      <c r="Y41" s="37" t="s">
        <v>88</v>
      </c>
      <c r="Z41" s="31">
        <v>1050</v>
      </c>
      <c r="AA41" s="37" t="s">
        <v>88</v>
      </c>
      <c r="AB41" s="31">
        <v>1030</v>
      </c>
      <c r="AC41" s="37" t="s">
        <v>88</v>
      </c>
      <c r="AD41" s="31">
        <v>1000</v>
      </c>
      <c r="AE41" s="37" t="s">
        <v>88</v>
      </c>
      <c r="AF41" s="31">
        <v>979</v>
      </c>
      <c r="AG41" s="37" t="s">
        <v>88</v>
      </c>
      <c r="AH41" s="31">
        <v>955</v>
      </c>
      <c r="AI41" s="37" t="s">
        <v>88</v>
      </c>
      <c r="AJ41" s="31">
        <v>929</v>
      </c>
      <c r="AK41" s="37" t="s">
        <v>88</v>
      </c>
      <c r="AL41" s="31">
        <v>903</v>
      </c>
      <c r="AM41" s="37" t="s">
        <v>88</v>
      </c>
      <c r="AN41" s="31">
        <v>877</v>
      </c>
      <c r="AO41" s="37" t="s">
        <v>88</v>
      </c>
      <c r="AP41" s="31">
        <f t="shared" si="3"/>
        <v>849.5</v>
      </c>
      <c r="AQ41" s="37" t="s">
        <v>88</v>
      </c>
      <c r="AR41" s="31">
        <v>822</v>
      </c>
      <c r="AS41" s="37" t="s">
        <v>88</v>
      </c>
      <c r="AT41" s="31">
        <f t="shared" si="4"/>
        <v>794</v>
      </c>
      <c r="AU41" s="37" t="s">
        <v>88</v>
      </c>
      <c r="AV41" s="31">
        <v>766</v>
      </c>
      <c r="AW41" s="37" t="s">
        <v>88</v>
      </c>
      <c r="AX41" s="31">
        <f t="shared" si="5"/>
        <v>737.5</v>
      </c>
      <c r="AY41" s="37" t="s">
        <v>88</v>
      </c>
      <c r="AZ41" s="31">
        <v>709</v>
      </c>
      <c r="BA41" s="37" t="s">
        <v>88</v>
      </c>
      <c r="BB41" s="31">
        <f t="shared" si="1"/>
        <v>681</v>
      </c>
      <c r="BC41" s="37" t="s">
        <v>88</v>
      </c>
      <c r="BD41" s="31">
        <v>653</v>
      </c>
      <c r="BE41" s="37" t="s">
        <v>88</v>
      </c>
      <c r="BF41" s="31">
        <f t="shared" si="6"/>
        <v>625</v>
      </c>
      <c r="BG41" s="37" t="s">
        <v>88</v>
      </c>
      <c r="BH41" s="31">
        <v>597</v>
      </c>
      <c r="BI41" s="37" t="s">
        <v>88</v>
      </c>
      <c r="BJ41" s="31">
        <f t="shared" si="7"/>
        <v>570</v>
      </c>
      <c r="BK41" s="37" t="s">
        <v>88</v>
      </c>
      <c r="BL41" s="31">
        <v>543</v>
      </c>
      <c r="BM41" s="37" t="s">
        <v>88</v>
      </c>
      <c r="BN41" s="31">
        <f t="shared" si="8"/>
        <v>516.5</v>
      </c>
      <c r="BO41" s="37" t="s">
        <v>88</v>
      </c>
      <c r="BP41" s="31">
        <v>490</v>
      </c>
      <c r="BQ41" s="37" t="s">
        <v>88</v>
      </c>
      <c r="BR41" s="31">
        <f t="shared" si="9"/>
        <v>464.5</v>
      </c>
      <c r="BS41" s="37" t="s">
        <v>88</v>
      </c>
      <c r="BT41" s="31">
        <v>439</v>
      </c>
      <c r="BU41" s="37" t="s">
        <v>88</v>
      </c>
      <c r="BV41" s="31">
        <f t="shared" si="10"/>
        <v>416.5</v>
      </c>
      <c r="BW41" s="37" t="s">
        <v>88</v>
      </c>
      <c r="BX41" s="31">
        <v>394</v>
      </c>
      <c r="BY41" s="37" t="s">
        <v>88</v>
      </c>
      <c r="BZ41" s="31">
        <f t="shared" si="11"/>
        <v>375</v>
      </c>
      <c r="CA41" s="37" t="s">
        <v>88</v>
      </c>
      <c r="CB41" s="31">
        <v>356</v>
      </c>
      <c r="CC41" s="37" t="s">
        <v>88</v>
      </c>
      <c r="CD41" s="31" t="s">
        <v>135</v>
      </c>
      <c r="CE41" s="37" t="s">
        <v>88</v>
      </c>
      <c r="CF41" s="31" t="s">
        <v>135</v>
      </c>
      <c r="CG41" s="37" t="s">
        <v>88</v>
      </c>
      <c r="CH41" s="31" t="s">
        <v>135</v>
      </c>
      <c r="CI41" s="37" t="s">
        <v>88</v>
      </c>
      <c r="CJ41" s="31" t="s">
        <v>135</v>
      </c>
      <c r="CK41" s="37" t="s">
        <v>88</v>
      </c>
      <c r="CL41" s="31" t="s">
        <v>135</v>
      </c>
      <c r="CM41" s="37" t="s">
        <v>88</v>
      </c>
      <c r="CN41" s="31" t="s">
        <v>135</v>
      </c>
      <c r="CO41" s="37" t="s">
        <v>88</v>
      </c>
      <c r="CP41" s="31" t="s">
        <v>135</v>
      </c>
      <c r="CQ41" s="37" t="s">
        <v>88</v>
      </c>
      <c r="CR41" s="31" t="s">
        <v>135</v>
      </c>
      <c r="CS41" s="37" t="s">
        <v>88</v>
      </c>
      <c r="CT41" s="31" t="s">
        <v>135</v>
      </c>
      <c r="CU41" s="37" t="s">
        <v>88</v>
      </c>
      <c r="CV41" s="31" t="s">
        <v>135</v>
      </c>
      <c r="CW41" s="37" t="s">
        <v>88</v>
      </c>
      <c r="CZ41" s="31">
        <v>793</v>
      </c>
      <c r="DA41" s="37" t="s">
        <v>88</v>
      </c>
      <c r="DB41" s="31">
        <v>772</v>
      </c>
      <c r="DC41" s="37" t="s">
        <v>88</v>
      </c>
      <c r="DD41" s="31">
        <v>764</v>
      </c>
      <c r="DE41" s="37" t="s">
        <v>88</v>
      </c>
      <c r="DF41" s="31">
        <v>755</v>
      </c>
      <c r="DG41" s="37" t="s">
        <v>88</v>
      </c>
      <c r="DH41" s="31">
        <v>745</v>
      </c>
      <c r="DI41" s="37" t="s">
        <v>88</v>
      </c>
      <c r="DJ41" s="31">
        <v>735</v>
      </c>
      <c r="DK41" s="37" t="s">
        <v>88</v>
      </c>
      <c r="DL41" s="31">
        <v>723</v>
      </c>
      <c r="DM41" s="37" t="s">
        <v>88</v>
      </c>
      <c r="DN41" s="31">
        <v>710</v>
      </c>
      <c r="DO41" s="37" t="s">
        <v>88</v>
      </c>
      <c r="DP41" s="31">
        <v>697</v>
      </c>
      <c r="DQ41" s="37" t="s">
        <v>88</v>
      </c>
      <c r="DR41" s="31">
        <v>682</v>
      </c>
      <c r="DS41" s="37" t="s">
        <v>88</v>
      </c>
      <c r="DT41" s="31">
        <v>667</v>
      </c>
      <c r="DU41" s="37" t="s">
        <v>88</v>
      </c>
      <c r="DV41" s="31">
        <v>652</v>
      </c>
      <c r="DW41" s="37" t="s">
        <v>88</v>
      </c>
      <c r="DX41" s="31">
        <v>635</v>
      </c>
      <c r="DY41" s="37" t="s">
        <v>88</v>
      </c>
      <c r="DZ41" s="31">
        <v>618</v>
      </c>
      <c r="EA41" s="37" t="s">
        <v>88</v>
      </c>
      <c r="EB41" s="31">
        <v>601</v>
      </c>
      <c r="EC41" s="37" t="s">
        <v>88</v>
      </c>
      <c r="ED41" s="31">
        <v>583</v>
      </c>
      <c r="EE41" s="37" t="s">
        <v>88</v>
      </c>
      <c r="EF41" s="31">
        <f t="shared" si="16"/>
        <v>565</v>
      </c>
      <c r="EG41" s="37" t="s">
        <v>88</v>
      </c>
      <c r="EH41" s="31">
        <v>547</v>
      </c>
      <c r="EI41" s="37" t="s">
        <v>88</v>
      </c>
      <c r="EJ41" s="31">
        <f t="shared" si="17"/>
        <v>528</v>
      </c>
      <c r="EK41" s="37" t="s">
        <v>88</v>
      </c>
      <c r="EL41" s="31">
        <v>509</v>
      </c>
      <c r="EM41" s="37" t="s">
        <v>88</v>
      </c>
      <c r="EN41" s="31">
        <f t="shared" si="18"/>
        <v>490.5</v>
      </c>
      <c r="EO41" s="37" t="s">
        <v>88</v>
      </c>
      <c r="EP41" s="31">
        <v>472</v>
      </c>
      <c r="EQ41" s="37" t="s">
        <v>88</v>
      </c>
      <c r="ER41" s="31">
        <f t="shared" si="19"/>
        <v>453</v>
      </c>
      <c r="ES41" s="37" t="s">
        <v>88</v>
      </c>
      <c r="ET41" s="31">
        <v>434</v>
      </c>
      <c r="EU41" s="37" t="s">
        <v>88</v>
      </c>
      <c r="EV41" s="31">
        <f t="shared" si="20"/>
        <v>415.5</v>
      </c>
      <c r="EW41" s="37" t="s">
        <v>88</v>
      </c>
      <c r="EX41" s="31">
        <v>397</v>
      </c>
      <c r="EY41" s="37" t="s">
        <v>88</v>
      </c>
      <c r="EZ41" s="31">
        <f t="shared" si="21"/>
        <v>379</v>
      </c>
      <c r="FA41" s="37" t="s">
        <v>88</v>
      </c>
      <c r="FB41" s="31">
        <v>361</v>
      </c>
      <c r="FC41" s="37" t="s">
        <v>88</v>
      </c>
      <c r="FD41" s="31">
        <f t="shared" si="22"/>
        <v>343.5</v>
      </c>
      <c r="FE41" s="37" t="s">
        <v>88</v>
      </c>
      <c r="FF41" s="31">
        <v>326</v>
      </c>
      <c r="FG41" s="37" t="s">
        <v>88</v>
      </c>
      <c r="FH41" s="31">
        <f t="shared" si="23"/>
        <v>309</v>
      </c>
      <c r="FI41" s="37" t="s">
        <v>88</v>
      </c>
      <c r="FJ41" s="31">
        <v>292</v>
      </c>
      <c r="FK41" s="37" t="s">
        <v>88</v>
      </c>
      <c r="FL41" s="31">
        <f t="shared" si="24"/>
        <v>277</v>
      </c>
      <c r="FM41" s="37" t="s">
        <v>88</v>
      </c>
      <c r="FN41" s="31">
        <v>262</v>
      </c>
      <c r="FO41" s="37" t="s">
        <v>88</v>
      </c>
      <c r="FP41" s="31">
        <f t="shared" si="25"/>
        <v>249.5</v>
      </c>
      <c r="FQ41" s="37" t="s">
        <v>88</v>
      </c>
      <c r="FR41" s="31">
        <v>237</v>
      </c>
      <c r="FS41" s="37" t="s">
        <v>88</v>
      </c>
      <c r="FT41" s="31" t="s">
        <v>135</v>
      </c>
      <c r="FU41" s="37" t="s">
        <v>88</v>
      </c>
      <c r="FV41" s="31" t="s">
        <v>135</v>
      </c>
      <c r="FW41" s="37" t="s">
        <v>88</v>
      </c>
      <c r="FX41" s="31" t="s">
        <v>135</v>
      </c>
      <c r="FY41" s="37" t="s">
        <v>88</v>
      </c>
      <c r="FZ41" s="31" t="s">
        <v>135</v>
      </c>
      <c r="GA41" s="37" t="s">
        <v>88</v>
      </c>
      <c r="GB41" s="31" t="s">
        <v>135</v>
      </c>
      <c r="GC41" s="37" t="s">
        <v>88</v>
      </c>
      <c r="GD41" s="31" t="s">
        <v>135</v>
      </c>
      <c r="GE41" s="37" t="s">
        <v>88</v>
      </c>
      <c r="GF41" s="31" t="s">
        <v>135</v>
      </c>
      <c r="GG41" s="37" t="s">
        <v>88</v>
      </c>
      <c r="GH41" s="31" t="s">
        <v>135</v>
      </c>
      <c r="GI41" s="37" t="s">
        <v>88</v>
      </c>
      <c r="GJ41" s="31" t="s">
        <v>135</v>
      </c>
      <c r="GK41" s="37" t="s">
        <v>88</v>
      </c>
      <c r="GL41" s="31" t="s">
        <v>135</v>
      </c>
      <c r="GM41" s="37" t="s">
        <v>88</v>
      </c>
    </row>
    <row r="42" spans="1:195">
      <c r="A42" s="19" t="s">
        <v>89</v>
      </c>
      <c r="B42" s="20">
        <v>5.92</v>
      </c>
      <c r="C42" s="21">
        <v>22.4</v>
      </c>
      <c r="D42" s="20">
        <v>6.05</v>
      </c>
      <c r="E42" s="20">
        <v>2.48</v>
      </c>
      <c r="F42" s="21">
        <v>82</v>
      </c>
      <c r="G42" s="21">
        <v>24</v>
      </c>
      <c r="H42" s="22">
        <f t="shared" si="0"/>
        <v>2.439516129032258</v>
      </c>
      <c r="J42" s="31">
        <v>1080</v>
      </c>
      <c r="K42" s="37" t="s">
        <v>89</v>
      </c>
      <c r="L42" s="31">
        <v>1020</v>
      </c>
      <c r="M42" s="37" t="s">
        <v>89</v>
      </c>
      <c r="N42" s="31">
        <v>993</v>
      </c>
      <c r="O42" s="37" t="s">
        <v>89</v>
      </c>
      <c r="P42" s="31">
        <v>968</v>
      </c>
      <c r="Q42" s="37" t="s">
        <v>89</v>
      </c>
      <c r="R42" s="31">
        <v>940</v>
      </c>
      <c r="S42" s="37" t="s">
        <v>89</v>
      </c>
      <c r="T42" s="31">
        <v>910</v>
      </c>
      <c r="U42" s="37" t="s">
        <v>89</v>
      </c>
      <c r="V42" s="31">
        <v>878</v>
      </c>
      <c r="W42" s="37" t="s">
        <v>89</v>
      </c>
      <c r="X42" s="31">
        <v>844</v>
      </c>
      <c r="Y42" s="37" t="s">
        <v>89</v>
      </c>
      <c r="Z42" s="31">
        <v>809</v>
      </c>
      <c r="AA42" s="37" t="s">
        <v>89</v>
      </c>
      <c r="AB42" s="31">
        <v>772</v>
      </c>
      <c r="AC42" s="37" t="s">
        <v>89</v>
      </c>
      <c r="AD42" s="31">
        <v>735</v>
      </c>
      <c r="AE42" s="37" t="s">
        <v>89</v>
      </c>
      <c r="AF42" s="31">
        <v>697</v>
      </c>
      <c r="AG42" s="37" t="s">
        <v>89</v>
      </c>
      <c r="AH42" s="31">
        <v>659</v>
      </c>
      <c r="AI42" s="37" t="s">
        <v>89</v>
      </c>
      <c r="AJ42" s="31">
        <v>620</v>
      </c>
      <c r="AK42" s="37" t="s">
        <v>89</v>
      </c>
      <c r="AL42" s="31">
        <v>582</v>
      </c>
      <c r="AM42" s="37" t="s">
        <v>89</v>
      </c>
      <c r="AN42" s="31">
        <v>545</v>
      </c>
      <c r="AO42" s="37" t="s">
        <v>89</v>
      </c>
      <c r="AP42" s="31">
        <f t="shared" si="3"/>
        <v>508.5</v>
      </c>
      <c r="AQ42" s="37" t="s">
        <v>89</v>
      </c>
      <c r="AR42" s="31">
        <v>472</v>
      </c>
      <c r="AS42" s="37" t="s">
        <v>89</v>
      </c>
      <c r="AT42" s="31">
        <f t="shared" si="4"/>
        <v>437</v>
      </c>
      <c r="AU42" s="37" t="s">
        <v>89</v>
      </c>
      <c r="AV42" s="31">
        <v>402</v>
      </c>
      <c r="AW42" s="37" t="s">
        <v>89</v>
      </c>
      <c r="AX42" s="31">
        <f t="shared" si="5"/>
        <v>372.5</v>
      </c>
      <c r="AY42" s="37" t="s">
        <v>89</v>
      </c>
      <c r="AZ42" s="31">
        <v>343</v>
      </c>
      <c r="BA42" s="37" t="s">
        <v>89</v>
      </c>
      <c r="BB42" s="31">
        <f t="shared" si="1"/>
        <v>319</v>
      </c>
      <c r="BC42" s="37" t="s">
        <v>89</v>
      </c>
      <c r="BD42" s="31">
        <v>295</v>
      </c>
      <c r="BE42" s="37" t="s">
        <v>89</v>
      </c>
      <c r="BF42" s="31">
        <f t="shared" si="6"/>
        <v>276</v>
      </c>
      <c r="BG42" s="37" t="s">
        <v>89</v>
      </c>
      <c r="BH42" s="31">
        <v>257</v>
      </c>
      <c r="BI42" s="37" t="s">
        <v>89</v>
      </c>
      <c r="BJ42" s="31">
        <f t="shared" si="7"/>
        <v>241.5</v>
      </c>
      <c r="BK42" s="37" t="s">
        <v>89</v>
      </c>
      <c r="BL42" s="31">
        <v>226</v>
      </c>
      <c r="BM42" s="37" t="s">
        <v>89</v>
      </c>
      <c r="BN42" s="31">
        <f t="shared" si="8"/>
        <v>213</v>
      </c>
      <c r="BO42" s="37" t="s">
        <v>89</v>
      </c>
      <c r="BP42" s="31">
        <v>200</v>
      </c>
      <c r="BQ42" s="37" t="s">
        <v>89</v>
      </c>
      <c r="BR42" s="31">
        <f t="shared" si="9"/>
        <v>189.5</v>
      </c>
      <c r="BS42" s="37" t="s">
        <v>89</v>
      </c>
      <c r="BT42" s="31">
        <v>179</v>
      </c>
      <c r="BU42" s="37" t="s">
        <v>89</v>
      </c>
      <c r="BV42" s="31">
        <f t="shared" si="10"/>
        <v>169.5</v>
      </c>
      <c r="BW42" s="37" t="s">
        <v>89</v>
      </c>
      <c r="BX42" s="31">
        <v>160</v>
      </c>
      <c r="BY42" s="37" t="s">
        <v>89</v>
      </c>
      <c r="BZ42" s="31">
        <f t="shared" si="11"/>
        <v>152.5</v>
      </c>
      <c r="CA42" s="37" t="s">
        <v>89</v>
      </c>
      <c r="CB42" s="31">
        <v>145</v>
      </c>
      <c r="CC42" s="37" t="s">
        <v>89</v>
      </c>
      <c r="CD42" s="31" t="s">
        <v>135</v>
      </c>
      <c r="CE42" s="37" t="s">
        <v>89</v>
      </c>
      <c r="CF42" s="31" t="s">
        <v>135</v>
      </c>
      <c r="CG42" s="37" t="s">
        <v>89</v>
      </c>
      <c r="CH42" s="31" t="s">
        <v>135</v>
      </c>
      <c r="CI42" s="37" t="s">
        <v>89</v>
      </c>
      <c r="CJ42" s="31" t="s">
        <v>135</v>
      </c>
      <c r="CK42" s="37" t="s">
        <v>89</v>
      </c>
      <c r="CL42" s="31" t="s">
        <v>135</v>
      </c>
      <c r="CM42" s="37" t="s">
        <v>89</v>
      </c>
      <c r="CN42" s="31" t="s">
        <v>135</v>
      </c>
      <c r="CO42" s="37" t="s">
        <v>89</v>
      </c>
      <c r="CP42" s="31" t="s">
        <v>135</v>
      </c>
      <c r="CQ42" s="37" t="s">
        <v>89</v>
      </c>
      <c r="CR42" s="31" t="s">
        <v>135</v>
      </c>
      <c r="CS42" s="37" t="s">
        <v>89</v>
      </c>
      <c r="CT42" s="31" t="s">
        <v>135</v>
      </c>
      <c r="CU42" s="37" t="s">
        <v>89</v>
      </c>
      <c r="CV42" s="31" t="s">
        <v>135</v>
      </c>
      <c r="CW42" s="37" t="s">
        <v>89</v>
      </c>
      <c r="CZ42" s="31">
        <v>719</v>
      </c>
      <c r="DA42" s="37" t="s">
        <v>89</v>
      </c>
      <c r="DB42" s="31">
        <v>676</v>
      </c>
      <c r="DC42" s="37" t="s">
        <v>89</v>
      </c>
      <c r="DD42" s="31">
        <v>661</v>
      </c>
      <c r="DE42" s="37" t="s">
        <v>89</v>
      </c>
      <c r="DF42" s="31">
        <v>644</v>
      </c>
      <c r="DG42" s="37" t="s">
        <v>89</v>
      </c>
      <c r="DH42" s="31">
        <v>626</v>
      </c>
      <c r="DI42" s="37" t="s">
        <v>89</v>
      </c>
      <c r="DJ42" s="31">
        <v>606</v>
      </c>
      <c r="DK42" s="37" t="s">
        <v>89</v>
      </c>
      <c r="DL42" s="31">
        <v>584</v>
      </c>
      <c r="DM42" s="37" t="s">
        <v>89</v>
      </c>
      <c r="DN42" s="31">
        <v>562</v>
      </c>
      <c r="DO42" s="37" t="s">
        <v>89</v>
      </c>
      <c r="DP42" s="31">
        <v>538</v>
      </c>
      <c r="DQ42" s="37" t="s">
        <v>89</v>
      </c>
      <c r="DR42" s="31">
        <v>514</v>
      </c>
      <c r="DS42" s="37" t="s">
        <v>89</v>
      </c>
      <c r="DT42" s="31">
        <v>489</v>
      </c>
      <c r="DU42" s="37" t="s">
        <v>89</v>
      </c>
      <c r="DV42" s="31">
        <v>464</v>
      </c>
      <c r="DW42" s="37" t="s">
        <v>89</v>
      </c>
      <c r="DX42" s="31">
        <v>438</v>
      </c>
      <c r="DY42" s="37" t="s">
        <v>89</v>
      </c>
      <c r="DZ42" s="31">
        <v>413</v>
      </c>
      <c r="EA42" s="37" t="s">
        <v>89</v>
      </c>
      <c r="EB42" s="31">
        <v>387</v>
      </c>
      <c r="EC42" s="37" t="s">
        <v>89</v>
      </c>
      <c r="ED42" s="31">
        <v>362</v>
      </c>
      <c r="EE42" s="37" t="s">
        <v>89</v>
      </c>
      <c r="EF42" s="31">
        <f t="shared" si="16"/>
        <v>338</v>
      </c>
      <c r="EG42" s="37" t="s">
        <v>89</v>
      </c>
      <c r="EH42" s="31">
        <v>314</v>
      </c>
      <c r="EI42" s="37" t="s">
        <v>89</v>
      </c>
      <c r="EJ42" s="31">
        <f t="shared" si="17"/>
        <v>290.5</v>
      </c>
      <c r="EK42" s="37" t="s">
        <v>89</v>
      </c>
      <c r="EL42" s="31">
        <v>267</v>
      </c>
      <c r="EM42" s="37" t="s">
        <v>89</v>
      </c>
      <c r="EN42" s="31">
        <f t="shared" si="18"/>
        <v>247.5</v>
      </c>
      <c r="EO42" s="37" t="s">
        <v>89</v>
      </c>
      <c r="EP42" s="31">
        <v>228</v>
      </c>
      <c r="EQ42" s="37" t="s">
        <v>89</v>
      </c>
      <c r="ER42" s="31">
        <f t="shared" si="19"/>
        <v>212.5</v>
      </c>
      <c r="ES42" s="37" t="s">
        <v>89</v>
      </c>
      <c r="ET42" s="31">
        <v>197</v>
      </c>
      <c r="EU42" s="37" t="s">
        <v>89</v>
      </c>
      <c r="EV42" s="31">
        <f t="shared" si="20"/>
        <v>184</v>
      </c>
      <c r="EW42" s="37" t="s">
        <v>89</v>
      </c>
      <c r="EX42" s="31">
        <v>171</v>
      </c>
      <c r="EY42" s="37" t="s">
        <v>89</v>
      </c>
      <c r="EZ42" s="31">
        <f t="shared" si="21"/>
        <v>160.5</v>
      </c>
      <c r="FA42" s="37" t="s">
        <v>89</v>
      </c>
      <c r="FB42" s="31">
        <v>150</v>
      </c>
      <c r="FC42" s="37" t="s">
        <v>89</v>
      </c>
      <c r="FD42" s="31">
        <f t="shared" si="22"/>
        <v>141.5</v>
      </c>
      <c r="FE42" s="37" t="s">
        <v>89</v>
      </c>
      <c r="FF42" s="31">
        <v>133</v>
      </c>
      <c r="FG42" s="37" t="s">
        <v>89</v>
      </c>
      <c r="FH42" s="31">
        <f t="shared" si="23"/>
        <v>126</v>
      </c>
      <c r="FI42" s="37" t="s">
        <v>89</v>
      </c>
      <c r="FJ42" s="31">
        <v>119</v>
      </c>
      <c r="FK42" s="37" t="s">
        <v>89</v>
      </c>
      <c r="FL42" s="31">
        <f t="shared" si="24"/>
        <v>113</v>
      </c>
      <c r="FM42" s="37" t="s">
        <v>89</v>
      </c>
      <c r="FN42" s="31">
        <v>107</v>
      </c>
      <c r="FO42" s="37" t="s">
        <v>89</v>
      </c>
      <c r="FP42" s="31">
        <f t="shared" si="25"/>
        <v>101.65</v>
      </c>
      <c r="FQ42" s="37" t="s">
        <v>89</v>
      </c>
      <c r="FR42" s="31">
        <v>96.3</v>
      </c>
      <c r="FS42" s="37" t="s">
        <v>89</v>
      </c>
      <c r="FT42" s="31" t="s">
        <v>135</v>
      </c>
      <c r="FU42" s="37" t="s">
        <v>89</v>
      </c>
      <c r="FV42" s="31" t="s">
        <v>135</v>
      </c>
      <c r="FW42" s="37" t="s">
        <v>89</v>
      </c>
      <c r="FX42" s="31" t="s">
        <v>135</v>
      </c>
      <c r="FY42" s="37" t="s">
        <v>89</v>
      </c>
      <c r="FZ42" s="31" t="s">
        <v>135</v>
      </c>
      <c r="GA42" s="37" t="s">
        <v>89</v>
      </c>
      <c r="GB42" s="31" t="s">
        <v>135</v>
      </c>
      <c r="GC42" s="37" t="s">
        <v>89</v>
      </c>
      <c r="GD42" s="31" t="s">
        <v>135</v>
      </c>
      <c r="GE42" s="37" t="s">
        <v>89</v>
      </c>
      <c r="GF42" s="31" t="s">
        <v>135</v>
      </c>
      <c r="GG42" s="37" t="s">
        <v>89</v>
      </c>
      <c r="GH42" s="31" t="s">
        <v>135</v>
      </c>
      <c r="GI42" s="37" t="s">
        <v>89</v>
      </c>
      <c r="GJ42" s="31" t="s">
        <v>135</v>
      </c>
      <c r="GK42" s="37" t="s">
        <v>89</v>
      </c>
      <c r="GL42" s="31" t="s">
        <v>135</v>
      </c>
      <c r="GM42" s="37" t="s">
        <v>89</v>
      </c>
    </row>
    <row r="43" spans="1:195">
      <c r="A43" s="19" t="s">
        <v>90</v>
      </c>
      <c r="B43" s="20">
        <v>6.41</v>
      </c>
      <c r="C43" s="21">
        <v>25.4</v>
      </c>
      <c r="D43" s="20">
        <v>6.04</v>
      </c>
      <c r="E43" s="20">
        <v>2.48</v>
      </c>
      <c r="F43" s="21">
        <v>74</v>
      </c>
      <c r="G43" s="21">
        <v>21.8</v>
      </c>
      <c r="H43" s="22">
        <f t="shared" si="0"/>
        <v>2.435483870967742</v>
      </c>
      <c r="J43" s="31">
        <v>981</v>
      </c>
      <c r="K43" s="37" t="s">
        <v>90</v>
      </c>
      <c r="L43" s="31">
        <v>922</v>
      </c>
      <c r="M43" s="37" t="s">
        <v>90</v>
      </c>
      <c r="N43" s="31">
        <v>902</v>
      </c>
      <c r="O43" s="37" t="s">
        <v>90</v>
      </c>
      <c r="P43" s="31">
        <v>879</v>
      </c>
      <c r="Q43" s="37" t="s">
        <v>90</v>
      </c>
      <c r="R43" s="31">
        <v>854</v>
      </c>
      <c r="S43" s="37" t="s">
        <v>90</v>
      </c>
      <c r="T43" s="31">
        <v>827</v>
      </c>
      <c r="U43" s="37" t="s">
        <v>90</v>
      </c>
      <c r="V43" s="31">
        <v>797</v>
      </c>
      <c r="W43" s="37" t="s">
        <v>90</v>
      </c>
      <c r="X43" s="31">
        <v>767</v>
      </c>
      <c r="Y43" s="37" t="s">
        <v>90</v>
      </c>
      <c r="Z43" s="31">
        <v>735</v>
      </c>
      <c r="AA43" s="37" t="s">
        <v>90</v>
      </c>
      <c r="AB43" s="31">
        <v>701</v>
      </c>
      <c r="AC43" s="37" t="s">
        <v>90</v>
      </c>
      <c r="AD43" s="31">
        <v>667</v>
      </c>
      <c r="AE43" s="37" t="s">
        <v>90</v>
      </c>
      <c r="AF43" s="31">
        <v>633</v>
      </c>
      <c r="AG43" s="37" t="s">
        <v>90</v>
      </c>
      <c r="AH43" s="31">
        <v>598</v>
      </c>
      <c r="AI43" s="37" t="s">
        <v>90</v>
      </c>
      <c r="AJ43" s="31">
        <v>563</v>
      </c>
      <c r="AK43" s="37" t="s">
        <v>90</v>
      </c>
      <c r="AL43" s="31">
        <v>529</v>
      </c>
      <c r="AM43" s="37" t="s">
        <v>90</v>
      </c>
      <c r="AN43" s="31">
        <v>495</v>
      </c>
      <c r="AO43" s="37" t="s">
        <v>90</v>
      </c>
      <c r="AP43" s="31">
        <f t="shared" si="3"/>
        <v>461.5</v>
      </c>
      <c r="AQ43" s="37" t="s">
        <v>90</v>
      </c>
      <c r="AR43" s="31">
        <v>428</v>
      </c>
      <c r="AS43" s="37" t="s">
        <v>90</v>
      </c>
      <c r="AT43" s="31">
        <f t="shared" si="4"/>
        <v>396.5</v>
      </c>
      <c r="AU43" s="37" t="s">
        <v>90</v>
      </c>
      <c r="AV43" s="31">
        <v>365</v>
      </c>
      <c r="AW43" s="37" t="s">
        <v>90</v>
      </c>
      <c r="AX43" s="31">
        <f t="shared" si="5"/>
        <v>338</v>
      </c>
      <c r="AY43" s="37" t="s">
        <v>90</v>
      </c>
      <c r="AZ43" s="31">
        <v>311</v>
      </c>
      <c r="BA43" s="37" t="s">
        <v>90</v>
      </c>
      <c r="BB43" s="31">
        <f t="shared" si="1"/>
        <v>289.5</v>
      </c>
      <c r="BC43" s="37" t="s">
        <v>90</v>
      </c>
      <c r="BD43" s="31">
        <v>268</v>
      </c>
      <c r="BE43" s="37" t="s">
        <v>90</v>
      </c>
      <c r="BF43" s="31">
        <f t="shared" si="6"/>
        <v>251</v>
      </c>
      <c r="BG43" s="37" t="s">
        <v>90</v>
      </c>
      <c r="BH43" s="31">
        <v>234</v>
      </c>
      <c r="BI43" s="37" t="s">
        <v>90</v>
      </c>
      <c r="BJ43" s="31">
        <f t="shared" si="7"/>
        <v>219.5</v>
      </c>
      <c r="BK43" s="37" t="s">
        <v>90</v>
      </c>
      <c r="BL43" s="31">
        <v>205</v>
      </c>
      <c r="BM43" s="37" t="s">
        <v>90</v>
      </c>
      <c r="BN43" s="31">
        <f t="shared" si="8"/>
        <v>193.5</v>
      </c>
      <c r="BO43" s="37" t="s">
        <v>90</v>
      </c>
      <c r="BP43" s="31">
        <v>182</v>
      </c>
      <c r="BQ43" s="37" t="s">
        <v>90</v>
      </c>
      <c r="BR43" s="31">
        <f t="shared" si="9"/>
        <v>172</v>
      </c>
      <c r="BS43" s="37" t="s">
        <v>90</v>
      </c>
      <c r="BT43" s="31">
        <v>162</v>
      </c>
      <c r="BU43" s="37" t="s">
        <v>90</v>
      </c>
      <c r="BV43" s="31">
        <f t="shared" si="10"/>
        <v>154</v>
      </c>
      <c r="BW43" s="37" t="s">
        <v>90</v>
      </c>
      <c r="BX43" s="31">
        <v>146</v>
      </c>
      <c r="BY43" s="37" t="s">
        <v>90</v>
      </c>
      <c r="BZ43" s="31">
        <f t="shared" si="11"/>
        <v>138.5</v>
      </c>
      <c r="CA43" s="37" t="s">
        <v>90</v>
      </c>
      <c r="CB43" s="31">
        <v>131</v>
      </c>
      <c r="CC43" s="37" t="s">
        <v>90</v>
      </c>
      <c r="CD43" s="31" t="s">
        <v>135</v>
      </c>
      <c r="CE43" s="37" t="s">
        <v>90</v>
      </c>
      <c r="CF43" s="31" t="s">
        <v>135</v>
      </c>
      <c r="CG43" s="37" t="s">
        <v>90</v>
      </c>
      <c r="CH43" s="31" t="s">
        <v>135</v>
      </c>
      <c r="CI43" s="37" t="s">
        <v>90</v>
      </c>
      <c r="CJ43" s="31" t="s">
        <v>135</v>
      </c>
      <c r="CK43" s="37" t="s">
        <v>90</v>
      </c>
      <c r="CL43" s="31" t="s">
        <v>135</v>
      </c>
      <c r="CM43" s="37" t="s">
        <v>90</v>
      </c>
      <c r="CN43" s="31" t="s">
        <v>135</v>
      </c>
      <c r="CO43" s="37" t="s">
        <v>90</v>
      </c>
      <c r="CP43" s="31" t="s">
        <v>135</v>
      </c>
      <c r="CQ43" s="37" t="s">
        <v>90</v>
      </c>
      <c r="CR43" s="31" t="s">
        <v>135</v>
      </c>
      <c r="CS43" s="37" t="s">
        <v>90</v>
      </c>
      <c r="CT43" s="31" t="s">
        <v>135</v>
      </c>
      <c r="CU43" s="37" t="s">
        <v>90</v>
      </c>
      <c r="CV43" s="31" t="s">
        <v>135</v>
      </c>
      <c r="CW43" s="37" t="s">
        <v>90</v>
      </c>
      <c r="CZ43" s="31">
        <v>653</v>
      </c>
      <c r="DA43" s="37" t="s">
        <v>90</v>
      </c>
      <c r="DB43" s="31">
        <v>614</v>
      </c>
      <c r="DC43" s="37" t="s">
        <v>90</v>
      </c>
      <c r="DD43" s="31">
        <v>600</v>
      </c>
      <c r="DE43" s="37" t="s">
        <v>90</v>
      </c>
      <c r="DF43" s="31">
        <v>585</v>
      </c>
      <c r="DG43" s="37" t="s">
        <v>90</v>
      </c>
      <c r="DH43" s="31">
        <v>568</v>
      </c>
      <c r="DI43" s="37" t="s">
        <v>90</v>
      </c>
      <c r="DJ43" s="31">
        <v>550</v>
      </c>
      <c r="DK43" s="37" t="s">
        <v>90</v>
      </c>
      <c r="DL43" s="31">
        <v>531</v>
      </c>
      <c r="DM43" s="37" t="s">
        <v>90</v>
      </c>
      <c r="DN43" s="31">
        <v>510</v>
      </c>
      <c r="DO43" s="37" t="s">
        <v>90</v>
      </c>
      <c r="DP43" s="31">
        <v>489</v>
      </c>
      <c r="DQ43" s="37" t="s">
        <v>90</v>
      </c>
      <c r="DR43" s="31">
        <v>467</v>
      </c>
      <c r="DS43" s="37" t="s">
        <v>90</v>
      </c>
      <c r="DT43" s="31">
        <v>444</v>
      </c>
      <c r="DU43" s="37" t="s">
        <v>90</v>
      </c>
      <c r="DV43" s="31">
        <v>421</v>
      </c>
      <c r="DW43" s="37" t="s">
        <v>90</v>
      </c>
      <c r="DX43" s="31">
        <v>398</v>
      </c>
      <c r="DY43" s="37" t="s">
        <v>90</v>
      </c>
      <c r="DZ43" s="31">
        <v>375</v>
      </c>
      <c r="EA43" s="37" t="s">
        <v>90</v>
      </c>
      <c r="EB43" s="31">
        <v>352</v>
      </c>
      <c r="EC43" s="37" t="s">
        <v>90</v>
      </c>
      <c r="ED43" s="31">
        <v>329</v>
      </c>
      <c r="EE43" s="37" t="s">
        <v>90</v>
      </c>
      <c r="EF43" s="31">
        <f t="shared" si="16"/>
        <v>307</v>
      </c>
      <c r="EG43" s="37" t="s">
        <v>90</v>
      </c>
      <c r="EH43" s="31">
        <v>285</v>
      </c>
      <c r="EI43" s="37" t="s">
        <v>90</v>
      </c>
      <c r="EJ43" s="31">
        <f t="shared" si="17"/>
        <v>264</v>
      </c>
      <c r="EK43" s="37" t="s">
        <v>90</v>
      </c>
      <c r="EL43" s="31">
        <v>243</v>
      </c>
      <c r="EM43" s="37" t="s">
        <v>90</v>
      </c>
      <c r="EN43" s="31">
        <f t="shared" si="18"/>
        <v>225</v>
      </c>
      <c r="EO43" s="37" t="s">
        <v>90</v>
      </c>
      <c r="EP43" s="31">
        <v>207</v>
      </c>
      <c r="EQ43" s="37" t="s">
        <v>90</v>
      </c>
      <c r="ER43" s="31">
        <f t="shared" si="19"/>
        <v>193</v>
      </c>
      <c r="ES43" s="37" t="s">
        <v>90</v>
      </c>
      <c r="ET43" s="31">
        <v>179</v>
      </c>
      <c r="EU43" s="37" t="s">
        <v>90</v>
      </c>
      <c r="EV43" s="31">
        <f t="shared" si="20"/>
        <v>167.5</v>
      </c>
      <c r="EW43" s="37" t="s">
        <v>90</v>
      </c>
      <c r="EX43" s="31">
        <v>156</v>
      </c>
      <c r="EY43" s="37" t="s">
        <v>90</v>
      </c>
      <c r="EZ43" s="31">
        <f t="shared" si="21"/>
        <v>146.5</v>
      </c>
      <c r="FA43" s="37" t="s">
        <v>90</v>
      </c>
      <c r="FB43" s="31">
        <v>137</v>
      </c>
      <c r="FC43" s="37" t="s">
        <v>90</v>
      </c>
      <c r="FD43" s="31">
        <f t="shared" si="22"/>
        <v>129</v>
      </c>
      <c r="FE43" s="37" t="s">
        <v>90</v>
      </c>
      <c r="FF43" s="31">
        <v>121</v>
      </c>
      <c r="FG43" s="37" t="s">
        <v>90</v>
      </c>
      <c r="FH43" s="31">
        <f t="shared" si="23"/>
        <v>114.5</v>
      </c>
      <c r="FI43" s="37" t="s">
        <v>90</v>
      </c>
      <c r="FJ43" s="31">
        <v>108</v>
      </c>
      <c r="FK43" s="37" t="s">
        <v>90</v>
      </c>
      <c r="FL43" s="31">
        <f t="shared" si="24"/>
        <v>102.45</v>
      </c>
      <c r="FM43" s="37" t="s">
        <v>90</v>
      </c>
      <c r="FN43" s="31">
        <v>96.9</v>
      </c>
      <c r="FO43" s="37" t="s">
        <v>90</v>
      </c>
      <c r="FP43" s="31">
        <f t="shared" si="25"/>
        <v>92.2</v>
      </c>
      <c r="FQ43" s="37" t="s">
        <v>90</v>
      </c>
      <c r="FR43" s="31">
        <v>87.5</v>
      </c>
      <c r="FS43" s="37" t="s">
        <v>90</v>
      </c>
      <c r="FT43" s="31" t="s">
        <v>135</v>
      </c>
      <c r="FU43" s="37" t="s">
        <v>90</v>
      </c>
      <c r="FV43" s="31" t="s">
        <v>135</v>
      </c>
      <c r="FW43" s="37" t="s">
        <v>90</v>
      </c>
      <c r="FX43" s="31" t="s">
        <v>135</v>
      </c>
      <c r="FY43" s="37" t="s">
        <v>90</v>
      </c>
      <c r="FZ43" s="31" t="s">
        <v>135</v>
      </c>
      <c r="GA43" s="37" t="s">
        <v>90</v>
      </c>
      <c r="GB43" s="31" t="s">
        <v>135</v>
      </c>
      <c r="GC43" s="37" t="s">
        <v>90</v>
      </c>
      <c r="GD43" s="31" t="s">
        <v>135</v>
      </c>
      <c r="GE43" s="37" t="s">
        <v>90</v>
      </c>
      <c r="GF43" s="31" t="s">
        <v>135</v>
      </c>
      <c r="GG43" s="37" t="s">
        <v>90</v>
      </c>
      <c r="GH43" s="31" t="s">
        <v>135</v>
      </c>
      <c r="GI43" s="37" t="s">
        <v>90</v>
      </c>
      <c r="GJ43" s="31" t="s">
        <v>135</v>
      </c>
      <c r="GK43" s="37" t="s">
        <v>90</v>
      </c>
      <c r="GL43" s="31" t="s">
        <v>135</v>
      </c>
      <c r="GM43" s="37" t="s">
        <v>90</v>
      </c>
    </row>
    <row r="44" spans="1:195">
      <c r="A44" s="19" t="s">
        <v>91</v>
      </c>
      <c r="B44" s="20">
        <v>6.97</v>
      </c>
      <c r="C44" s="21">
        <v>27.5</v>
      </c>
      <c r="D44" s="20">
        <v>6.01</v>
      </c>
      <c r="E44" s="20">
        <v>2.46</v>
      </c>
      <c r="F44" s="21">
        <v>68</v>
      </c>
      <c r="G44" s="21">
        <v>20</v>
      </c>
      <c r="H44" s="22">
        <f t="shared" si="0"/>
        <v>2.4430894308943087</v>
      </c>
      <c r="J44" s="31">
        <v>900</v>
      </c>
      <c r="K44" s="37" t="s">
        <v>91</v>
      </c>
      <c r="L44" s="31">
        <v>845</v>
      </c>
      <c r="M44" s="37" t="s">
        <v>91</v>
      </c>
      <c r="N44" s="31">
        <v>826</v>
      </c>
      <c r="O44" s="37" t="s">
        <v>91</v>
      </c>
      <c r="P44" s="31">
        <v>805</v>
      </c>
      <c r="Q44" s="37" t="s">
        <v>91</v>
      </c>
      <c r="R44" s="31">
        <v>782</v>
      </c>
      <c r="S44" s="37" t="s">
        <v>91</v>
      </c>
      <c r="T44" s="31">
        <v>756</v>
      </c>
      <c r="U44" s="37" t="s">
        <v>91</v>
      </c>
      <c r="V44" s="31">
        <v>729</v>
      </c>
      <c r="W44" s="37" t="s">
        <v>91</v>
      </c>
      <c r="X44" s="31">
        <v>701</v>
      </c>
      <c r="Y44" s="37" t="s">
        <v>91</v>
      </c>
      <c r="Z44" s="31">
        <v>671</v>
      </c>
      <c r="AA44" s="37" t="s">
        <v>91</v>
      </c>
      <c r="AB44" s="31">
        <v>640</v>
      </c>
      <c r="AC44" s="37" t="s">
        <v>91</v>
      </c>
      <c r="AD44" s="31">
        <v>608</v>
      </c>
      <c r="AE44" s="37" t="s">
        <v>91</v>
      </c>
      <c r="AF44" s="31">
        <v>577</v>
      </c>
      <c r="AG44" s="37" t="s">
        <v>91</v>
      </c>
      <c r="AH44" s="31">
        <v>544</v>
      </c>
      <c r="AI44" s="37" t="s">
        <v>91</v>
      </c>
      <c r="AJ44" s="31">
        <v>512</v>
      </c>
      <c r="AK44" s="37" t="s">
        <v>91</v>
      </c>
      <c r="AL44" s="31">
        <v>480</v>
      </c>
      <c r="AM44" s="37" t="s">
        <v>91</v>
      </c>
      <c r="AN44" s="31">
        <v>449</v>
      </c>
      <c r="AO44" s="37" t="s">
        <v>91</v>
      </c>
      <c r="AP44" s="31">
        <f t="shared" si="3"/>
        <v>418.5</v>
      </c>
      <c r="AQ44" s="37" t="s">
        <v>91</v>
      </c>
      <c r="AR44" s="31">
        <v>388</v>
      </c>
      <c r="AS44" s="37" t="s">
        <v>91</v>
      </c>
      <c r="AT44" s="31">
        <f t="shared" si="4"/>
        <v>359</v>
      </c>
      <c r="AU44" s="37" t="s">
        <v>91</v>
      </c>
      <c r="AV44" s="31">
        <v>330</v>
      </c>
      <c r="AW44" s="37" t="s">
        <v>91</v>
      </c>
      <c r="AX44" s="31">
        <f t="shared" si="5"/>
        <v>305.5</v>
      </c>
      <c r="AY44" s="37" t="s">
        <v>91</v>
      </c>
      <c r="AZ44" s="31">
        <v>281</v>
      </c>
      <c r="BA44" s="37" t="s">
        <v>91</v>
      </c>
      <c r="BB44" s="31">
        <f t="shared" si="1"/>
        <v>261.5</v>
      </c>
      <c r="BC44" s="37" t="s">
        <v>91</v>
      </c>
      <c r="BD44" s="31">
        <v>242</v>
      </c>
      <c r="BE44" s="37" t="s">
        <v>91</v>
      </c>
      <c r="BF44" s="31">
        <f t="shared" si="6"/>
        <v>226.5</v>
      </c>
      <c r="BG44" s="37" t="s">
        <v>91</v>
      </c>
      <c r="BH44" s="31">
        <v>211</v>
      </c>
      <c r="BI44" s="37" t="s">
        <v>91</v>
      </c>
      <c r="BJ44" s="31">
        <f t="shared" si="7"/>
        <v>198</v>
      </c>
      <c r="BK44" s="37" t="s">
        <v>91</v>
      </c>
      <c r="BL44" s="31">
        <v>185</v>
      </c>
      <c r="BM44" s="37" t="s">
        <v>91</v>
      </c>
      <c r="BN44" s="31">
        <f t="shared" si="8"/>
        <v>174.5</v>
      </c>
      <c r="BO44" s="37" t="s">
        <v>91</v>
      </c>
      <c r="BP44" s="31">
        <v>164</v>
      </c>
      <c r="BQ44" s="37" t="s">
        <v>91</v>
      </c>
      <c r="BR44" s="31">
        <f t="shared" si="9"/>
        <v>155.5</v>
      </c>
      <c r="BS44" s="37" t="s">
        <v>91</v>
      </c>
      <c r="BT44" s="31">
        <v>147</v>
      </c>
      <c r="BU44" s="37" t="s">
        <v>91</v>
      </c>
      <c r="BV44" s="31">
        <f t="shared" si="10"/>
        <v>139</v>
      </c>
      <c r="BW44" s="37" t="s">
        <v>91</v>
      </c>
      <c r="BX44" s="31">
        <v>131</v>
      </c>
      <c r="BY44" s="37" t="s">
        <v>91</v>
      </c>
      <c r="BZ44" s="31">
        <f t="shared" si="11"/>
        <v>125</v>
      </c>
      <c r="CA44" s="37" t="s">
        <v>91</v>
      </c>
      <c r="CB44" s="31">
        <v>119</v>
      </c>
      <c r="CC44" s="37" t="s">
        <v>91</v>
      </c>
      <c r="CD44" s="31" t="s">
        <v>135</v>
      </c>
      <c r="CE44" s="37" t="s">
        <v>91</v>
      </c>
      <c r="CF44" s="31" t="s">
        <v>135</v>
      </c>
      <c r="CG44" s="37" t="s">
        <v>91</v>
      </c>
      <c r="CH44" s="31" t="s">
        <v>135</v>
      </c>
      <c r="CI44" s="37" t="s">
        <v>91</v>
      </c>
      <c r="CJ44" s="31" t="s">
        <v>135</v>
      </c>
      <c r="CK44" s="37" t="s">
        <v>91</v>
      </c>
      <c r="CL44" s="31" t="s">
        <v>135</v>
      </c>
      <c r="CM44" s="37" t="s">
        <v>91</v>
      </c>
      <c r="CN44" s="31" t="s">
        <v>135</v>
      </c>
      <c r="CO44" s="37" t="s">
        <v>91</v>
      </c>
      <c r="CP44" s="31" t="s">
        <v>135</v>
      </c>
      <c r="CQ44" s="37" t="s">
        <v>91</v>
      </c>
      <c r="CR44" s="31" t="s">
        <v>135</v>
      </c>
      <c r="CS44" s="37" t="s">
        <v>91</v>
      </c>
      <c r="CT44" s="31" t="s">
        <v>135</v>
      </c>
      <c r="CU44" s="37" t="s">
        <v>91</v>
      </c>
      <c r="CV44" s="31" t="s">
        <v>135</v>
      </c>
      <c r="CW44" s="37" t="s">
        <v>91</v>
      </c>
      <c r="CZ44" s="31">
        <v>599</v>
      </c>
      <c r="DA44" s="37" t="s">
        <v>91</v>
      </c>
      <c r="DB44" s="31">
        <v>562</v>
      </c>
      <c r="DC44" s="37" t="s">
        <v>91</v>
      </c>
      <c r="DD44" s="31">
        <v>550</v>
      </c>
      <c r="DE44" s="37" t="s">
        <v>91</v>
      </c>
      <c r="DF44" s="31">
        <v>536</v>
      </c>
      <c r="DG44" s="37" t="s">
        <v>91</v>
      </c>
      <c r="DH44" s="31">
        <v>520</v>
      </c>
      <c r="DI44" s="37" t="s">
        <v>91</v>
      </c>
      <c r="DJ44" s="31">
        <v>503</v>
      </c>
      <c r="DK44" s="37" t="s">
        <v>91</v>
      </c>
      <c r="DL44" s="31">
        <v>485</v>
      </c>
      <c r="DM44" s="37" t="s">
        <v>91</v>
      </c>
      <c r="DN44" s="31">
        <v>466</v>
      </c>
      <c r="DO44" s="37" t="s">
        <v>91</v>
      </c>
      <c r="DP44" s="31">
        <v>446</v>
      </c>
      <c r="DQ44" s="37" t="s">
        <v>91</v>
      </c>
      <c r="DR44" s="31">
        <v>426</v>
      </c>
      <c r="DS44" s="37" t="s">
        <v>91</v>
      </c>
      <c r="DT44" s="31">
        <v>405</v>
      </c>
      <c r="DU44" s="37" t="s">
        <v>91</v>
      </c>
      <c r="DV44" s="31">
        <v>384</v>
      </c>
      <c r="DW44" s="37" t="s">
        <v>91</v>
      </c>
      <c r="DX44" s="31">
        <v>362</v>
      </c>
      <c r="DY44" s="37" t="s">
        <v>91</v>
      </c>
      <c r="DZ44" s="31">
        <v>341</v>
      </c>
      <c r="EA44" s="37" t="s">
        <v>91</v>
      </c>
      <c r="EB44" s="31">
        <v>320</v>
      </c>
      <c r="EC44" s="37" t="s">
        <v>91</v>
      </c>
      <c r="ED44" s="31">
        <v>299</v>
      </c>
      <c r="EE44" s="37" t="s">
        <v>91</v>
      </c>
      <c r="EF44" s="31">
        <f t="shared" si="16"/>
        <v>278.5</v>
      </c>
      <c r="EG44" s="37" t="s">
        <v>91</v>
      </c>
      <c r="EH44" s="31">
        <v>258</v>
      </c>
      <c r="EI44" s="37" t="s">
        <v>91</v>
      </c>
      <c r="EJ44" s="31">
        <f t="shared" si="17"/>
        <v>238.5</v>
      </c>
      <c r="EK44" s="37" t="s">
        <v>91</v>
      </c>
      <c r="EL44" s="31">
        <v>219</v>
      </c>
      <c r="EM44" s="37" t="s">
        <v>91</v>
      </c>
      <c r="EN44" s="31">
        <f t="shared" si="18"/>
        <v>203</v>
      </c>
      <c r="EO44" s="37" t="s">
        <v>91</v>
      </c>
      <c r="EP44" s="31">
        <v>187</v>
      </c>
      <c r="EQ44" s="37" t="s">
        <v>91</v>
      </c>
      <c r="ER44" s="31">
        <f t="shared" si="19"/>
        <v>174</v>
      </c>
      <c r="ES44" s="37" t="s">
        <v>91</v>
      </c>
      <c r="ET44" s="31">
        <v>161</v>
      </c>
      <c r="EU44" s="37" t="s">
        <v>91</v>
      </c>
      <c r="EV44" s="31">
        <f t="shared" si="20"/>
        <v>150.5</v>
      </c>
      <c r="EW44" s="37" t="s">
        <v>91</v>
      </c>
      <c r="EX44" s="31">
        <v>140</v>
      </c>
      <c r="EY44" s="37" t="s">
        <v>91</v>
      </c>
      <c r="EZ44" s="31">
        <f t="shared" si="21"/>
        <v>131.5</v>
      </c>
      <c r="FA44" s="37" t="s">
        <v>91</v>
      </c>
      <c r="FB44" s="31">
        <v>123</v>
      </c>
      <c r="FC44" s="37" t="s">
        <v>91</v>
      </c>
      <c r="FD44" s="31">
        <f t="shared" si="22"/>
        <v>116</v>
      </c>
      <c r="FE44" s="37" t="s">
        <v>91</v>
      </c>
      <c r="FF44" s="31">
        <v>109</v>
      </c>
      <c r="FG44" s="37" t="s">
        <v>91</v>
      </c>
      <c r="FH44" s="31">
        <f t="shared" si="23"/>
        <v>103.25</v>
      </c>
      <c r="FI44" s="37" t="s">
        <v>91</v>
      </c>
      <c r="FJ44" s="31">
        <v>97.5</v>
      </c>
      <c r="FK44" s="37" t="s">
        <v>91</v>
      </c>
      <c r="FL44" s="31">
        <f t="shared" si="24"/>
        <v>92.5</v>
      </c>
      <c r="FM44" s="37" t="s">
        <v>91</v>
      </c>
      <c r="FN44" s="31">
        <v>87.5</v>
      </c>
      <c r="FO44" s="37" t="s">
        <v>91</v>
      </c>
      <c r="FP44" s="31">
        <f t="shared" si="25"/>
        <v>83.25</v>
      </c>
      <c r="FQ44" s="37" t="s">
        <v>91</v>
      </c>
      <c r="FR44" s="31">
        <v>79</v>
      </c>
      <c r="FS44" s="37" t="s">
        <v>91</v>
      </c>
      <c r="FT44" s="31" t="s">
        <v>135</v>
      </c>
      <c r="FU44" s="37" t="s">
        <v>91</v>
      </c>
      <c r="FV44" s="31" t="s">
        <v>135</v>
      </c>
      <c r="FW44" s="37" t="s">
        <v>91</v>
      </c>
      <c r="FX44" s="31" t="s">
        <v>135</v>
      </c>
      <c r="FY44" s="37" t="s">
        <v>91</v>
      </c>
      <c r="FZ44" s="31" t="s">
        <v>135</v>
      </c>
      <c r="GA44" s="37" t="s">
        <v>91</v>
      </c>
      <c r="GB44" s="31" t="s">
        <v>135</v>
      </c>
      <c r="GC44" s="37" t="s">
        <v>91</v>
      </c>
      <c r="GD44" s="31" t="s">
        <v>135</v>
      </c>
      <c r="GE44" s="37" t="s">
        <v>91</v>
      </c>
      <c r="GF44" s="31" t="s">
        <v>135</v>
      </c>
      <c r="GG44" s="37" t="s">
        <v>91</v>
      </c>
      <c r="GH44" s="31" t="s">
        <v>135</v>
      </c>
      <c r="GI44" s="37" t="s">
        <v>91</v>
      </c>
      <c r="GJ44" s="31" t="s">
        <v>135</v>
      </c>
      <c r="GK44" s="37" t="s">
        <v>91</v>
      </c>
      <c r="GL44" s="31" t="s">
        <v>135</v>
      </c>
      <c r="GM44" s="37" t="s">
        <v>91</v>
      </c>
    </row>
    <row r="45" spans="1:195">
      <c r="A45" s="19" t="s">
        <v>92</v>
      </c>
      <c r="B45" s="20">
        <v>7.75</v>
      </c>
      <c r="C45" s="21">
        <v>30.4</v>
      </c>
      <c r="D45" s="20">
        <v>5.98</v>
      </c>
      <c r="E45" s="20">
        <v>2.4500000000000002</v>
      </c>
      <c r="F45" s="21">
        <v>61</v>
      </c>
      <c r="G45" s="21">
        <v>17.899999999999999</v>
      </c>
      <c r="H45" s="22">
        <f t="shared" si="0"/>
        <v>2.4408163265306122</v>
      </c>
      <c r="J45" s="31">
        <v>805</v>
      </c>
      <c r="K45" s="37" t="s">
        <v>92</v>
      </c>
      <c r="L45" s="31">
        <v>756</v>
      </c>
      <c r="M45" s="37" t="s">
        <v>92</v>
      </c>
      <c r="N45" s="31">
        <v>739</v>
      </c>
      <c r="O45" s="37" t="s">
        <v>92</v>
      </c>
      <c r="P45" s="31">
        <v>720</v>
      </c>
      <c r="Q45" s="37" t="s">
        <v>92</v>
      </c>
      <c r="R45" s="31">
        <v>699</v>
      </c>
      <c r="S45" s="37" t="s">
        <v>92</v>
      </c>
      <c r="T45" s="31">
        <v>676</v>
      </c>
      <c r="U45" s="37" t="s">
        <v>92</v>
      </c>
      <c r="V45" s="31">
        <v>651</v>
      </c>
      <c r="W45" s="37" t="s">
        <v>92</v>
      </c>
      <c r="X45" s="31">
        <v>626</v>
      </c>
      <c r="Y45" s="37" t="s">
        <v>92</v>
      </c>
      <c r="Z45" s="31">
        <v>599</v>
      </c>
      <c r="AA45" s="37" t="s">
        <v>92</v>
      </c>
      <c r="AB45" s="31">
        <v>571</v>
      </c>
      <c r="AC45" s="37" t="s">
        <v>92</v>
      </c>
      <c r="AD45" s="31">
        <v>543</v>
      </c>
      <c r="AE45" s="37" t="s">
        <v>92</v>
      </c>
      <c r="AF45" s="31">
        <v>514</v>
      </c>
      <c r="AG45" s="37" t="s">
        <v>92</v>
      </c>
      <c r="AH45" s="31">
        <v>485</v>
      </c>
      <c r="AI45" s="37" t="s">
        <v>92</v>
      </c>
      <c r="AJ45" s="31">
        <v>456</v>
      </c>
      <c r="AK45" s="37" t="s">
        <v>92</v>
      </c>
      <c r="AL45" s="31">
        <v>428</v>
      </c>
      <c r="AM45" s="37" t="s">
        <v>92</v>
      </c>
      <c r="AN45" s="31">
        <v>399</v>
      </c>
      <c r="AO45" s="37" t="s">
        <v>92</v>
      </c>
      <c r="AP45" s="31">
        <f t="shared" si="3"/>
        <v>372</v>
      </c>
      <c r="AQ45" s="37" t="s">
        <v>92</v>
      </c>
      <c r="AR45" s="31">
        <v>345</v>
      </c>
      <c r="AS45" s="37" t="s">
        <v>92</v>
      </c>
      <c r="AT45" s="31">
        <f t="shared" si="4"/>
        <v>319</v>
      </c>
      <c r="AU45" s="37" t="s">
        <v>92</v>
      </c>
      <c r="AV45" s="31">
        <v>293</v>
      </c>
      <c r="AW45" s="37" t="s">
        <v>92</v>
      </c>
      <c r="AX45" s="31">
        <f t="shared" si="5"/>
        <v>271</v>
      </c>
      <c r="AY45" s="37" t="s">
        <v>92</v>
      </c>
      <c r="AZ45" s="31">
        <v>249</v>
      </c>
      <c r="BA45" s="37" t="s">
        <v>92</v>
      </c>
      <c r="BB45" s="31">
        <f t="shared" si="1"/>
        <v>232</v>
      </c>
      <c r="BC45" s="37" t="s">
        <v>92</v>
      </c>
      <c r="BD45" s="31">
        <v>215</v>
      </c>
      <c r="BE45" s="37" t="s">
        <v>92</v>
      </c>
      <c r="BF45" s="31">
        <f t="shared" si="6"/>
        <v>201</v>
      </c>
      <c r="BG45" s="37" t="s">
        <v>92</v>
      </c>
      <c r="BH45" s="31">
        <v>187</v>
      </c>
      <c r="BI45" s="37" t="s">
        <v>92</v>
      </c>
      <c r="BJ45" s="31">
        <f t="shared" si="7"/>
        <v>176</v>
      </c>
      <c r="BK45" s="37" t="s">
        <v>92</v>
      </c>
      <c r="BL45" s="31">
        <v>165</v>
      </c>
      <c r="BM45" s="37" t="s">
        <v>92</v>
      </c>
      <c r="BN45" s="31">
        <f t="shared" si="8"/>
        <v>155.5</v>
      </c>
      <c r="BO45" s="37" t="s">
        <v>92</v>
      </c>
      <c r="BP45" s="31">
        <v>146</v>
      </c>
      <c r="BQ45" s="37" t="s">
        <v>92</v>
      </c>
      <c r="BR45" s="31">
        <f t="shared" si="9"/>
        <v>138</v>
      </c>
      <c r="BS45" s="37" t="s">
        <v>92</v>
      </c>
      <c r="BT45" s="31">
        <v>130</v>
      </c>
      <c r="BU45" s="37" t="s">
        <v>92</v>
      </c>
      <c r="BV45" s="31">
        <f t="shared" si="10"/>
        <v>123.5</v>
      </c>
      <c r="BW45" s="37" t="s">
        <v>92</v>
      </c>
      <c r="BX45" s="31">
        <v>117</v>
      </c>
      <c r="BY45" s="37" t="s">
        <v>92</v>
      </c>
      <c r="BZ45" s="31">
        <f t="shared" si="11"/>
        <v>111</v>
      </c>
      <c r="CA45" s="37" t="s">
        <v>92</v>
      </c>
      <c r="CB45" s="31">
        <v>105</v>
      </c>
      <c r="CC45" s="37" t="s">
        <v>92</v>
      </c>
      <c r="CD45" s="31" t="s">
        <v>135</v>
      </c>
      <c r="CE45" s="37" t="s">
        <v>92</v>
      </c>
      <c r="CF45" s="31" t="s">
        <v>135</v>
      </c>
      <c r="CG45" s="37" t="s">
        <v>92</v>
      </c>
      <c r="CH45" s="31" t="s">
        <v>135</v>
      </c>
      <c r="CI45" s="37" t="s">
        <v>92</v>
      </c>
      <c r="CJ45" s="31" t="s">
        <v>135</v>
      </c>
      <c r="CK45" s="37" t="s">
        <v>92</v>
      </c>
      <c r="CL45" s="31" t="s">
        <v>135</v>
      </c>
      <c r="CM45" s="37" t="s">
        <v>92</v>
      </c>
      <c r="CN45" s="31" t="s">
        <v>135</v>
      </c>
      <c r="CO45" s="37" t="s">
        <v>92</v>
      </c>
      <c r="CP45" s="31" t="s">
        <v>135</v>
      </c>
      <c r="CQ45" s="37" t="s">
        <v>92</v>
      </c>
      <c r="CR45" s="31" t="s">
        <v>135</v>
      </c>
      <c r="CS45" s="37" t="s">
        <v>92</v>
      </c>
      <c r="CT45" s="31" t="s">
        <v>135</v>
      </c>
      <c r="CU45" s="37" t="s">
        <v>92</v>
      </c>
      <c r="CV45" s="31" t="s">
        <v>135</v>
      </c>
      <c r="CW45" s="37" t="s">
        <v>92</v>
      </c>
      <c r="CZ45" s="31">
        <v>536</v>
      </c>
      <c r="DA45" s="37" t="s">
        <v>92</v>
      </c>
      <c r="DB45" s="31">
        <v>503</v>
      </c>
      <c r="DC45" s="37" t="s">
        <v>92</v>
      </c>
      <c r="DD45" s="31">
        <v>492</v>
      </c>
      <c r="DE45" s="37" t="s">
        <v>92</v>
      </c>
      <c r="DF45" s="31">
        <v>479</v>
      </c>
      <c r="DG45" s="37" t="s">
        <v>92</v>
      </c>
      <c r="DH45" s="31">
        <v>465</v>
      </c>
      <c r="DI45" s="37" t="s">
        <v>92</v>
      </c>
      <c r="DJ45" s="31">
        <v>450</v>
      </c>
      <c r="DK45" s="37" t="s">
        <v>92</v>
      </c>
      <c r="DL45" s="31">
        <v>433</v>
      </c>
      <c r="DM45" s="37" t="s">
        <v>92</v>
      </c>
      <c r="DN45" s="31">
        <v>416</v>
      </c>
      <c r="DO45" s="37" t="s">
        <v>92</v>
      </c>
      <c r="DP45" s="31">
        <v>398</v>
      </c>
      <c r="DQ45" s="37" t="s">
        <v>92</v>
      </c>
      <c r="DR45" s="31">
        <v>380</v>
      </c>
      <c r="DS45" s="37" t="s">
        <v>92</v>
      </c>
      <c r="DT45" s="31">
        <v>361</v>
      </c>
      <c r="DU45" s="37" t="s">
        <v>92</v>
      </c>
      <c r="DV45" s="31">
        <v>342</v>
      </c>
      <c r="DW45" s="37" t="s">
        <v>92</v>
      </c>
      <c r="DX45" s="31">
        <v>323</v>
      </c>
      <c r="DY45" s="37" t="s">
        <v>92</v>
      </c>
      <c r="DZ45" s="31">
        <v>304</v>
      </c>
      <c r="EA45" s="37" t="s">
        <v>92</v>
      </c>
      <c r="EB45" s="31">
        <v>285</v>
      </c>
      <c r="EC45" s="37" t="s">
        <v>92</v>
      </c>
      <c r="ED45" s="31">
        <v>266</v>
      </c>
      <c r="EE45" s="37" t="s">
        <v>92</v>
      </c>
      <c r="EF45" s="31">
        <f t="shared" si="16"/>
        <v>247.5</v>
      </c>
      <c r="EG45" s="37" t="s">
        <v>92</v>
      </c>
      <c r="EH45" s="31">
        <v>229</v>
      </c>
      <c r="EI45" s="37" t="s">
        <v>92</v>
      </c>
      <c r="EJ45" s="31">
        <f t="shared" si="17"/>
        <v>212</v>
      </c>
      <c r="EK45" s="37" t="s">
        <v>92</v>
      </c>
      <c r="EL45" s="31">
        <v>195</v>
      </c>
      <c r="EM45" s="37" t="s">
        <v>92</v>
      </c>
      <c r="EN45" s="31">
        <f t="shared" si="18"/>
        <v>180.5</v>
      </c>
      <c r="EO45" s="37" t="s">
        <v>92</v>
      </c>
      <c r="EP45" s="31">
        <v>166</v>
      </c>
      <c r="EQ45" s="37" t="s">
        <v>92</v>
      </c>
      <c r="ER45" s="31">
        <f t="shared" si="19"/>
        <v>154.5</v>
      </c>
      <c r="ES45" s="37" t="s">
        <v>92</v>
      </c>
      <c r="ET45" s="31">
        <v>143</v>
      </c>
      <c r="EU45" s="37" t="s">
        <v>92</v>
      </c>
      <c r="EV45" s="31">
        <f t="shared" si="20"/>
        <v>134</v>
      </c>
      <c r="EW45" s="37" t="s">
        <v>92</v>
      </c>
      <c r="EX45" s="31">
        <v>125</v>
      </c>
      <c r="EY45" s="37" t="s">
        <v>92</v>
      </c>
      <c r="EZ45" s="31">
        <f t="shared" si="21"/>
        <v>117.5</v>
      </c>
      <c r="FA45" s="37" t="s">
        <v>92</v>
      </c>
      <c r="FB45" s="31">
        <v>110</v>
      </c>
      <c r="FC45" s="37" t="s">
        <v>92</v>
      </c>
      <c r="FD45" s="31">
        <f t="shared" si="22"/>
        <v>103.5</v>
      </c>
      <c r="FE45" s="37" t="s">
        <v>92</v>
      </c>
      <c r="FF45" s="31">
        <v>97</v>
      </c>
      <c r="FG45" s="37" t="s">
        <v>92</v>
      </c>
      <c r="FH45" s="31">
        <f t="shared" si="23"/>
        <v>91.75</v>
      </c>
      <c r="FI45" s="37" t="s">
        <v>92</v>
      </c>
      <c r="FJ45" s="31">
        <v>86.5</v>
      </c>
      <c r="FK45" s="37" t="s">
        <v>92</v>
      </c>
      <c r="FL45" s="31">
        <f t="shared" si="24"/>
        <v>82.1</v>
      </c>
      <c r="FM45" s="37" t="s">
        <v>92</v>
      </c>
      <c r="FN45" s="31">
        <v>77.7</v>
      </c>
      <c r="FO45" s="37" t="s">
        <v>92</v>
      </c>
      <c r="FP45" s="31">
        <f t="shared" si="25"/>
        <v>73.900000000000006</v>
      </c>
      <c r="FQ45" s="37" t="s">
        <v>92</v>
      </c>
      <c r="FR45" s="31">
        <v>70.099999999999994</v>
      </c>
      <c r="FS45" s="37" t="s">
        <v>92</v>
      </c>
      <c r="FT45" s="31" t="s">
        <v>135</v>
      </c>
      <c r="FU45" s="37" t="s">
        <v>92</v>
      </c>
      <c r="FV45" s="31" t="s">
        <v>135</v>
      </c>
      <c r="FW45" s="37" t="s">
        <v>92</v>
      </c>
      <c r="FX45" s="31" t="s">
        <v>135</v>
      </c>
      <c r="FY45" s="37" t="s">
        <v>92</v>
      </c>
      <c r="FZ45" s="31" t="s">
        <v>135</v>
      </c>
      <c r="GA45" s="37" t="s">
        <v>92</v>
      </c>
      <c r="GB45" s="31" t="s">
        <v>135</v>
      </c>
      <c r="GC45" s="37" t="s">
        <v>92</v>
      </c>
      <c r="GD45" s="31" t="s">
        <v>135</v>
      </c>
      <c r="GE45" s="37" t="s">
        <v>92</v>
      </c>
      <c r="GF45" s="31" t="s">
        <v>135</v>
      </c>
      <c r="GG45" s="37" t="s">
        <v>92</v>
      </c>
      <c r="GH45" s="31" t="s">
        <v>135</v>
      </c>
      <c r="GI45" s="37" t="s">
        <v>92</v>
      </c>
      <c r="GJ45" s="31" t="s">
        <v>135</v>
      </c>
      <c r="GK45" s="37" t="s">
        <v>92</v>
      </c>
      <c r="GL45" s="31" t="s">
        <v>135</v>
      </c>
      <c r="GM45" s="37" t="s">
        <v>92</v>
      </c>
    </row>
    <row r="46" spans="1:195">
      <c r="A46" s="19" t="s">
        <v>93</v>
      </c>
      <c r="B46" s="20">
        <v>6.11</v>
      </c>
      <c r="C46" s="21">
        <v>30.9</v>
      </c>
      <c r="D46" s="20">
        <v>5.89</v>
      </c>
      <c r="E46" s="20">
        <v>1.92</v>
      </c>
      <c r="F46" s="21">
        <v>53</v>
      </c>
      <c r="G46" s="21">
        <v>15.6</v>
      </c>
      <c r="H46" s="22">
        <f t="shared" si="0"/>
        <v>3.0677083333333335</v>
      </c>
      <c r="J46" s="31">
        <v>702</v>
      </c>
      <c r="K46" s="37" t="s">
        <v>93</v>
      </c>
      <c r="L46" s="31">
        <v>633</v>
      </c>
      <c r="M46" s="37" t="s">
        <v>93</v>
      </c>
      <c r="N46" s="31">
        <v>610</v>
      </c>
      <c r="O46" s="37" t="s">
        <v>93</v>
      </c>
      <c r="P46" s="31">
        <v>585</v>
      </c>
      <c r="Q46" s="37" t="s">
        <v>93</v>
      </c>
      <c r="R46" s="31">
        <v>557</v>
      </c>
      <c r="S46" s="37" t="s">
        <v>93</v>
      </c>
      <c r="T46" s="31">
        <v>528</v>
      </c>
      <c r="U46" s="37" t="s">
        <v>93</v>
      </c>
      <c r="V46" s="31">
        <v>497</v>
      </c>
      <c r="W46" s="37" t="s">
        <v>93</v>
      </c>
      <c r="X46" s="31">
        <v>465</v>
      </c>
      <c r="Y46" s="37" t="s">
        <v>93</v>
      </c>
      <c r="Z46" s="31">
        <v>433</v>
      </c>
      <c r="AA46" s="37" t="s">
        <v>93</v>
      </c>
      <c r="AB46" s="31">
        <v>401</v>
      </c>
      <c r="AC46" s="37" t="s">
        <v>93</v>
      </c>
      <c r="AD46" s="31">
        <v>369</v>
      </c>
      <c r="AE46" s="37" t="s">
        <v>93</v>
      </c>
      <c r="AF46" s="31">
        <v>338</v>
      </c>
      <c r="AG46" s="37" t="s">
        <v>93</v>
      </c>
      <c r="AH46" s="31">
        <v>308</v>
      </c>
      <c r="AI46" s="37" t="s">
        <v>93</v>
      </c>
      <c r="AJ46" s="31">
        <v>278</v>
      </c>
      <c r="AK46" s="37" t="s">
        <v>93</v>
      </c>
      <c r="AL46" s="31">
        <v>250</v>
      </c>
      <c r="AM46" s="37" t="s">
        <v>93</v>
      </c>
      <c r="AN46" s="31">
        <v>226</v>
      </c>
      <c r="AO46" s="37" t="s">
        <v>93</v>
      </c>
      <c r="AP46" s="31">
        <f t="shared" si="3"/>
        <v>206</v>
      </c>
      <c r="AQ46" s="37" t="s">
        <v>93</v>
      </c>
      <c r="AR46" s="31">
        <v>186</v>
      </c>
      <c r="AS46" s="37" t="s">
        <v>93</v>
      </c>
      <c r="AT46" s="31">
        <f t="shared" si="4"/>
        <v>171.5</v>
      </c>
      <c r="AU46" s="37" t="s">
        <v>93</v>
      </c>
      <c r="AV46" s="31">
        <v>157</v>
      </c>
      <c r="AW46" s="37" t="s">
        <v>93</v>
      </c>
      <c r="AX46" s="31">
        <f t="shared" si="5"/>
        <v>145</v>
      </c>
      <c r="AY46" s="37" t="s">
        <v>93</v>
      </c>
      <c r="AZ46" s="31">
        <v>133</v>
      </c>
      <c r="BA46" s="37" t="s">
        <v>93</v>
      </c>
      <c r="BB46" s="31">
        <f t="shared" si="1"/>
        <v>124</v>
      </c>
      <c r="BC46" s="37" t="s">
        <v>93</v>
      </c>
      <c r="BD46" s="31">
        <v>115</v>
      </c>
      <c r="BE46" s="37" t="s">
        <v>93</v>
      </c>
      <c r="BF46" s="31">
        <f t="shared" si="6"/>
        <v>107.5</v>
      </c>
      <c r="BG46" s="37" t="s">
        <v>93</v>
      </c>
      <c r="BH46" s="31">
        <v>100</v>
      </c>
      <c r="BI46" s="37" t="s">
        <v>93</v>
      </c>
      <c r="BJ46" s="31">
        <f t="shared" si="7"/>
        <v>94.05</v>
      </c>
      <c r="BK46" s="37" t="s">
        <v>93</v>
      </c>
      <c r="BL46" s="31">
        <v>88.1</v>
      </c>
      <c r="BM46" s="37" t="s">
        <v>93</v>
      </c>
      <c r="BN46" s="31" t="s">
        <v>135</v>
      </c>
      <c r="BO46" s="37" t="s">
        <v>93</v>
      </c>
      <c r="BP46" s="31" t="s">
        <v>135</v>
      </c>
      <c r="BQ46" s="37" t="s">
        <v>93</v>
      </c>
      <c r="BR46" s="31" t="s">
        <v>135</v>
      </c>
      <c r="BS46" s="37" t="s">
        <v>93</v>
      </c>
      <c r="BT46" s="31" t="s">
        <v>135</v>
      </c>
      <c r="BU46" s="37" t="s">
        <v>93</v>
      </c>
      <c r="BV46" s="31" t="s">
        <v>135</v>
      </c>
      <c r="BW46" s="37" t="s">
        <v>93</v>
      </c>
      <c r="BX46" s="31" t="s">
        <v>135</v>
      </c>
      <c r="BY46" s="37" t="s">
        <v>93</v>
      </c>
      <c r="BZ46" s="31" t="s">
        <v>135</v>
      </c>
      <c r="CA46" s="37" t="s">
        <v>93</v>
      </c>
      <c r="CB46" s="31" t="s">
        <v>135</v>
      </c>
      <c r="CC46" s="37" t="s">
        <v>93</v>
      </c>
      <c r="CD46" s="31" t="s">
        <v>135</v>
      </c>
      <c r="CE46" s="37" t="s">
        <v>93</v>
      </c>
      <c r="CF46" s="31" t="s">
        <v>135</v>
      </c>
      <c r="CG46" s="37" t="s">
        <v>93</v>
      </c>
      <c r="CH46" s="31" t="s">
        <v>135</v>
      </c>
      <c r="CI46" s="37" t="s">
        <v>93</v>
      </c>
      <c r="CJ46" s="31" t="s">
        <v>135</v>
      </c>
      <c r="CK46" s="37" t="s">
        <v>93</v>
      </c>
      <c r="CL46" s="31" t="s">
        <v>135</v>
      </c>
      <c r="CM46" s="37" t="s">
        <v>93</v>
      </c>
      <c r="CN46" s="31" t="s">
        <v>135</v>
      </c>
      <c r="CO46" s="37" t="s">
        <v>93</v>
      </c>
      <c r="CP46" s="31" t="s">
        <v>135</v>
      </c>
      <c r="CQ46" s="37" t="s">
        <v>93</v>
      </c>
      <c r="CR46" s="31" t="s">
        <v>135</v>
      </c>
      <c r="CS46" s="37" t="s">
        <v>93</v>
      </c>
      <c r="CT46" s="31" t="s">
        <v>135</v>
      </c>
      <c r="CU46" s="37" t="s">
        <v>93</v>
      </c>
      <c r="CV46" s="31" t="s">
        <v>135</v>
      </c>
      <c r="CW46" s="37" t="s">
        <v>93</v>
      </c>
      <c r="CZ46" s="31">
        <v>467</v>
      </c>
      <c r="DA46" s="37" t="s">
        <v>93</v>
      </c>
      <c r="DB46" s="31">
        <v>421</v>
      </c>
      <c r="DC46" s="37" t="s">
        <v>93</v>
      </c>
      <c r="DD46" s="31">
        <v>406</v>
      </c>
      <c r="DE46" s="37" t="s">
        <v>93</v>
      </c>
      <c r="DF46" s="31">
        <v>389</v>
      </c>
      <c r="DG46" s="37" t="s">
        <v>93</v>
      </c>
      <c r="DH46" s="31">
        <v>371</v>
      </c>
      <c r="DI46" s="37" t="s">
        <v>93</v>
      </c>
      <c r="DJ46" s="31">
        <v>351</v>
      </c>
      <c r="DK46" s="37" t="s">
        <v>93</v>
      </c>
      <c r="DL46" s="31">
        <v>331</v>
      </c>
      <c r="DM46" s="37" t="s">
        <v>93</v>
      </c>
      <c r="DN46" s="31">
        <v>310</v>
      </c>
      <c r="DO46" s="37" t="s">
        <v>93</v>
      </c>
      <c r="DP46" s="31">
        <v>288</v>
      </c>
      <c r="DQ46" s="37" t="s">
        <v>93</v>
      </c>
      <c r="DR46" s="31">
        <v>267</v>
      </c>
      <c r="DS46" s="37" t="s">
        <v>93</v>
      </c>
      <c r="DT46" s="31">
        <v>246</v>
      </c>
      <c r="DU46" s="37" t="s">
        <v>93</v>
      </c>
      <c r="DV46" s="31">
        <v>225</v>
      </c>
      <c r="DW46" s="37" t="s">
        <v>93</v>
      </c>
      <c r="DX46" s="31">
        <v>205</v>
      </c>
      <c r="DY46" s="37" t="s">
        <v>93</v>
      </c>
      <c r="DZ46" s="31">
        <v>185</v>
      </c>
      <c r="EA46" s="37" t="s">
        <v>93</v>
      </c>
      <c r="EB46" s="31">
        <v>166</v>
      </c>
      <c r="EC46" s="37" t="s">
        <v>93</v>
      </c>
      <c r="ED46" s="31">
        <v>150</v>
      </c>
      <c r="EE46" s="37" t="s">
        <v>93</v>
      </c>
      <c r="EF46" s="31">
        <f t="shared" si="16"/>
        <v>137</v>
      </c>
      <c r="EG46" s="37" t="s">
        <v>93</v>
      </c>
      <c r="EH46" s="31">
        <v>124</v>
      </c>
      <c r="EI46" s="37" t="s">
        <v>93</v>
      </c>
      <c r="EJ46" s="31">
        <f t="shared" si="17"/>
        <v>114</v>
      </c>
      <c r="EK46" s="37" t="s">
        <v>93</v>
      </c>
      <c r="EL46" s="31">
        <v>104</v>
      </c>
      <c r="EM46" s="37" t="s">
        <v>93</v>
      </c>
      <c r="EN46" s="31">
        <f t="shared" si="18"/>
        <v>96.4</v>
      </c>
      <c r="EO46" s="37" t="s">
        <v>93</v>
      </c>
      <c r="EP46" s="31">
        <v>88.8</v>
      </c>
      <c r="EQ46" s="37" t="s">
        <v>93</v>
      </c>
      <c r="ER46" s="31">
        <f t="shared" si="19"/>
        <v>82.699999999999989</v>
      </c>
      <c r="ES46" s="37" t="s">
        <v>93</v>
      </c>
      <c r="ET46" s="31">
        <v>76.599999999999994</v>
      </c>
      <c r="EU46" s="37" t="s">
        <v>93</v>
      </c>
      <c r="EV46" s="31">
        <f t="shared" si="20"/>
        <v>71.650000000000006</v>
      </c>
      <c r="EW46" s="37" t="s">
        <v>93</v>
      </c>
      <c r="EX46" s="31">
        <v>66.7</v>
      </c>
      <c r="EY46" s="37" t="s">
        <v>93</v>
      </c>
      <c r="EZ46" s="31">
        <f t="shared" si="21"/>
        <v>62.650000000000006</v>
      </c>
      <c r="FA46" s="37" t="s">
        <v>93</v>
      </c>
      <c r="FB46" s="31">
        <v>58.6</v>
      </c>
      <c r="FC46" s="37" t="s">
        <v>93</v>
      </c>
      <c r="FD46" s="31" t="s">
        <v>135</v>
      </c>
      <c r="FE46" s="37" t="s">
        <v>93</v>
      </c>
      <c r="FF46" s="31" t="s">
        <v>135</v>
      </c>
      <c r="FG46" s="37" t="s">
        <v>93</v>
      </c>
      <c r="FH46" s="31" t="s">
        <v>135</v>
      </c>
      <c r="FI46" s="37" t="s">
        <v>93</v>
      </c>
      <c r="FJ46" s="31" t="s">
        <v>135</v>
      </c>
      <c r="FK46" s="37" t="s">
        <v>93</v>
      </c>
      <c r="FL46" s="31" t="s">
        <v>135</v>
      </c>
      <c r="FM46" s="37" t="s">
        <v>93</v>
      </c>
      <c r="FN46" s="31" t="s">
        <v>135</v>
      </c>
      <c r="FO46" s="37" t="s">
        <v>93</v>
      </c>
      <c r="FP46" s="31" t="s">
        <v>135</v>
      </c>
      <c r="FQ46" s="37" t="s">
        <v>93</v>
      </c>
      <c r="FR46" s="31" t="s">
        <v>135</v>
      </c>
      <c r="FS46" s="37" t="s">
        <v>93</v>
      </c>
      <c r="FT46" s="31" t="s">
        <v>135</v>
      </c>
      <c r="FU46" s="37" t="s">
        <v>93</v>
      </c>
      <c r="FV46" s="31" t="s">
        <v>135</v>
      </c>
      <c r="FW46" s="37" t="s">
        <v>93</v>
      </c>
      <c r="FX46" s="31" t="s">
        <v>135</v>
      </c>
      <c r="FY46" s="37" t="s">
        <v>93</v>
      </c>
      <c r="FZ46" s="31" t="s">
        <v>135</v>
      </c>
      <c r="GA46" s="37" t="s">
        <v>93</v>
      </c>
      <c r="GB46" s="31" t="s">
        <v>135</v>
      </c>
      <c r="GC46" s="37" t="s">
        <v>93</v>
      </c>
      <c r="GD46" s="31" t="s">
        <v>135</v>
      </c>
      <c r="GE46" s="37" t="s">
        <v>93</v>
      </c>
      <c r="GF46" s="31" t="s">
        <v>135</v>
      </c>
      <c r="GG46" s="37" t="s">
        <v>93</v>
      </c>
      <c r="GH46" s="31" t="s">
        <v>135</v>
      </c>
      <c r="GI46" s="37" t="s">
        <v>93</v>
      </c>
      <c r="GJ46" s="31" t="s">
        <v>135</v>
      </c>
      <c r="GK46" s="37" t="s">
        <v>93</v>
      </c>
      <c r="GL46" s="31" t="s">
        <v>135</v>
      </c>
      <c r="GM46" s="37" t="s">
        <v>93</v>
      </c>
    </row>
    <row r="47" spans="1:195">
      <c r="A47" s="19" t="s">
        <v>94</v>
      </c>
      <c r="B47" s="20">
        <v>6.75</v>
      </c>
      <c r="C47" s="21">
        <v>33.6</v>
      </c>
      <c r="D47" s="20">
        <v>5.85</v>
      </c>
      <c r="E47" s="20">
        <v>1.91</v>
      </c>
      <c r="F47" s="21">
        <v>48</v>
      </c>
      <c r="G47" s="21">
        <v>14.1</v>
      </c>
      <c r="H47" s="22">
        <f t="shared" si="0"/>
        <v>3.0628272251308899</v>
      </c>
      <c r="J47" s="31">
        <v>634</v>
      </c>
      <c r="K47" s="37" t="s">
        <v>94</v>
      </c>
      <c r="L47" s="31">
        <v>572</v>
      </c>
      <c r="M47" s="37" t="s">
        <v>94</v>
      </c>
      <c r="N47" s="31">
        <v>551</v>
      </c>
      <c r="O47" s="37" t="s">
        <v>94</v>
      </c>
      <c r="P47" s="31">
        <v>527</v>
      </c>
      <c r="Q47" s="37" t="s">
        <v>94</v>
      </c>
      <c r="R47" s="31">
        <v>502</v>
      </c>
      <c r="S47" s="37" t="s">
        <v>94</v>
      </c>
      <c r="T47" s="31">
        <v>475</v>
      </c>
      <c r="U47" s="37" t="s">
        <v>94</v>
      </c>
      <c r="V47" s="31">
        <v>447</v>
      </c>
      <c r="W47" s="37" t="s">
        <v>94</v>
      </c>
      <c r="X47" s="31">
        <v>419</v>
      </c>
      <c r="Y47" s="37" t="s">
        <v>94</v>
      </c>
      <c r="Z47" s="31">
        <v>390</v>
      </c>
      <c r="AA47" s="37" t="s">
        <v>94</v>
      </c>
      <c r="AB47" s="31">
        <v>360</v>
      </c>
      <c r="AC47" s="37" t="s">
        <v>94</v>
      </c>
      <c r="AD47" s="31">
        <v>331</v>
      </c>
      <c r="AE47" s="37" t="s">
        <v>94</v>
      </c>
      <c r="AF47" s="31">
        <v>303</v>
      </c>
      <c r="AG47" s="37" t="s">
        <v>94</v>
      </c>
      <c r="AH47" s="31">
        <v>276</v>
      </c>
      <c r="AI47" s="37" t="s">
        <v>94</v>
      </c>
      <c r="AJ47" s="31">
        <v>249</v>
      </c>
      <c r="AK47" s="37" t="s">
        <v>94</v>
      </c>
      <c r="AL47" s="31">
        <v>224</v>
      </c>
      <c r="AM47" s="37" t="s">
        <v>94</v>
      </c>
      <c r="AN47" s="31">
        <v>202</v>
      </c>
      <c r="AO47" s="37" t="s">
        <v>94</v>
      </c>
      <c r="AP47" s="31">
        <f t="shared" si="3"/>
        <v>184.5</v>
      </c>
      <c r="AQ47" s="37" t="s">
        <v>94</v>
      </c>
      <c r="AR47" s="31">
        <v>167</v>
      </c>
      <c r="AS47" s="37" t="s">
        <v>94</v>
      </c>
      <c r="AT47" s="31">
        <f t="shared" si="4"/>
        <v>153.5</v>
      </c>
      <c r="AU47" s="37" t="s">
        <v>94</v>
      </c>
      <c r="AV47" s="31">
        <v>140</v>
      </c>
      <c r="AW47" s="37" t="s">
        <v>94</v>
      </c>
      <c r="AX47" s="31">
        <f t="shared" si="5"/>
        <v>129.5</v>
      </c>
      <c r="AY47" s="37" t="s">
        <v>94</v>
      </c>
      <c r="AZ47" s="31">
        <v>119</v>
      </c>
      <c r="BA47" s="37" t="s">
        <v>94</v>
      </c>
      <c r="BB47" s="31">
        <f t="shared" si="1"/>
        <v>111</v>
      </c>
      <c r="BC47" s="37" t="s">
        <v>94</v>
      </c>
      <c r="BD47" s="31">
        <v>103</v>
      </c>
      <c r="BE47" s="37" t="s">
        <v>94</v>
      </c>
      <c r="BF47" s="31">
        <f t="shared" si="6"/>
        <v>96.35</v>
      </c>
      <c r="BG47" s="37" t="s">
        <v>94</v>
      </c>
      <c r="BH47" s="31">
        <v>89.7</v>
      </c>
      <c r="BI47" s="37" t="s">
        <v>94</v>
      </c>
      <c r="BJ47" s="31" t="s">
        <v>135</v>
      </c>
      <c r="BK47" s="37" t="s">
        <v>94</v>
      </c>
      <c r="BL47" s="31" t="s">
        <v>135</v>
      </c>
      <c r="BM47" s="37" t="s">
        <v>94</v>
      </c>
      <c r="BN47" s="31" t="s">
        <v>135</v>
      </c>
      <c r="BO47" s="37" t="s">
        <v>94</v>
      </c>
      <c r="BP47" s="31" t="s">
        <v>135</v>
      </c>
      <c r="BQ47" s="37" t="s">
        <v>94</v>
      </c>
      <c r="BR47" s="31" t="s">
        <v>135</v>
      </c>
      <c r="BS47" s="37" t="s">
        <v>94</v>
      </c>
      <c r="BT47" s="31" t="s">
        <v>135</v>
      </c>
      <c r="BU47" s="37" t="s">
        <v>94</v>
      </c>
      <c r="BV47" s="31" t="s">
        <v>135</v>
      </c>
      <c r="BW47" s="37" t="s">
        <v>94</v>
      </c>
      <c r="BX47" s="31" t="s">
        <v>135</v>
      </c>
      <c r="BY47" s="37" t="s">
        <v>94</v>
      </c>
      <c r="BZ47" s="31" t="s">
        <v>135</v>
      </c>
      <c r="CA47" s="37" t="s">
        <v>94</v>
      </c>
      <c r="CB47" s="31" t="s">
        <v>135</v>
      </c>
      <c r="CC47" s="37" t="s">
        <v>94</v>
      </c>
      <c r="CD47" s="31" t="s">
        <v>135</v>
      </c>
      <c r="CE47" s="37" t="s">
        <v>94</v>
      </c>
      <c r="CF47" s="31" t="s">
        <v>135</v>
      </c>
      <c r="CG47" s="37" t="s">
        <v>94</v>
      </c>
      <c r="CH47" s="31" t="s">
        <v>135</v>
      </c>
      <c r="CI47" s="37" t="s">
        <v>94</v>
      </c>
      <c r="CJ47" s="31" t="s">
        <v>135</v>
      </c>
      <c r="CK47" s="37" t="s">
        <v>94</v>
      </c>
      <c r="CL47" s="31" t="s">
        <v>135</v>
      </c>
      <c r="CM47" s="37" t="s">
        <v>94</v>
      </c>
      <c r="CN47" s="31" t="s">
        <v>135</v>
      </c>
      <c r="CO47" s="37" t="s">
        <v>94</v>
      </c>
      <c r="CP47" s="31" t="s">
        <v>135</v>
      </c>
      <c r="CQ47" s="37" t="s">
        <v>94</v>
      </c>
      <c r="CR47" s="31" t="s">
        <v>135</v>
      </c>
      <c r="CS47" s="37" t="s">
        <v>94</v>
      </c>
      <c r="CT47" s="31" t="s">
        <v>135</v>
      </c>
      <c r="CU47" s="37" t="s">
        <v>94</v>
      </c>
      <c r="CV47" s="31" t="s">
        <v>135</v>
      </c>
      <c r="CW47" s="37" t="s">
        <v>94</v>
      </c>
      <c r="CZ47" s="31">
        <v>422</v>
      </c>
      <c r="DA47" s="37" t="s">
        <v>94</v>
      </c>
      <c r="DB47" s="31">
        <v>380</v>
      </c>
      <c r="DC47" s="37" t="s">
        <v>94</v>
      </c>
      <c r="DD47" s="31">
        <v>366</v>
      </c>
      <c r="DE47" s="37" t="s">
        <v>94</v>
      </c>
      <c r="DF47" s="31">
        <v>351</v>
      </c>
      <c r="DG47" s="37" t="s">
        <v>94</v>
      </c>
      <c r="DH47" s="31">
        <v>334</v>
      </c>
      <c r="DI47" s="37" t="s">
        <v>94</v>
      </c>
      <c r="DJ47" s="31">
        <v>316</v>
      </c>
      <c r="DK47" s="37" t="s">
        <v>94</v>
      </c>
      <c r="DL47" s="31">
        <v>298</v>
      </c>
      <c r="DM47" s="37" t="s">
        <v>94</v>
      </c>
      <c r="DN47" s="31">
        <v>279</v>
      </c>
      <c r="DO47" s="37" t="s">
        <v>94</v>
      </c>
      <c r="DP47" s="31">
        <v>259</v>
      </c>
      <c r="DQ47" s="37" t="s">
        <v>94</v>
      </c>
      <c r="DR47" s="31">
        <v>240</v>
      </c>
      <c r="DS47" s="37" t="s">
        <v>94</v>
      </c>
      <c r="DT47" s="31">
        <v>221</v>
      </c>
      <c r="DU47" s="37" t="s">
        <v>94</v>
      </c>
      <c r="DV47" s="31">
        <v>202</v>
      </c>
      <c r="DW47" s="37" t="s">
        <v>94</v>
      </c>
      <c r="DX47" s="31">
        <v>183</v>
      </c>
      <c r="DY47" s="37" t="s">
        <v>94</v>
      </c>
      <c r="DZ47" s="31">
        <v>166</v>
      </c>
      <c r="EA47" s="37" t="s">
        <v>94</v>
      </c>
      <c r="EB47" s="31">
        <v>149</v>
      </c>
      <c r="EC47" s="37" t="s">
        <v>94</v>
      </c>
      <c r="ED47" s="31">
        <v>134</v>
      </c>
      <c r="EE47" s="37" t="s">
        <v>94</v>
      </c>
      <c r="EF47" s="31">
        <f t="shared" si="16"/>
        <v>122.5</v>
      </c>
      <c r="EG47" s="37" t="s">
        <v>94</v>
      </c>
      <c r="EH47" s="31">
        <v>111</v>
      </c>
      <c r="EI47" s="37" t="s">
        <v>94</v>
      </c>
      <c r="EJ47" s="31">
        <f t="shared" si="17"/>
        <v>102.1</v>
      </c>
      <c r="EK47" s="37" t="s">
        <v>94</v>
      </c>
      <c r="EL47" s="31">
        <v>93.2</v>
      </c>
      <c r="EM47" s="37" t="s">
        <v>94</v>
      </c>
      <c r="EN47" s="31">
        <f t="shared" si="18"/>
        <v>86.300000000000011</v>
      </c>
      <c r="EO47" s="37" t="s">
        <v>94</v>
      </c>
      <c r="EP47" s="31">
        <v>79.400000000000006</v>
      </c>
      <c r="EQ47" s="37" t="s">
        <v>94</v>
      </c>
      <c r="ER47" s="31">
        <f t="shared" si="19"/>
        <v>73.95</v>
      </c>
      <c r="ES47" s="37" t="s">
        <v>94</v>
      </c>
      <c r="ET47" s="31">
        <v>68.5</v>
      </c>
      <c r="EU47" s="37" t="s">
        <v>94</v>
      </c>
      <c r="EV47" s="31">
        <f t="shared" si="20"/>
        <v>64.099999999999994</v>
      </c>
      <c r="EW47" s="37" t="s">
        <v>94</v>
      </c>
      <c r="EX47" s="31">
        <v>59.7</v>
      </c>
      <c r="EY47" s="37" t="s">
        <v>94</v>
      </c>
      <c r="EZ47" s="31" t="s">
        <v>135</v>
      </c>
      <c r="FA47" s="37" t="s">
        <v>94</v>
      </c>
      <c r="FB47" s="31" t="s">
        <v>135</v>
      </c>
      <c r="FC47" s="37" t="s">
        <v>94</v>
      </c>
      <c r="FD47" s="31" t="s">
        <v>135</v>
      </c>
      <c r="FE47" s="37" t="s">
        <v>94</v>
      </c>
      <c r="FF47" s="31" t="s">
        <v>135</v>
      </c>
      <c r="FG47" s="37" t="s">
        <v>94</v>
      </c>
      <c r="FH47" s="31" t="s">
        <v>135</v>
      </c>
      <c r="FI47" s="37" t="s">
        <v>94</v>
      </c>
      <c r="FJ47" s="31" t="s">
        <v>135</v>
      </c>
      <c r="FK47" s="37" t="s">
        <v>94</v>
      </c>
      <c r="FL47" s="31" t="s">
        <v>135</v>
      </c>
      <c r="FM47" s="37" t="s">
        <v>94</v>
      </c>
      <c r="FN47" s="31" t="s">
        <v>135</v>
      </c>
      <c r="FO47" s="37" t="s">
        <v>94</v>
      </c>
      <c r="FP47" s="31" t="s">
        <v>135</v>
      </c>
      <c r="FQ47" s="37" t="s">
        <v>94</v>
      </c>
      <c r="FR47" s="31" t="s">
        <v>135</v>
      </c>
      <c r="FS47" s="37" t="s">
        <v>94</v>
      </c>
      <c r="FT47" s="31" t="s">
        <v>135</v>
      </c>
      <c r="FU47" s="37" t="s">
        <v>94</v>
      </c>
      <c r="FV47" s="31" t="s">
        <v>135</v>
      </c>
      <c r="FW47" s="37" t="s">
        <v>94</v>
      </c>
      <c r="FX47" s="31" t="s">
        <v>135</v>
      </c>
      <c r="FY47" s="37" t="s">
        <v>94</v>
      </c>
      <c r="FZ47" s="31" t="s">
        <v>135</v>
      </c>
      <c r="GA47" s="37" t="s">
        <v>94</v>
      </c>
      <c r="GB47" s="31" t="s">
        <v>135</v>
      </c>
      <c r="GC47" s="37" t="s">
        <v>94</v>
      </c>
      <c r="GD47" s="31" t="s">
        <v>135</v>
      </c>
      <c r="GE47" s="37" t="s">
        <v>94</v>
      </c>
      <c r="GF47" s="31" t="s">
        <v>135</v>
      </c>
      <c r="GG47" s="37" t="s">
        <v>94</v>
      </c>
      <c r="GH47" s="31" t="s">
        <v>135</v>
      </c>
      <c r="GI47" s="37" t="s">
        <v>94</v>
      </c>
      <c r="GJ47" s="31" t="s">
        <v>135</v>
      </c>
      <c r="GK47" s="37" t="s">
        <v>94</v>
      </c>
      <c r="GL47" s="31" t="s">
        <v>135</v>
      </c>
      <c r="GM47" s="37" t="s">
        <v>94</v>
      </c>
    </row>
    <row r="48" spans="1:195">
      <c r="A48" s="19" t="s">
        <v>95</v>
      </c>
      <c r="B48" s="20">
        <v>7.54</v>
      </c>
      <c r="C48" s="21">
        <v>37.4</v>
      </c>
      <c r="D48" s="20">
        <v>5.82</v>
      </c>
      <c r="E48" s="20">
        <v>1.89</v>
      </c>
      <c r="F48" s="21">
        <v>43</v>
      </c>
      <c r="G48" s="21">
        <v>12.6</v>
      </c>
      <c r="H48" s="22">
        <f t="shared" si="0"/>
        <v>3.0793650793650795</v>
      </c>
      <c r="J48" s="31">
        <v>562</v>
      </c>
      <c r="K48" s="37" t="s">
        <v>95</v>
      </c>
      <c r="L48" s="31">
        <v>510</v>
      </c>
      <c r="M48" s="37" t="s">
        <v>95</v>
      </c>
      <c r="N48" s="31">
        <v>491</v>
      </c>
      <c r="O48" s="37" t="s">
        <v>95</v>
      </c>
      <c r="P48" s="31">
        <v>470</v>
      </c>
      <c r="Q48" s="37" t="s">
        <v>95</v>
      </c>
      <c r="R48" s="31">
        <v>447</v>
      </c>
      <c r="S48" s="37" t="s">
        <v>95</v>
      </c>
      <c r="T48" s="31">
        <v>422</v>
      </c>
      <c r="U48" s="37" t="s">
        <v>95</v>
      </c>
      <c r="V48" s="31">
        <v>397</v>
      </c>
      <c r="W48" s="37" t="s">
        <v>95</v>
      </c>
      <c r="X48" s="31">
        <v>371</v>
      </c>
      <c r="Y48" s="37" t="s">
        <v>95</v>
      </c>
      <c r="Z48" s="31">
        <v>345</v>
      </c>
      <c r="AA48" s="37" t="s">
        <v>95</v>
      </c>
      <c r="AB48" s="31">
        <v>318</v>
      </c>
      <c r="AC48" s="37" t="s">
        <v>95</v>
      </c>
      <c r="AD48" s="31">
        <v>292</v>
      </c>
      <c r="AE48" s="37" t="s">
        <v>95</v>
      </c>
      <c r="AF48" s="31">
        <v>267</v>
      </c>
      <c r="AG48" s="37" t="s">
        <v>95</v>
      </c>
      <c r="AH48" s="31">
        <v>242</v>
      </c>
      <c r="AI48" s="37" t="s">
        <v>95</v>
      </c>
      <c r="AJ48" s="31">
        <v>218</v>
      </c>
      <c r="AK48" s="37" t="s">
        <v>95</v>
      </c>
      <c r="AL48" s="31">
        <v>196</v>
      </c>
      <c r="AM48" s="37" t="s">
        <v>95</v>
      </c>
      <c r="AN48" s="31">
        <v>177</v>
      </c>
      <c r="AO48" s="37" t="s">
        <v>95</v>
      </c>
      <c r="AP48" s="31">
        <f t="shared" si="3"/>
        <v>161.5</v>
      </c>
      <c r="AQ48" s="37" t="s">
        <v>95</v>
      </c>
      <c r="AR48" s="31">
        <v>146</v>
      </c>
      <c r="AS48" s="37" t="s">
        <v>95</v>
      </c>
      <c r="AT48" s="31">
        <f t="shared" si="4"/>
        <v>134.5</v>
      </c>
      <c r="AU48" s="37" t="s">
        <v>95</v>
      </c>
      <c r="AV48" s="31">
        <v>123</v>
      </c>
      <c r="AW48" s="37" t="s">
        <v>95</v>
      </c>
      <c r="AX48" s="31">
        <f t="shared" si="5"/>
        <v>113.5</v>
      </c>
      <c r="AY48" s="37" t="s">
        <v>95</v>
      </c>
      <c r="AZ48" s="31">
        <v>104</v>
      </c>
      <c r="BA48" s="37" t="s">
        <v>95</v>
      </c>
      <c r="BB48" s="31">
        <f t="shared" si="1"/>
        <v>97.05</v>
      </c>
      <c r="BC48" s="37" t="s">
        <v>95</v>
      </c>
      <c r="BD48" s="31">
        <v>90.1</v>
      </c>
      <c r="BE48" s="37" t="s">
        <v>95</v>
      </c>
      <c r="BF48" s="31">
        <f t="shared" si="6"/>
        <v>84.3</v>
      </c>
      <c r="BG48" s="37" t="s">
        <v>95</v>
      </c>
      <c r="BH48" s="31">
        <v>78.5</v>
      </c>
      <c r="BI48" s="37" t="s">
        <v>95</v>
      </c>
      <c r="BJ48" s="31" t="s">
        <v>135</v>
      </c>
      <c r="BK48" s="37" t="s">
        <v>95</v>
      </c>
      <c r="BL48" s="31" t="s">
        <v>135</v>
      </c>
      <c r="BM48" s="37" t="s">
        <v>95</v>
      </c>
      <c r="BN48" s="31" t="s">
        <v>135</v>
      </c>
      <c r="BO48" s="37" t="s">
        <v>95</v>
      </c>
      <c r="BP48" s="31" t="s">
        <v>135</v>
      </c>
      <c r="BQ48" s="37" t="s">
        <v>95</v>
      </c>
      <c r="BR48" s="31" t="s">
        <v>135</v>
      </c>
      <c r="BS48" s="37" t="s">
        <v>95</v>
      </c>
      <c r="BT48" s="31" t="s">
        <v>135</v>
      </c>
      <c r="BU48" s="37" t="s">
        <v>95</v>
      </c>
      <c r="BV48" s="31" t="s">
        <v>135</v>
      </c>
      <c r="BW48" s="37" t="s">
        <v>95</v>
      </c>
      <c r="BX48" s="31" t="s">
        <v>135</v>
      </c>
      <c r="BY48" s="37" t="s">
        <v>95</v>
      </c>
      <c r="BZ48" s="31" t="s">
        <v>135</v>
      </c>
      <c r="CA48" s="37" t="s">
        <v>95</v>
      </c>
      <c r="CB48" s="31" t="s">
        <v>135</v>
      </c>
      <c r="CC48" s="37" t="s">
        <v>95</v>
      </c>
      <c r="CD48" s="31" t="s">
        <v>135</v>
      </c>
      <c r="CE48" s="37" t="s">
        <v>95</v>
      </c>
      <c r="CF48" s="31" t="s">
        <v>135</v>
      </c>
      <c r="CG48" s="37" t="s">
        <v>95</v>
      </c>
      <c r="CH48" s="31" t="s">
        <v>135</v>
      </c>
      <c r="CI48" s="37" t="s">
        <v>95</v>
      </c>
      <c r="CJ48" s="31" t="s">
        <v>135</v>
      </c>
      <c r="CK48" s="37" t="s">
        <v>95</v>
      </c>
      <c r="CL48" s="31" t="s">
        <v>135</v>
      </c>
      <c r="CM48" s="37" t="s">
        <v>95</v>
      </c>
      <c r="CN48" s="31" t="s">
        <v>135</v>
      </c>
      <c r="CO48" s="37" t="s">
        <v>95</v>
      </c>
      <c r="CP48" s="31" t="s">
        <v>135</v>
      </c>
      <c r="CQ48" s="37" t="s">
        <v>95</v>
      </c>
      <c r="CR48" s="31" t="s">
        <v>135</v>
      </c>
      <c r="CS48" s="37" t="s">
        <v>95</v>
      </c>
      <c r="CT48" s="31" t="s">
        <v>135</v>
      </c>
      <c r="CU48" s="37" t="s">
        <v>95</v>
      </c>
      <c r="CV48" s="31" t="s">
        <v>135</v>
      </c>
      <c r="CW48" s="37" t="s">
        <v>95</v>
      </c>
      <c r="CZ48" s="31">
        <v>374</v>
      </c>
      <c r="DA48" s="37" t="s">
        <v>95</v>
      </c>
      <c r="DB48" s="31">
        <v>339</v>
      </c>
      <c r="DC48" s="37" t="s">
        <v>95</v>
      </c>
      <c r="DD48" s="31">
        <v>327</v>
      </c>
      <c r="DE48" s="37" t="s">
        <v>95</v>
      </c>
      <c r="DF48" s="31">
        <v>312</v>
      </c>
      <c r="DG48" s="37" t="s">
        <v>95</v>
      </c>
      <c r="DH48" s="31">
        <v>297</v>
      </c>
      <c r="DI48" s="37" t="s">
        <v>95</v>
      </c>
      <c r="DJ48" s="31">
        <v>281</v>
      </c>
      <c r="DK48" s="37" t="s">
        <v>95</v>
      </c>
      <c r="DL48" s="31">
        <v>264</v>
      </c>
      <c r="DM48" s="37" t="s">
        <v>95</v>
      </c>
      <c r="DN48" s="31">
        <v>247</v>
      </c>
      <c r="DO48" s="37" t="s">
        <v>95</v>
      </c>
      <c r="DP48" s="31">
        <v>229</v>
      </c>
      <c r="DQ48" s="37" t="s">
        <v>95</v>
      </c>
      <c r="DR48" s="31">
        <v>212</v>
      </c>
      <c r="DS48" s="37" t="s">
        <v>95</v>
      </c>
      <c r="DT48" s="31">
        <v>194</v>
      </c>
      <c r="DU48" s="37" t="s">
        <v>95</v>
      </c>
      <c r="DV48" s="31">
        <v>177</v>
      </c>
      <c r="DW48" s="37" t="s">
        <v>95</v>
      </c>
      <c r="DX48" s="31">
        <v>161</v>
      </c>
      <c r="DY48" s="37" t="s">
        <v>95</v>
      </c>
      <c r="DZ48" s="31">
        <v>145</v>
      </c>
      <c r="EA48" s="37" t="s">
        <v>95</v>
      </c>
      <c r="EB48" s="31">
        <v>130</v>
      </c>
      <c r="EC48" s="37" t="s">
        <v>95</v>
      </c>
      <c r="ED48" s="31">
        <v>117</v>
      </c>
      <c r="EE48" s="37" t="s">
        <v>95</v>
      </c>
      <c r="EF48" s="31">
        <f t="shared" si="16"/>
        <v>107.05</v>
      </c>
      <c r="EG48" s="37" t="s">
        <v>95</v>
      </c>
      <c r="EH48" s="31">
        <v>97.1</v>
      </c>
      <c r="EI48" s="37" t="s">
        <v>95</v>
      </c>
      <c r="EJ48" s="31">
        <f t="shared" si="17"/>
        <v>89.35</v>
      </c>
      <c r="EK48" s="37" t="s">
        <v>95</v>
      </c>
      <c r="EL48" s="31">
        <v>81.599999999999994</v>
      </c>
      <c r="EM48" s="37" t="s">
        <v>95</v>
      </c>
      <c r="EN48" s="31">
        <f t="shared" si="18"/>
        <v>75.55</v>
      </c>
      <c r="EO48" s="37" t="s">
        <v>95</v>
      </c>
      <c r="EP48" s="31">
        <v>69.5</v>
      </c>
      <c r="EQ48" s="37" t="s">
        <v>95</v>
      </c>
      <c r="ER48" s="31">
        <f t="shared" si="19"/>
        <v>64.7</v>
      </c>
      <c r="ES48" s="37" t="s">
        <v>95</v>
      </c>
      <c r="ET48" s="31">
        <v>59.9</v>
      </c>
      <c r="EU48" s="37" t="s">
        <v>95</v>
      </c>
      <c r="EV48" s="31">
        <f t="shared" si="20"/>
        <v>56.05</v>
      </c>
      <c r="EW48" s="37" t="s">
        <v>95</v>
      </c>
      <c r="EX48" s="31">
        <v>52.2</v>
      </c>
      <c r="EY48" s="37" t="s">
        <v>95</v>
      </c>
      <c r="EZ48" s="31" t="s">
        <v>135</v>
      </c>
      <c r="FA48" s="37" t="s">
        <v>95</v>
      </c>
      <c r="FB48" s="31" t="s">
        <v>135</v>
      </c>
      <c r="FC48" s="37" t="s">
        <v>95</v>
      </c>
      <c r="FD48" s="31" t="s">
        <v>135</v>
      </c>
      <c r="FE48" s="37" t="s">
        <v>95</v>
      </c>
      <c r="FF48" s="31" t="s">
        <v>135</v>
      </c>
      <c r="FG48" s="37" t="s">
        <v>95</v>
      </c>
      <c r="FH48" s="31" t="s">
        <v>135</v>
      </c>
      <c r="FI48" s="37" t="s">
        <v>95</v>
      </c>
      <c r="FJ48" s="31" t="s">
        <v>135</v>
      </c>
      <c r="FK48" s="37" t="s">
        <v>95</v>
      </c>
      <c r="FL48" s="31" t="s">
        <v>135</v>
      </c>
      <c r="FM48" s="37" t="s">
        <v>95</v>
      </c>
      <c r="FN48" s="31" t="s">
        <v>135</v>
      </c>
      <c r="FO48" s="37" t="s">
        <v>95</v>
      </c>
      <c r="FP48" s="31" t="s">
        <v>135</v>
      </c>
      <c r="FQ48" s="37" t="s">
        <v>95</v>
      </c>
      <c r="FR48" s="31" t="s">
        <v>135</v>
      </c>
      <c r="FS48" s="37" t="s">
        <v>95</v>
      </c>
      <c r="FT48" s="31" t="s">
        <v>135</v>
      </c>
      <c r="FU48" s="37" t="s">
        <v>95</v>
      </c>
      <c r="FV48" s="31" t="s">
        <v>135</v>
      </c>
      <c r="FW48" s="37" t="s">
        <v>95</v>
      </c>
      <c r="FX48" s="31" t="s">
        <v>135</v>
      </c>
      <c r="FY48" s="37" t="s">
        <v>95</v>
      </c>
      <c r="FZ48" s="31" t="s">
        <v>135</v>
      </c>
      <c r="GA48" s="37" t="s">
        <v>95</v>
      </c>
      <c r="GB48" s="31" t="s">
        <v>135</v>
      </c>
      <c r="GC48" s="37" t="s">
        <v>95</v>
      </c>
      <c r="GD48" s="31" t="s">
        <v>135</v>
      </c>
      <c r="GE48" s="37" t="s">
        <v>95</v>
      </c>
      <c r="GF48" s="31" t="s">
        <v>135</v>
      </c>
      <c r="GG48" s="37" t="s">
        <v>95</v>
      </c>
      <c r="GH48" s="31" t="s">
        <v>135</v>
      </c>
      <c r="GI48" s="37" t="s">
        <v>95</v>
      </c>
      <c r="GJ48" s="31" t="s">
        <v>135</v>
      </c>
      <c r="GK48" s="37" t="s">
        <v>95</v>
      </c>
      <c r="GL48" s="31" t="s">
        <v>135</v>
      </c>
      <c r="GM48" s="37" t="s">
        <v>95</v>
      </c>
    </row>
    <row r="49" spans="1:195">
      <c r="A49" s="19"/>
      <c r="B49" s="20"/>
      <c r="C49" s="21"/>
      <c r="D49" s="20"/>
      <c r="E49" s="20"/>
      <c r="F49" s="21"/>
      <c r="G49" s="21"/>
      <c r="J49" s="31"/>
      <c r="K49" s="37"/>
      <c r="L49" s="31"/>
      <c r="M49" s="37"/>
      <c r="N49" s="31"/>
      <c r="O49" s="37"/>
      <c r="P49" s="31"/>
      <c r="Q49" s="37"/>
      <c r="R49" s="31"/>
      <c r="S49" s="37"/>
      <c r="T49" s="31"/>
      <c r="U49" s="37"/>
      <c r="V49" s="31"/>
      <c r="W49" s="37"/>
      <c r="X49" s="31"/>
      <c r="Y49" s="37"/>
      <c r="Z49" s="31"/>
      <c r="AA49" s="37"/>
      <c r="AB49" s="31"/>
      <c r="AC49" s="37"/>
      <c r="AD49" s="31"/>
      <c r="AE49" s="37"/>
      <c r="AF49" s="31"/>
      <c r="AG49" s="37"/>
      <c r="AH49" s="31"/>
      <c r="AI49" s="37"/>
      <c r="AJ49" s="31"/>
      <c r="AK49" s="37"/>
      <c r="AL49" s="31"/>
      <c r="AM49" s="37"/>
      <c r="AN49" s="31"/>
      <c r="AO49" s="37"/>
      <c r="AP49" s="31"/>
      <c r="AQ49" s="37"/>
      <c r="AR49" s="31"/>
      <c r="AS49" s="37"/>
      <c r="AT49" s="31"/>
      <c r="AU49" s="37"/>
      <c r="AV49" s="31"/>
      <c r="AW49" s="37"/>
      <c r="AX49" s="31"/>
      <c r="AY49" s="37"/>
      <c r="AZ49" s="31"/>
      <c r="BA49" s="37"/>
      <c r="BB49" s="31"/>
      <c r="BC49" s="37"/>
      <c r="BD49" s="31"/>
      <c r="BE49" s="37"/>
      <c r="BF49" s="31"/>
      <c r="BG49" s="37"/>
      <c r="BH49" s="31"/>
      <c r="BI49" s="37"/>
      <c r="BJ49" s="31"/>
      <c r="BK49" s="37"/>
      <c r="BL49" s="31"/>
      <c r="BM49" s="37"/>
      <c r="BN49" s="31"/>
      <c r="BO49" s="37"/>
      <c r="BP49" s="31"/>
      <c r="BQ49" s="37"/>
      <c r="BR49" s="31"/>
      <c r="BS49" s="37"/>
      <c r="BT49" s="31"/>
      <c r="BU49" s="37"/>
      <c r="BV49" s="31"/>
      <c r="BW49" s="37"/>
      <c r="BX49" s="31"/>
      <c r="BY49" s="37"/>
      <c r="BZ49" s="31"/>
      <c r="CA49" s="37"/>
      <c r="CB49" s="31"/>
      <c r="CC49" s="37"/>
      <c r="CD49" s="31"/>
      <c r="CE49" s="37"/>
      <c r="CF49" s="31"/>
      <c r="CG49" s="37"/>
      <c r="CH49" s="31"/>
      <c r="CI49" s="37"/>
      <c r="CJ49" s="31"/>
      <c r="CK49" s="37"/>
      <c r="CL49" s="31"/>
      <c r="CM49" s="37"/>
      <c r="CN49" s="31"/>
      <c r="CO49" s="37"/>
      <c r="CP49" s="31"/>
      <c r="CQ49" s="37"/>
      <c r="CR49" s="31"/>
      <c r="CS49" s="37"/>
      <c r="CT49" s="31"/>
      <c r="CU49" s="37"/>
      <c r="CV49" s="31"/>
      <c r="CW49" s="37"/>
      <c r="CZ49" s="31"/>
      <c r="DA49" s="31"/>
      <c r="DB49" s="31"/>
      <c r="DC49" s="31"/>
      <c r="DD49" s="31"/>
      <c r="DE49" s="31"/>
      <c r="DF49" s="31"/>
      <c r="DG49" s="31"/>
      <c r="DH49" s="31"/>
      <c r="DI49" s="31"/>
      <c r="DJ49" s="31"/>
      <c r="DK49" s="31"/>
      <c r="DL49" s="31"/>
      <c r="DM49" s="31"/>
      <c r="DN49" s="31"/>
      <c r="DO49" s="31"/>
      <c r="DP49" s="31"/>
      <c r="DQ49" s="31"/>
      <c r="DR49" s="31"/>
      <c r="DS49" s="31"/>
      <c r="DT49" s="31"/>
      <c r="DU49" s="31"/>
      <c r="DV49" s="31"/>
      <c r="DW49" s="31"/>
      <c r="DX49" s="31"/>
      <c r="DY49" s="31"/>
      <c r="DZ49" s="31"/>
      <c r="EA49" s="31"/>
      <c r="EB49" s="31"/>
      <c r="EC49" s="31"/>
      <c r="ED49" s="31"/>
      <c r="EE49" s="31"/>
      <c r="EF49" s="31"/>
      <c r="EG49" s="31"/>
      <c r="EH49" s="31"/>
      <c r="EI49" s="31"/>
      <c r="EJ49" s="31"/>
      <c r="EK49" s="31"/>
      <c r="EL49" s="31"/>
      <c r="EM49" s="31"/>
      <c r="EN49" s="31"/>
      <c r="EO49" s="31"/>
      <c r="EP49" s="31"/>
      <c r="EQ49" s="31"/>
      <c r="ER49" s="31"/>
      <c r="ES49" s="31"/>
      <c r="ET49" s="31"/>
      <c r="EU49" s="31"/>
      <c r="EV49" s="31"/>
      <c r="EW49" s="31"/>
      <c r="EX49" s="31"/>
      <c r="EY49" s="31"/>
      <c r="EZ49" s="31"/>
      <c r="FA49" s="31"/>
      <c r="FB49" s="31"/>
      <c r="FC49" s="31"/>
      <c r="FD49" s="31"/>
      <c r="FE49" s="31"/>
      <c r="FF49" s="31"/>
      <c r="FG49" s="31"/>
      <c r="FH49" s="31"/>
      <c r="FI49" s="31"/>
      <c r="FJ49" s="31"/>
      <c r="FK49" s="31"/>
      <c r="FL49" s="31"/>
      <c r="FM49" s="31"/>
      <c r="FN49" s="31"/>
      <c r="FO49" s="31"/>
      <c r="FP49" s="31"/>
      <c r="FQ49" s="31"/>
      <c r="FR49" s="31"/>
      <c r="FS49" s="31"/>
      <c r="FT49" s="31"/>
      <c r="FU49" s="31"/>
      <c r="FV49" s="31"/>
      <c r="FW49" s="31"/>
      <c r="FX49" s="31"/>
      <c r="FY49" s="31"/>
      <c r="FZ49" s="31"/>
      <c r="GA49" s="31"/>
      <c r="GB49" s="31"/>
      <c r="GC49" s="31"/>
      <c r="GD49" s="31"/>
      <c r="GE49" s="31"/>
      <c r="GF49" s="31"/>
      <c r="GG49" s="31"/>
      <c r="GH49" s="31"/>
      <c r="GI49" s="31"/>
      <c r="GJ49" s="31"/>
      <c r="GK49" s="31"/>
      <c r="GL49" s="31"/>
      <c r="GM49" s="31"/>
    </row>
    <row r="50" spans="1:195">
      <c r="A50" s="19"/>
      <c r="B50" s="20"/>
      <c r="C50" s="21"/>
      <c r="D50" s="20"/>
      <c r="E50" s="20"/>
      <c r="F50" s="21"/>
      <c r="G50" s="21"/>
      <c r="J50" s="31">
        <v>0</v>
      </c>
      <c r="K50" s="31"/>
      <c r="L50" s="31">
        <v>6</v>
      </c>
      <c r="M50" s="36"/>
      <c r="N50" s="31">
        <v>7</v>
      </c>
      <c r="O50" s="36"/>
      <c r="P50" s="31">
        <v>8</v>
      </c>
      <c r="Q50" s="36"/>
      <c r="R50" s="31">
        <v>9</v>
      </c>
      <c r="S50" s="36"/>
      <c r="T50" s="31">
        <v>10</v>
      </c>
      <c r="U50" s="36"/>
      <c r="V50" s="31">
        <v>11</v>
      </c>
      <c r="W50" s="36"/>
      <c r="X50" s="31">
        <v>12</v>
      </c>
      <c r="Y50" s="36"/>
      <c r="Z50" s="31">
        <v>13</v>
      </c>
      <c r="AA50" s="36"/>
      <c r="AB50" s="31">
        <v>14</v>
      </c>
      <c r="AC50" s="36"/>
      <c r="AD50" s="31">
        <v>15</v>
      </c>
      <c r="AE50" s="36"/>
      <c r="AF50" s="31">
        <v>16</v>
      </c>
      <c r="AG50" s="36"/>
      <c r="AH50" s="31">
        <v>17</v>
      </c>
      <c r="AI50" s="36"/>
      <c r="AJ50" s="31">
        <v>18</v>
      </c>
      <c r="AK50" s="36"/>
      <c r="AL50" s="31">
        <v>19</v>
      </c>
      <c r="AM50" s="36"/>
      <c r="AN50" s="31">
        <v>20</v>
      </c>
      <c r="AO50" s="36"/>
      <c r="AP50" s="31">
        <v>21</v>
      </c>
      <c r="AQ50" s="36"/>
      <c r="AR50" s="31">
        <v>22</v>
      </c>
      <c r="AS50" s="36"/>
      <c r="AT50" s="31">
        <v>23</v>
      </c>
      <c r="AU50" s="36"/>
      <c r="AV50" s="31">
        <v>24</v>
      </c>
      <c r="AW50" s="36"/>
      <c r="AX50" s="31">
        <v>25</v>
      </c>
      <c r="AY50" s="36"/>
      <c r="AZ50" s="31">
        <v>26</v>
      </c>
      <c r="BA50" s="36"/>
      <c r="BB50" s="31">
        <v>27</v>
      </c>
      <c r="BC50" s="36"/>
      <c r="BD50" s="31">
        <v>28</v>
      </c>
      <c r="BE50" s="36"/>
      <c r="BF50" s="31">
        <v>29</v>
      </c>
      <c r="BG50" s="36"/>
      <c r="BH50" s="31">
        <v>30</v>
      </c>
      <c r="BI50" s="36"/>
      <c r="BJ50" s="31">
        <v>31</v>
      </c>
      <c r="BK50" s="36"/>
      <c r="BL50" s="31">
        <v>32</v>
      </c>
      <c r="BM50" s="36"/>
      <c r="BN50" s="31">
        <v>33</v>
      </c>
      <c r="BO50" s="36"/>
      <c r="BP50" s="31">
        <v>34</v>
      </c>
      <c r="BQ50" s="36"/>
      <c r="BR50" s="31">
        <v>35</v>
      </c>
      <c r="BS50" s="36"/>
      <c r="BT50" s="31">
        <v>36</v>
      </c>
      <c r="BU50" s="36"/>
      <c r="BV50" s="31">
        <v>37</v>
      </c>
      <c r="BW50" s="36"/>
      <c r="BX50" s="31">
        <v>38</v>
      </c>
      <c r="BY50" s="36"/>
      <c r="BZ50" s="31">
        <v>39</v>
      </c>
      <c r="CA50" s="36"/>
      <c r="CB50" s="31">
        <v>40</v>
      </c>
      <c r="CC50" s="36"/>
      <c r="CD50" s="31">
        <v>41</v>
      </c>
      <c r="CE50" s="36"/>
      <c r="CF50" s="31">
        <v>42</v>
      </c>
      <c r="CG50" s="36"/>
      <c r="CH50" s="31">
        <v>43</v>
      </c>
      <c r="CI50" s="36"/>
      <c r="CJ50" s="31">
        <v>44</v>
      </c>
      <c r="CK50" s="36"/>
      <c r="CL50" s="31">
        <v>45</v>
      </c>
      <c r="CM50" s="36"/>
      <c r="CN50" s="31">
        <v>46</v>
      </c>
      <c r="CO50" s="36"/>
      <c r="CP50" s="31">
        <v>47</v>
      </c>
      <c r="CQ50" s="36"/>
      <c r="CR50" s="31">
        <v>48</v>
      </c>
      <c r="CS50" s="36"/>
      <c r="CT50" s="31">
        <v>49</v>
      </c>
      <c r="CU50" s="36"/>
      <c r="CV50" s="31">
        <v>50</v>
      </c>
      <c r="CZ50" s="31">
        <v>0</v>
      </c>
      <c r="DA50" s="31"/>
      <c r="DB50" s="31">
        <v>6</v>
      </c>
      <c r="DC50" s="31"/>
      <c r="DD50" s="31">
        <v>7</v>
      </c>
      <c r="DE50" s="31"/>
      <c r="DF50" s="31">
        <v>8</v>
      </c>
      <c r="DG50" s="31"/>
      <c r="DH50" s="31">
        <v>9</v>
      </c>
      <c r="DI50" s="31"/>
      <c r="DJ50" s="31">
        <v>10</v>
      </c>
      <c r="DK50" s="31"/>
      <c r="DL50" s="31">
        <v>11</v>
      </c>
      <c r="DM50" s="31"/>
      <c r="DN50" s="31">
        <v>12</v>
      </c>
      <c r="DO50" s="31"/>
      <c r="DP50" s="31">
        <v>13</v>
      </c>
      <c r="DQ50" s="31"/>
      <c r="DR50" s="31">
        <v>14</v>
      </c>
      <c r="DS50" s="31"/>
      <c r="DT50" s="31">
        <v>15</v>
      </c>
      <c r="DU50" s="31"/>
      <c r="DV50" s="31">
        <v>16</v>
      </c>
      <c r="DW50" s="31"/>
      <c r="DX50" s="31">
        <v>17</v>
      </c>
      <c r="DY50" s="31"/>
      <c r="DZ50" s="31">
        <v>18</v>
      </c>
      <c r="EA50" s="31"/>
      <c r="EB50" s="31">
        <v>19</v>
      </c>
      <c r="EC50" s="31"/>
      <c r="ED50" s="31">
        <v>20</v>
      </c>
      <c r="EE50" s="31"/>
      <c r="EF50" s="31">
        <v>21</v>
      </c>
      <c r="EG50" s="31"/>
      <c r="EH50" s="31">
        <v>22</v>
      </c>
      <c r="EI50" s="31"/>
      <c r="EJ50" s="31">
        <v>23</v>
      </c>
      <c r="EK50" s="31"/>
      <c r="EL50" s="31">
        <v>24</v>
      </c>
      <c r="EM50" s="31"/>
      <c r="EN50" s="31">
        <v>25</v>
      </c>
      <c r="EO50" s="31"/>
      <c r="EP50" s="31">
        <v>26</v>
      </c>
      <c r="EQ50" s="31"/>
      <c r="ER50" s="31">
        <v>27</v>
      </c>
      <c r="ES50" s="31"/>
      <c r="ET50" s="31">
        <v>28</v>
      </c>
      <c r="EU50" s="31"/>
      <c r="EV50" s="31">
        <v>29</v>
      </c>
      <c r="EW50" s="31"/>
      <c r="EX50" s="31">
        <v>30</v>
      </c>
      <c r="EY50" s="31"/>
      <c r="EZ50" s="31">
        <v>31</v>
      </c>
      <c r="FA50" s="31"/>
      <c r="FB50" s="31">
        <v>32</v>
      </c>
      <c r="FC50" s="31"/>
      <c r="FD50" s="31">
        <v>33</v>
      </c>
      <c r="FE50" s="31"/>
      <c r="FF50" s="31">
        <v>34</v>
      </c>
      <c r="FG50" s="31"/>
      <c r="FH50" s="31">
        <v>35</v>
      </c>
      <c r="FI50" s="31"/>
      <c r="FJ50" s="31">
        <v>36</v>
      </c>
      <c r="FK50" s="31"/>
      <c r="FL50" s="31">
        <v>37</v>
      </c>
      <c r="FM50" s="31"/>
      <c r="FN50" s="31">
        <v>38</v>
      </c>
      <c r="FO50" s="31"/>
      <c r="FP50" s="31">
        <v>39</v>
      </c>
      <c r="FQ50" s="31"/>
      <c r="FR50" s="31">
        <v>40</v>
      </c>
      <c r="FS50" s="31"/>
      <c r="FT50" s="31">
        <v>41</v>
      </c>
      <c r="FU50" s="31"/>
      <c r="FV50" s="31">
        <v>42</v>
      </c>
      <c r="FW50" s="31"/>
      <c r="FX50" s="31">
        <v>43</v>
      </c>
      <c r="FY50" s="31"/>
      <c r="FZ50" s="31">
        <v>44</v>
      </c>
      <c r="GA50" s="31"/>
      <c r="GB50" s="31">
        <v>45</v>
      </c>
      <c r="GC50" s="31"/>
      <c r="GD50" s="31">
        <v>46</v>
      </c>
      <c r="GE50" s="31"/>
      <c r="GF50" s="31">
        <v>47</v>
      </c>
      <c r="GG50" s="31"/>
      <c r="GH50" s="31">
        <v>48</v>
      </c>
      <c r="GI50" s="31"/>
      <c r="GJ50" s="31">
        <v>49</v>
      </c>
      <c r="GK50" s="31"/>
      <c r="GL50" s="31">
        <v>50</v>
      </c>
      <c r="GM50" s="31"/>
    </row>
    <row r="51" spans="1:195">
      <c r="A51" s="19"/>
      <c r="B51" s="20"/>
      <c r="C51" s="21"/>
      <c r="D51" s="20"/>
      <c r="E51" s="20"/>
      <c r="F51" s="21"/>
      <c r="G51" s="21"/>
      <c r="J51" s="31">
        <f t="array" ref="J51">IF($K$4=$K$4,MIN(IF(J54:J75&gt;=$K$3,J54:J75))," ")</f>
        <v>526</v>
      </c>
      <c r="K51" s="31"/>
      <c r="L51" s="31">
        <f t="array" ref="L51">IF($K$4=$K$4,MIN(IF(L54:L75&gt;=$K$3,L54:L75))," ")</f>
        <v>476</v>
      </c>
      <c r="M51" s="31"/>
      <c r="N51" s="31">
        <f t="array" ref="N51">IF($K$4=$K$4,MIN(IF(N54:N75&gt;=$K$3,N54:N75))," ")</f>
        <v>459</v>
      </c>
      <c r="O51" s="31"/>
      <c r="P51" s="31">
        <f t="array" ref="P51">IF($K$4=$K$4,MIN(IF(P54:P75&gt;=$K$3,P54:P75))," ")</f>
        <v>440</v>
      </c>
      <c r="Q51" s="31"/>
      <c r="R51" s="31">
        <f t="array" ref="R51">IF($K$4=$K$4,MIN(IF(R54:R75&gt;=$K$3,R54:R75))," ")</f>
        <v>420</v>
      </c>
      <c r="S51" s="31"/>
      <c r="T51" s="31">
        <f t="array" ref="T51">IF($K$4=$K$4,MIN(IF(T54:T75&gt;=$K$3,T54:T75))," ")</f>
        <v>398</v>
      </c>
      <c r="U51" s="31"/>
      <c r="V51" s="31">
        <f t="array" ref="V51">IF($K$4=$K$4,MIN(IF(V54:V75&gt;=$K$3,V54:V75))," ")</f>
        <v>375</v>
      </c>
      <c r="W51" s="31"/>
      <c r="X51" s="31">
        <f t="array" ref="X51">IF($K$4=$K$4,MIN(IF(X54:X75&gt;=$K$3,X54:X75))," ")</f>
        <v>352</v>
      </c>
      <c r="Y51" s="31"/>
      <c r="Z51" s="31">
        <f t="array" ref="Z51">IF($K$4=$K$4,MIN(IF(Z54:Z75&gt;=$K$3,Z54:Z75))," ")</f>
        <v>328</v>
      </c>
      <c r="AA51" s="31"/>
      <c r="AB51" s="31">
        <f t="array" ref="AB51">IF($K$4=$K$4,MIN(IF(AB54:AB75&gt;=$K$3,AB54:AB75))," ")</f>
        <v>304</v>
      </c>
      <c r="AC51" s="31"/>
      <c r="AD51" s="31">
        <f t="array" ref="AD51">IF($K$4=$K$4,MIN(IF(AD54:AD75&gt;=$K$3,AD54:AD75))," ")</f>
        <v>281</v>
      </c>
      <c r="AE51" s="31"/>
      <c r="AF51" s="31">
        <f t="array" ref="AF51">IF($K$4=$K$4,MIN(IF(AF54:AF75&gt;=$K$3,AF54:AF75))," ")</f>
        <v>257</v>
      </c>
      <c r="AG51" s="31"/>
      <c r="AH51" s="31">
        <f t="array" ref="AH51">IF($K$4=$K$4,MIN(IF(AH54:AH75&gt;=$K$3,AH54:AH75))," ")</f>
        <v>235</v>
      </c>
      <c r="AI51" s="31"/>
      <c r="AJ51" s="31">
        <f t="array" ref="AJ51">IF($K$4=$K$4,MIN(IF(AJ54:AJ75&gt;=$K$3,AJ54:AJ75))," ")</f>
        <v>213</v>
      </c>
      <c r="AK51" s="31"/>
      <c r="AL51" s="31">
        <f t="array" ref="AL51">IF($K$4=$K$4,MIN(IF(AL54:AL75&gt;=$K$3,AL54:AL75))," ")</f>
        <v>216</v>
      </c>
      <c r="AM51" s="31"/>
      <c r="AN51" s="31">
        <f t="array" ref="AN51">IF($K$4=$K$4,MIN(IF(AN54:AN75&gt;=$K$3,AN54:AN75))," ")</f>
        <v>195</v>
      </c>
      <c r="AO51" s="31"/>
      <c r="AP51" s="31">
        <f t="array" ref="AP51">IF($K$4=$K$4,MIN(IF(AP54:AP75&gt;=$K$3,AP54:AP75))," ")</f>
        <v>201</v>
      </c>
      <c r="AQ51" s="31"/>
      <c r="AR51" s="31">
        <f t="array" ref="AR51">IF($K$4=$K$4,MIN(IF(AR54:AR75&gt;=$K$3,AR54:AR75))," ")</f>
        <v>307</v>
      </c>
      <c r="AS51" s="31"/>
      <c r="AT51" s="31">
        <f t="array" ref="AT51">IF($K$4=$K$4,MIN(IF(AT54:AT75&gt;=$K$3,AT54:AT75))," ")</f>
        <v>284</v>
      </c>
      <c r="AU51" s="31"/>
      <c r="AV51" s="31">
        <f t="array" ref="AV51">IF($K$4=$K$4,MIN(IF(AV54:AV75&gt;=$K$3,AV54:AV75))," ")</f>
        <v>261</v>
      </c>
      <c r="AW51" s="31"/>
      <c r="AX51" s="31">
        <f t="array" ref="AX51">IF($K$4=$K$4,MIN(IF(AX54:AX75&gt;=$K$3,AX54:AX75))," ")</f>
        <v>242</v>
      </c>
      <c r="AY51" s="31"/>
      <c r="AZ51" s="31">
        <f t="array" ref="AZ51">IF($K$4=$K$4,MIN(IF(AZ54:AZ75&gt;=$K$3,AZ54:AZ75))," ")</f>
        <v>223</v>
      </c>
      <c r="BA51" s="31"/>
      <c r="BB51" s="31">
        <f t="array" ref="BB51">IF($K$4=$K$4,MIN(IF(BB54:BB75&gt;=$K$3,BB54:BB75))," ")</f>
        <v>207.5</v>
      </c>
      <c r="BC51" s="31"/>
      <c r="BD51" s="31">
        <f t="array" ref="BD51">IF($K$4=$K$4,MIN(IF(BD54:BD75&gt;=$K$3,BD54:BD75))," ")</f>
        <v>214</v>
      </c>
      <c r="BE51" s="31"/>
      <c r="BF51" s="31">
        <f t="array" ref="BF51">IF($K$4=$K$4,MIN(IF(BF54:BF75&gt;=$K$3,BF54:BF75))," ")</f>
        <v>200.5</v>
      </c>
      <c r="BG51" s="31"/>
      <c r="BH51" s="31">
        <f t="array" ref="BH51">IF($K$4=$K$4,MIN(IF(BH54:BH75&gt;=$K$3,BH54:BH75))," ")</f>
        <v>304</v>
      </c>
      <c r="BI51" s="31"/>
      <c r="BJ51" s="31">
        <f t="array" ref="BJ51">IF($K$4=$K$4,MIN(IF(BJ54:BJ75&gt;=$K$3,BJ54:BJ75))," ")</f>
        <v>285.5</v>
      </c>
      <c r="BK51" s="31"/>
      <c r="BL51" s="31">
        <f t="array" ref="BL51">IF($K$4=$K$4,MIN(IF(BL54:BL75&gt;=$K$3,BL54:BL75))," ")</f>
        <v>267</v>
      </c>
      <c r="BM51" s="31"/>
      <c r="BN51" s="31">
        <f t="array" ref="BN51">IF($K$4=$K$4,MIN(IF(BN54:BN75&gt;=$K$3,BN54:BN75))," ")</f>
        <v>251.5</v>
      </c>
      <c r="BO51" s="31"/>
      <c r="BP51" s="31">
        <f t="array" ref="BP51">IF($K$4=$K$4,MIN(IF(BP54:BP75&gt;=$K$3,BP54:BP75))," ")</f>
        <v>236</v>
      </c>
      <c r="BQ51" s="31"/>
      <c r="BR51" s="31">
        <f t="array" ref="BR51">IF($K$4=$K$4,MIN(IF(BR54:BR75&gt;=$K$3,BR54:BR75))," ")</f>
        <v>223.5</v>
      </c>
      <c r="BS51" s="31"/>
      <c r="BT51" s="31">
        <f t="array" ref="BT51">IF($K$4=$K$4,MIN(IF(BT54:BT75&gt;=$K$3,BT54:BT75))," ")</f>
        <v>211</v>
      </c>
      <c r="BU51" s="31"/>
      <c r="BV51" s="31">
        <f t="array" ref="BV51">IF($K$4=$K$4,MIN(IF(BV54:BV75&gt;=$K$3,BV54:BV75))," ")</f>
        <v>200</v>
      </c>
      <c r="BW51" s="31"/>
      <c r="BX51" s="31">
        <f t="array" ref="BX51">IF($K$4=$K$4,MIN(IF(BX54:BX75&gt;=$K$3,BX54:BX75))," ")</f>
        <v>212</v>
      </c>
      <c r="BY51" s="31"/>
      <c r="BZ51" s="31">
        <f t="array" ref="BZ51">IF($K$4=$K$4,MIN(IF(BZ54:BZ75&gt;=$K$3,BZ54:BZ75))," ")</f>
        <v>201.5</v>
      </c>
      <c r="CA51" s="31"/>
      <c r="CB51" s="31">
        <f t="array" ref="CB51">IF($K$4=$K$4,MIN(IF(CB54:CB75&gt;=$K$3,CB54:CB75))," ")</f>
        <v>212</v>
      </c>
      <c r="CC51" s="31"/>
      <c r="CD51" s="31">
        <f t="array" ref="CD51">IF($K$4=$K$4,MIN(IF(CD54:CD75&gt;=$K$3,CD54:CD75))," ")</f>
        <v>0</v>
      </c>
      <c r="CE51" s="31"/>
      <c r="CF51" s="31">
        <f t="array" ref="CF51">IF($K$4=$K$4,MIN(IF(CF54:CF75&gt;=$K$3,CF54:CF75))," ")</f>
        <v>0</v>
      </c>
      <c r="CG51" s="31"/>
      <c r="CH51" s="31">
        <f t="array" ref="CH51">IF($K$4=$K$4,MIN(IF(CH54:CH75&gt;=$K$3,CH54:CH75))," ")</f>
        <v>0</v>
      </c>
      <c r="CI51" s="31"/>
      <c r="CJ51" s="31">
        <f t="array" ref="CJ51">IF($K$4=$K$4,MIN(IF(CJ54:CJ75&gt;=$K$3,CJ54:CJ75))," ")</f>
        <v>0</v>
      </c>
      <c r="CK51" s="31"/>
      <c r="CL51" s="31">
        <f t="array" ref="CL51">IF($K$4=$K$4,MIN(IF(CL54:CL75&gt;=$K$3,CL54:CL75))," ")</f>
        <v>0</v>
      </c>
      <c r="CM51" s="31"/>
      <c r="CN51" s="31">
        <f t="array" ref="CN51">IF($K$4=$K$4,MIN(IF(CN54:CN75&gt;=$K$3,CN54:CN75))," ")</f>
        <v>0</v>
      </c>
      <c r="CO51" s="31"/>
      <c r="CP51" s="31">
        <f t="array" ref="CP51">IF($K$4=$K$4,MIN(IF(CP54:CP75&gt;=$K$3,CP54:CP75))," ")</f>
        <v>0</v>
      </c>
      <c r="CQ51" s="31"/>
      <c r="CR51" s="31">
        <f t="array" ref="CR51">IF($K$4=$K$4,MIN(IF(CR54:CR75&gt;=$K$3,CR54:CR75))," ")</f>
        <v>0</v>
      </c>
      <c r="CS51" s="31"/>
      <c r="CT51" s="31">
        <f t="array" ref="CT51">IF($K$4=$K$4,MIN(IF(CT54:CT75&gt;=$K$3,CT54:CT75))," ")</f>
        <v>0</v>
      </c>
      <c r="CU51" s="31"/>
      <c r="CV51" s="31">
        <f t="array" ref="CV51">IF($K$4=$K$4,MIN(IF(CV54:CV75&gt;=$K$3,CV54:CV75))," ")</f>
        <v>0</v>
      </c>
      <c r="CW51" s="31"/>
      <c r="CZ51" s="31">
        <f t="array" ref="CZ51">IF($DA$4=$DA$4,MIN(IF(CZ54:CZ75&gt;=$DA$3,CZ54:CZ75))," ")</f>
        <v>350</v>
      </c>
      <c r="DA51" s="31"/>
      <c r="DB51" s="31">
        <f t="array" ref="DB51">IF($DA$4=$DA$4,MIN(IF(DB54:DB75&gt;=$DA$3,DB54:DB75))," ")</f>
        <v>317</v>
      </c>
      <c r="DC51" s="31"/>
      <c r="DD51" s="31">
        <f t="array" ref="DD51">IF($DA$4=$DA$4,MIN(IF(DD54:DD75&gt;=$DA$3,DD54:DD75))," ")</f>
        <v>305</v>
      </c>
      <c r="DE51" s="31"/>
      <c r="DF51" s="31">
        <f t="array" ref="DF51">IF($DA$4=$DA$4,MIN(IF(DF54:DF75&gt;=$DA$3,DF54:DF75))," ")</f>
        <v>293</v>
      </c>
      <c r="DG51" s="31"/>
      <c r="DH51" s="31">
        <f t="array" ref="DH51">IF($DA$4=$DA$4,MIN(IF(DH54:DH75&gt;=$DA$3,DH54:DH75))," ")</f>
        <v>279</v>
      </c>
      <c r="DI51" s="31"/>
      <c r="DJ51" s="31">
        <f t="array" ref="DJ51">IF($DA$4=$DA$4,MIN(IF(DJ54:DJ75&gt;=$DA$3,DJ54:DJ75))," ")</f>
        <v>265</v>
      </c>
      <c r="DK51" s="31"/>
      <c r="DL51" s="31">
        <f t="array" ref="DL51">IF($DA$4=$DA$4,MIN(IF(DL54:DL75&gt;=$DA$3,DL54:DL75))," ")</f>
        <v>250</v>
      </c>
      <c r="DM51" s="31"/>
      <c r="DN51" s="31">
        <f t="array" ref="DN51">IF($DA$4=$DA$4,MIN(IF(DN54:DN75&gt;=$DA$3,DN54:DN75))," ")</f>
        <v>234</v>
      </c>
      <c r="DO51" s="31"/>
      <c r="DP51" s="31">
        <f t="array" ref="DP51">IF($DA$4=$DA$4,MIN(IF(DP54:DP75&gt;=$DA$3,DP54:DP75))," ")</f>
        <v>218</v>
      </c>
      <c r="DQ51" s="31"/>
      <c r="DR51" s="31">
        <f t="array" ref="DR51">IF($DA$4=$DA$4,MIN(IF(DR54:DR75&gt;=$DA$3,DR54:DR75))," ")</f>
        <v>202</v>
      </c>
      <c r="DS51" s="31"/>
      <c r="DT51" s="31">
        <f t="array" ref="DT51">IF($DA$4=$DA$4,MIN(IF(DT54:DT75&gt;=$DA$3,DT54:DT75))," ")</f>
        <v>187</v>
      </c>
      <c r="DU51" s="31"/>
      <c r="DV51" s="31">
        <f t="array" ref="DV51">IF($DA$4=$DA$4,MIN(IF(DV54:DV75&gt;=$DA$3,DV54:DV75))," ")</f>
        <v>171</v>
      </c>
      <c r="DW51" s="31"/>
      <c r="DX51" s="31">
        <f t="array" ref="DX51">IF($DA$4=$DA$4,MIN(IF(DX54:DX75&gt;=$DA$3,DX54:DX75))," ")</f>
        <v>176</v>
      </c>
      <c r="DY51" s="31"/>
      <c r="DZ51" s="31">
        <f t="array" ref="DZ51">IF($DA$4=$DA$4,MIN(IF(DZ54:DZ75&gt;=$DA$3,DZ54:DZ75))," ")</f>
        <v>180</v>
      </c>
      <c r="EA51" s="31"/>
      <c r="EB51" s="31">
        <f t="array" ref="EB51">IF($DA$4=$DA$4,MIN(IF(EB54:EB75&gt;=$DA$3,EB54:EB75))," ")</f>
        <v>252</v>
      </c>
      <c r="EC51" s="31"/>
      <c r="ED51" s="31">
        <f t="array" ref="ED51">IF($DA$4=$DA$4,MIN(IF(ED54:ED75&gt;=$DA$3,ED54:ED75))," ")</f>
        <v>235</v>
      </c>
      <c r="EE51" s="31"/>
      <c r="EF51" s="31">
        <f t="array" ref="EF51">IF($DA$4=$DA$4,MIN(IF(EF54:EF75&gt;=$DA$3,EF54:EF75))," ")</f>
        <v>219.5</v>
      </c>
      <c r="EG51" s="31"/>
      <c r="EH51" s="31">
        <f t="array" ref="EH51">IF($DA$4=$DA$4,MIN(IF(EH54:EH75&gt;=$DA$3,EH54:EH75))," ")</f>
        <v>204</v>
      </c>
      <c r="EI51" s="31"/>
      <c r="EJ51" s="31">
        <f t="array" ref="EJ51">IF($DA$4=$DA$4,MIN(IF(EJ54:EJ75&gt;=$DA$3,EJ54:EJ75))," ")</f>
        <v>189</v>
      </c>
      <c r="EK51" s="31"/>
      <c r="EL51" s="31">
        <f t="array" ref="EL51">IF($DA$4=$DA$4,MIN(IF(EL54:EL75&gt;=$DA$3,EL54:EL75))," ")</f>
        <v>174</v>
      </c>
      <c r="EM51" s="31"/>
      <c r="EN51" s="31">
        <f t="array" ref="EN51">IF($DA$4=$DA$4,MIN(IF(EN54:EN75&gt;=$DA$3,EN54:EN75))," ")</f>
        <v>179.5</v>
      </c>
      <c r="EO51" s="31"/>
      <c r="EP51" s="31">
        <f t="array" ref="EP51">IF($DA$4=$DA$4,MIN(IF(EP54:EP75&gt;=$DA$3,EP54:EP75))," ")</f>
        <v>262</v>
      </c>
      <c r="EQ51" s="31"/>
      <c r="ER51" s="31">
        <f t="array" ref="ER51">IF($DA$4=$DA$4,MIN(IF(ER54:ER75&gt;=$DA$3,ER54:ER75))," ")</f>
        <v>246.5</v>
      </c>
      <c r="ES51" s="31"/>
      <c r="ET51" s="31">
        <f t="array" ref="ET51">IF($DA$4=$DA$4,MIN(IF(ET54:ET75&gt;=$DA$3,ET54:ET75))," ")</f>
        <v>231</v>
      </c>
      <c r="EU51" s="31"/>
      <c r="EV51" s="31">
        <f t="array" ref="EV51">IF($DA$4=$DA$4,MIN(IF(EV54:EV75&gt;=$DA$3,EV54:EV75))," ")</f>
        <v>216.5</v>
      </c>
      <c r="EW51" s="31"/>
      <c r="EX51" s="31">
        <f t="array" ref="EX51">IF($DA$4=$DA$4,MIN(IF(EX54:EX75&gt;=$DA$3,EX54:EX75))," ")</f>
        <v>202</v>
      </c>
      <c r="EY51" s="31"/>
      <c r="EZ51" s="31">
        <f t="array" ref="EZ51">IF($DA$4=$DA$4,MIN(IF(EZ54:EZ75&gt;=$DA$3,EZ54:EZ75))," ")</f>
        <v>190</v>
      </c>
      <c r="FA51" s="31"/>
      <c r="FB51" s="31">
        <f t="array" ref="FB51">IF($DA$4=$DA$4,MIN(IF(FB54:FB75&gt;=$DA$3,FB54:FB75))," ")</f>
        <v>178</v>
      </c>
      <c r="FC51" s="31"/>
      <c r="FD51" s="31">
        <f t="array" ref="FD51">IF($DA$4=$DA$4,MIN(IF(FD54:FD75&gt;=$DA$3,FD54:FD75))," ")</f>
        <v>187.5</v>
      </c>
      <c r="FE51" s="31"/>
      <c r="FF51" s="31">
        <f t="array" ref="FF51">IF($DA$4=$DA$4,MIN(IF(FF54:FF75&gt;=$DA$3,FF54:FF75))," ")</f>
        <v>176</v>
      </c>
      <c r="FG51" s="31"/>
      <c r="FH51" s="31">
        <f t="array" ref="FH51">IF($DA$4=$DA$4,MIN(IF(FH54:FH75&gt;=$DA$3,FH54:FH75))," ")</f>
        <v>184.5</v>
      </c>
      <c r="FI51" s="31"/>
      <c r="FJ51" s="31">
        <f t="array" ref="FJ51">IF($DA$4=$DA$4,MIN(IF(FJ54:FJ75&gt;=$DA$3,FJ54:FJ75))," ")</f>
        <v>174</v>
      </c>
      <c r="FK51" s="31"/>
      <c r="FL51" s="31">
        <f t="array" ref="FL51">IF($DA$4=$DA$4,MIN(IF(FL54:FL75&gt;=$DA$3,FL54:FL75))," ")</f>
        <v>184</v>
      </c>
      <c r="FM51" s="31"/>
      <c r="FN51" s="31">
        <f t="array" ref="FN51">IF($DA$4=$DA$4,MIN(IF(FN54:FN75&gt;=$DA$3,FN54:FN75))," ")</f>
        <v>174</v>
      </c>
      <c r="FO51" s="31"/>
      <c r="FP51" s="31">
        <f t="array" ref="FP51">IF($DA$4=$DA$4,MIN(IF(FP54:FP75&gt;=$DA$3,FP54:FP75))," ")</f>
        <v>185.5</v>
      </c>
      <c r="FQ51" s="31"/>
      <c r="FR51" s="31">
        <f t="array" ref="FR51">IF($DA$4=$DA$4,MIN(IF(FR54:FR75&gt;=$DA$3,FR54:FR75))," ")</f>
        <v>176</v>
      </c>
      <c r="FS51" s="31"/>
      <c r="FT51" s="31">
        <f t="array" ref="FT51">IF($DA$4=$DA$4,MIN(IF(FT54:FT75&gt;=$DA$3,FT54:FT75))," ")</f>
        <v>0</v>
      </c>
      <c r="FU51" s="31"/>
      <c r="FV51" s="31">
        <f t="array" ref="FV51">IF($DA$4=$DA$4,MIN(IF(FV54:FV75&gt;=$DA$3,FV54:FV75))," ")</f>
        <v>0</v>
      </c>
      <c r="FW51" s="31"/>
      <c r="FX51" s="31">
        <f t="array" ref="FX51">IF($DA$4=$DA$4,MIN(IF(FX54:FX75&gt;=$DA$3,FX54:FX75))," ")</f>
        <v>0</v>
      </c>
      <c r="FY51" s="31"/>
      <c r="FZ51" s="31">
        <f t="array" ref="FZ51">IF($DA$4=$DA$4,MIN(IF(FZ54:FZ75&gt;=$DA$3,FZ54:FZ75))," ")</f>
        <v>0</v>
      </c>
      <c r="GA51" s="31"/>
      <c r="GB51" s="31">
        <f t="array" ref="GB51">IF($DA$4=$DA$4,MIN(IF(GB54:GB75&gt;=$DA$3,GB54:GB75))," ")</f>
        <v>0</v>
      </c>
      <c r="GC51" s="31"/>
      <c r="GD51" s="31">
        <f t="array" ref="GD51">IF($DA$4=$DA$4,MIN(IF(GD54:GD75&gt;=$DA$3,GD54:GD75))," ")</f>
        <v>0</v>
      </c>
      <c r="GE51" s="31"/>
      <c r="GF51" s="31">
        <f t="array" ref="GF51">IF($DA$4=$DA$4,MIN(IF(GF54:GF75&gt;=$DA$3,GF54:GF75))," ")</f>
        <v>0</v>
      </c>
      <c r="GG51" s="31"/>
      <c r="GH51" s="31">
        <f t="array" ref="GH51">IF($DA$4=$DA$4,MIN(IF(GH54:GH75&gt;=$DA$3,GH54:GH75))," ")</f>
        <v>0</v>
      </c>
      <c r="GI51" s="31"/>
      <c r="GJ51" s="31">
        <f t="array" ref="GJ51">IF($DA$4=$DA$4,MIN(IF(GJ54:GJ75&gt;=$DA$3,GJ54:GJ75))," ")</f>
        <v>0</v>
      </c>
      <c r="GK51" s="31"/>
      <c r="GL51" s="31">
        <f t="array" ref="GL51">IF($DA$4=$DA$4,MIN(IF(GL54:GL75&gt;=$DA$3,GL54:GL75))," ")</f>
        <v>0</v>
      </c>
      <c r="GM51" s="31"/>
    </row>
    <row r="52" spans="1:195">
      <c r="A52" s="19"/>
      <c r="B52" s="20"/>
      <c r="C52" s="21"/>
      <c r="D52" s="20"/>
      <c r="E52" s="20"/>
      <c r="F52" s="21"/>
      <c r="G52" s="21"/>
      <c r="J52" s="31" t="str">
        <f>VLOOKUP(J51,J54:K75,2,FALSE)</f>
        <v>W12X40</v>
      </c>
      <c r="K52" s="31"/>
      <c r="L52" s="31" t="str">
        <f>VLOOKUP(L51,L54:M75,2,FALSE)</f>
        <v>W12X40</v>
      </c>
      <c r="M52" s="31"/>
      <c r="N52" s="31" t="str">
        <f t="shared" ref="N52:BV52" si="31">VLOOKUP(N51,N54:O75,2,FALSE)</f>
        <v>W12X40</v>
      </c>
      <c r="O52" s="31"/>
      <c r="P52" s="31" t="str">
        <f>VLOOKUP(P51,P54:Q75,2,FALSE)</f>
        <v>W12X40</v>
      </c>
      <c r="Q52" s="31"/>
      <c r="R52" s="31" t="str">
        <f t="shared" si="31"/>
        <v>W12X40</v>
      </c>
      <c r="S52" s="31"/>
      <c r="T52" s="31" t="str">
        <f t="shared" si="31"/>
        <v>W12X40</v>
      </c>
      <c r="U52" s="31"/>
      <c r="V52" s="31" t="str">
        <f t="shared" si="31"/>
        <v>W12X40</v>
      </c>
      <c r="W52" s="31"/>
      <c r="X52" s="31" t="str">
        <f t="shared" si="31"/>
        <v>W12X40</v>
      </c>
      <c r="Y52" s="31"/>
      <c r="Z52" s="31" t="str">
        <f t="shared" si="31"/>
        <v>W12X40</v>
      </c>
      <c r="AA52" s="31"/>
      <c r="AB52" s="31" t="str">
        <f t="shared" si="31"/>
        <v>W12X40</v>
      </c>
      <c r="AC52" s="31"/>
      <c r="AD52" s="31" t="str">
        <f t="shared" si="31"/>
        <v>W12X40</v>
      </c>
      <c r="AE52" s="31"/>
      <c r="AF52" s="31" t="str">
        <f t="shared" si="31"/>
        <v>W12X40</v>
      </c>
      <c r="AG52" s="31"/>
      <c r="AH52" s="31" t="str">
        <f t="shared" si="31"/>
        <v>W12X40</v>
      </c>
      <c r="AI52" s="31"/>
      <c r="AJ52" s="31" t="str">
        <f t="shared" si="31"/>
        <v>W12X40</v>
      </c>
      <c r="AK52" s="31"/>
      <c r="AL52" s="31" t="str">
        <f t="shared" si="31"/>
        <v>W12X45</v>
      </c>
      <c r="AM52" s="31"/>
      <c r="AN52" s="31" t="str">
        <f t="shared" si="31"/>
        <v>W12X45</v>
      </c>
      <c r="AO52" s="31"/>
      <c r="AP52" s="31" t="str">
        <f t="shared" si="31"/>
        <v>W12X50</v>
      </c>
      <c r="AQ52" s="31"/>
      <c r="AR52" s="31" t="str">
        <f t="shared" si="31"/>
        <v>W12X53</v>
      </c>
      <c r="AS52" s="31"/>
      <c r="AT52" s="31" t="str">
        <f t="shared" si="31"/>
        <v>W12X53</v>
      </c>
      <c r="AU52" s="31"/>
      <c r="AV52" s="31" t="str">
        <f t="shared" si="31"/>
        <v>W12X53</v>
      </c>
      <c r="AW52" s="31"/>
      <c r="AX52" s="31" t="str">
        <f t="shared" si="31"/>
        <v>W12X53</v>
      </c>
      <c r="AY52" s="31"/>
      <c r="AZ52" s="31" t="str">
        <f t="shared" si="31"/>
        <v>W12X53</v>
      </c>
      <c r="BA52" s="31"/>
      <c r="BB52" s="31" t="str">
        <f t="shared" si="31"/>
        <v>W12X53</v>
      </c>
      <c r="BC52" s="31"/>
      <c r="BD52" s="31" t="str">
        <f t="shared" si="31"/>
        <v>W12X58</v>
      </c>
      <c r="BE52" s="31"/>
      <c r="BF52" s="31" t="str">
        <f t="shared" si="31"/>
        <v>W12X58</v>
      </c>
      <c r="BG52" s="31"/>
      <c r="BH52" s="31" t="str">
        <f t="shared" si="31"/>
        <v>W12X65</v>
      </c>
      <c r="BI52" s="31"/>
      <c r="BJ52" s="31" t="str">
        <f t="shared" si="31"/>
        <v>W12X65</v>
      </c>
      <c r="BK52" s="31"/>
      <c r="BL52" s="31" t="str">
        <f t="shared" si="31"/>
        <v>W12X65</v>
      </c>
      <c r="BM52" s="31"/>
      <c r="BN52" s="31" t="str">
        <f t="shared" si="31"/>
        <v>W12X65</v>
      </c>
      <c r="BO52" s="31"/>
      <c r="BP52" s="31" t="str">
        <f t="shared" si="31"/>
        <v>W12X65</v>
      </c>
      <c r="BQ52" s="31"/>
      <c r="BR52" s="31" t="str">
        <f t="shared" si="31"/>
        <v>W12X65</v>
      </c>
      <c r="BS52" s="31"/>
      <c r="BT52" s="31" t="str">
        <f t="shared" si="31"/>
        <v>W12X65</v>
      </c>
      <c r="BU52" s="31"/>
      <c r="BV52" s="31" t="str">
        <f t="shared" si="31"/>
        <v>W12X65</v>
      </c>
      <c r="BW52" s="31"/>
      <c r="BX52" s="31" t="str">
        <f t="shared" ref="BX52:CV52" si="32">VLOOKUP(BX51,BX54:BY75,2,FALSE)</f>
        <v>W12X72</v>
      </c>
      <c r="BY52" s="31"/>
      <c r="BZ52" s="31" t="str">
        <f t="shared" si="32"/>
        <v>W12X72</v>
      </c>
      <c r="CA52" s="31"/>
      <c r="CB52" s="31" t="str">
        <f t="shared" si="32"/>
        <v>W12X79</v>
      </c>
      <c r="CC52" s="31"/>
      <c r="CD52" s="31" t="e">
        <f t="shared" si="32"/>
        <v>#N/A</v>
      </c>
      <c r="CE52" s="31"/>
      <c r="CF52" s="31" t="e">
        <f t="shared" si="32"/>
        <v>#N/A</v>
      </c>
      <c r="CG52" s="31"/>
      <c r="CH52" s="31" t="e">
        <f t="shared" si="32"/>
        <v>#N/A</v>
      </c>
      <c r="CI52" s="31"/>
      <c r="CJ52" s="31" t="e">
        <f t="shared" si="32"/>
        <v>#N/A</v>
      </c>
      <c r="CK52" s="31"/>
      <c r="CL52" s="31" t="e">
        <f t="shared" si="32"/>
        <v>#N/A</v>
      </c>
      <c r="CM52" s="31"/>
      <c r="CN52" s="31" t="e">
        <f t="shared" si="32"/>
        <v>#N/A</v>
      </c>
      <c r="CO52" s="31"/>
      <c r="CP52" s="31" t="e">
        <f t="shared" si="32"/>
        <v>#N/A</v>
      </c>
      <c r="CQ52" s="31"/>
      <c r="CR52" s="31" t="e">
        <f t="shared" si="32"/>
        <v>#N/A</v>
      </c>
      <c r="CS52" s="31"/>
      <c r="CT52" s="31" t="e">
        <f t="shared" si="32"/>
        <v>#N/A</v>
      </c>
      <c r="CU52" s="31"/>
      <c r="CV52" s="31" t="e">
        <f t="shared" si="32"/>
        <v>#N/A</v>
      </c>
      <c r="CW52" s="31"/>
      <c r="CZ52" s="31" t="str">
        <f t="array" ref="CZ52">VLOOKUP(CZ51,CZ54:DA75,2,FALSE)</f>
        <v>W12X40</v>
      </c>
      <c r="DA52" s="31"/>
      <c r="DB52" s="31" t="str">
        <f t="array" ref="DB52">VLOOKUP(DB51,DB54:DC75,2,FALSE)</f>
        <v>W12X40</v>
      </c>
      <c r="DC52" s="31"/>
      <c r="DD52" s="31" t="str">
        <f t="array" ref="DD52">VLOOKUP(DD51,DD54:DE75,2,FALSE)</f>
        <v>W12X40</v>
      </c>
      <c r="DE52" s="31"/>
      <c r="DF52" s="31" t="str">
        <f t="array" ref="DF52">VLOOKUP(DF51,DF54:DG75,2,FALSE)</f>
        <v>W12X40</v>
      </c>
      <c r="DG52" s="31"/>
      <c r="DH52" s="31" t="str">
        <f t="array" ref="DH52">VLOOKUP(DH51,DH54:DI75,2,FALSE)</f>
        <v>W12X40</v>
      </c>
      <c r="DI52" s="31"/>
      <c r="DJ52" s="31" t="str">
        <f t="array" ref="DJ52">VLOOKUP(DJ51,DJ54:DK75,2,FALSE)</f>
        <v>W12X40</v>
      </c>
      <c r="DK52" s="31"/>
      <c r="DL52" s="31" t="str">
        <f t="array" ref="DL52">VLOOKUP(DL51,DL54:DM75,2,FALSE)</f>
        <v>W12X40</v>
      </c>
      <c r="DM52" s="31"/>
      <c r="DN52" s="31" t="str">
        <f t="array" ref="DN52">VLOOKUP(DN51,DN54:DO75,2,FALSE)</f>
        <v>W12X40</v>
      </c>
      <c r="DO52" s="31"/>
      <c r="DP52" s="31" t="str">
        <f t="array" ref="DP52">VLOOKUP(DP51,DP54:DQ75,2,FALSE)</f>
        <v>W12X40</v>
      </c>
      <c r="DQ52" s="31"/>
      <c r="DR52" s="31" t="str">
        <f t="array" ref="DR52">VLOOKUP(DR51,DR54:DS75,2,FALSE)</f>
        <v>W12X40</v>
      </c>
      <c r="DS52" s="31"/>
      <c r="DT52" s="31" t="str">
        <f t="array" ref="DT52">VLOOKUP(DT51,DT54:DU75,2,FALSE)</f>
        <v>W12X40</v>
      </c>
      <c r="DU52" s="31"/>
      <c r="DV52" s="31" t="str">
        <f t="array" ref="DV52">VLOOKUP(DV51,DV54:DW75,2,FALSE)</f>
        <v>W12X40</v>
      </c>
      <c r="DW52" s="31"/>
      <c r="DX52" s="31" t="str">
        <f t="array" ref="DX52">VLOOKUP(DX51,DX54:DY75,2,FALSE)</f>
        <v>W12X45</v>
      </c>
      <c r="DY52" s="31"/>
      <c r="DZ52" s="31" t="str">
        <f t="array" ref="DZ52">VLOOKUP(DZ51,DZ54:EA75,2,FALSE)</f>
        <v>W12X50</v>
      </c>
      <c r="EA52" s="31"/>
      <c r="EB52" s="31" t="str">
        <f t="array" ref="EB52">VLOOKUP(EB51,EB54:EC75,2,FALSE)</f>
        <v>W12X53</v>
      </c>
      <c r="EC52" s="31"/>
      <c r="ED52" s="31" t="str">
        <f t="array" ref="ED52">VLOOKUP(ED51,ED54:EE75,2,FALSE)</f>
        <v>W12X53</v>
      </c>
      <c r="EE52" s="31"/>
      <c r="EF52" s="31" t="str">
        <f t="array" ref="EF52">VLOOKUP(EF51,EF54:EG75,2,FALSE)</f>
        <v>W12X53</v>
      </c>
      <c r="EG52" s="31"/>
      <c r="EH52" s="31" t="str">
        <f t="array" ref="EH52">VLOOKUP(EH51,EH54:EI75,2,FALSE)</f>
        <v>W12X53</v>
      </c>
      <c r="EI52" s="31"/>
      <c r="EJ52" s="31" t="str">
        <f t="array" ref="EJ52">VLOOKUP(EJ51,EJ54:EK75,2,FALSE)</f>
        <v>W12X53</v>
      </c>
      <c r="EK52" s="31"/>
      <c r="EL52" s="31" t="str">
        <f t="array" ref="EL52">VLOOKUP(EL51,EL54:EM75,2,FALSE)</f>
        <v>W12X53</v>
      </c>
      <c r="EM52" s="31"/>
      <c r="EN52" s="31" t="str">
        <f t="array" ref="EN52">VLOOKUP(EN51,EN54:EO75,2,FALSE)</f>
        <v>W12X58</v>
      </c>
      <c r="EO52" s="31"/>
      <c r="EP52" s="31" t="str">
        <f t="array" ref="EP52">VLOOKUP(EP51,EP54:EQ75,2,FALSE)</f>
        <v>W12X65</v>
      </c>
      <c r="EQ52" s="31"/>
      <c r="ER52" s="31" t="str">
        <f t="array" ref="ER52">VLOOKUP(ER51,ER54:ES75,2,FALSE)</f>
        <v>W12X65</v>
      </c>
      <c r="ES52" s="31"/>
      <c r="ET52" s="31" t="str">
        <f t="array" ref="ET52">VLOOKUP(ET51,ET54:EU75,2,FALSE)</f>
        <v>W12X65</v>
      </c>
      <c r="EU52" s="31"/>
      <c r="EV52" s="31" t="str">
        <f t="array" ref="EV52">VLOOKUP(EV51,EV54:EW75,2,FALSE)</f>
        <v>W12X65</v>
      </c>
      <c r="EW52" s="31"/>
      <c r="EX52" s="31" t="str">
        <f t="array" ref="EX52">VLOOKUP(EX51,EX54:EY75,2,FALSE)</f>
        <v>W12X65</v>
      </c>
      <c r="EY52" s="31"/>
      <c r="EZ52" s="31" t="str">
        <f t="array" ref="EZ52">VLOOKUP(EZ51,EZ54:FA75,2,FALSE)</f>
        <v>W12X65</v>
      </c>
      <c r="FA52" s="31"/>
      <c r="FB52" s="31" t="str">
        <f t="array" ref="FB52">VLOOKUP(FB51,FB54:FC75,2,FALSE)</f>
        <v>W12X65</v>
      </c>
      <c r="FC52" s="31"/>
      <c r="FD52" s="31" t="str">
        <f t="array" ref="FD52">VLOOKUP(FD51,FD54:FE75,2,FALSE)</f>
        <v>W12X72</v>
      </c>
      <c r="FE52" s="31"/>
      <c r="FF52" s="31" t="str">
        <f t="array" ref="FF52">VLOOKUP(FF51,FF54:FG75,2,FALSE)</f>
        <v>W12X72</v>
      </c>
      <c r="FG52" s="31"/>
      <c r="FH52" s="31" t="str">
        <f t="array" ref="FH52">VLOOKUP(FH51,FH54:FI75,2,FALSE)</f>
        <v>W12X79</v>
      </c>
      <c r="FI52" s="31"/>
      <c r="FJ52" s="31" t="str">
        <f t="array" ref="FJ52">VLOOKUP(FJ51,FJ54:FK75,2,FALSE)</f>
        <v>W12X79</v>
      </c>
      <c r="FK52" s="31"/>
      <c r="FL52" s="31" t="str">
        <f t="array" ref="FL52">VLOOKUP(FL51,FL54:FM75,2,FALSE)</f>
        <v>W12X87</v>
      </c>
      <c r="FM52" s="31"/>
      <c r="FN52" s="31" t="str">
        <f t="array" ref="FN52">VLOOKUP(FN51,FN54:FO75,2,FALSE)</f>
        <v>W12X87</v>
      </c>
      <c r="FO52" s="31"/>
      <c r="FP52" s="31" t="str">
        <f t="array" ref="FP52">VLOOKUP(FP51,FP54:FQ75,2,FALSE)</f>
        <v>W12X96</v>
      </c>
      <c r="FQ52" s="31"/>
      <c r="FR52" s="31" t="str">
        <f t="array" ref="FR52">VLOOKUP(FR51,FR54:FS75,2,FALSE)</f>
        <v>W12X96</v>
      </c>
      <c r="FS52" s="31"/>
      <c r="FT52" s="31" t="e">
        <f t="array" ref="FT52">VLOOKUP(FT51,FT54:FU75,2,FALSE)</f>
        <v>#N/A</v>
      </c>
      <c r="FU52" s="31"/>
      <c r="FV52" s="31" t="e">
        <f t="array" ref="FV52">VLOOKUP(FV51,FV54:FW75,2,FALSE)</f>
        <v>#N/A</v>
      </c>
      <c r="FW52" s="31"/>
      <c r="FX52" s="31" t="e">
        <f t="array" ref="FX52">VLOOKUP(FX51,FX54:FY75,2,FALSE)</f>
        <v>#N/A</v>
      </c>
      <c r="FY52" s="31"/>
      <c r="FZ52" s="31" t="e">
        <f t="array" ref="FZ52">VLOOKUP(FZ51,FZ54:GA75,2,FALSE)</f>
        <v>#N/A</v>
      </c>
      <c r="GA52" s="31"/>
      <c r="GB52" s="31" t="e">
        <f t="array" ref="GB52">VLOOKUP(GB51,GB54:GC75,2,FALSE)</f>
        <v>#N/A</v>
      </c>
      <c r="GC52" s="31"/>
      <c r="GD52" s="31" t="e">
        <f t="array" ref="GD52">VLOOKUP(GD51,GD54:GE75,2,FALSE)</f>
        <v>#N/A</v>
      </c>
      <c r="GE52" s="31"/>
      <c r="GF52" s="31" t="e">
        <f t="array" ref="GF52">VLOOKUP(GF51,GF54:GG75,2,FALSE)</f>
        <v>#N/A</v>
      </c>
      <c r="GG52" s="31"/>
      <c r="GH52" s="31" t="e">
        <f t="array" ref="GH52">VLOOKUP(GH51,GH54:GI75,2,FALSE)</f>
        <v>#N/A</v>
      </c>
      <c r="GI52" s="31"/>
      <c r="GJ52" s="31" t="e">
        <f t="array" ref="GJ52">VLOOKUP(GJ51,GJ54:GK75,2,FALSE)</f>
        <v>#N/A</v>
      </c>
      <c r="GK52" s="31"/>
      <c r="GL52" s="31" t="e">
        <f t="array" ref="GL52">VLOOKUP(GL51,GL54:GM75,2,FALSE)</f>
        <v>#N/A</v>
      </c>
      <c r="GM52" s="31"/>
    </row>
    <row r="53" spans="1:195">
      <c r="A53" s="19"/>
      <c r="B53" s="20"/>
      <c r="C53" s="21"/>
      <c r="D53" s="20"/>
      <c r="E53" s="20"/>
      <c r="F53" s="21"/>
      <c r="G53" s="21"/>
      <c r="J53" s="31"/>
      <c r="K53" s="37"/>
      <c r="L53" s="31"/>
      <c r="M53" s="37"/>
      <c r="N53" s="31"/>
      <c r="O53" s="37"/>
      <c r="P53" s="31"/>
      <c r="Q53" s="37"/>
      <c r="R53" s="31"/>
      <c r="S53" s="37"/>
      <c r="T53" s="31"/>
      <c r="U53" s="37"/>
      <c r="V53" s="31"/>
      <c r="W53" s="37"/>
      <c r="X53" s="31"/>
      <c r="Y53" s="37"/>
      <c r="Z53" s="31"/>
      <c r="AA53" s="37"/>
      <c r="AB53" s="31"/>
      <c r="AC53" s="37"/>
      <c r="AD53" s="31"/>
      <c r="AE53" s="37"/>
      <c r="AF53" s="31"/>
      <c r="AG53" s="37"/>
      <c r="AH53" s="31"/>
      <c r="AI53" s="37"/>
      <c r="AJ53" s="31"/>
      <c r="AK53" s="37"/>
      <c r="AL53" s="31"/>
      <c r="AM53" s="37"/>
      <c r="AN53" s="31"/>
      <c r="AO53" s="37"/>
      <c r="AP53" s="31"/>
      <c r="AQ53" s="37"/>
      <c r="AR53" s="31"/>
      <c r="AS53" s="37"/>
      <c r="AT53" s="31"/>
      <c r="AU53" s="37"/>
      <c r="AV53" s="31"/>
      <c r="AW53" s="37"/>
      <c r="AX53" s="31"/>
      <c r="AY53" s="37"/>
      <c r="AZ53" s="31"/>
      <c r="BA53" s="37"/>
      <c r="BB53" s="31"/>
      <c r="BC53" s="37"/>
      <c r="BD53" s="31"/>
      <c r="BE53" s="37"/>
      <c r="BF53" s="31"/>
      <c r="BG53" s="37"/>
      <c r="BH53" s="31"/>
      <c r="BI53" s="37"/>
      <c r="BJ53" s="31"/>
      <c r="BK53" s="37"/>
      <c r="BL53" s="31"/>
      <c r="BM53" s="37"/>
      <c r="BN53" s="31"/>
      <c r="BO53" s="37"/>
      <c r="BP53" s="31"/>
      <c r="BQ53" s="37"/>
      <c r="BR53" s="31"/>
      <c r="BS53" s="37"/>
      <c r="BT53" s="31"/>
      <c r="BU53" s="37"/>
      <c r="BV53" s="31"/>
      <c r="BW53" s="37"/>
      <c r="BX53" s="31"/>
      <c r="BY53" s="37"/>
      <c r="BZ53" s="31"/>
      <c r="CA53" s="37"/>
      <c r="CB53" s="31"/>
      <c r="CC53" s="37"/>
      <c r="CD53" s="31"/>
      <c r="CE53" s="37"/>
      <c r="CF53" s="31"/>
      <c r="CG53" s="37"/>
      <c r="CH53" s="31"/>
      <c r="CI53" s="37"/>
      <c r="CJ53" s="31"/>
      <c r="CK53" s="37"/>
      <c r="CL53" s="31"/>
      <c r="CM53" s="37"/>
      <c r="CN53" s="31"/>
      <c r="CO53" s="37"/>
      <c r="CP53" s="31"/>
      <c r="CQ53" s="37"/>
      <c r="CR53" s="31"/>
      <c r="CS53" s="37"/>
      <c r="CT53" s="31"/>
      <c r="CU53" s="37"/>
      <c r="CV53" s="31"/>
      <c r="CW53" s="37"/>
      <c r="CZ53" s="31"/>
      <c r="DA53" s="31"/>
      <c r="DB53" s="31"/>
      <c r="DC53" s="31"/>
      <c r="DD53" s="31"/>
      <c r="DE53" s="31"/>
      <c r="DF53" s="31"/>
      <c r="DG53" s="31"/>
      <c r="DH53" s="31"/>
      <c r="DI53" s="31"/>
      <c r="DJ53" s="31"/>
      <c r="DK53" s="31"/>
      <c r="DL53" s="31"/>
      <c r="DM53" s="31"/>
      <c r="DN53" s="31"/>
      <c r="DO53" s="31"/>
      <c r="DP53" s="31"/>
      <c r="DQ53" s="31"/>
      <c r="DR53" s="31"/>
      <c r="DS53" s="31"/>
      <c r="DT53" s="31"/>
      <c r="DU53" s="31"/>
      <c r="DV53" s="31"/>
      <c r="DW53" s="31"/>
      <c r="DX53" s="31"/>
      <c r="DY53" s="31"/>
      <c r="DZ53" s="31"/>
      <c r="EA53" s="31"/>
      <c r="EB53" s="31"/>
      <c r="EC53" s="31"/>
      <c r="ED53" s="31"/>
      <c r="EE53" s="31"/>
      <c r="EF53" s="31"/>
      <c r="EG53" s="31"/>
      <c r="EH53" s="31"/>
      <c r="EI53" s="31"/>
      <c r="EJ53" s="31"/>
      <c r="EK53" s="31"/>
      <c r="EL53" s="31"/>
      <c r="EM53" s="31"/>
      <c r="EN53" s="31"/>
      <c r="EO53" s="31"/>
      <c r="EP53" s="31"/>
      <c r="EQ53" s="31"/>
      <c r="ER53" s="31"/>
      <c r="ES53" s="31"/>
      <c r="ET53" s="31"/>
      <c r="EU53" s="31"/>
      <c r="EV53" s="31"/>
      <c r="EW53" s="31"/>
      <c r="EX53" s="31"/>
      <c r="EY53" s="31"/>
      <c r="EZ53" s="31"/>
      <c r="FA53" s="31"/>
      <c r="FB53" s="31"/>
      <c r="FC53" s="31"/>
      <c r="FD53" s="31"/>
      <c r="FE53" s="31"/>
      <c r="FF53" s="31"/>
      <c r="FG53" s="31"/>
      <c r="FH53" s="31"/>
      <c r="FI53" s="31"/>
      <c r="FJ53" s="31"/>
      <c r="FK53" s="31"/>
      <c r="FL53" s="31"/>
      <c r="FM53" s="31"/>
      <c r="FN53" s="31"/>
      <c r="FO53" s="31"/>
      <c r="FP53" s="31"/>
      <c r="FQ53" s="31"/>
      <c r="FR53" s="31"/>
      <c r="FS53" s="31"/>
      <c r="FT53" s="31"/>
      <c r="FU53" s="31"/>
      <c r="FV53" s="31"/>
      <c r="FW53" s="31"/>
      <c r="FX53" s="31"/>
      <c r="FY53" s="31"/>
      <c r="FZ53" s="31"/>
      <c r="GA53" s="31"/>
      <c r="GB53" s="31"/>
      <c r="GC53" s="31"/>
      <c r="GD53" s="31"/>
      <c r="GE53" s="31"/>
      <c r="GF53" s="31"/>
      <c r="GG53" s="31"/>
      <c r="GH53" s="31"/>
      <c r="GI53" s="31"/>
      <c r="GJ53" s="31"/>
      <c r="GK53" s="31"/>
      <c r="GL53" s="31"/>
      <c r="GM53" s="31"/>
    </row>
    <row r="54" spans="1:195">
      <c r="A54" s="19" t="s">
        <v>96</v>
      </c>
      <c r="B54" s="20">
        <v>2.2599999999999998</v>
      </c>
      <c r="C54" s="20">
        <v>5.47</v>
      </c>
      <c r="D54" s="20">
        <v>6.41</v>
      </c>
      <c r="E54" s="20">
        <v>3.47</v>
      </c>
      <c r="F54" s="19">
        <v>336</v>
      </c>
      <c r="G54" s="21">
        <v>98.9</v>
      </c>
      <c r="H54" s="22">
        <f t="shared" ref="H54:H75" si="33">D54/E54</f>
        <v>1.8472622478386167</v>
      </c>
      <c r="J54" s="31">
        <v>4450</v>
      </c>
      <c r="K54" s="37" t="s">
        <v>96</v>
      </c>
      <c r="L54" s="31">
        <v>4310</v>
      </c>
      <c r="M54" s="37" t="s">
        <v>96</v>
      </c>
      <c r="N54" s="31">
        <v>4260</v>
      </c>
      <c r="O54" s="37" t="s">
        <v>96</v>
      </c>
      <c r="P54" s="31">
        <v>4210</v>
      </c>
      <c r="Q54" s="37" t="s">
        <v>96</v>
      </c>
      <c r="R54" s="31">
        <v>4150</v>
      </c>
      <c r="S54" s="37" t="s">
        <v>96</v>
      </c>
      <c r="T54" s="31">
        <v>4080</v>
      </c>
      <c r="U54" s="37" t="s">
        <v>96</v>
      </c>
      <c r="V54" s="31">
        <v>4000</v>
      </c>
      <c r="W54" s="37" t="s">
        <v>96</v>
      </c>
      <c r="X54" s="31">
        <v>3920</v>
      </c>
      <c r="Y54" s="37" t="s">
        <v>96</v>
      </c>
      <c r="Z54" s="31">
        <v>3840</v>
      </c>
      <c r="AA54" s="37" t="s">
        <v>96</v>
      </c>
      <c r="AB54" s="31">
        <v>3750</v>
      </c>
      <c r="AC54" s="37" t="s">
        <v>96</v>
      </c>
      <c r="AD54" s="31">
        <v>3660</v>
      </c>
      <c r="AE54" s="37" t="s">
        <v>96</v>
      </c>
      <c r="AF54" s="31">
        <v>3560</v>
      </c>
      <c r="AG54" s="37" t="s">
        <v>96</v>
      </c>
      <c r="AH54" s="31">
        <v>3460</v>
      </c>
      <c r="AI54" s="37" t="s">
        <v>96</v>
      </c>
      <c r="AJ54" s="31">
        <v>3350</v>
      </c>
      <c r="AK54" s="37" t="s">
        <v>96</v>
      </c>
      <c r="AL54" s="31">
        <v>3250</v>
      </c>
      <c r="AM54" s="37" t="s">
        <v>96</v>
      </c>
      <c r="AN54" s="31">
        <v>3140</v>
      </c>
      <c r="AO54" s="37" t="s">
        <v>96</v>
      </c>
      <c r="AP54" s="31">
        <f>(AN54+AR54)/2</f>
        <v>3025</v>
      </c>
      <c r="AQ54" s="37" t="s">
        <v>96</v>
      </c>
      <c r="AR54" s="31">
        <v>2910</v>
      </c>
      <c r="AS54" s="37" t="s">
        <v>96</v>
      </c>
      <c r="AT54" s="31">
        <f>(AR54+AV54)/2</f>
        <v>2800</v>
      </c>
      <c r="AU54" s="37" t="s">
        <v>96</v>
      </c>
      <c r="AV54" s="31">
        <v>2690</v>
      </c>
      <c r="AW54" s="37" t="s">
        <v>96</v>
      </c>
      <c r="AX54" s="31">
        <f>(AV54+AZ54)/2</f>
        <v>2575</v>
      </c>
      <c r="AY54" s="37" t="s">
        <v>96</v>
      </c>
      <c r="AZ54" s="31">
        <v>2460</v>
      </c>
      <c r="BA54" s="37" t="s">
        <v>96</v>
      </c>
      <c r="BB54" s="31">
        <f t="shared" ref="BB54:BB75" si="34">(AZ54+BD54)/2</f>
        <v>2350</v>
      </c>
      <c r="BC54" s="37" t="s">
        <v>96</v>
      </c>
      <c r="BD54" s="31">
        <v>2240</v>
      </c>
      <c r="BE54" s="37" t="s">
        <v>96</v>
      </c>
      <c r="BF54" s="31">
        <f>(BD54+BH54)/2</f>
        <v>2135</v>
      </c>
      <c r="BG54" s="37" t="s">
        <v>96</v>
      </c>
      <c r="BH54" s="31">
        <v>2030</v>
      </c>
      <c r="BI54" s="37" t="s">
        <v>96</v>
      </c>
      <c r="BJ54" s="31">
        <f>(BH54+BL54)/2</f>
        <v>1925</v>
      </c>
      <c r="BK54" s="37" t="s">
        <v>96</v>
      </c>
      <c r="BL54" s="31">
        <v>1820</v>
      </c>
      <c r="BM54" s="37" t="s">
        <v>96</v>
      </c>
      <c r="BN54" s="31">
        <f>(BL54+BP54)/2</f>
        <v>1720</v>
      </c>
      <c r="BO54" s="37" t="s">
        <v>96</v>
      </c>
      <c r="BP54" s="31">
        <v>1620</v>
      </c>
      <c r="BQ54" s="37" t="s">
        <v>96</v>
      </c>
      <c r="BR54" s="31">
        <f>(BP54+BT54)/2</f>
        <v>1530</v>
      </c>
      <c r="BS54" s="37" t="s">
        <v>96</v>
      </c>
      <c r="BT54" s="31">
        <v>1440</v>
      </c>
      <c r="BU54" s="37" t="s">
        <v>96</v>
      </c>
      <c r="BV54" s="31">
        <f>(BT54+BX54)/2</f>
        <v>1365</v>
      </c>
      <c r="BW54" s="37" t="s">
        <v>96</v>
      </c>
      <c r="BX54" s="31">
        <v>1290</v>
      </c>
      <c r="BY54" s="37" t="s">
        <v>96</v>
      </c>
      <c r="BZ54" s="31">
        <f>(BX54+CB54)/2</f>
        <v>1230</v>
      </c>
      <c r="CA54" s="37" t="s">
        <v>96</v>
      </c>
      <c r="CB54" s="31">
        <v>1170</v>
      </c>
      <c r="CC54" s="37" t="s">
        <v>96</v>
      </c>
      <c r="CD54" s="31" t="s">
        <v>135</v>
      </c>
      <c r="CE54" s="37" t="s">
        <v>96</v>
      </c>
      <c r="CF54" s="31" t="s">
        <v>135</v>
      </c>
      <c r="CG54" s="37" t="s">
        <v>96</v>
      </c>
      <c r="CH54" s="31" t="s">
        <v>135</v>
      </c>
      <c r="CI54" s="37" t="s">
        <v>96</v>
      </c>
      <c r="CJ54" s="31" t="s">
        <v>135</v>
      </c>
      <c r="CK54" s="37" t="s">
        <v>96</v>
      </c>
      <c r="CL54" s="31" t="s">
        <v>135</v>
      </c>
      <c r="CM54" s="37" t="s">
        <v>96</v>
      </c>
      <c r="CN54" s="31" t="s">
        <v>135</v>
      </c>
      <c r="CO54" s="37" t="s">
        <v>96</v>
      </c>
      <c r="CP54" s="31" t="s">
        <v>135</v>
      </c>
      <c r="CQ54" s="37" t="s">
        <v>96</v>
      </c>
      <c r="CR54" s="31" t="s">
        <v>135</v>
      </c>
      <c r="CS54" s="37" t="s">
        <v>96</v>
      </c>
      <c r="CT54" s="31" t="s">
        <v>135</v>
      </c>
      <c r="CU54" s="37" t="s">
        <v>96</v>
      </c>
      <c r="CV54" s="31" t="s">
        <v>135</v>
      </c>
      <c r="CW54" s="37" t="s">
        <v>96</v>
      </c>
      <c r="CZ54" s="31">
        <v>2960</v>
      </c>
      <c r="DA54" s="37" t="s">
        <v>96</v>
      </c>
      <c r="DB54" s="31">
        <v>2870</v>
      </c>
      <c r="DC54" s="37" t="s">
        <v>96</v>
      </c>
      <c r="DD54" s="31">
        <v>2840</v>
      </c>
      <c r="DE54" s="37" t="s">
        <v>96</v>
      </c>
      <c r="DF54" s="31">
        <v>2800</v>
      </c>
      <c r="DG54" s="37" t="s">
        <v>96</v>
      </c>
      <c r="DH54" s="31">
        <v>2760</v>
      </c>
      <c r="DI54" s="37" t="s">
        <v>96</v>
      </c>
      <c r="DJ54" s="31">
        <v>2710</v>
      </c>
      <c r="DK54" s="37" t="s">
        <v>96</v>
      </c>
      <c r="DL54" s="31">
        <v>2660</v>
      </c>
      <c r="DM54" s="37" t="s">
        <v>96</v>
      </c>
      <c r="DN54" s="31">
        <v>2610</v>
      </c>
      <c r="DO54" s="37" t="s">
        <v>96</v>
      </c>
      <c r="DP54" s="31">
        <v>2550</v>
      </c>
      <c r="DQ54" s="37" t="s">
        <v>96</v>
      </c>
      <c r="DR54" s="31">
        <v>2490</v>
      </c>
      <c r="DS54" s="37" t="s">
        <v>96</v>
      </c>
      <c r="DT54" s="31">
        <v>2430</v>
      </c>
      <c r="DU54" s="37" t="s">
        <v>96</v>
      </c>
      <c r="DV54" s="31">
        <v>2370</v>
      </c>
      <c r="DW54" s="37" t="s">
        <v>96</v>
      </c>
      <c r="DX54" s="31">
        <v>2300</v>
      </c>
      <c r="DY54" s="37" t="s">
        <v>96</v>
      </c>
      <c r="DZ54" s="31">
        <v>2230</v>
      </c>
      <c r="EA54" s="37" t="s">
        <v>96</v>
      </c>
      <c r="EB54" s="31">
        <v>2160</v>
      </c>
      <c r="EC54" s="37" t="s">
        <v>96</v>
      </c>
      <c r="ED54" s="31">
        <v>2090</v>
      </c>
      <c r="EE54" s="37" t="s">
        <v>96</v>
      </c>
      <c r="EF54" s="31">
        <f>(ED54+EH54)/2</f>
        <v>2015</v>
      </c>
      <c r="EG54" s="37" t="s">
        <v>96</v>
      </c>
      <c r="EH54" s="31">
        <v>1940</v>
      </c>
      <c r="EI54" s="37" t="s">
        <v>96</v>
      </c>
      <c r="EJ54" s="31">
        <f>(EH54+EL54)/2</f>
        <v>1865</v>
      </c>
      <c r="EK54" s="37" t="s">
        <v>96</v>
      </c>
      <c r="EL54" s="31">
        <v>1790</v>
      </c>
      <c r="EM54" s="37" t="s">
        <v>96</v>
      </c>
      <c r="EN54" s="31">
        <f>(EL54+EP54)/2</f>
        <v>1715</v>
      </c>
      <c r="EO54" s="37" t="s">
        <v>96</v>
      </c>
      <c r="EP54" s="31">
        <v>1640</v>
      </c>
      <c r="EQ54" s="37" t="s">
        <v>96</v>
      </c>
      <c r="ER54" s="31">
        <f>(EP54+ET54)/2</f>
        <v>1565</v>
      </c>
      <c r="ES54" s="37" t="s">
        <v>96</v>
      </c>
      <c r="ET54" s="31">
        <v>1490</v>
      </c>
      <c r="EU54" s="37" t="s">
        <v>96</v>
      </c>
      <c r="EV54" s="31">
        <f>(ET54+EX54)/2</f>
        <v>1420</v>
      </c>
      <c r="EW54" s="37" t="s">
        <v>96</v>
      </c>
      <c r="EX54" s="31">
        <v>1350</v>
      </c>
      <c r="EY54" s="37" t="s">
        <v>96</v>
      </c>
      <c r="EZ54" s="31">
        <f>(EX54+FB54)/2</f>
        <v>1280</v>
      </c>
      <c r="FA54" s="37" t="s">
        <v>96</v>
      </c>
      <c r="FB54" s="31">
        <v>1210</v>
      </c>
      <c r="FC54" s="37" t="s">
        <v>96</v>
      </c>
      <c r="FD54" s="31">
        <f>(FB54+FF54)/2</f>
        <v>1145</v>
      </c>
      <c r="FE54" s="37" t="s">
        <v>96</v>
      </c>
      <c r="FF54" s="31">
        <v>1080</v>
      </c>
      <c r="FG54" s="37" t="s">
        <v>96</v>
      </c>
      <c r="FH54" s="31">
        <f>(FF54+FJ54)/2</f>
        <v>1019.5</v>
      </c>
      <c r="FI54" s="37" t="s">
        <v>96</v>
      </c>
      <c r="FJ54" s="31">
        <v>959</v>
      </c>
      <c r="FK54" s="37" t="s">
        <v>96</v>
      </c>
      <c r="FL54" s="31">
        <f>(FJ54+FN54)/2</f>
        <v>910</v>
      </c>
      <c r="FM54" s="37" t="s">
        <v>96</v>
      </c>
      <c r="FN54" s="31">
        <v>861</v>
      </c>
      <c r="FO54" s="37" t="s">
        <v>96</v>
      </c>
      <c r="FP54" s="31">
        <f>(FN54+FR54)/2</f>
        <v>819</v>
      </c>
      <c r="FQ54" s="37" t="s">
        <v>96</v>
      </c>
      <c r="FR54" s="31">
        <v>777</v>
      </c>
      <c r="FS54" s="37" t="s">
        <v>96</v>
      </c>
      <c r="FT54" s="31" t="s">
        <v>135</v>
      </c>
      <c r="FU54" s="37" t="s">
        <v>96</v>
      </c>
      <c r="FV54" s="31" t="s">
        <v>135</v>
      </c>
      <c r="FW54" s="37" t="s">
        <v>96</v>
      </c>
      <c r="FX54" s="31" t="s">
        <v>135</v>
      </c>
      <c r="FY54" s="37" t="s">
        <v>96</v>
      </c>
      <c r="FZ54" s="31" t="s">
        <v>135</v>
      </c>
      <c r="GA54" s="37" t="s">
        <v>96</v>
      </c>
      <c r="GB54" s="31" t="s">
        <v>135</v>
      </c>
      <c r="GC54" s="37" t="s">
        <v>96</v>
      </c>
      <c r="GD54" s="31" t="s">
        <v>135</v>
      </c>
      <c r="GE54" s="37" t="s">
        <v>96</v>
      </c>
      <c r="GF54" s="31" t="s">
        <v>135</v>
      </c>
      <c r="GG54" s="37" t="s">
        <v>96</v>
      </c>
      <c r="GH54" s="31" t="s">
        <v>135</v>
      </c>
      <c r="GI54" s="37" t="s">
        <v>96</v>
      </c>
      <c r="GJ54" s="31" t="s">
        <v>135</v>
      </c>
      <c r="GK54" s="37" t="s">
        <v>96</v>
      </c>
      <c r="GL54" s="31" t="s">
        <v>135</v>
      </c>
      <c r="GM54" s="37" t="s">
        <v>96</v>
      </c>
    </row>
    <row r="55" spans="1:195">
      <c r="A55" s="19" t="s">
        <v>97</v>
      </c>
      <c r="B55" s="20">
        <v>2.4500000000000002</v>
      </c>
      <c r="C55" s="20">
        <v>5.98</v>
      </c>
      <c r="D55" s="20">
        <v>6.29</v>
      </c>
      <c r="E55" s="20">
        <v>3.42</v>
      </c>
      <c r="F55" s="19">
        <v>305</v>
      </c>
      <c r="G55" s="21">
        <v>89.5</v>
      </c>
      <c r="H55" s="22">
        <f t="shared" si="33"/>
        <v>1.8391812865497077</v>
      </c>
      <c r="J55" s="31">
        <v>4030</v>
      </c>
      <c r="K55" s="37" t="s">
        <v>97</v>
      </c>
      <c r="L55" s="31">
        <v>3900</v>
      </c>
      <c r="M55" s="37" t="s">
        <v>97</v>
      </c>
      <c r="N55" s="31">
        <v>3850</v>
      </c>
      <c r="O55" s="37" t="s">
        <v>97</v>
      </c>
      <c r="P55" s="31">
        <v>3800</v>
      </c>
      <c r="Q55" s="37" t="s">
        <v>97</v>
      </c>
      <c r="R55" s="31">
        <v>3740</v>
      </c>
      <c r="S55" s="37" t="s">
        <v>97</v>
      </c>
      <c r="T55" s="31">
        <v>3680</v>
      </c>
      <c r="U55" s="37" t="s">
        <v>97</v>
      </c>
      <c r="V55" s="31">
        <v>3610</v>
      </c>
      <c r="W55" s="37" t="s">
        <v>97</v>
      </c>
      <c r="X55" s="31">
        <v>3540</v>
      </c>
      <c r="Y55" s="37" t="s">
        <v>97</v>
      </c>
      <c r="Z55" s="31">
        <v>3460</v>
      </c>
      <c r="AA55" s="37" t="s">
        <v>97</v>
      </c>
      <c r="AB55" s="31">
        <v>3380</v>
      </c>
      <c r="AC55" s="37" t="s">
        <v>97</v>
      </c>
      <c r="AD55" s="31">
        <v>3290</v>
      </c>
      <c r="AE55" s="37" t="s">
        <v>97</v>
      </c>
      <c r="AF55" s="31">
        <v>3200</v>
      </c>
      <c r="AG55" s="37" t="s">
        <v>97</v>
      </c>
      <c r="AH55" s="31">
        <v>3100</v>
      </c>
      <c r="AI55" s="37" t="s">
        <v>97</v>
      </c>
      <c r="AJ55" s="31">
        <v>3010</v>
      </c>
      <c r="AK55" s="37" t="s">
        <v>97</v>
      </c>
      <c r="AL55" s="31">
        <v>2910</v>
      </c>
      <c r="AM55" s="37" t="s">
        <v>97</v>
      </c>
      <c r="AN55" s="31">
        <v>2810</v>
      </c>
      <c r="AO55" s="37" t="s">
        <v>97</v>
      </c>
      <c r="AP55" s="31">
        <f t="shared" ref="AP55:AP75" si="35">(AN55+AR55)/2</f>
        <v>2710</v>
      </c>
      <c r="AQ55" s="37" t="s">
        <v>97</v>
      </c>
      <c r="AR55" s="31">
        <v>2610</v>
      </c>
      <c r="AS55" s="37" t="s">
        <v>97</v>
      </c>
      <c r="AT55" s="31">
        <f t="shared" ref="AT55:AT75" si="36">(AR55+AV55)/2</f>
        <v>2505</v>
      </c>
      <c r="AU55" s="37" t="s">
        <v>97</v>
      </c>
      <c r="AV55" s="31">
        <v>2400</v>
      </c>
      <c r="AW55" s="37" t="s">
        <v>97</v>
      </c>
      <c r="AX55" s="31">
        <f t="shared" ref="AX55:AX75" si="37">(AV55+AZ55)/2</f>
        <v>2295</v>
      </c>
      <c r="AY55" s="37" t="s">
        <v>97</v>
      </c>
      <c r="AZ55" s="31">
        <v>2190</v>
      </c>
      <c r="BA55" s="37" t="s">
        <v>97</v>
      </c>
      <c r="BB55" s="31">
        <f t="shared" si="34"/>
        <v>2090</v>
      </c>
      <c r="BC55" s="37" t="s">
        <v>97</v>
      </c>
      <c r="BD55" s="31">
        <v>1990</v>
      </c>
      <c r="BE55" s="37" t="s">
        <v>97</v>
      </c>
      <c r="BF55" s="31">
        <f t="shared" ref="BF55:BF75" si="38">(BD55+BH55)/2</f>
        <v>1890</v>
      </c>
      <c r="BG55" s="37" t="s">
        <v>97</v>
      </c>
      <c r="BH55" s="31">
        <v>1790</v>
      </c>
      <c r="BI55" s="37" t="s">
        <v>97</v>
      </c>
      <c r="BJ55" s="31">
        <f t="shared" ref="BJ55:BJ75" si="39">(BH55+BL55)/2</f>
        <v>1695</v>
      </c>
      <c r="BK55" s="37" t="s">
        <v>97</v>
      </c>
      <c r="BL55" s="31">
        <v>1600</v>
      </c>
      <c r="BM55" s="37" t="s">
        <v>97</v>
      </c>
      <c r="BN55" s="31">
        <f t="shared" ref="BN55:BN72" si="40">(BL55+BP55)/2</f>
        <v>1510</v>
      </c>
      <c r="BO55" s="37" t="s">
        <v>97</v>
      </c>
      <c r="BP55" s="31">
        <v>1420</v>
      </c>
      <c r="BQ55" s="37" t="s">
        <v>97</v>
      </c>
      <c r="BR55" s="31">
        <f t="shared" ref="BR55:BR72" si="41">(BP55+BT55)/2</f>
        <v>1345</v>
      </c>
      <c r="BS55" s="37" t="s">
        <v>97</v>
      </c>
      <c r="BT55" s="31">
        <v>1270</v>
      </c>
      <c r="BU55" s="37" t="s">
        <v>97</v>
      </c>
      <c r="BV55" s="31">
        <f t="shared" ref="BV55:BV72" si="42">(BT55+BX55)/2</f>
        <v>1205</v>
      </c>
      <c r="BW55" s="37" t="s">
        <v>97</v>
      </c>
      <c r="BX55" s="31">
        <v>1140</v>
      </c>
      <c r="BY55" s="37" t="s">
        <v>97</v>
      </c>
      <c r="BZ55" s="31">
        <f t="shared" ref="BZ55:BZ72" si="43">(BX55+CB55)/2</f>
        <v>1085</v>
      </c>
      <c r="CA55" s="37" t="s">
        <v>97</v>
      </c>
      <c r="CB55" s="31">
        <v>1030</v>
      </c>
      <c r="CC55" s="37" t="s">
        <v>97</v>
      </c>
      <c r="CD55" s="31" t="s">
        <v>135</v>
      </c>
      <c r="CE55" s="37" t="s">
        <v>97</v>
      </c>
      <c r="CF55" s="31" t="s">
        <v>135</v>
      </c>
      <c r="CG55" s="37" t="s">
        <v>97</v>
      </c>
      <c r="CH55" s="31" t="s">
        <v>135</v>
      </c>
      <c r="CI55" s="37" t="s">
        <v>97</v>
      </c>
      <c r="CJ55" s="31" t="s">
        <v>135</v>
      </c>
      <c r="CK55" s="37" t="s">
        <v>97</v>
      </c>
      <c r="CL55" s="31" t="s">
        <v>135</v>
      </c>
      <c r="CM55" s="37" t="s">
        <v>97</v>
      </c>
      <c r="CN55" s="31" t="s">
        <v>135</v>
      </c>
      <c r="CO55" s="37" t="s">
        <v>97</v>
      </c>
      <c r="CP55" s="31" t="s">
        <v>135</v>
      </c>
      <c r="CQ55" s="37" t="s">
        <v>97</v>
      </c>
      <c r="CR55" s="31" t="s">
        <v>135</v>
      </c>
      <c r="CS55" s="37" t="s">
        <v>97</v>
      </c>
      <c r="CT55" s="31" t="s">
        <v>135</v>
      </c>
      <c r="CU55" s="37" t="s">
        <v>97</v>
      </c>
      <c r="CV55" s="31" t="s">
        <v>135</v>
      </c>
      <c r="CW55" s="37" t="s">
        <v>97</v>
      </c>
      <c r="CZ55" s="31">
        <v>2680</v>
      </c>
      <c r="DA55" s="37" t="s">
        <v>97</v>
      </c>
      <c r="DB55" s="31">
        <v>2590</v>
      </c>
      <c r="DC55" s="37" t="s">
        <v>97</v>
      </c>
      <c r="DD55" s="31">
        <v>2560</v>
      </c>
      <c r="DE55" s="37" t="s">
        <v>97</v>
      </c>
      <c r="DF55" s="31">
        <v>2530</v>
      </c>
      <c r="DG55" s="37" t="s">
        <v>97</v>
      </c>
      <c r="DH55" s="31">
        <v>2490</v>
      </c>
      <c r="DI55" s="37" t="s">
        <v>97</v>
      </c>
      <c r="DJ55" s="31">
        <v>2450</v>
      </c>
      <c r="DK55" s="37" t="s">
        <v>97</v>
      </c>
      <c r="DL55" s="31">
        <v>2400</v>
      </c>
      <c r="DM55" s="37" t="s">
        <v>97</v>
      </c>
      <c r="DN55" s="31">
        <v>2350</v>
      </c>
      <c r="DO55" s="37" t="s">
        <v>97</v>
      </c>
      <c r="DP55" s="31">
        <v>2300</v>
      </c>
      <c r="DQ55" s="37" t="s">
        <v>97</v>
      </c>
      <c r="DR55" s="31">
        <v>2250</v>
      </c>
      <c r="DS55" s="37" t="s">
        <v>97</v>
      </c>
      <c r="DT55" s="31">
        <v>2190</v>
      </c>
      <c r="DU55" s="37" t="s">
        <v>97</v>
      </c>
      <c r="DV55" s="31">
        <v>2130</v>
      </c>
      <c r="DW55" s="37" t="s">
        <v>97</v>
      </c>
      <c r="DX55" s="31">
        <v>2070</v>
      </c>
      <c r="DY55" s="37" t="s">
        <v>97</v>
      </c>
      <c r="DZ55" s="31">
        <v>2000</v>
      </c>
      <c r="EA55" s="37" t="s">
        <v>97</v>
      </c>
      <c r="EB55" s="31">
        <v>1940</v>
      </c>
      <c r="EC55" s="37" t="s">
        <v>97</v>
      </c>
      <c r="ED55" s="31">
        <v>1870</v>
      </c>
      <c r="EE55" s="37" t="s">
        <v>97</v>
      </c>
      <c r="EF55" s="31">
        <f t="shared" ref="EF55:EF75" si="44">(ED55+EH55)/2</f>
        <v>1800</v>
      </c>
      <c r="EG55" s="37" t="s">
        <v>97</v>
      </c>
      <c r="EH55" s="31">
        <v>1730</v>
      </c>
      <c r="EI55" s="37" t="s">
        <v>97</v>
      </c>
      <c r="EJ55" s="31">
        <f t="shared" ref="EJ55:EJ75" si="45">(EH55+EL55)/2</f>
        <v>1665</v>
      </c>
      <c r="EK55" s="37" t="s">
        <v>97</v>
      </c>
      <c r="EL55" s="31">
        <v>1600</v>
      </c>
      <c r="EM55" s="37" t="s">
        <v>97</v>
      </c>
      <c r="EN55" s="31">
        <f t="shared" ref="EN55:EN75" si="46">(EL55+EP55)/2</f>
        <v>1530</v>
      </c>
      <c r="EO55" s="37" t="s">
        <v>97</v>
      </c>
      <c r="EP55" s="31">
        <v>1460</v>
      </c>
      <c r="EQ55" s="37" t="s">
        <v>97</v>
      </c>
      <c r="ER55" s="31">
        <f t="shared" ref="ER55:ER75" si="47">(EP55+ET55)/2</f>
        <v>1390</v>
      </c>
      <c r="ES55" s="37" t="s">
        <v>97</v>
      </c>
      <c r="ET55" s="31">
        <v>1320</v>
      </c>
      <c r="EU55" s="37" t="s">
        <v>97</v>
      </c>
      <c r="EV55" s="31">
        <f t="shared" ref="EV55:EV75" si="48">(ET55+EX55)/2</f>
        <v>1255</v>
      </c>
      <c r="EW55" s="37" t="s">
        <v>97</v>
      </c>
      <c r="EX55" s="31">
        <v>1190</v>
      </c>
      <c r="EY55" s="37" t="s">
        <v>97</v>
      </c>
      <c r="EZ55" s="31">
        <f t="shared" ref="EZ55:EZ75" si="49">(EX55+FB55)/2</f>
        <v>1130</v>
      </c>
      <c r="FA55" s="37" t="s">
        <v>97</v>
      </c>
      <c r="FB55" s="31">
        <v>1070</v>
      </c>
      <c r="FC55" s="37" t="s">
        <v>97</v>
      </c>
      <c r="FD55" s="31">
        <f t="shared" ref="FD55:FD72" si="50">(FB55+FF55)/2</f>
        <v>1007.5</v>
      </c>
      <c r="FE55" s="37" t="s">
        <v>97</v>
      </c>
      <c r="FF55" s="31">
        <v>945</v>
      </c>
      <c r="FG55" s="37" t="s">
        <v>97</v>
      </c>
      <c r="FH55" s="31">
        <f t="shared" ref="FH55:FH72" si="51">(FF55+FJ55)/2</f>
        <v>894</v>
      </c>
      <c r="FI55" s="37" t="s">
        <v>97</v>
      </c>
      <c r="FJ55" s="31">
        <v>843</v>
      </c>
      <c r="FK55" s="37" t="s">
        <v>97</v>
      </c>
      <c r="FL55" s="31">
        <f t="shared" ref="FL55:FL72" si="52">(FJ55+FN55)/2</f>
        <v>800</v>
      </c>
      <c r="FM55" s="37" t="s">
        <v>97</v>
      </c>
      <c r="FN55" s="31">
        <v>757</v>
      </c>
      <c r="FO55" s="37" t="s">
        <v>97</v>
      </c>
      <c r="FP55" s="31">
        <f t="shared" ref="FP55:FP72" si="53">(FN55+FR55)/2</f>
        <v>720</v>
      </c>
      <c r="FQ55" s="37" t="s">
        <v>97</v>
      </c>
      <c r="FR55" s="31">
        <v>683</v>
      </c>
      <c r="FS55" s="37" t="s">
        <v>97</v>
      </c>
      <c r="FT55" s="31" t="s">
        <v>135</v>
      </c>
      <c r="FU55" s="37" t="s">
        <v>97</v>
      </c>
      <c r="FV55" s="31" t="s">
        <v>135</v>
      </c>
      <c r="FW55" s="37" t="s">
        <v>97</v>
      </c>
      <c r="FX55" s="31" t="s">
        <v>135</v>
      </c>
      <c r="FY55" s="37" t="s">
        <v>97</v>
      </c>
      <c r="FZ55" s="31" t="s">
        <v>135</v>
      </c>
      <c r="GA55" s="37" t="s">
        <v>97</v>
      </c>
      <c r="GB55" s="31" t="s">
        <v>135</v>
      </c>
      <c r="GC55" s="37" t="s">
        <v>97</v>
      </c>
      <c r="GD55" s="31" t="s">
        <v>135</v>
      </c>
      <c r="GE55" s="37" t="s">
        <v>97</v>
      </c>
      <c r="GF55" s="31" t="s">
        <v>135</v>
      </c>
      <c r="GG55" s="37" t="s">
        <v>97</v>
      </c>
      <c r="GH55" s="31" t="s">
        <v>135</v>
      </c>
      <c r="GI55" s="37" t="s">
        <v>97</v>
      </c>
      <c r="GJ55" s="31" t="s">
        <v>135</v>
      </c>
      <c r="GK55" s="37" t="s">
        <v>97</v>
      </c>
      <c r="GL55" s="31" t="s">
        <v>135</v>
      </c>
      <c r="GM55" s="37" t="s">
        <v>97</v>
      </c>
    </row>
    <row r="56" spans="1:195">
      <c r="A56" s="19" t="s">
        <v>98</v>
      </c>
      <c r="B56" s="20">
        <v>2.66</v>
      </c>
      <c r="C56" s="20">
        <v>6.35</v>
      </c>
      <c r="D56" s="20">
        <v>6.16</v>
      </c>
      <c r="E56" s="20">
        <v>3.38</v>
      </c>
      <c r="F56" s="19">
        <v>279</v>
      </c>
      <c r="G56" s="21">
        <v>81.900000000000006</v>
      </c>
      <c r="H56" s="22">
        <f t="shared" si="33"/>
        <v>1.8224852071005919</v>
      </c>
      <c r="J56" s="31">
        <v>3690</v>
      </c>
      <c r="K56" s="37" t="s">
        <v>98</v>
      </c>
      <c r="L56" s="31">
        <v>3570</v>
      </c>
      <c r="M56" s="37" t="s">
        <v>98</v>
      </c>
      <c r="N56" s="31">
        <v>3520</v>
      </c>
      <c r="O56" s="37" t="s">
        <v>98</v>
      </c>
      <c r="P56" s="31">
        <v>3470</v>
      </c>
      <c r="Q56" s="37" t="s">
        <v>98</v>
      </c>
      <c r="R56" s="31">
        <v>3420</v>
      </c>
      <c r="S56" s="37" t="s">
        <v>98</v>
      </c>
      <c r="T56" s="31">
        <v>3360</v>
      </c>
      <c r="U56" s="37" t="s">
        <v>98</v>
      </c>
      <c r="V56" s="31">
        <v>3300</v>
      </c>
      <c r="W56" s="37" t="s">
        <v>98</v>
      </c>
      <c r="X56" s="31">
        <v>3230</v>
      </c>
      <c r="Y56" s="37" t="s">
        <v>98</v>
      </c>
      <c r="Z56" s="31">
        <v>3150</v>
      </c>
      <c r="AA56" s="37" t="s">
        <v>98</v>
      </c>
      <c r="AB56" s="31">
        <v>3080</v>
      </c>
      <c r="AC56" s="37" t="s">
        <v>98</v>
      </c>
      <c r="AD56" s="31">
        <v>3000</v>
      </c>
      <c r="AE56" s="37" t="s">
        <v>98</v>
      </c>
      <c r="AF56" s="31">
        <v>2910</v>
      </c>
      <c r="AG56" s="37" t="s">
        <v>98</v>
      </c>
      <c r="AH56" s="31">
        <v>2820</v>
      </c>
      <c r="AI56" s="37" t="s">
        <v>98</v>
      </c>
      <c r="AJ56" s="31">
        <v>2730</v>
      </c>
      <c r="AK56" s="37" t="s">
        <v>98</v>
      </c>
      <c r="AL56" s="31">
        <v>2640</v>
      </c>
      <c r="AM56" s="37" t="s">
        <v>98</v>
      </c>
      <c r="AN56" s="31">
        <v>2550</v>
      </c>
      <c r="AO56" s="37" t="s">
        <v>98</v>
      </c>
      <c r="AP56" s="31">
        <f t="shared" si="35"/>
        <v>2455</v>
      </c>
      <c r="AQ56" s="37" t="s">
        <v>98</v>
      </c>
      <c r="AR56" s="31">
        <v>2360</v>
      </c>
      <c r="AS56" s="37" t="s">
        <v>98</v>
      </c>
      <c r="AT56" s="31">
        <f t="shared" si="36"/>
        <v>2265</v>
      </c>
      <c r="AU56" s="37" t="s">
        <v>98</v>
      </c>
      <c r="AV56" s="31">
        <v>2170</v>
      </c>
      <c r="AW56" s="37" t="s">
        <v>98</v>
      </c>
      <c r="AX56" s="31">
        <f t="shared" si="37"/>
        <v>2075</v>
      </c>
      <c r="AY56" s="37" t="s">
        <v>98</v>
      </c>
      <c r="AZ56" s="31">
        <v>1980</v>
      </c>
      <c r="BA56" s="37" t="s">
        <v>98</v>
      </c>
      <c r="BB56" s="31">
        <f t="shared" si="34"/>
        <v>1885</v>
      </c>
      <c r="BC56" s="37" t="s">
        <v>98</v>
      </c>
      <c r="BD56" s="31">
        <v>1790</v>
      </c>
      <c r="BE56" s="37" t="s">
        <v>98</v>
      </c>
      <c r="BF56" s="31">
        <f t="shared" si="38"/>
        <v>1700</v>
      </c>
      <c r="BG56" s="37" t="s">
        <v>98</v>
      </c>
      <c r="BH56" s="31">
        <v>1610</v>
      </c>
      <c r="BI56" s="37" t="s">
        <v>98</v>
      </c>
      <c r="BJ56" s="31">
        <f t="shared" si="39"/>
        <v>1520</v>
      </c>
      <c r="BK56" s="37" t="s">
        <v>98</v>
      </c>
      <c r="BL56" s="31">
        <v>1430</v>
      </c>
      <c r="BM56" s="37" t="s">
        <v>98</v>
      </c>
      <c r="BN56" s="31">
        <f t="shared" si="40"/>
        <v>1350</v>
      </c>
      <c r="BO56" s="37" t="s">
        <v>98</v>
      </c>
      <c r="BP56" s="31">
        <v>1270</v>
      </c>
      <c r="BQ56" s="37" t="s">
        <v>98</v>
      </c>
      <c r="BR56" s="31">
        <f t="shared" si="41"/>
        <v>1200</v>
      </c>
      <c r="BS56" s="37" t="s">
        <v>98</v>
      </c>
      <c r="BT56" s="31">
        <v>1130</v>
      </c>
      <c r="BU56" s="37" t="s">
        <v>98</v>
      </c>
      <c r="BV56" s="31">
        <f t="shared" si="42"/>
        <v>1075</v>
      </c>
      <c r="BW56" s="37" t="s">
        <v>98</v>
      </c>
      <c r="BX56" s="31">
        <v>1020</v>
      </c>
      <c r="BY56" s="37" t="s">
        <v>98</v>
      </c>
      <c r="BZ56" s="31">
        <f t="shared" si="43"/>
        <v>968.5</v>
      </c>
      <c r="CA56" s="37" t="s">
        <v>98</v>
      </c>
      <c r="CB56" s="31">
        <v>917</v>
      </c>
      <c r="CC56" s="37" t="s">
        <v>98</v>
      </c>
      <c r="CD56" s="31" t="s">
        <v>135</v>
      </c>
      <c r="CE56" s="37" t="s">
        <v>98</v>
      </c>
      <c r="CF56" s="31" t="s">
        <v>135</v>
      </c>
      <c r="CG56" s="37" t="s">
        <v>98</v>
      </c>
      <c r="CH56" s="31" t="s">
        <v>135</v>
      </c>
      <c r="CI56" s="37" t="s">
        <v>98</v>
      </c>
      <c r="CJ56" s="31" t="s">
        <v>135</v>
      </c>
      <c r="CK56" s="37" t="s">
        <v>98</v>
      </c>
      <c r="CL56" s="31" t="s">
        <v>135</v>
      </c>
      <c r="CM56" s="37" t="s">
        <v>98</v>
      </c>
      <c r="CN56" s="31" t="s">
        <v>135</v>
      </c>
      <c r="CO56" s="37" t="s">
        <v>98</v>
      </c>
      <c r="CP56" s="31" t="s">
        <v>135</v>
      </c>
      <c r="CQ56" s="37" t="s">
        <v>98</v>
      </c>
      <c r="CR56" s="31" t="s">
        <v>135</v>
      </c>
      <c r="CS56" s="37" t="s">
        <v>98</v>
      </c>
      <c r="CT56" s="31" t="s">
        <v>135</v>
      </c>
      <c r="CU56" s="37" t="s">
        <v>98</v>
      </c>
      <c r="CV56" s="31" t="s">
        <v>135</v>
      </c>
      <c r="CW56" s="37" t="s">
        <v>98</v>
      </c>
      <c r="CZ56" s="31">
        <v>2450</v>
      </c>
      <c r="DA56" s="37" t="s">
        <v>98</v>
      </c>
      <c r="DB56" s="31">
        <v>2370</v>
      </c>
      <c r="DC56" s="37" t="s">
        <v>98</v>
      </c>
      <c r="DD56" s="31">
        <v>2340</v>
      </c>
      <c r="DE56" s="37" t="s">
        <v>98</v>
      </c>
      <c r="DF56" s="31">
        <v>2310</v>
      </c>
      <c r="DG56" s="37" t="s">
        <v>98</v>
      </c>
      <c r="DH56" s="31">
        <v>2280</v>
      </c>
      <c r="DI56" s="37" t="s">
        <v>98</v>
      </c>
      <c r="DJ56" s="31">
        <v>2240</v>
      </c>
      <c r="DK56" s="37" t="s">
        <v>98</v>
      </c>
      <c r="DL56" s="31">
        <v>2190</v>
      </c>
      <c r="DM56" s="37" t="s">
        <v>98</v>
      </c>
      <c r="DN56" s="31">
        <v>2150</v>
      </c>
      <c r="DO56" s="37" t="s">
        <v>98</v>
      </c>
      <c r="DP56" s="31">
        <v>2100</v>
      </c>
      <c r="DQ56" s="37" t="s">
        <v>98</v>
      </c>
      <c r="DR56" s="31">
        <v>2050</v>
      </c>
      <c r="DS56" s="37" t="s">
        <v>98</v>
      </c>
      <c r="DT56" s="31">
        <v>1990</v>
      </c>
      <c r="DU56" s="37" t="s">
        <v>98</v>
      </c>
      <c r="DV56" s="31">
        <v>1940</v>
      </c>
      <c r="DW56" s="37" t="s">
        <v>98</v>
      </c>
      <c r="DX56" s="31">
        <v>1880</v>
      </c>
      <c r="DY56" s="37" t="s">
        <v>98</v>
      </c>
      <c r="DZ56" s="31">
        <v>1820</v>
      </c>
      <c r="EA56" s="37" t="s">
        <v>98</v>
      </c>
      <c r="EB56" s="31">
        <v>1760</v>
      </c>
      <c r="EC56" s="37" t="s">
        <v>98</v>
      </c>
      <c r="ED56" s="31">
        <v>1700</v>
      </c>
      <c r="EE56" s="37" t="s">
        <v>98</v>
      </c>
      <c r="EF56" s="31">
        <f t="shared" si="44"/>
        <v>1635</v>
      </c>
      <c r="EG56" s="37" t="s">
        <v>98</v>
      </c>
      <c r="EH56" s="31">
        <v>1570</v>
      </c>
      <c r="EI56" s="37" t="s">
        <v>98</v>
      </c>
      <c r="EJ56" s="31">
        <f t="shared" si="45"/>
        <v>1505</v>
      </c>
      <c r="EK56" s="37" t="s">
        <v>98</v>
      </c>
      <c r="EL56" s="31">
        <v>1440</v>
      </c>
      <c r="EM56" s="37" t="s">
        <v>98</v>
      </c>
      <c r="EN56" s="31">
        <f t="shared" si="46"/>
        <v>1380</v>
      </c>
      <c r="EO56" s="37" t="s">
        <v>98</v>
      </c>
      <c r="EP56" s="31">
        <v>1320</v>
      </c>
      <c r="EQ56" s="37" t="s">
        <v>98</v>
      </c>
      <c r="ER56" s="31">
        <f t="shared" si="47"/>
        <v>1255</v>
      </c>
      <c r="ES56" s="37" t="s">
        <v>98</v>
      </c>
      <c r="ET56" s="31">
        <v>1190</v>
      </c>
      <c r="EU56" s="37" t="s">
        <v>98</v>
      </c>
      <c r="EV56" s="31">
        <f t="shared" si="48"/>
        <v>1130</v>
      </c>
      <c r="EW56" s="37" t="s">
        <v>98</v>
      </c>
      <c r="EX56" s="31">
        <v>1070</v>
      </c>
      <c r="EY56" s="37" t="s">
        <v>98</v>
      </c>
      <c r="EZ56" s="31">
        <f t="shared" si="49"/>
        <v>1012</v>
      </c>
      <c r="FA56" s="37" t="s">
        <v>98</v>
      </c>
      <c r="FB56" s="31">
        <v>954</v>
      </c>
      <c r="FC56" s="37" t="s">
        <v>98</v>
      </c>
      <c r="FD56" s="31">
        <f t="shared" si="50"/>
        <v>899.5</v>
      </c>
      <c r="FE56" s="37" t="s">
        <v>98</v>
      </c>
      <c r="FF56" s="31">
        <v>845</v>
      </c>
      <c r="FG56" s="37" t="s">
        <v>98</v>
      </c>
      <c r="FH56" s="31">
        <f t="shared" si="51"/>
        <v>799.5</v>
      </c>
      <c r="FI56" s="37" t="s">
        <v>98</v>
      </c>
      <c r="FJ56" s="31">
        <v>754</v>
      </c>
      <c r="FK56" s="37" t="s">
        <v>98</v>
      </c>
      <c r="FL56" s="31">
        <f t="shared" si="52"/>
        <v>715</v>
      </c>
      <c r="FM56" s="37" t="s">
        <v>98</v>
      </c>
      <c r="FN56" s="31">
        <v>676</v>
      </c>
      <c r="FO56" s="37" t="s">
        <v>98</v>
      </c>
      <c r="FP56" s="31">
        <f t="shared" si="53"/>
        <v>643</v>
      </c>
      <c r="FQ56" s="37" t="s">
        <v>98</v>
      </c>
      <c r="FR56" s="31">
        <v>610</v>
      </c>
      <c r="FS56" s="37" t="s">
        <v>98</v>
      </c>
      <c r="FT56" s="31" t="s">
        <v>135</v>
      </c>
      <c r="FU56" s="37" t="s">
        <v>98</v>
      </c>
      <c r="FV56" s="31" t="s">
        <v>135</v>
      </c>
      <c r="FW56" s="37" t="s">
        <v>98</v>
      </c>
      <c r="FX56" s="31" t="s">
        <v>135</v>
      </c>
      <c r="FY56" s="37" t="s">
        <v>98</v>
      </c>
      <c r="FZ56" s="31" t="s">
        <v>135</v>
      </c>
      <c r="GA56" s="37" t="s">
        <v>98</v>
      </c>
      <c r="GB56" s="31" t="s">
        <v>135</v>
      </c>
      <c r="GC56" s="37" t="s">
        <v>98</v>
      </c>
      <c r="GD56" s="31" t="s">
        <v>135</v>
      </c>
      <c r="GE56" s="37" t="s">
        <v>98</v>
      </c>
      <c r="GF56" s="31" t="s">
        <v>135</v>
      </c>
      <c r="GG56" s="37" t="s">
        <v>98</v>
      </c>
      <c r="GH56" s="31" t="s">
        <v>135</v>
      </c>
      <c r="GI56" s="37" t="s">
        <v>98</v>
      </c>
      <c r="GJ56" s="31" t="s">
        <v>135</v>
      </c>
      <c r="GK56" s="37" t="s">
        <v>98</v>
      </c>
      <c r="GL56" s="31" t="s">
        <v>135</v>
      </c>
      <c r="GM56" s="37" t="s">
        <v>98</v>
      </c>
    </row>
    <row r="57" spans="1:195">
      <c r="A57" s="19" t="s">
        <v>99</v>
      </c>
      <c r="B57" s="20">
        <v>2.89</v>
      </c>
      <c r="C57" s="20">
        <v>6.96</v>
      </c>
      <c r="D57" s="20">
        <v>6.06</v>
      </c>
      <c r="E57" s="20">
        <v>3.34</v>
      </c>
      <c r="F57" s="19">
        <v>252</v>
      </c>
      <c r="G57" s="21">
        <v>74.099999999999994</v>
      </c>
      <c r="H57" s="22">
        <f t="shared" si="33"/>
        <v>1.8143712574850299</v>
      </c>
      <c r="J57" s="31">
        <v>3330</v>
      </c>
      <c r="K57" s="37" t="s">
        <v>99</v>
      </c>
      <c r="L57" s="31">
        <v>3220</v>
      </c>
      <c r="M57" s="37" t="s">
        <v>99</v>
      </c>
      <c r="N57" s="31">
        <v>3180</v>
      </c>
      <c r="O57" s="37" t="s">
        <v>99</v>
      </c>
      <c r="P57" s="31">
        <v>3140</v>
      </c>
      <c r="Q57" s="37" t="s">
        <v>99</v>
      </c>
      <c r="R57" s="31">
        <v>3090</v>
      </c>
      <c r="S57" s="37" t="s">
        <v>99</v>
      </c>
      <c r="T57" s="31">
        <v>3030</v>
      </c>
      <c r="U57" s="37" t="s">
        <v>99</v>
      </c>
      <c r="V57" s="31">
        <v>2970</v>
      </c>
      <c r="W57" s="37" t="s">
        <v>99</v>
      </c>
      <c r="X57" s="31">
        <v>2910</v>
      </c>
      <c r="Y57" s="37" t="s">
        <v>99</v>
      </c>
      <c r="Z57" s="31">
        <v>2840</v>
      </c>
      <c r="AA57" s="37" t="s">
        <v>99</v>
      </c>
      <c r="AB57" s="31">
        <v>2770</v>
      </c>
      <c r="AC57" s="37" t="s">
        <v>99</v>
      </c>
      <c r="AD57" s="31">
        <v>2700</v>
      </c>
      <c r="AE57" s="37" t="s">
        <v>99</v>
      </c>
      <c r="AF57" s="31">
        <v>2620</v>
      </c>
      <c r="AG57" s="37" t="s">
        <v>99</v>
      </c>
      <c r="AH57" s="31">
        <v>2540</v>
      </c>
      <c r="AI57" s="37" t="s">
        <v>99</v>
      </c>
      <c r="AJ57" s="31">
        <v>2460</v>
      </c>
      <c r="AK57" s="37" t="s">
        <v>99</v>
      </c>
      <c r="AL57" s="31">
        <v>2370</v>
      </c>
      <c r="AM57" s="37" t="s">
        <v>99</v>
      </c>
      <c r="AN57" s="31">
        <v>2290</v>
      </c>
      <c r="AO57" s="37" t="s">
        <v>99</v>
      </c>
      <c r="AP57" s="31">
        <f t="shared" si="35"/>
        <v>2200</v>
      </c>
      <c r="AQ57" s="37" t="s">
        <v>99</v>
      </c>
      <c r="AR57" s="31">
        <v>2110</v>
      </c>
      <c r="AS57" s="37" t="s">
        <v>99</v>
      </c>
      <c r="AT57" s="31">
        <f t="shared" si="36"/>
        <v>2025</v>
      </c>
      <c r="AU57" s="37" t="s">
        <v>99</v>
      </c>
      <c r="AV57" s="31">
        <v>1940</v>
      </c>
      <c r="AW57" s="37" t="s">
        <v>99</v>
      </c>
      <c r="AX57" s="31">
        <f t="shared" si="37"/>
        <v>1850</v>
      </c>
      <c r="AY57" s="37" t="s">
        <v>99</v>
      </c>
      <c r="AZ57" s="31">
        <v>1760</v>
      </c>
      <c r="BA57" s="37" t="s">
        <v>99</v>
      </c>
      <c r="BB57" s="31">
        <f t="shared" si="34"/>
        <v>1675</v>
      </c>
      <c r="BC57" s="37" t="s">
        <v>99</v>
      </c>
      <c r="BD57" s="31">
        <v>1590</v>
      </c>
      <c r="BE57" s="37" t="s">
        <v>99</v>
      </c>
      <c r="BF57" s="31">
        <f t="shared" si="38"/>
        <v>1510</v>
      </c>
      <c r="BG57" s="37" t="s">
        <v>99</v>
      </c>
      <c r="BH57" s="31">
        <v>1430</v>
      </c>
      <c r="BI57" s="37" t="s">
        <v>99</v>
      </c>
      <c r="BJ57" s="31">
        <f t="shared" si="39"/>
        <v>1350</v>
      </c>
      <c r="BK57" s="37" t="s">
        <v>99</v>
      </c>
      <c r="BL57" s="31">
        <v>1270</v>
      </c>
      <c r="BM57" s="37" t="s">
        <v>99</v>
      </c>
      <c r="BN57" s="31">
        <f t="shared" si="40"/>
        <v>1195</v>
      </c>
      <c r="BO57" s="37" t="s">
        <v>99</v>
      </c>
      <c r="BP57" s="31">
        <v>1120</v>
      </c>
      <c r="BQ57" s="37" t="s">
        <v>99</v>
      </c>
      <c r="BR57" s="31">
        <f t="shared" si="41"/>
        <v>1060</v>
      </c>
      <c r="BS57" s="37" t="s">
        <v>99</v>
      </c>
      <c r="BT57" s="31">
        <v>1000</v>
      </c>
      <c r="BU57" s="37" t="s">
        <v>99</v>
      </c>
      <c r="BV57" s="31">
        <f t="shared" si="42"/>
        <v>949</v>
      </c>
      <c r="BW57" s="37" t="s">
        <v>99</v>
      </c>
      <c r="BX57" s="31">
        <v>898</v>
      </c>
      <c r="BY57" s="37" t="s">
        <v>99</v>
      </c>
      <c r="BZ57" s="31">
        <f t="shared" si="43"/>
        <v>854.5</v>
      </c>
      <c r="CA57" s="37" t="s">
        <v>99</v>
      </c>
      <c r="CB57" s="31">
        <v>811</v>
      </c>
      <c r="CC57" s="37" t="s">
        <v>99</v>
      </c>
      <c r="CD57" s="31" t="s">
        <v>135</v>
      </c>
      <c r="CE57" s="37" t="s">
        <v>99</v>
      </c>
      <c r="CF57" s="31" t="s">
        <v>135</v>
      </c>
      <c r="CG57" s="37" t="s">
        <v>99</v>
      </c>
      <c r="CH57" s="31" t="s">
        <v>135</v>
      </c>
      <c r="CI57" s="37" t="s">
        <v>99</v>
      </c>
      <c r="CJ57" s="31" t="s">
        <v>135</v>
      </c>
      <c r="CK57" s="37" t="s">
        <v>99</v>
      </c>
      <c r="CL57" s="31" t="s">
        <v>135</v>
      </c>
      <c r="CM57" s="37" t="s">
        <v>99</v>
      </c>
      <c r="CN57" s="31" t="s">
        <v>135</v>
      </c>
      <c r="CO57" s="37" t="s">
        <v>99</v>
      </c>
      <c r="CP57" s="31" t="s">
        <v>135</v>
      </c>
      <c r="CQ57" s="37" t="s">
        <v>99</v>
      </c>
      <c r="CR57" s="31" t="s">
        <v>135</v>
      </c>
      <c r="CS57" s="37" t="s">
        <v>99</v>
      </c>
      <c r="CT57" s="31" t="s">
        <v>135</v>
      </c>
      <c r="CU57" s="37" t="s">
        <v>99</v>
      </c>
      <c r="CV57" s="31" t="s">
        <v>135</v>
      </c>
      <c r="CW57" s="37" t="s">
        <v>99</v>
      </c>
      <c r="CZ57" s="31">
        <v>2220</v>
      </c>
      <c r="DA57" s="37" t="s">
        <v>99</v>
      </c>
      <c r="DB57" s="31">
        <v>2140</v>
      </c>
      <c r="DC57" s="37" t="s">
        <v>99</v>
      </c>
      <c r="DD57" s="31">
        <v>2120</v>
      </c>
      <c r="DE57" s="37" t="s">
        <v>99</v>
      </c>
      <c r="DF57" s="31">
        <v>2090</v>
      </c>
      <c r="DG57" s="37" t="s">
        <v>99</v>
      </c>
      <c r="DH57" s="31">
        <v>2060</v>
      </c>
      <c r="DI57" s="37" t="s">
        <v>99</v>
      </c>
      <c r="DJ57" s="31">
        <v>2020</v>
      </c>
      <c r="DK57" s="37" t="s">
        <v>99</v>
      </c>
      <c r="DL57" s="31">
        <v>1980</v>
      </c>
      <c r="DM57" s="37" t="s">
        <v>99</v>
      </c>
      <c r="DN57" s="31">
        <v>1940</v>
      </c>
      <c r="DO57" s="37" t="s">
        <v>99</v>
      </c>
      <c r="DP57" s="31">
        <v>1890</v>
      </c>
      <c r="DQ57" s="37" t="s">
        <v>99</v>
      </c>
      <c r="DR57" s="31">
        <v>1840</v>
      </c>
      <c r="DS57" s="37" t="s">
        <v>99</v>
      </c>
      <c r="DT57" s="31">
        <v>1790</v>
      </c>
      <c r="DU57" s="37" t="s">
        <v>99</v>
      </c>
      <c r="DV57" s="31">
        <v>1740</v>
      </c>
      <c r="DW57" s="37" t="s">
        <v>99</v>
      </c>
      <c r="DX57" s="31">
        <v>1690</v>
      </c>
      <c r="DY57" s="37" t="s">
        <v>99</v>
      </c>
      <c r="DZ57" s="31">
        <v>1630</v>
      </c>
      <c r="EA57" s="37" t="s">
        <v>99</v>
      </c>
      <c r="EB57" s="31">
        <v>1580</v>
      </c>
      <c r="EC57" s="37" t="s">
        <v>99</v>
      </c>
      <c r="ED57" s="31">
        <v>1520</v>
      </c>
      <c r="EE57" s="37" t="s">
        <v>99</v>
      </c>
      <c r="EF57" s="31">
        <f t="shared" si="44"/>
        <v>1465</v>
      </c>
      <c r="EG57" s="37" t="s">
        <v>99</v>
      </c>
      <c r="EH57" s="31">
        <v>1410</v>
      </c>
      <c r="EI57" s="37" t="s">
        <v>99</v>
      </c>
      <c r="EJ57" s="31">
        <f t="shared" si="45"/>
        <v>1350</v>
      </c>
      <c r="EK57" s="37" t="s">
        <v>99</v>
      </c>
      <c r="EL57" s="31">
        <v>1290</v>
      </c>
      <c r="EM57" s="37" t="s">
        <v>99</v>
      </c>
      <c r="EN57" s="31">
        <f t="shared" si="46"/>
        <v>1230</v>
      </c>
      <c r="EO57" s="37" t="s">
        <v>99</v>
      </c>
      <c r="EP57" s="31">
        <v>1170</v>
      </c>
      <c r="EQ57" s="37" t="s">
        <v>99</v>
      </c>
      <c r="ER57" s="31">
        <f t="shared" si="47"/>
        <v>1115</v>
      </c>
      <c r="ES57" s="37" t="s">
        <v>99</v>
      </c>
      <c r="ET57" s="31">
        <v>1060</v>
      </c>
      <c r="EU57" s="37" t="s">
        <v>99</v>
      </c>
      <c r="EV57" s="31">
        <f t="shared" si="48"/>
        <v>1004.5</v>
      </c>
      <c r="EW57" s="37" t="s">
        <v>99</v>
      </c>
      <c r="EX57" s="31">
        <v>949</v>
      </c>
      <c r="EY57" s="37" t="s">
        <v>99</v>
      </c>
      <c r="EZ57" s="31">
        <f t="shared" si="49"/>
        <v>896</v>
      </c>
      <c r="FA57" s="37" t="s">
        <v>99</v>
      </c>
      <c r="FB57" s="31">
        <v>843</v>
      </c>
      <c r="FC57" s="37" t="s">
        <v>99</v>
      </c>
      <c r="FD57" s="31">
        <f t="shared" si="50"/>
        <v>794.5</v>
      </c>
      <c r="FE57" s="37" t="s">
        <v>99</v>
      </c>
      <c r="FF57" s="31">
        <v>746</v>
      </c>
      <c r="FG57" s="37" t="s">
        <v>99</v>
      </c>
      <c r="FH57" s="31">
        <f t="shared" si="51"/>
        <v>706</v>
      </c>
      <c r="FI57" s="37" t="s">
        <v>99</v>
      </c>
      <c r="FJ57" s="31">
        <v>666</v>
      </c>
      <c r="FK57" s="37" t="s">
        <v>99</v>
      </c>
      <c r="FL57" s="31">
        <f t="shared" si="52"/>
        <v>632</v>
      </c>
      <c r="FM57" s="37" t="s">
        <v>99</v>
      </c>
      <c r="FN57" s="31">
        <v>598</v>
      </c>
      <c r="FO57" s="37" t="s">
        <v>99</v>
      </c>
      <c r="FP57" s="31">
        <f t="shared" si="53"/>
        <v>568.5</v>
      </c>
      <c r="FQ57" s="37" t="s">
        <v>99</v>
      </c>
      <c r="FR57" s="31">
        <v>539</v>
      </c>
      <c r="FS57" s="37" t="s">
        <v>99</v>
      </c>
      <c r="FT57" s="31" t="s">
        <v>135</v>
      </c>
      <c r="FU57" s="37" t="s">
        <v>99</v>
      </c>
      <c r="FV57" s="31" t="s">
        <v>135</v>
      </c>
      <c r="FW57" s="37" t="s">
        <v>99</v>
      </c>
      <c r="FX57" s="31" t="s">
        <v>135</v>
      </c>
      <c r="FY57" s="37" t="s">
        <v>99</v>
      </c>
      <c r="FZ57" s="31" t="s">
        <v>135</v>
      </c>
      <c r="GA57" s="37" t="s">
        <v>99</v>
      </c>
      <c r="GB57" s="31" t="s">
        <v>135</v>
      </c>
      <c r="GC57" s="37" t="s">
        <v>99</v>
      </c>
      <c r="GD57" s="31" t="s">
        <v>135</v>
      </c>
      <c r="GE57" s="37" t="s">
        <v>99</v>
      </c>
      <c r="GF57" s="31" t="s">
        <v>135</v>
      </c>
      <c r="GG57" s="37" t="s">
        <v>99</v>
      </c>
      <c r="GH57" s="31" t="s">
        <v>135</v>
      </c>
      <c r="GI57" s="37" t="s">
        <v>99</v>
      </c>
      <c r="GJ57" s="31" t="s">
        <v>135</v>
      </c>
      <c r="GK57" s="37" t="s">
        <v>99</v>
      </c>
      <c r="GL57" s="31" t="s">
        <v>135</v>
      </c>
      <c r="GM57" s="37" t="s">
        <v>99</v>
      </c>
    </row>
    <row r="58" spans="1:195">
      <c r="A58" s="19" t="s">
        <v>100</v>
      </c>
      <c r="B58" s="20">
        <v>3.11</v>
      </c>
      <c r="C58" s="20">
        <v>7.56</v>
      </c>
      <c r="D58" s="20">
        <v>5.97</v>
      </c>
      <c r="E58" s="20">
        <v>3.31</v>
      </c>
      <c r="F58" s="19">
        <v>230</v>
      </c>
      <c r="G58" s="21">
        <v>67.7</v>
      </c>
      <c r="H58" s="22">
        <f t="shared" si="33"/>
        <v>1.8036253776435045</v>
      </c>
      <c r="J58" s="31">
        <v>3050</v>
      </c>
      <c r="K58" s="37" t="s">
        <v>100</v>
      </c>
      <c r="L58" s="31">
        <v>2940</v>
      </c>
      <c r="M58" s="37" t="s">
        <v>100</v>
      </c>
      <c r="N58" s="31">
        <v>2910</v>
      </c>
      <c r="O58" s="37" t="s">
        <v>100</v>
      </c>
      <c r="P58" s="31">
        <v>2860</v>
      </c>
      <c r="Q58" s="37" t="s">
        <v>100</v>
      </c>
      <c r="R58" s="31">
        <v>2820</v>
      </c>
      <c r="S58" s="37" t="s">
        <v>100</v>
      </c>
      <c r="T58" s="31">
        <v>2770</v>
      </c>
      <c r="U58" s="37" t="s">
        <v>100</v>
      </c>
      <c r="V58" s="31">
        <v>2710</v>
      </c>
      <c r="W58" s="37" t="s">
        <v>100</v>
      </c>
      <c r="X58" s="31">
        <v>2650</v>
      </c>
      <c r="Y58" s="37" t="s">
        <v>100</v>
      </c>
      <c r="Z58" s="31">
        <v>2590</v>
      </c>
      <c r="AA58" s="37" t="s">
        <v>100</v>
      </c>
      <c r="AB58" s="31">
        <v>2520</v>
      </c>
      <c r="AC58" s="37" t="s">
        <v>100</v>
      </c>
      <c r="AD58" s="31">
        <v>2450</v>
      </c>
      <c r="AE58" s="37" t="s">
        <v>100</v>
      </c>
      <c r="AF58" s="31">
        <v>2380</v>
      </c>
      <c r="AG58" s="37" t="s">
        <v>100</v>
      </c>
      <c r="AH58" s="31">
        <v>2310</v>
      </c>
      <c r="AI58" s="37" t="s">
        <v>100</v>
      </c>
      <c r="AJ58" s="31">
        <v>2230</v>
      </c>
      <c r="AK58" s="37" t="s">
        <v>100</v>
      </c>
      <c r="AL58" s="31">
        <v>2150</v>
      </c>
      <c r="AM58" s="37" t="s">
        <v>100</v>
      </c>
      <c r="AN58" s="31">
        <v>2070</v>
      </c>
      <c r="AO58" s="37" t="s">
        <v>100</v>
      </c>
      <c r="AP58" s="31">
        <f t="shared" si="35"/>
        <v>1990</v>
      </c>
      <c r="AQ58" s="37" t="s">
        <v>100</v>
      </c>
      <c r="AR58" s="31">
        <v>1910</v>
      </c>
      <c r="AS58" s="37" t="s">
        <v>100</v>
      </c>
      <c r="AT58" s="31">
        <f t="shared" si="36"/>
        <v>1830</v>
      </c>
      <c r="AU58" s="37" t="s">
        <v>100</v>
      </c>
      <c r="AV58" s="31">
        <v>1750</v>
      </c>
      <c r="AW58" s="37" t="s">
        <v>100</v>
      </c>
      <c r="AX58" s="31">
        <f t="shared" si="37"/>
        <v>1670</v>
      </c>
      <c r="AY58" s="37" t="s">
        <v>100</v>
      </c>
      <c r="AZ58" s="31">
        <v>1590</v>
      </c>
      <c r="BA58" s="37" t="s">
        <v>100</v>
      </c>
      <c r="BB58" s="31">
        <f t="shared" si="34"/>
        <v>1510</v>
      </c>
      <c r="BC58" s="37" t="s">
        <v>100</v>
      </c>
      <c r="BD58" s="31">
        <v>1430</v>
      </c>
      <c r="BE58" s="37" t="s">
        <v>100</v>
      </c>
      <c r="BF58" s="31">
        <f t="shared" si="38"/>
        <v>1355</v>
      </c>
      <c r="BG58" s="37" t="s">
        <v>100</v>
      </c>
      <c r="BH58" s="31">
        <v>1280</v>
      </c>
      <c r="BI58" s="37" t="s">
        <v>100</v>
      </c>
      <c r="BJ58" s="31">
        <f t="shared" si="39"/>
        <v>1210</v>
      </c>
      <c r="BK58" s="37" t="s">
        <v>100</v>
      </c>
      <c r="BL58" s="31">
        <v>1140</v>
      </c>
      <c r="BM58" s="37" t="s">
        <v>100</v>
      </c>
      <c r="BN58" s="31">
        <f t="shared" si="40"/>
        <v>1075</v>
      </c>
      <c r="BO58" s="37" t="s">
        <v>100</v>
      </c>
      <c r="BP58" s="31">
        <v>1010</v>
      </c>
      <c r="BQ58" s="37" t="s">
        <v>100</v>
      </c>
      <c r="BR58" s="31">
        <f t="shared" si="41"/>
        <v>954</v>
      </c>
      <c r="BS58" s="37" t="s">
        <v>100</v>
      </c>
      <c r="BT58" s="31">
        <v>898</v>
      </c>
      <c r="BU58" s="37" t="s">
        <v>100</v>
      </c>
      <c r="BV58" s="31">
        <f t="shared" si="42"/>
        <v>852</v>
      </c>
      <c r="BW58" s="37" t="s">
        <v>100</v>
      </c>
      <c r="BX58" s="31">
        <v>806</v>
      </c>
      <c r="BY58" s="37" t="s">
        <v>100</v>
      </c>
      <c r="BZ58" s="31">
        <f t="shared" si="43"/>
        <v>766.5</v>
      </c>
      <c r="CA58" s="37" t="s">
        <v>100</v>
      </c>
      <c r="CB58" s="31">
        <v>727</v>
      </c>
      <c r="CC58" s="37" t="s">
        <v>100</v>
      </c>
      <c r="CD58" s="31" t="s">
        <v>135</v>
      </c>
      <c r="CE58" s="37" t="s">
        <v>100</v>
      </c>
      <c r="CF58" s="31" t="s">
        <v>135</v>
      </c>
      <c r="CG58" s="37" t="s">
        <v>100</v>
      </c>
      <c r="CH58" s="31" t="s">
        <v>135</v>
      </c>
      <c r="CI58" s="37" t="s">
        <v>100</v>
      </c>
      <c r="CJ58" s="31" t="s">
        <v>135</v>
      </c>
      <c r="CK58" s="37" t="s">
        <v>100</v>
      </c>
      <c r="CL58" s="31" t="s">
        <v>135</v>
      </c>
      <c r="CM58" s="37" t="s">
        <v>100</v>
      </c>
      <c r="CN58" s="31" t="s">
        <v>135</v>
      </c>
      <c r="CO58" s="37" t="s">
        <v>100</v>
      </c>
      <c r="CP58" s="31" t="s">
        <v>135</v>
      </c>
      <c r="CQ58" s="37" t="s">
        <v>100</v>
      </c>
      <c r="CR58" s="31" t="s">
        <v>135</v>
      </c>
      <c r="CS58" s="37" t="s">
        <v>100</v>
      </c>
      <c r="CT58" s="31" t="s">
        <v>135</v>
      </c>
      <c r="CU58" s="37" t="s">
        <v>100</v>
      </c>
      <c r="CV58" s="31" t="s">
        <v>135</v>
      </c>
      <c r="CW58" s="37" t="s">
        <v>100</v>
      </c>
      <c r="CZ58" s="31">
        <v>2030</v>
      </c>
      <c r="DA58" s="37" t="s">
        <v>100</v>
      </c>
      <c r="DB58" s="31">
        <v>1960</v>
      </c>
      <c r="DC58" s="37" t="s">
        <v>100</v>
      </c>
      <c r="DD58" s="31">
        <v>1930</v>
      </c>
      <c r="DE58" s="37" t="s">
        <v>100</v>
      </c>
      <c r="DF58" s="31">
        <v>1910</v>
      </c>
      <c r="DG58" s="37" t="s">
        <v>100</v>
      </c>
      <c r="DH58" s="31">
        <v>1880</v>
      </c>
      <c r="DI58" s="37" t="s">
        <v>100</v>
      </c>
      <c r="DJ58" s="31">
        <v>1840</v>
      </c>
      <c r="DK58" s="37" t="s">
        <v>100</v>
      </c>
      <c r="DL58" s="31">
        <v>1800</v>
      </c>
      <c r="DM58" s="37" t="s">
        <v>100</v>
      </c>
      <c r="DN58" s="31">
        <v>1760</v>
      </c>
      <c r="DO58" s="37" t="s">
        <v>100</v>
      </c>
      <c r="DP58" s="31">
        <v>1720</v>
      </c>
      <c r="DQ58" s="37" t="s">
        <v>100</v>
      </c>
      <c r="DR58" s="31">
        <v>1680</v>
      </c>
      <c r="DS58" s="37" t="s">
        <v>100</v>
      </c>
      <c r="DT58" s="31">
        <v>1630</v>
      </c>
      <c r="DU58" s="37" t="s">
        <v>100</v>
      </c>
      <c r="DV58" s="31">
        <v>1580</v>
      </c>
      <c r="DW58" s="37" t="s">
        <v>100</v>
      </c>
      <c r="DX58" s="31">
        <v>1540</v>
      </c>
      <c r="DY58" s="37" t="s">
        <v>100</v>
      </c>
      <c r="DZ58" s="31">
        <v>1480</v>
      </c>
      <c r="EA58" s="37" t="s">
        <v>100</v>
      </c>
      <c r="EB58" s="31">
        <v>1430</v>
      </c>
      <c r="EC58" s="37" t="s">
        <v>100</v>
      </c>
      <c r="ED58" s="31">
        <v>1380</v>
      </c>
      <c r="EE58" s="37" t="s">
        <v>100</v>
      </c>
      <c r="EF58" s="31">
        <f t="shared" si="44"/>
        <v>1325</v>
      </c>
      <c r="EG58" s="37" t="s">
        <v>100</v>
      </c>
      <c r="EH58" s="31">
        <v>1270</v>
      </c>
      <c r="EI58" s="37" t="s">
        <v>100</v>
      </c>
      <c r="EJ58" s="31">
        <f t="shared" si="45"/>
        <v>1220</v>
      </c>
      <c r="EK58" s="37" t="s">
        <v>100</v>
      </c>
      <c r="EL58" s="31">
        <v>1170</v>
      </c>
      <c r="EM58" s="37" t="s">
        <v>100</v>
      </c>
      <c r="EN58" s="31">
        <f t="shared" si="46"/>
        <v>1115</v>
      </c>
      <c r="EO58" s="37" t="s">
        <v>100</v>
      </c>
      <c r="EP58" s="31">
        <v>1060</v>
      </c>
      <c r="EQ58" s="37" t="s">
        <v>100</v>
      </c>
      <c r="ER58" s="31">
        <f t="shared" si="47"/>
        <v>1007</v>
      </c>
      <c r="ES58" s="37" t="s">
        <v>100</v>
      </c>
      <c r="ET58" s="31">
        <v>954</v>
      </c>
      <c r="EU58" s="37" t="s">
        <v>100</v>
      </c>
      <c r="EV58" s="31">
        <f t="shared" si="48"/>
        <v>904</v>
      </c>
      <c r="EW58" s="37" t="s">
        <v>100</v>
      </c>
      <c r="EX58" s="31">
        <v>854</v>
      </c>
      <c r="EY58" s="37" t="s">
        <v>100</v>
      </c>
      <c r="EZ58" s="31">
        <f t="shared" si="49"/>
        <v>805</v>
      </c>
      <c r="FA58" s="37" t="s">
        <v>100</v>
      </c>
      <c r="FB58" s="31">
        <v>756</v>
      </c>
      <c r="FC58" s="37" t="s">
        <v>100</v>
      </c>
      <c r="FD58" s="31">
        <f t="shared" si="50"/>
        <v>713</v>
      </c>
      <c r="FE58" s="37" t="s">
        <v>100</v>
      </c>
      <c r="FF58" s="31">
        <v>670</v>
      </c>
      <c r="FG58" s="37" t="s">
        <v>100</v>
      </c>
      <c r="FH58" s="31">
        <f t="shared" si="51"/>
        <v>633.5</v>
      </c>
      <c r="FI58" s="37" t="s">
        <v>100</v>
      </c>
      <c r="FJ58" s="31">
        <v>597</v>
      </c>
      <c r="FK58" s="37" t="s">
        <v>100</v>
      </c>
      <c r="FL58" s="31">
        <f t="shared" si="52"/>
        <v>567.5</v>
      </c>
      <c r="FM58" s="37" t="s">
        <v>100</v>
      </c>
      <c r="FN58" s="31">
        <v>538</v>
      </c>
      <c r="FO58" s="37" t="s">
        <v>100</v>
      </c>
      <c r="FP58" s="31">
        <f t="shared" si="53"/>
        <v>511</v>
      </c>
      <c r="FQ58" s="37" t="s">
        <v>100</v>
      </c>
      <c r="FR58" s="31">
        <v>484</v>
      </c>
      <c r="FS58" s="37" t="s">
        <v>100</v>
      </c>
      <c r="FT58" s="31" t="s">
        <v>135</v>
      </c>
      <c r="FU58" s="37" t="s">
        <v>100</v>
      </c>
      <c r="FV58" s="31" t="s">
        <v>135</v>
      </c>
      <c r="FW58" s="37" t="s">
        <v>100</v>
      </c>
      <c r="FX58" s="31" t="s">
        <v>135</v>
      </c>
      <c r="FY58" s="37" t="s">
        <v>100</v>
      </c>
      <c r="FZ58" s="31" t="s">
        <v>135</v>
      </c>
      <c r="GA58" s="37" t="s">
        <v>100</v>
      </c>
      <c r="GB58" s="31" t="s">
        <v>135</v>
      </c>
      <c r="GC58" s="37" t="s">
        <v>100</v>
      </c>
      <c r="GD58" s="31" t="s">
        <v>135</v>
      </c>
      <c r="GE58" s="37" t="s">
        <v>100</v>
      </c>
      <c r="GF58" s="31" t="s">
        <v>135</v>
      </c>
      <c r="GG58" s="37" t="s">
        <v>100</v>
      </c>
      <c r="GH58" s="31" t="s">
        <v>135</v>
      </c>
      <c r="GI58" s="37" t="s">
        <v>100</v>
      </c>
      <c r="GJ58" s="31" t="s">
        <v>135</v>
      </c>
      <c r="GK58" s="37" t="s">
        <v>100</v>
      </c>
      <c r="GL58" s="31" t="s">
        <v>135</v>
      </c>
      <c r="GM58" s="37" t="s">
        <v>100</v>
      </c>
    </row>
    <row r="59" spans="1:195">
      <c r="A59" s="19" t="s">
        <v>101</v>
      </c>
      <c r="B59" s="20">
        <v>3.37</v>
      </c>
      <c r="C59" s="20">
        <v>8.23</v>
      </c>
      <c r="D59" s="20">
        <v>5.89</v>
      </c>
      <c r="E59" s="20">
        <v>3.28</v>
      </c>
      <c r="F59" s="19">
        <v>210</v>
      </c>
      <c r="G59" s="21">
        <v>61.8</v>
      </c>
      <c r="H59" s="22">
        <f t="shared" si="33"/>
        <v>1.7957317073170731</v>
      </c>
      <c r="J59" s="31">
        <v>2780</v>
      </c>
      <c r="K59" s="37" t="s">
        <v>101</v>
      </c>
      <c r="L59" s="31">
        <v>2680</v>
      </c>
      <c r="M59" s="37" t="s">
        <v>101</v>
      </c>
      <c r="N59" s="31">
        <v>2650</v>
      </c>
      <c r="O59" s="37" t="s">
        <v>101</v>
      </c>
      <c r="P59" s="31">
        <v>2610</v>
      </c>
      <c r="Q59" s="37" t="s">
        <v>101</v>
      </c>
      <c r="R59" s="31">
        <v>2570</v>
      </c>
      <c r="S59" s="37" t="s">
        <v>101</v>
      </c>
      <c r="T59" s="31">
        <v>2520</v>
      </c>
      <c r="U59" s="37" t="s">
        <v>101</v>
      </c>
      <c r="V59" s="31">
        <v>2470</v>
      </c>
      <c r="W59" s="37" t="s">
        <v>101</v>
      </c>
      <c r="X59" s="31">
        <v>2420</v>
      </c>
      <c r="Y59" s="37" t="s">
        <v>101</v>
      </c>
      <c r="Z59" s="31">
        <v>2360</v>
      </c>
      <c r="AA59" s="37" t="s">
        <v>101</v>
      </c>
      <c r="AB59" s="31">
        <v>2300</v>
      </c>
      <c r="AC59" s="37" t="s">
        <v>101</v>
      </c>
      <c r="AD59" s="31">
        <v>2230</v>
      </c>
      <c r="AE59" s="37" t="s">
        <v>101</v>
      </c>
      <c r="AF59" s="31">
        <v>2160</v>
      </c>
      <c r="AG59" s="37" t="s">
        <v>101</v>
      </c>
      <c r="AH59" s="31">
        <v>2100</v>
      </c>
      <c r="AI59" s="37" t="s">
        <v>101</v>
      </c>
      <c r="AJ59" s="31">
        <v>2030</v>
      </c>
      <c r="AK59" s="37" t="s">
        <v>101</v>
      </c>
      <c r="AL59" s="31">
        <v>1950</v>
      </c>
      <c r="AM59" s="37" t="s">
        <v>101</v>
      </c>
      <c r="AN59" s="31">
        <v>1880</v>
      </c>
      <c r="AO59" s="37" t="s">
        <v>101</v>
      </c>
      <c r="AP59" s="31">
        <f t="shared" si="35"/>
        <v>1805</v>
      </c>
      <c r="AQ59" s="37" t="s">
        <v>101</v>
      </c>
      <c r="AR59" s="31">
        <v>1730</v>
      </c>
      <c r="AS59" s="37" t="s">
        <v>101</v>
      </c>
      <c r="AT59" s="31">
        <f t="shared" si="36"/>
        <v>1655</v>
      </c>
      <c r="AU59" s="37" t="s">
        <v>101</v>
      </c>
      <c r="AV59" s="31">
        <v>1580</v>
      </c>
      <c r="AW59" s="37" t="s">
        <v>101</v>
      </c>
      <c r="AX59" s="31">
        <f t="shared" si="37"/>
        <v>1510</v>
      </c>
      <c r="AY59" s="37" t="s">
        <v>101</v>
      </c>
      <c r="AZ59" s="31">
        <v>1440</v>
      </c>
      <c r="BA59" s="37" t="s">
        <v>101</v>
      </c>
      <c r="BB59" s="31">
        <f t="shared" si="34"/>
        <v>1365</v>
      </c>
      <c r="BC59" s="37" t="s">
        <v>101</v>
      </c>
      <c r="BD59" s="31">
        <v>1290</v>
      </c>
      <c r="BE59" s="37" t="s">
        <v>101</v>
      </c>
      <c r="BF59" s="31">
        <f t="shared" si="38"/>
        <v>1220</v>
      </c>
      <c r="BG59" s="37" t="s">
        <v>101</v>
      </c>
      <c r="BH59" s="31">
        <v>1150</v>
      </c>
      <c r="BI59" s="37" t="s">
        <v>101</v>
      </c>
      <c r="BJ59" s="31">
        <f t="shared" si="39"/>
        <v>1085</v>
      </c>
      <c r="BK59" s="37" t="s">
        <v>101</v>
      </c>
      <c r="BL59" s="31">
        <v>1020</v>
      </c>
      <c r="BM59" s="37" t="s">
        <v>101</v>
      </c>
      <c r="BN59" s="31">
        <f t="shared" si="40"/>
        <v>961</v>
      </c>
      <c r="BO59" s="37" t="s">
        <v>101</v>
      </c>
      <c r="BP59" s="31">
        <v>902</v>
      </c>
      <c r="BQ59" s="37" t="s">
        <v>101</v>
      </c>
      <c r="BR59" s="31">
        <f t="shared" si="41"/>
        <v>853.5</v>
      </c>
      <c r="BS59" s="37" t="s">
        <v>101</v>
      </c>
      <c r="BT59" s="31">
        <v>805</v>
      </c>
      <c r="BU59" s="37" t="s">
        <v>101</v>
      </c>
      <c r="BV59" s="31">
        <f t="shared" si="42"/>
        <v>763.5</v>
      </c>
      <c r="BW59" s="37" t="s">
        <v>101</v>
      </c>
      <c r="BX59" s="31">
        <v>722</v>
      </c>
      <c r="BY59" s="37" t="s">
        <v>101</v>
      </c>
      <c r="BZ59" s="31">
        <f t="shared" si="43"/>
        <v>687</v>
      </c>
      <c r="CA59" s="37" t="s">
        <v>101</v>
      </c>
      <c r="CB59" s="31">
        <v>652</v>
      </c>
      <c r="CC59" s="37" t="s">
        <v>101</v>
      </c>
      <c r="CD59" s="31" t="s">
        <v>135</v>
      </c>
      <c r="CE59" s="37" t="s">
        <v>101</v>
      </c>
      <c r="CF59" s="31" t="s">
        <v>135</v>
      </c>
      <c r="CG59" s="37" t="s">
        <v>101</v>
      </c>
      <c r="CH59" s="31" t="s">
        <v>135</v>
      </c>
      <c r="CI59" s="37" t="s">
        <v>101</v>
      </c>
      <c r="CJ59" s="31" t="s">
        <v>135</v>
      </c>
      <c r="CK59" s="37" t="s">
        <v>101</v>
      </c>
      <c r="CL59" s="31" t="s">
        <v>135</v>
      </c>
      <c r="CM59" s="37" t="s">
        <v>101</v>
      </c>
      <c r="CN59" s="31" t="s">
        <v>135</v>
      </c>
      <c r="CO59" s="37" t="s">
        <v>101</v>
      </c>
      <c r="CP59" s="31" t="s">
        <v>135</v>
      </c>
      <c r="CQ59" s="37" t="s">
        <v>101</v>
      </c>
      <c r="CR59" s="31" t="s">
        <v>135</v>
      </c>
      <c r="CS59" s="37" t="s">
        <v>101</v>
      </c>
      <c r="CT59" s="31" t="s">
        <v>135</v>
      </c>
      <c r="CU59" s="37" t="s">
        <v>101</v>
      </c>
      <c r="CV59" s="31" t="s">
        <v>135</v>
      </c>
      <c r="CW59" s="37" t="s">
        <v>101</v>
      </c>
      <c r="CZ59" s="31">
        <v>1850</v>
      </c>
      <c r="DA59" s="37" t="s">
        <v>101</v>
      </c>
      <c r="DB59" s="31">
        <v>1790</v>
      </c>
      <c r="DC59" s="37" t="s">
        <v>101</v>
      </c>
      <c r="DD59" s="31">
        <v>1760</v>
      </c>
      <c r="DE59" s="37" t="s">
        <v>101</v>
      </c>
      <c r="DF59" s="31">
        <v>1740</v>
      </c>
      <c r="DG59" s="37" t="s">
        <v>101</v>
      </c>
      <c r="DH59" s="31">
        <v>1710</v>
      </c>
      <c r="DI59" s="37" t="s">
        <v>101</v>
      </c>
      <c r="DJ59" s="31">
        <v>1680</v>
      </c>
      <c r="DK59" s="37" t="s">
        <v>101</v>
      </c>
      <c r="DL59" s="31">
        <v>1640</v>
      </c>
      <c r="DM59" s="37" t="s">
        <v>101</v>
      </c>
      <c r="DN59" s="31">
        <v>1610</v>
      </c>
      <c r="DO59" s="37" t="s">
        <v>101</v>
      </c>
      <c r="DP59" s="31">
        <v>1570</v>
      </c>
      <c r="DQ59" s="37" t="s">
        <v>101</v>
      </c>
      <c r="DR59" s="31">
        <v>1530</v>
      </c>
      <c r="DS59" s="37" t="s">
        <v>101</v>
      </c>
      <c r="DT59" s="31">
        <v>1480</v>
      </c>
      <c r="DU59" s="37" t="s">
        <v>101</v>
      </c>
      <c r="DV59" s="31">
        <v>1440</v>
      </c>
      <c r="DW59" s="37" t="s">
        <v>101</v>
      </c>
      <c r="DX59" s="31">
        <v>1390</v>
      </c>
      <c r="DY59" s="37" t="s">
        <v>101</v>
      </c>
      <c r="DZ59" s="31">
        <v>1350</v>
      </c>
      <c r="EA59" s="37" t="s">
        <v>101</v>
      </c>
      <c r="EB59" s="31">
        <v>1300</v>
      </c>
      <c r="EC59" s="37" t="s">
        <v>101</v>
      </c>
      <c r="ED59" s="31">
        <v>1250</v>
      </c>
      <c r="EE59" s="37" t="s">
        <v>101</v>
      </c>
      <c r="EF59" s="31">
        <f t="shared" si="44"/>
        <v>1200</v>
      </c>
      <c r="EG59" s="37" t="s">
        <v>101</v>
      </c>
      <c r="EH59" s="31">
        <v>1150</v>
      </c>
      <c r="EI59" s="37" t="s">
        <v>101</v>
      </c>
      <c r="EJ59" s="31">
        <f t="shared" si="45"/>
        <v>1100</v>
      </c>
      <c r="EK59" s="37" t="s">
        <v>101</v>
      </c>
      <c r="EL59" s="31">
        <v>1050</v>
      </c>
      <c r="EM59" s="37" t="s">
        <v>101</v>
      </c>
      <c r="EN59" s="31">
        <f t="shared" si="46"/>
        <v>1002.5</v>
      </c>
      <c r="EO59" s="37" t="s">
        <v>101</v>
      </c>
      <c r="EP59" s="31">
        <v>955</v>
      </c>
      <c r="EQ59" s="37" t="s">
        <v>101</v>
      </c>
      <c r="ER59" s="31">
        <f t="shared" si="47"/>
        <v>907</v>
      </c>
      <c r="ES59" s="37" t="s">
        <v>101</v>
      </c>
      <c r="ET59" s="31">
        <v>859</v>
      </c>
      <c r="EU59" s="37" t="s">
        <v>101</v>
      </c>
      <c r="EV59" s="31">
        <f t="shared" si="48"/>
        <v>813</v>
      </c>
      <c r="EW59" s="37" t="s">
        <v>101</v>
      </c>
      <c r="EX59" s="31">
        <v>767</v>
      </c>
      <c r="EY59" s="37" t="s">
        <v>101</v>
      </c>
      <c r="EZ59" s="31">
        <f t="shared" si="49"/>
        <v>722.5</v>
      </c>
      <c r="FA59" s="37" t="s">
        <v>101</v>
      </c>
      <c r="FB59" s="31">
        <v>678</v>
      </c>
      <c r="FC59" s="37" t="s">
        <v>101</v>
      </c>
      <c r="FD59" s="31">
        <f t="shared" si="50"/>
        <v>639</v>
      </c>
      <c r="FE59" s="37" t="s">
        <v>101</v>
      </c>
      <c r="FF59" s="31">
        <v>600</v>
      </c>
      <c r="FG59" s="37" t="s">
        <v>101</v>
      </c>
      <c r="FH59" s="31">
        <f t="shared" si="51"/>
        <v>567.5</v>
      </c>
      <c r="FI59" s="37" t="s">
        <v>101</v>
      </c>
      <c r="FJ59" s="31">
        <v>535</v>
      </c>
      <c r="FK59" s="37" t="s">
        <v>101</v>
      </c>
      <c r="FL59" s="31">
        <f t="shared" si="52"/>
        <v>508</v>
      </c>
      <c r="FM59" s="37" t="s">
        <v>101</v>
      </c>
      <c r="FN59" s="31">
        <v>481</v>
      </c>
      <c r="FO59" s="37" t="s">
        <v>101</v>
      </c>
      <c r="FP59" s="31">
        <f t="shared" si="53"/>
        <v>457.5</v>
      </c>
      <c r="FQ59" s="37" t="s">
        <v>101</v>
      </c>
      <c r="FR59" s="31">
        <v>434</v>
      </c>
      <c r="FS59" s="37" t="s">
        <v>101</v>
      </c>
      <c r="FT59" s="31" t="s">
        <v>135</v>
      </c>
      <c r="FU59" s="37" t="s">
        <v>101</v>
      </c>
      <c r="FV59" s="31" t="s">
        <v>135</v>
      </c>
      <c r="FW59" s="37" t="s">
        <v>101</v>
      </c>
      <c r="FX59" s="31" t="s">
        <v>135</v>
      </c>
      <c r="FY59" s="37" t="s">
        <v>101</v>
      </c>
      <c r="FZ59" s="31" t="s">
        <v>135</v>
      </c>
      <c r="GA59" s="37" t="s">
        <v>101</v>
      </c>
      <c r="GB59" s="31" t="s">
        <v>135</v>
      </c>
      <c r="GC59" s="37" t="s">
        <v>101</v>
      </c>
      <c r="GD59" s="31" t="s">
        <v>135</v>
      </c>
      <c r="GE59" s="37" t="s">
        <v>101</v>
      </c>
      <c r="GF59" s="31" t="s">
        <v>135</v>
      </c>
      <c r="GG59" s="37" t="s">
        <v>101</v>
      </c>
      <c r="GH59" s="31" t="s">
        <v>135</v>
      </c>
      <c r="GI59" s="37" t="s">
        <v>101</v>
      </c>
      <c r="GJ59" s="31" t="s">
        <v>135</v>
      </c>
      <c r="GK59" s="37" t="s">
        <v>101</v>
      </c>
      <c r="GL59" s="31" t="s">
        <v>135</v>
      </c>
      <c r="GM59" s="37" t="s">
        <v>101</v>
      </c>
    </row>
    <row r="60" spans="1:195">
      <c r="A60" s="19" t="s">
        <v>102</v>
      </c>
      <c r="B60" s="20">
        <v>3.65</v>
      </c>
      <c r="C60" s="20">
        <v>9.16</v>
      </c>
      <c r="D60" s="20">
        <v>5.82</v>
      </c>
      <c r="E60" s="20">
        <v>3.25</v>
      </c>
      <c r="F60" s="19">
        <v>190</v>
      </c>
      <c r="G60" s="21">
        <v>56</v>
      </c>
      <c r="H60" s="22">
        <f t="shared" si="33"/>
        <v>1.7907692307692309</v>
      </c>
      <c r="J60" s="31">
        <v>2520</v>
      </c>
      <c r="K60" s="37" t="s">
        <v>102</v>
      </c>
      <c r="L60" s="31">
        <v>2430</v>
      </c>
      <c r="M60" s="37" t="s">
        <v>102</v>
      </c>
      <c r="N60" s="31">
        <v>2400</v>
      </c>
      <c r="O60" s="37" t="s">
        <v>102</v>
      </c>
      <c r="P60" s="31">
        <v>2360</v>
      </c>
      <c r="Q60" s="37" t="s">
        <v>102</v>
      </c>
      <c r="R60" s="31">
        <v>2320</v>
      </c>
      <c r="S60" s="37" t="s">
        <v>102</v>
      </c>
      <c r="T60" s="31">
        <v>2280</v>
      </c>
      <c r="U60" s="37" t="s">
        <v>102</v>
      </c>
      <c r="V60" s="31">
        <v>2230</v>
      </c>
      <c r="W60" s="37" t="s">
        <v>102</v>
      </c>
      <c r="X60" s="31">
        <v>2180</v>
      </c>
      <c r="Y60" s="37" t="s">
        <v>102</v>
      </c>
      <c r="Z60" s="31">
        <v>2130</v>
      </c>
      <c r="AA60" s="37" t="s">
        <v>102</v>
      </c>
      <c r="AB60" s="31">
        <v>2070</v>
      </c>
      <c r="AC60" s="37" t="s">
        <v>102</v>
      </c>
      <c r="AD60" s="31">
        <v>2010</v>
      </c>
      <c r="AE60" s="37" t="s">
        <v>102</v>
      </c>
      <c r="AF60" s="31">
        <v>1950</v>
      </c>
      <c r="AG60" s="37" t="s">
        <v>102</v>
      </c>
      <c r="AH60" s="31">
        <v>1890</v>
      </c>
      <c r="AI60" s="37" t="s">
        <v>102</v>
      </c>
      <c r="AJ60" s="31">
        <v>1820</v>
      </c>
      <c r="AK60" s="37" t="s">
        <v>102</v>
      </c>
      <c r="AL60" s="31">
        <v>1760</v>
      </c>
      <c r="AM60" s="37" t="s">
        <v>102</v>
      </c>
      <c r="AN60" s="31">
        <v>1690</v>
      </c>
      <c r="AO60" s="37" t="s">
        <v>102</v>
      </c>
      <c r="AP60" s="31">
        <f t="shared" si="35"/>
        <v>1625</v>
      </c>
      <c r="AQ60" s="37" t="s">
        <v>102</v>
      </c>
      <c r="AR60" s="31">
        <v>1560</v>
      </c>
      <c r="AS60" s="37" t="s">
        <v>102</v>
      </c>
      <c r="AT60" s="31">
        <f t="shared" si="36"/>
        <v>1490</v>
      </c>
      <c r="AU60" s="37" t="s">
        <v>102</v>
      </c>
      <c r="AV60" s="31">
        <v>1420</v>
      </c>
      <c r="AW60" s="37" t="s">
        <v>102</v>
      </c>
      <c r="AX60" s="31">
        <f t="shared" si="37"/>
        <v>1350</v>
      </c>
      <c r="AY60" s="37" t="s">
        <v>102</v>
      </c>
      <c r="AZ60" s="31">
        <v>1280</v>
      </c>
      <c r="BA60" s="37" t="s">
        <v>102</v>
      </c>
      <c r="BB60" s="31">
        <f t="shared" si="34"/>
        <v>1215</v>
      </c>
      <c r="BC60" s="37" t="s">
        <v>102</v>
      </c>
      <c r="BD60" s="31">
        <v>1150</v>
      </c>
      <c r="BE60" s="37" t="s">
        <v>102</v>
      </c>
      <c r="BF60" s="31">
        <f t="shared" si="38"/>
        <v>1090</v>
      </c>
      <c r="BG60" s="37" t="s">
        <v>102</v>
      </c>
      <c r="BH60" s="31">
        <v>1030</v>
      </c>
      <c r="BI60" s="37" t="s">
        <v>102</v>
      </c>
      <c r="BJ60" s="31">
        <f t="shared" si="39"/>
        <v>968</v>
      </c>
      <c r="BK60" s="37" t="s">
        <v>102</v>
      </c>
      <c r="BL60" s="31">
        <v>906</v>
      </c>
      <c r="BM60" s="37" t="s">
        <v>102</v>
      </c>
      <c r="BN60" s="31">
        <f t="shared" si="40"/>
        <v>854.5</v>
      </c>
      <c r="BO60" s="37" t="s">
        <v>102</v>
      </c>
      <c r="BP60" s="31">
        <v>803</v>
      </c>
      <c r="BQ60" s="37" t="s">
        <v>102</v>
      </c>
      <c r="BR60" s="31">
        <f t="shared" si="41"/>
        <v>759.5</v>
      </c>
      <c r="BS60" s="37" t="s">
        <v>102</v>
      </c>
      <c r="BT60" s="31">
        <v>716</v>
      </c>
      <c r="BU60" s="37" t="s">
        <v>102</v>
      </c>
      <c r="BV60" s="31">
        <f t="shared" si="42"/>
        <v>679.5</v>
      </c>
      <c r="BW60" s="37" t="s">
        <v>102</v>
      </c>
      <c r="BX60" s="31">
        <v>643</v>
      </c>
      <c r="BY60" s="37" t="s">
        <v>102</v>
      </c>
      <c r="BZ60" s="31">
        <f t="shared" si="43"/>
        <v>611.5</v>
      </c>
      <c r="CA60" s="37" t="s">
        <v>102</v>
      </c>
      <c r="CB60" s="31">
        <v>580</v>
      </c>
      <c r="CC60" s="37" t="s">
        <v>102</v>
      </c>
      <c r="CD60" s="31" t="s">
        <v>135</v>
      </c>
      <c r="CE60" s="37" t="s">
        <v>102</v>
      </c>
      <c r="CF60" s="31" t="s">
        <v>135</v>
      </c>
      <c r="CG60" s="37" t="s">
        <v>102</v>
      </c>
      <c r="CH60" s="31" t="s">
        <v>135</v>
      </c>
      <c r="CI60" s="37" t="s">
        <v>102</v>
      </c>
      <c r="CJ60" s="31" t="s">
        <v>135</v>
      </c>
      <c r="CK60" s="37" t="s">
        <v>102</v>
      </c>
      <c r="CL60" s="31" t="s">
        <v>135</v>
      </c>
      <c r="CM60" s="37" t="s">
        <v>102</v>
      </c>
      <c r="CN60" s="31" t="s">
        <v>135</v>
      </c>
      <c r="CO60" s="37" t="s">
        <v>102</v>
      </c>
      <c r="CP60" s="31" t="s">
        <v>135</v>
      </c>
      <c r="CQ60" s="37" t="s">
        <v>102</v>
      </c>
      <c r="CR60" s="31" t="s">
        <v>135</v>
      </c>
      <c r="CS60" s="37" t="s">
        <v>102</v>
      </c>
      <c r="CT60" s="31" t="s">
        <v>135</v>
      </c>
      <c r="CU60" s="37" t="s">
        <v>102</v>
      </c>
      <c r="CV60" s="31" t="s">
        <v>135</v>
      </c>
      <c r="CW60" s="37" t="s">
        <v>102</v>
      </c>
      <c r="CZ60" s="31">
        <v>1680</v>
      </c>
      <c r="DA60" s="37" t="s">
        <v>102</v>
      </c>
      <c r="DB60" s="31">
        <v>1620</v>
      </c>
      <c r="DC60" s="37" t="s">
        <v>102</v>
      </c>
      <c r="DD60" s="31">
        <v>1600</v>
      </c>
      <c r="DE60" s="37" t="s">
        <v>102</v>
      </c>
      <c r="DF60" s="31">
        <v>1570</v>
      </c>
      <c r="DG60" s="37" t="s">
        <v>102</v>
      </c>
      <c r="DH60" s="31">
        <v>1550</v>
      </c>
      <c r="DI60" s="37" t="s">
        <v>102</v>
      </c>
      <c r="DJ60" s="31">
        <v>1520</v>
      </c>
      <c r="DK60" s="37" t="s">
        <v>102</v>
      </c>
      <c r="DL60" s="31">
        <v>1490</v>
      </c>
      <c r="DM60" s="37" t="s">
        <v>102</v>
      </c>
      <c r="DN60" s="31">
        <v>1450</v>
      </c>
      <c r="DO60" s="37" t="s">
        <v>102</v>
      </c>
      <c r="DP60" s="31">
        <v>1420</v>
      </c>
      <c r="DQ60" s="37" t="s">
        <v>102</v>
      </c>
      <c r="DR60" s="31">
        <v>1380</v>
      </c>
      <c r="DS60" s="37" t="s">
        <v>102</v>
      </c>
      <c r="DT60" s="31">
        <v>1340</v>
      </c>
      <c r="DU60" s="37" t="s">
        <v>102</v>
      </c>
      <c r="DV60" s="31">
        <v>1300</v>
      </c>
      <c r="DW60" s="37" t="s">
        <v>102</v>
      </c>
      <c r="DX60" s="31">
        <v>1260</v>
      </c>
      <c r="DY60" s="37" t="s">
        <v>102</v>
      </c>
      <c r="DZ60" s="31">
        <v>1210</v>
      </c>
      <c r="EA60" s="37" t="s">
        <v>102</v>
      </c>
      <c r="EB60" s="31">
        <v>1170</v>
      </c>
      <c r="EC60" s="37" t="s">
        <v>102</v>
      </c>
      <c r="ED60" s="31">
        <v>1130</v>
      </c>
      <c r="EE60" s="37" t="s">
        <v>102</v>
      </c>
      <c r="EF60" s="31">
        <f t="shared" si="44"/>
        <v>1080</v>
      </c>
      <c r="EG60" s="37" t="s">
        <v>102</v>
      </c>
      <c r="EH60" s="31">
        <v>1030</v>
      </c>
      <c r="EI60" s="37" t="s">
        <v>102</v>
      </c>
      <c r="EJ60" s="31">
        <f t="shared" si="45"/>
        <v>987</v>
      </c>
      <c r="EK60" s="37" t="s">
        <v>102</v>
      </c>
      <c r="EL60" s="31">
        <v>944</v>
      </c>
      <c r="EM60" s="37" t="s">
        <v>102</v>
      </c>
      <c r="EN60" s="31">
        <f t="shared" si="46"/>
        <v>899.5</v>
      </c>
      <c r="EO60" s="37" t="s">
        <v>102</v>
      </c>
      <c r="EP60" s="31">
        <v>855</v>
      </c>
      <c r="EQ60" s="37" t="s">
        <v>102</v>
      </c>
      <c r="ER60" s="31">
        <f t="shared" si="47"/>
        <v>811</v>
      </c>
      <c r="ES60" s="37" t="s">
        <v>102</v>
      </c>
      <c r="ET60" s="31">
        <v>767</v>
      </c>
      <c r="EU60" s="37" t="s">
        <v>102</v>
      </c>
      <c r="EV60" s="31">
        <f t="shared" si="48"/>
        <v>725.5</v>
      </c>
      <c r="EW60" s="37" t="s">
        <v>102</v>
      </c>
      <c r="EX60" s="31">
        <v>684</v>
      </c>
      <c r="EY60" s="37" t="s">
        <v>102</v>
      </c>
      <c r="EZ60" s="31">
        <f t="shared" si="49"/>
        <v>643.5</v>
      </c>
      <c r="FA60" s="37" t="s">
        <v>102</v>
      </c>
      <c r="FB60" s="31">
        <v>603</v>
      </c>
      <c r="FC60" s="37" t="s">
        <v>102</v>
      </c>
      <c r="FD60" s="31">
        <f t="shared" si="50"/>
        <v>568.5</v>
      </c>
      <c r="FE60" s="37" t="s">
        <v>102</v>
      </c>
      <c r="FF60" s="31">
        <v>534</v>
      </c>
      <c r="FG60" s="37" t="s">
        <v>102</v>
      </c>
      <c r="FH60" s="31">
        <f t="shared" si="51"/>
        <v>505</v>
      </c>
      <c r="FI60" s="37" t="s">
        <v>102</v>
      </c>
      <c r="FJ60" s="31">
        <v>476</v>
      </c>
      <c r="FK60" s="37" t="s">
        <v>102</v>
      </c>
      <c r="FL60" s="31">
        <f t="shared" si="52"/>
        <v>452</v>
      </c>
      <c r="FM60" s="37" t="s">
        <v>102</v>
      </c>
      <c r="FN60" s="31">
        <v>428</v>
      </c>
      <c r="FO60" s="37" t="s">
        <v>102</v>
      </c>
      <c r="FP60" s="31">
        <f t="shared" si="53"/>
        <v>407</v>
      </c>
      <c r="FQ60" s="37" t="s">
        <v>102</v>
      </c>
      <c r="FR60" s="31">
        <v>386</v>
      </c>
      <c r="FS60" s="37" t="s">
        <v>102</v>
      </c>
      <c r="FT60" s="31" t="s">
        <v>135</v>
      </c>
      <c r="FU60" s="37" t="s">
        <v>102</v>
      </c>
      <c r="FV60" s="31" t="s">
        <v>135</v>
      </c>
      <c r="FW60" s="37" t="s">
        <v>102</v>
      </c>
      <c r="FX60" s="31" t="s">
        <v>135</v>
      </c>
      <c r="FY60" s="37" t="s">
        <v>102</v>
      </c>
      <c r="FZ60" s="31" t="s">
        <v>135</v>
      </c>
      <c r="GA60" s="37" t="s">
        <v>102</v>
      </c>
      <c r="GB60" s="31" t="s">
        <v>135</v>
      </c>
      <c r="GC60" s="37" t="s">
        <v>102</v>
      </c>
      <c r="GD60" s="31" t="s">
        <v>135</v>
      </c>
      <c r="GE60" s="37" t="s">
        <v>102</v>
      </c>
      <c r="GF60" s="31" t="s">
        <v>135</v>
      </c>
      <c r="GG60" s="37" t="s">
        <v>102</v>
      </c>
      <c r="GH60" s="31" t="s">
        <v>135</v>
      </c>
      <c r="GI60" s="37" t="s">
        <v>102</v>
      </c>
      <c r="GJ60" s="31" t="s">
        <v>135</v>
      </c>
      <c r="GK60" s="37" t="s">
        <v>102</v>
      </c>
      <c r="GL60" s="31" t="s">
        <v>135</v>
      </c>
      <c r="GM60" s="37" t="s">
        <v>102</v>
      </c>
    </row>
    <row r="61" spans="1:195">
      <c r="A61" s="19" t="s">
        <v>103</v>
      </c>
      <c r="B61" s="20">
        <v>4.03</v>
      </c>
      <c r="C61" s="21">
        <v>10.1</v>
      </c>
      <c r="D61" s="20">
        <v>5.74</v>
      </c>
      <c r="E61" s="20">
        <v>3.22</v>
      </c>
      <c r="F61" s="19">
        <v>170</v>
      </c>
      <c r="G61" s="21">
        <v>50</v>
      </c>
      <c r="H61" s="22">
        <f t="shared" si="33"/>
        <v>1.7826086956521738</v>
      </c>
      <c r="J61" s="31">
        <v>2250</v>
      </c>
      <c r="K61" s="37" t="s">
        <v>103</v>
      </c>
      <c r="L61" s="31">
        <v>2170</v>
      </c>
      <c r="M61" s="37" t="s">
        <v>103</v>
      </c>
      <c r="N61" s="31">
        <v>2140</v>
      </c>
      <c r="O61" s="37" t="s">
        <v>103</v>
      </c>
      <c r="P61" s="31">
        <v>2110</v>
      </c>
      <c r="Q61" s="37" t="s">
        <v>103</v>
      </c>
      <c r="R61" s="31">
        <v>2070</v>
      </c>
      <c r="S61" s="37" t="s">
        <v>103</v>
      </c>
      <c r="T61" s="31">
        <v>2030</v>
      </c>
      <c r="U61" s="37" t="s">
        <v>103</v>
      </c>
      <c r="V61" s="31">
        <v>1990</v>
      </c>
      <c r="W61" s="37" t="s">
        <v>103</v>
      </c>
      <c r="X61" s="31">
        <v>1940</v>
      </c>
      <c r="Y61" s="37" t="s">
        <v>103</v>
      </c>
      <c r="Z61" s="31">
        <v>1900</v>
      </c>
      <c r="AA61" s="37" t="s">
        <v>103</v>
      </c>
      <c r="AB61" s="31">
        <v>1840</v>
      </c>
      <c r="AC61" s="37" t="s">
        <v>103</v>
      </c>
      <c r="AD61" s="31">
        <v>1790</v>
      </c>
      <c r="AE61" s="37" t="s">
        <v>103</v>
      </c>
      <c r="AF61" s="31">
        <v>1730</v>
      </c>
      <c r="AG61" s="37" t="s">
        <v>103</v>
      </c>
      <c r="AH61" s="31">
        <v>1680</v>
      </c>
      <c r="AI61" s="37" t="s">
        <v>103</v>
      </c>
      <c r="AJ61" s="31">
        <v>1620</v>
      </c>
      <c r="AK61" s="37" t="s">
        <v>103</v>
      </c>
      <c r="AL61" s="31">
        <v>1560</v>
      </c>
      <c r="AM61" s="37" t="s">
        <v>103</v>
      </c>
      <c r="AN61" s="31">
        <v>1500</v>
      </c>
      <c r="AO61" s="37" t="s">
        <v>103</v>
      </c>
      <c r="AP61" s="31">
        <f t="shared" si="35"/>
        <v>1440</v>
      </c>
      <c r="AQ61" s="37" t="s">
        <v>103</v>
      </c>
      <c r="AR61" s="31">
        <v>1380</v>
      </c>
      <c r="AS61" s="37" t="s">
        <v>103</v>
      </c>
      <c r="AT61" s="31">
        <f t="shared" si="36"/>
        <v>1315</v>
      </c>
      <c r="AU61" s="37" t="s">
        <v>103</v>
      </c>
      <c r="AV61" s="31">
        <v>1250</v>
      </c>
      <c r="AW61" s="37" t="s">
        <v>103</v>
      </c>
      <c r="AX61" s="31">
        <f t="shared" si="37"/>
        <v>1190</v>
      </c>
      <c r="AY61" s="37" t="s">
        <v>103</v>
      </c>
      <c r="AZ61" s="31">
        <v>1130</v>
      </c>
      <c r="BA61" s="37" t="s">
        <v>103</v>
      </c>
      <c r="BB61" s="31">
        <f t="shared" si="34"/>
        <v>1070</v>
      </c>
      <c r="BC61" s="37" t="s">
        <v>103</v>
      </c>
      <c r="BD61" s="31">
        <v>1010</v>
      </c>
      <c r="BE61" s="37" t="s">
        <v>103</v>
      </c>
      <c r="BF61" s="31">
        <f t="shared" si="38"/>
        <v>956</v>
      </c>
      <c r="BG61" s="37" t="s">
        <v>103</v>
      </c>
      <c r="BH61" s="31">
        <v>902</v>
      </c>
      <c r="BI61" s="37" t="s">
        <v>103</v>
      </c>
      <c r="BJ61" s="31">
        <f t="shared" si="39"/>
        <v>848</v>
      </c>
      <c r="BK61" s="37" t="s">
        <v>103</v>
      </c>
      <c r="BL61" s="31">
        <v>794</v>
      </c>
      <c r="BM61" s="37" t="s">
        <v>103</v>
      </c>
      <c r="BN61" s="31">
        <f t="shared" si="40"/>
        <v>749</v>
      </c>
      <c r="BO61" s="37" t="s">
        <v>103</v>
      </c>
      <c r="BP61" s="31">
        <v>704</v>
      </c>
      <c r="BQ61" s="37" t="s">
        <v>103</v>
      </c>
      <c r="BR61" s="31">
        <f t="shared" si="41"/>
        <v>666</v>
      </c>
      <c r="BS61" s="37" t="s">
        <v>103</v>
      </c>
      <c r="BT61" s="31">
        <v>628</v>
      </c>
      <c r="BU61" s="37" t="s">
        <v>103</v>
      </c>
      <c r="BV61" s="31">
        <f t="shared" si="42"/>
        <v>595.5</v>
      </c>
      <c r="BW61" s="37" t="s">
        <v>103</v>
      </c>
      <c r="BX61" s="31">
        <v>563</v>
      </c>
      <c r="BY61" s="37" t="s">
        <v>103</v>
      </c>
      <c r="BZ61" s="31">
        <f t="shared" si="43"/>
        <v>535.5</v>
      </c>
      <c r="CA61" s="37" t="s">
        <v>103</v>
      </c>
      <c r="CB61" s="31">
        <v>508</v>
      </c>
      <c r="CC61" s="37" t="s">
        <v>103</v>
      </c>
      <c r="CD61" s="31" t="s">
        <v>135</v>
      </c>
      <c r="CE61" s="37" t="s">
        <v>103</v>
      </c>
      <c r="CF61" s="31" t="s">
        <v>135</v>
      </c>
      <c r="CG61" s="37" t="s">
        <v>103</v>
      </c>
      <c r="CH61" s="31" t="s">
        <v>135</v>
      </c>
      <c r="CI61" s="37" t="s">
        <v>103</v>
      </c>
      <c r="CJ61" s="31" t="s">
        <v>135</v>
      </c>
      <c r="CK61" s="37" t="s">
        <v>103</v>
      </c>
      <c r="CL61" s="31" t="s">
        <v>135</v>
      </c>
      <c r="CM61" s="37" t="s">
        <v>103</v>
      </c>
      <c r="CN61" s="31" t="s">
        <v>135</v>
      </c>
      <c r="CO61" s="37" t="s">
        <v>103</v>
      </c>
      <c r="CP61" s="31" t="s">
        <v>135</v>
      </c>
      <c r="CQ61" s="37" t="s">
        <v>103</v>
      </c>
      <c r="CR61" s="31" t="s">
        <v>135</v>
      </c>
      <c r="CS61" s="37" t="s">
        <v>103</v>
      </c>
      <c r="CT61" s="31" t="s">
        <v>135</v>
      </c>
      <c r="CU61" s="37" t="s">
        <v>103</v>
      </c>
      <c r="CV61" s="31" t="s">
        <v>135</v>
      </c>
      <c r="CW61" s="37" t="s">
        <v>103</v>
      </c>
      <c r="CZ61" s="31">
        <v>1500</v>
      </c>
      <c r="DA61" s="37" t="s">
        <v>103</v>
      </c>
      <c r="DB61" s="31">
        <v>1440</v>
      </c>
      <c r="DC61" s="37" t="s">
        <v>103</v>
      </c>
      <c r="DD61" s="31">
        <v>1420</v>
      </c>
      <c r="DE61" s="37" t="s">
        <v>103</v>
      </c>
      <c r="DF61" s="31">
        <v>1400</v>
      </c>
      <c r="DG61" s="37" t="s">
        <v>103</v>
      </c>
      <c r="DH61" s="31">
        <v>1380</v>
      </c>
      <c r="DI61" s="37" t="s">
        <v>103</v>
      </c>
      <c r="DJ61" s="31">
        <v>1350</v>
      </c>
      <c r="DK61" s="37" t="s">
        <v>103</v>
      </c>
      <c r="DL61" s="31">
        <v>1320</v>
      </c>
      <c r="DM61" s="37" t="s">
        <v>103</v>
      </c>
      <c r="DN61" s="31">
        <v>1290</v>
      </c>
      <c r="DO61" s="37" t="s">
        <v>103</v>
      </c>
      <c r="DP61" s="31">
        <v>1260</v>
      </c>
      <c r="DQ61" s="37" t="s">
        <v>103</v>
      </c>
      <c r="DR61" s="31">
        <v>1230</v>
      </c>
      <c r="DS61" s="37" t="s">
        <v>103</v>
      </c>
      <c r="DT61" s="31">
        <v>1190</v>
      </c>
      <c r="DU61" s="37" t="s">
        <v>103</v>
      </c>
      <c r="DV61" s="31">
        <v>1150</v>
      </c>
      <c r="DW61" s="37" t="s">
        <v>103</v>
      </c>
      <c r="DX61" s="31">
        <v>1120</v>
      </c>
      <c r="DY61" s="37" t="s">
        <v>103</v>
      </c>
      <c r="DZ61" s="31">
        <v>1080</v>
      </c>
      <c r="EA61" s="37" t="s">
        <v>103</v>
      </c>
      <c r="EB61" s="31">
        <v>1040</v>
      </c>
      <c r="EC61" s="37" t="s">
        <v>103</v>
      </c>
      <c r="ED61" s="31">
        <v>997</v>
      </c>
      <c r="EE61" s="37" t="s">
        <v>103</v>
      </c>
      <c r="EF61" s="31">
        <f t="shared" si="44"/>
        <v>956.5</v>
      </c>
      <c r="EG61" s="37" t="s">
        <v>103</v>
      </c>
      <c r="EH61" s="31">
        <v>916</v>
      </c>
      <c r="EI61" s="37" t="s">
        <v>103</v>
      </c>
      <c r="EJ61" s="31">
        <f t="shared" si="45"/>
        <v>875</v>
      </c>
      <c r="EK61" s="37" t="s">
        <v>103</v>
      </c>
      <c r="EL61" s="31">
        <v>834</v>
      </c>
      <c r="EM61" s="37" t="s">
        <v>103</v>
      </c>
      <c r="EN61" s="31">
        <f t="shared" si="46"/>
        <v>794</v>
      </c>
      <c r="EO61" s="37" t="s">
        <v>103</v>
      </c>
      <c r="EP61" s="31">
        <v>754</v>
      </c>
      <c r="EQ61" s="37" t="s">
        <v>103</v>
      </c>
      <c r="ER61" s="31">
        <f t="shared" si="47"/>
        <v>714.5</v>
      </c>
      <c r="ES61" s="37" t="s">
        <v>103</v>
      </c>
      <c r="ET61" s="31">
        <v>675</v>
      </c>
      <c r="EU61" s="37" t="s">
        <v>103</v>
      </c>
      <c r="EV61" s="31">
        <f t="shared" si="48"/>
        <v>637.5</v>
      </c>
      <c r="EW61" s="37" t="s">
        <v>103</v>
      </c>
      <c r="EX61" s="31">
        <v>600</v>
      </c>
      <c r="EY61" s="37" t="s">
        <v>103</v>
      </c>
      <c r="EZ61" s="31">
        <f t="shared" si="49"/>
        <v>564</v>
      </c>
      <c r="FA61" s="37" t="s">
        <v>103</v>
      </c>
      <c r="FB61" s="31">
        <v>528</v>
      </c>
      <c r="FC61" s="37" t="s">
        <v>103</v>
      </c>
      <c r="FD61" s="31">
        <f t="shared" si="50"/>
        <v>498</v>
      </c>
      <c r="FE61" s="37" t="s">
        <v>103</v>
      </c>
      <c r="FF61" s="31">
        <v>468</v>
      </c>
      <c r="FG61" s="37" t="s">
        <v>103</v>
      </c>
      <c r="FH61" s="31">
        <f t="shared" si="51"/>
        <v>443</v>
      </c>
      <c r="FI61" s="37" t="s">
        <v>103</v>
      </c>
      <c r="FJ61" s="31">
        <v>418</v>
      </c>
      <c r="FK61" s="37" t="s">
        <v>103</v>
      </c>
      <c r="FL61" s="31">
        <f t="shared" si="52"/>
        <v>396.5</v>
      </c>
      <c r="FM61" s="37" t="s">
        <v>103</v>
      </c>
      <c r="FN61" s="31">
        <v>375</v>
      </c>
      <c r="FO61" s="37" t="s">
        <v>103</v>
      </c>
      <c r="FP61" s="31">
        <f t="shared" si="53"/>
        <v>356.5</v>
      </c>
      <c r="FQ61" s="37" t="s">
        <v>103</v>
      </c>
      <c r="FR61" s="31">
        <v>338</v>
      </c>
      <c r="FS61" s="37" t="s">
        <v>103</v>
      </c>
      <c r="FT61" s="31" t="s">
        <v>135</v>
      </c>
      <c r="FU61" s="37" t="s">
        <v>103</v>
      </c>
      <c r="FV61" s="31" t="s">
        <v>135</v>
      </c>
      <c r="FW61" s="37" t="s">
        <v>103</v>
      </c>
      <c r="FX61" s="31" t="s">
        <v>135</v>
      </c>
      <c r="FY61" s="37" t="s">
        <v>103</v>
      </c>
      <c r="FZ61" s="31" t="s">
        <v>135</v>
      </c>
      <c r="GA61" s="37" t="s">
        <v>103</v>
      </c>
      <c r="GB61" s="31" t="s">
        <v>135</v>
      </c>
      <c r="GC61" s="37" t="s">
        <v>103</v>
      </c>
      <c r="GD61" s="31" t="s">
        <v>135</v>
      </c>
      <c r="GE61" s="37" t="s">
        <v>103</v>
      </c>
      <c r="GF61" s="31" t="s">
        <v>135</v>
      </c>
      <c r="GG61" s="37" t="s">
        <v>103</v>
      </c>
      <c r="GH61" s="31" t="s">
        <v>135</v>
      </c>
      <c r="GI61" s="37" t="s">
        <v>103</v>
      </c>
      <c r="GJ61" s="31" t="s">
        <v>135</v>
      </c>
      <c r="GK61" s="37" t="s">
        <v>103</v>
      </c>
      <c r="GL61" s="31" t="s">
        <v>135</v>
      </c>
      <c r="GM61" s="37" t="s">
        <v>103</v>
      </c>
    </row>
    <row r="62" spans="1:195">
      <c r="A62" s="19" t="s">
        <v>104</v>
      </c>
      <c r="B62" s="20">
        <v>4.46</v>
      </c>
      <c r="C62" s="21">
        <v>11.2</v>
      </c>
      <c r="D62" s="20">
        <v>5.66</v>
      </c>
      <c r="E62" s="20">
        <v>3.19</v>
      </c>
      <c r="F62" s="19">
        <v>152</v>
      </c>
      <c r="G62" s="21">
        <v>44.7</v>
      </c>
      <c r="H62" s="22">
        <f t="shared" si="33"/>
        <v>1.7742946708463951</v>
      </c>
      <c r="J62" s="31">
        <v>2010</v>
      </c>
      <c r="K62" s="37" t="s">
        <v>104</v>
      </c>
      <c r="L62" s="31">
        <v>1940</v>
      </c>
      <c r="M62" s="37" t="s">
        <v>104</v>
      </c>
      <c r="N62" s="31">
        <v>1910</v>
      </c>
      <c r="O62" s="37" t="s">
        <v>104</v>
      </c>
      <c r="P62" s="31">
        <v>1880</v>
      </c>
      <c r="Q62" s="37" t="s">
        <v>104</v>
      </c>
      <c r="R62" s="31">
        <v>1850</v>
      </c>
      <c r="S62" s="37" t="s">
        <v>104</v>
      </c>
      <c r="T62" s="31">
        <v>1810</v>
      </c>
      <c r="U62" s="37" t="s">
        <v>104</v>
      </c>
      <c r="V62" s="31">
        <v>1770</v>
      </c>
      <c r="W62" s="37" t="s">
        <v>104</v>
      </c>
      <c r="X62" s="31">
        <v>1730</v>
      </c>
      <c r="Y62" s="37" t="s">
        <v>104</v>
      </c>
      <c r="Z62" s="31">
        <v>1690</v>
      </c>
      <c r="AA62" s="37" t="s">
        <v>104</v>
      </c>
      <c r="AB62" s="31">
        <v>1640</v>
      </c>
      <c r="AC62" s="37" t="s">
        <v>104</v>
      </c>
      <c r="AD62" s="31">
        <v>1590</v>
      </c>
      <c r="AE62" s="37" t="s">
        <v>104</v>
      </c>
      <c r="AF62" s="31">
        <v>1540</v>
      </c>
      <c r="AG62" s="37" t="s">
        <v>104</v>
      </c>
      <c r="AH62" s="31">
        <v>1490</v>
      </c>
      <c r="AI62" s="37" t="s">
        <v>104</v>
      </c>
      <c r="AJ62" s="31">
        <v>1440</v>
      </c>
      <c r="AK62" s="37" t="s">
        <v>104</v>
      </c>
      <c r="AL62" s="31">
        <v>1380</v>
      </c>
      <c r="AM62" s="37" t="s">
        <v>104</v>
      </c>
      <c r="AN62" s="31">
        <v>1330</v>
      </c>
      <c r="AO62" s="37" t="s">
        <v>104</v>
      </c>
      <c r="AP62" s="31">
        <f t="shared" si="35"/>
        <v>1275</v>
      </c>
      <c r="AQ62" s="37" t="s">
        <v>104</v>
      </c>
      <c r="AR62" s="31">
        <v>1220</v>
      </c>
      <c r="AS62" s="37" t="s">
        <v>104</v>
      </c>
      <c r="AT62" s="31">
        <f t="shared" si="36"/>
        <v>1165</v>
      </c>
      <c r="AU62" s="37" t="s">
        <v>104</v>
      </c>
      <c r="AV62" s="31">
        <v>1110</v>
      </c>
      <c r="AW62" s="37" t="s">
        <v>104</v>
      </c>
      <c r="AX62" s="31">
        <f t="shared" si="37"/>
        <v>1054.5</v>
      </c>
      <c r="AY62" s="37" t="s">
        <v>104</v>
      </c>
      <c r="AZ62" s="31">
        <v>999</v>
      </c>
      <c r="BA62" s="37" t="s">
        <v>104</v>
      </c>
      <c r="BB62" s="31">
        <f t="shared" si="34"/>
        <v>946.5</v>
      </c>
      <c r="BC62" s="37" t="s">
        <v>104</v>
      </c>
      <c r="BD62" s="31">
        <v>894</v>
      </c>
      <c r="BE62" s="37" t="s">
        <v>104</v>
      </c>
      <c r="BF62" s="31">
        <f t="shared" si="38"/>
        <v>843.5</v>
      </c>
      <c r="BG62" s="37" t="s">
        <v>104</v>
      </c>
      <c r="BH62" s="31">
        <v>793</v>
      </c>
      <c r="BI62" s="37" t="s">
        <v>104</v>
      </c>
      <c r="BJ62" s="31">
        <f t="shared" si="39"/>
        <v>745</v>
      </c>
      <c r="BK62" s="37" t="s">
        <v>104</v>
      </c>
      <c r="BL62" s="31">
        <v>697</v>
      </c>
      <c r="BM62" s="37" t="s">
        <v>104</v>
      </c>
      <c r="BN62" s="31">
        <f t="shared" si="40"/>
        <v>657</v>
      </c>
      <c r="BO62" s="37" t="s">
        <v>104</v>
      </c>
      <c r="BP62" s="31">
        <v>617</v>
      </c>
      <c r="BQ62" s="37" t="s">
        <v>104</v>
      </c>
      <c r="BR62" s="31">
        <f t="shared" si="41"/>
        <v>584</v>
      </c>
      <c r="BS62" s="37" t="s">
        <v>104</v>
      </c>
      <c r="BT62" s="31">
        <v>551</v>
      </c>
      <c r="BU62" s="37" t="s">
        <v>104</v>
      </c>
      <c r="BV62" s="31">
        <f t="shared" si="42"/>
        <v>522.5</v>
      </c>
      <c r="BW62" s="37" t="s">
        <v>104</v>
      </c>
      <c r="BX62" s="31">
        <v>494</v>
      </c>
      <c r="BY62" s="37" t="s">
        <v>104</v>
      </c>
      <c r="BZ62" s="31">
        <f t="shared" si="43"/>
        <v>470</v>
      </c>
      <c r="CA62" s="37" t="s">
        <v>104</v>
      </c>
      <c r="CB62" s="31">
        <v>446</v>
      </c>
      <c r="CC62" s="37" t="s">
        <v>104</v>
      </c>
      <c r="CD62" s="31" t="s">
        <v>135</v>
      </c>
      <c r="CE62" s="37" t="s">
        <v>104</v>
      </c>
      <c r="CF62" s="31" t="s">
        <v>135</v>
      </c>
      <c r="CG62" s="37" t="s">
        <v>104</v>
      </c>
      <c r="CH62" s="31" t="s">
        <v>135</v>
      </c>
      <c r="CI62" s="37" t="s">
        <v>104</v>
      </c>
      <c r="CJ62" s="31" t="s">
        <v>135</v>
      </c>
      <c r="CK62" s="37" t="s">
        <v>104</v>
      </c>
      <c r="CL62" s="31" t="s">
        <v>135</v>
      </c>
      <c r="CM62" s="37" t="s">
        <v>104</v>
      </c>
      <c r="CN62" s="31" t="s">
        <v>135</v>
      </c>
      <c r="CO62" s="37" t="s">
        <v>104</v>
      </c>
      <c r="CP62" s="31" t="s">
        <v>135</v>
      </c>
      <c r="CQ62" s="37" t="s">
        <v>104</v>
      </c>
      <c r="CR62" s="31" t="s">
        <v>135</v>
      </c>
      <c r="CS62" s="37" t="s">
        <v>104</v>
      </c>
      <c r="CT62" s="31" t="s">
        <v>135</v>
      </c>
      <c r="CU62" s="37" t="s">
        <v>104</v>
      </c>
      <c r="CV62" s="31" t="s">
        <v>135</v>
      </c>
      <c r="CW62" s="37" t="s">
        <v>104</v>
      </c>
      <c r="CZ62" s="31">
        <v>1340</v>
      </c>
      <c r="DA62" s="37" t="s">
        <v>104</v>
      </c>
      <c r="DB62" s="31">
        <v>1290</v>
      </c>
      <c r="DC62" s="37" t="s">
        <v>104</v>
      </c>
      <c r="DD62" s="31">
        <v>1270</v>
      </c>
      <c r="DE62" s="37" t="s">
        <v>104</v>
      </c>
      <c r="DF62" s="31">
        <v>1250</v>
      </c>
      <c r="DG62" s="37" t="s">
        <v>104</v>
      </c>
      <c r="DH62" s="31">
        <v>1230</v>
      </c>
      <c r="DI62" s="37" t="s">
        <v>104</v>
      </c>
      <c r="DJ62" s="31">
        <v>1210</v>
      </c>
      <c r="DK62" s="37" t="s">
        <v>104</v>
      </c>
      <c r="DL62" s="31">
        <v>1180</v>
      </c>
      <c r="DM62" s="37" t="s">
        <v>104</v>
      </c>
      <c r="DN62" s="31">
        <v>1150</v>
      </c>
      <c r="DO62" s="37" t="s">
        <v>104</v>
      </c>
      <c r="DP62" s="31">
        <v>1120</v>
      </c>
      <c r="DQ62" s="37" t="s">
        <v>104</v>
      </c>
      <c r="DR62" s="31">
        <v>1090</v>
      </c>
      <c r="DS62" s="37" t="s">
        <v>104</v>
      </c>
      <c r="DT62" s="31">
        <v>1060</v>
      </c>
      <c r="DU62" s="37" t="s">
        <v>104</v>
      </c>
      <c r="DV62" s="31">
        <v>1030</v>
      </c>
      <c r="DW62" s="37" t="s">
        <v>104</v>
      </c>
      <c r="DX62" s="31">
        <v>992</v>
      </c>
      <c r="DY62" s="37" t="s">
        <v>104</v>
      </c>
      <c r="DZ62" s="31">
        <v>957</v>
      </c>
      <c r="EA62" s="37" t="s">
        <v>104</v>
      </c>
      <c r="EB62" s="31">
        <v>921</v>
      </c>
      <c r="EC62" s="37" t="s">
        <v>104</v>
      </c>
      <c r="ED62" s="31">
        <v>885</v>
      </c>
      <c r="EE62" s="37" t="s">
        <v>104</v>
      </c>
      <c r="EF62" s="31">
        <f t="shared" si="44"/>
        <v>848</v>
      </c>
      <c r="EG62" s="37" t="s">
        <v>104</v>
      </c>
      <c r="EH62" s="31">
        <v>811</v>
      </c>
      <c r="EI62" s="37" t="s">
        <v>104</v>
      </c>
      <c r="EJ62" s="31">
        <f t="shared" si="45"/>
        <v>774</v>
      </c>
      <c r="EK62" s="37" t="s">
        <v>104</v>
      </c>
      <c r="EL62" s="31">
        <v>737</v>
      </c>
      <c r="EM62" s="37" t="s">
        <v>104</v>
      </c>
      <c r="EN62" s="31">
        <f t="shared" si="46"/>
        <v>701</v>
      </c>
      <c r="EO62" s="37" t="s">
        <v>104</v>
      </c>
      <c r="EP62" s="31">
        <v>665</v>
      </c>
      <c r="EQ62" s="37" t="s">
        <v>104</v>
      </c>
      <c r="ER62" s="31">
        <f t="shared" si="47"/>
        <v>630</v>
      </c>
      <c r="ES62" s="37" t="s">
        <v>104</v>
      </c>
      <c r="ET62" s="31">
        <v>595</v>
      </c>
      <c r="EU62" s="37" t="s">
        <v>104</v>
      </c>
      <c r="EV62" s="31">
        <f t="shared" si="48"/>
        <v>561</v>
      </c>
      <c r="EW62" s="37" t="s">
        <v>104</v>
      </c>
      <c r="EX62" s="31">
        <v>527</v>
      </c>
      <c r="EY62" s="37" t="s">
        <v>104</v>
      </c>
      <c r="EZ62" s="31">
        <f t="shared" si="49"/>
        <v>495.5</v>
      </c>
      <c r="FA62" s="37" t="s">
        <v>104</v>
      </c>
      <c r="FB62" s="31">
        <v>464</v>
      </c>
      <c r="FC62" s="37" t="s">
        <v>104</v>
      </c>
      <c r="FD62" s="31">
        <f t="shared" si="50"/>
        <v>437.5</v>
      </c>
      <c r="FE62" s="37" t="s">
        <v>104</v>
      </c>
      <c r="FF62" s="31">
        <v>411</v>
      </c>
      <c r="FG62" s="37" t="s">
        <v>104</v>
      </c>
      <c r="FH62" s="31">
        <f t="shared" si="51"/>
        <v>388.5</v>
      </c>
      <c r="FI62" s="37" t="s">
        <v>104</v>
      </c>
      <c r="FJ62" s="31">
        <v>366</v>
      </c>
      <c r="FK62" s="37" t="s">
        <v>104</v>
      </c>
      <c r="FL62" s="31">
        <f t="shared" si="52"/>
        <v>347.5</v>
      </c>
      <c r="FM62" s="37" t="s">
        <v>104</v>
      </c>
      <c r="FN62" s="31">
        <v>329</v>
      </c>
      <c r="FO62" s="37" t="s">
        <v>104</v>
      </c>
      <c r="FP62" s="31">
        <f t="shared" si="53"/>
        <v>313</v>
      </c>
      <c r="FQ62" s="37" t="s">
        <v>104</v>
      </c>
      <c r="FR62" s="31">
        <v>297</v>
      </c>
      <c r="FS62" s="37" t="s">
        <v>104</v>
      </c>
      <c r="FT62" s="31" t="s">
        <v>135</v>
      </c>
      <c r="FU62" s="37" t="s">
        <v>104</v>
      </c>
      <c r="FV62" s="31" t="s">
        <v>135</v>
      </c>
      <c r="FW62" s="37" t="s">
        <v>104</v>
      </c>
      <c r="FX62" s="31" t="s">
        <v>135</v>
      </c>
      <c r="FY62" s="37" t="s">
        <v>104</v>
      </c>
      <c r="FZ62" s="31" t="s">
        <v>135</v>
      </c>
      <c r="GA62" s="37" t="s">
        <v>104</v>
      </c>
      <c r="GB62" s="31" t="s">
        <v>135</v>
      </c>
      <c r="GC62" s="37" t="s">
        <v>104</v>
      </c>
      <c r="GD62" s="31" t="s">
        <v>135</v>
      </c>
      <c r="GE62" s="37" t="s">
        <v>104</v>
      </c>
      <c r="GF62" s="31" t="s">
        <v>135</v>
      </c>
      <c r="GG62" s="37" t="s">
        <v>104</v>
      </c>
      <c r="GH62" s="31" t="s">
        <v>135</v>
      </c>
      <c r="GI62" s="37" t="s">
        <v>104</v>
      </c>
      <c r="GJ62" s="31" t="s">
        <v>135</v>
      </c>
      <c r="GK62" s="37" t="s">
        <v>104</v>
      </c>
      <c r="GL62" s="31" t="s">
        <v>135</v>
      </c>
      <c r="GM62" s="37" t="s">
        <v>104</v>
      </c>
    </row>
    <row r="63" spans="1:195">
      <c r="A63" s="19" t="s">
        <v>105</v>
      </c>
      <c r="B63" s="20">
        <v>4.96</v>
      </c>
      <c r="C63" s="21">
        <v>12.3</v>
      </c>
      <c r="D63" s="20">
        <v>5.58</v>
      </c>
      <c r="E63" s="20">
        <v>3.16</v>
      </c>
      <c r="F63" s="19">
        <v>136</v>
      </c>
      <c r="G63" s="21">
        <v>39.9</v>
      </c>
      <c r="H63" s="22">
        <f t="shared" si="33"/>
        <v>1.7658227848101264</v>
      </c>
      <c r="J63" s="31">
        <v>1800</v>
      </c>
      <c r="K63" s="37" t="s">
        <v>105</v>
      </c>
      <c r="L63" s="31">
        <v>1730</v>
      </c>
      <c r="M63" s="37" t="s">
        <v>105</v>
      </c>
      <c r="N63" s="31">
        <v>1710</v>
      </c>
      <c r="O63" s="37" t="s">
        <v>105</v>
      </c>
      <c r="P63" s="31">
        <v>1680</v>
      </c>
      <c r="Q63" s="37" t="s">
        <v>105</v>
      </c>
      <c r="R63" s="31">
        <v>1650</v>
      </c>
      <c r="S63" s="37" t="s">
        <v>105</v>
      </c>
      <c r="T63" s="31">
        <v>1620</v>
      </c>
      <c r="U63" s="37" t="s">
        <v>105</v>
      </c>
      <c r="V63" s="31">
        <v>1580</v>
      </c>
      <c r="W63" s="37" t="s">
        <v>105</v>
      </c>
      <c r="X63" s="31">
        <v>1540</v>
      </c>
      <c r="Y63" s="37" t="s">
        <v>105</v>
      </c>
      <c r="Z63" s="31">
        <v>1500</v>
      </c>
      <c r="AA63" s="37" t="s">
        <v>105</v>
      </c>
      <c r="AB63" s="31">
        <v>1460</v>
      </c>
      <c r="AC63" s="37" t="s">
        <v>105</v>
      </c>
      <c r="AD63" s="31">
        <v>1420</v>
      </c>
      <c r="AE63" s="37" t="s">
        <v>105</v>
      </c>
      <c r="AF63" s="31">
        <v>1370</v>
      </c>
      <c r="AG63" s="37" t="s">
        <v>105</v>
      </c>
      <c r="AH63" s="31">
        <v>1320</v>
      </c>
      <c r="AI63" s="37" t="s">
        <v>105</v>
      </c>
      <c r="AJ63" s="31">
        <v>1280</v>
      </c>
      <c r="AK63" s="37" t="s">
        <v>105</v>
      </c>
      <c r="AL63" s="31">
        <v>1230</v>
      </c>
      <c r="AM63" s="37" t="s">
        <v>105</v>
      </c>
      <c r="AN63" s="31">
        <v>1180</v>
      </c>
      <c r="AO63" s="37" t="s">
        <v>105</v>
      </c>
      <c r="AP63" s="31">
        <f t="shared" si="35"/>
        <v>1130</v>
      </c>
      <c r="AQ63" s="37" t="s">
        <v>105</v>
      </c>
      <c r="AR63" s="31">
        <v>1080</v>
      </c>
      <c r="AS63" s="37" t="s">
        <v>105</v>
      </c>
      <c r="AT63" s="31">
        <f t="shared" si="36"/>
        <v>1029</v>
      </c>
      <c r="AU63" s="37" t="s">
        <v>105</v>
      </c>
      <c r="AV63" s="31">
        <v>978</v>
      </c>
      <c r="AW63" s="37" t="s">
        <v>105</v>
      </c>
      <c r="AX63" s="31">
        <f t="shared" si="37"/>
        <v>929</v>
      </c>
      <c r="AY63" s="37" t="s">
        <v>105</v>
      </c>
      <c r="AZ63" s="31">
        <v>880</v>
      </c>
      <c r="BA63" s="37" t="s">
        <v>105</v>
      </c>
      <c r="BB63" s="31">
        <f t="shared" si="34"/>
        <v>833</v>
      </c>
      <c r="BC63" s="37" t="s">
        <v>105</v>
      </c>
      <c r="BD63" s="31">
        <v>786</v>
      </c>
      <c r="BE63" s="37" t="s">
        <v>105</v>
      </c>
      <c r="BF63" s="31">
        <f t="shared" si="38"/>
        <v>740.5</v>
      </c>
      <c r="BG63" s="37" t="s">
        <v>105</v>
      </c>
      <c r="BH63" s="31">
        <v>695</v>
      </c>
      <c r="BI63" s="37" t="s">
        <v>105</v>
      </c>
      <c r="BJ63" s="31">
        <f t="shared" si="39"/>
        <v>652.5</v>
      </c>
      <c r="BK63" s="37" t="s">
        <v>105</v>
      </c>
      <c r="BL63" s="31">
        <v>610</v>
      </c>
      <c r="BM63" s="37" t="s">
        <v>105</v>
      </c>
      <c r="BN63" s="31">
        <f t="shared" si="40"/>
        <v>575.5</v>
      </c>
      <c r="BO63" s="37" t="s">
        <v>105</v>
      </c>
      <c r="BP63" s="31">
        <v>541</v>
      </c>
      <c r="BQ63" s="37" t="s">
        <v>105</v>
      </c>
      <c r="BR63" s="31">
        <f t="shared" si="41"/>
        <v>511.5</v>
      </c>
      <c r="BS63" s="37" t="s">
        <v>105</v>
      </c>
      <c r="BT63" s="31">
        <v>482</v>
      </c>
      <c r="BU63" s="37" t="s">
        <v>105</v>
      </c>
      <c r="BV63" s="31">
        <f t="shared" si="42"/>
        <v>457.5</v>
      </c>
      <c r="BW63" s="37" t="s">
        <v>105</v>
      </c>
      <c r="BX63" s="31">
        <v>433</v>
      </c>
      <c r="BY63" s="37" t="s">
        <v>105</v>
      </c>
      <c r="BZ63" s="31">
        <f t="shared" si="43"/>
        <v>412</v>
      </c>
      <c r="CA63" s="37" t="s">
        <v>105</v>
      </c>
      <c r="CB63" s="31">
        <v>391</v>
      </c>
      <c r="CC63" s="37" t="s">
        <v>105</v>
      </c>
      <c r="CD63" s="31" t="s">
        <v>135</v>
      </c>
      <c r="CE63" s="37" t="s">
        <v>105</v>
      </c>
      <c r="CF63" s="31" t="s">
        <v>135</v>
      </c>
      <c r="CG63" s="37" t="s">
        <v>105</v>
      </c>
      <c r="CH63" s="31" t="s">
        <v>135</v>
      </c>
      <c r="CI63" s="37" t="s">
        <v>105</v>
      </c>
      <c r="CJ63" s="31" t="s">
        <v>135</v>
      </c>
      <c r="CK63" s="37" t="s">
        <v>105</v>
      </c>
      <c r="CL63" s="31" t="s">
        <v>135</v>
      </c>
      <c r="CM63" s="37" t="s">
        <v>105</v>
      </c>
      <c r="CN63" s="31" t="s">
        <v>135</v>
      </c>
      <c r="CO63" s="37" t="s">
        <v>105</v>
      </c>
      <c r="CP63" s="31" t="s">
        <v>135</v>
      </c>
      <c r="CQ63" s="37" t="s">
        <v>105</v>
      </c>
      <c r="CR63" s="31" t="s">
        <v>135</v>
      </c>
      <c r="CS63" s="37" t="s">
        <v>105</v>
      </c>
      <c r="CT63" s="31" t="s">
        <v>135</v>
      </c>
      <c r="CU63" s="37" t="s">
        <v>105</v>
      </c>
      <c r="CV63" s="31" t="s">
        <v>135</v>
      </c>
      <c r="CW63" s="37" t="s">
        <v>105</v>
      </c>
      <c r="CZ63" s="31">
        <v>1190</v>
      </c>
      <c r="DA63" s="37" t="s">
        <v>105</v>
      </c>
      <c r="DB63" s="31">
        <v>1150</v>
      </c>
      <c r="DC63" s="37" t="s">
        <v>105</v>
      </c>
      <c r="DD63" s="31">
        <v>1130</v>
      </c>
      <c r="DE63" s="37" t="s">
        <v>105</v>
      </c>
      <c r="DF63" s="31">
        <v>1120</v>
      </c>
      <c r="DG63" s="37" t="s">
        <v>105</v>
      </c>
      <c r="DH63" s="31">
        <v>1100</v>
      </c>
      <c r="DI63" s="37" t="s">
        <v>105</v>
      </c>
      <c r="DJ63" s="31">
        <v>1080</v>
      </c>
      <c r="DK63" s="37" t="s">
        <v>105</v>
      </c>
      <c r="DL63" s="31">
        <v>1050</v>
      </c>
      <c r="DM63" s="37" t="s">
        <v>105</v>
      </c>
      <c r="DN63" s="31">
        <v>1030</v>
      </c>
      <c r="DO63" s="37" t="s">
        <v>105</v>
      </c>
      <c r="DP63" s="31">
        <v>1000</v>
      </c>
      <c r="DQ63" s="37" t="s">
        <v>105</v>
      </c>
      <c r="DR63" s="31">
        <v>972</v>
      </c>
      <c r="DS63" s="37" t="s">
        <v>105</v>
      </c>
      <c r="DT63" s="31">
        <v>942</v>
      </c>
      <c r="DU63" s="37" t="s">
        <v>105</v>
      </c>
      <c r="DV63" s="31">
        <v>912</v>
      </c>
      <c r="DW63" s="37" t="s">
        <v>105</v>
      </c>
      <c r="DX63" s="31">
        <v>881</v>
      </c>
      <c r="DY63" s="37" t="s">
        <v>105</v>
      </c>
      <c r="DZ63" s="31">
        <v>849</v>
      </c>
      <c r="EA63" s="37" t="s">
        <v>105</v>
      </c>
      <c r="EB63" s="31">
        <v>816</v>
      </c>
      <c r="EC63" s="37" t="s">
        <v>105</v>
      </c>
      <c r="ED63" s="31">
        <v>784</v>
      </c>
      <c r="EE63" s="37" t="s">
        <v>105</v>
      </c>
      <c r="EF63" s="31">
        <f t="shared" si="44"/>
        <v>750.5</v>
      </c>
      <c r="EG63" s="37" t="s">
        <v>105</v>
      </c>
      <c r="EH63" s="31">
        <v>717</v>
      </c>
      <c r="EI63" s="37" t="s">
        <v>105</v>
      </c>
      <c r="EJ63" s="31">
        <f t="shared" si="45"/>
        <v>684</v>
      </c>
      <c r="EK63" s="37" t="s">
        <v>105</v>
      </c>
      <c r="EL63" s="31">
        <v>651</v>
      </c>
      <c r="EM63" s="37" t="s">
        <v>105</v>
      </c>
      <c r="EN63" s="31">
        <f t="shared" si="46"/>
        <v>618.5</v>
      </c>
      <c r="EO63" s="37" t="s">
        <v>105</v>
      </c>
      <c r="EP63" s="31">
        <v>586</v>
      </c>
      <c r="EQ63" s="37" t="s">
        <v>105</v>
      </c>
      <c r="ER63" s="31">
        <f t="shared" si="47"/>
        <v>554.5</v>
      </c>
      <c r="ES63" s="37" t="s">
        <v>105</v>
      </c>
      <c r="ET63" s="31">
        <v>523</v>
      </c>
      <c r="EU63" s="37" t="s">
        <v>105</v>
      </c>
      <c r="EV63" s="31">
        <f t="shared" si="48"/>
        <v>492.5</v>
      </c>
      <c r="EW63" s="37" t="s">
        <v>105</v>
      </c>
      <c r="EX63" s="31">
        <v>462</v>
      </c>
      <c r="EY63" s="37" t="s">
        <v>105</v>
      </c>
      <c r="EZ63" s="31">
        <f t="shared" si="49"/>
        <v>434</v>
      </c>
      <c r="FA63" s="37" t="s">
        <v>105</v>
      </c>
      <c r="FB63" s="31">
        <v>406</v>
      </c>
      <c r="FC63" s="37" t="s">
        <v>105</v>
      </c>
      <c r="FD63" s="31">
        <f t="shared" si="50"/>
        <v>383</v>
      </c>
      <c r="FE63" s="37" t="s">
        <v>105</v>
      </c>
      <c r="FF63" s="31">
        <v>360</v>
      </c>
      <c r="FG63" s="37" t="s">
        <v>105</v>
      </c>
      <c r="FH63" s="31">
        <f t="shared" si="51"/>
        <v>340.5</v>
      </c>
      <c r="FI63" s="37" t="s">
        <v>105</v>
      </c>
      <c r="FJ63" s="31">
        <v>321</v>
      </c>
      <c r="FK63" s="37" t="s">
        <v>105</v>
      </c>
      <c r="FL63" s="31">
        <f t="shared" si="52"/>
        <v>304.5</v>
      </c>
      <c r="FM63" s="37" t="s">
        <v>105</v>
      </c>
      <c r="FN63" s="31">
        <v>288</v>
      </c>
      <c r="FO63" s="37" t="s">
        <v>105</v>
      </c>
      <c r="FP63" s="31">
        <f t="shared" si="53"/>
        <v>274</v>
      </c>
      <c r="FQ63" s="37" t="s">
        <v>105</v>
      </c>
      <c r="FR63" s="31">
        <v>260</v>
      </c>
      <c r="FS63" s="37" t="s">
        <v>105</v>
      </c>
      <c r="FT63" s="31" t="s">
        <v>135</v>
      </c>
      <c r="FU63" s="37" t="s">
        <v>105</v>
      </c>
      <c r="FV63" s="31" t="s">
        <v>135</v>
      </c>
      <c r="FW63" s="37" t="s">
        <v>105</v>
      </c>
      <c r="FX63" s="31" t="s">
        <v>135</v>
      </c>
      <c r="FY63" s="37" t="s">
        <v>105</v>
      </c>
      <c r="FZ63" s="31" t="s">
        <v>135</v>
      </c>
      <c r="GA63" s="37" t="s">
        <v>105</v>
      </c>
      <c r="GB63" s="31" t="s">
        <v>135</v>
      </c>
      <c r="GC63" s="37" t="s">
        <v>105</v>
      </c>
      <c r="GD63" s="31" t="s">
        <v>135</v>
      </c>
      <c r="GE63" s="37" t="s">
        <v>105</v>
      </c>
      <c r="GF63" s="31" t="s">
        <v>135</v>
      </c>
      <c r="GG63" s="37" t="s">
        <v>105</v>
      </c>
      <c r="GH63" s="31" t="s">
        <v>135</v>
      </c>
      <c r="GI63" s="37" t="s">
        <v>105</v>
      </c>
      <c r="GJ63" s="31" t="s">
        <v>135</v>
      </c>
      <c r="GK63" s="37" t="s">
        <v>105</v>
      </c>
      <c r="GL63" s="31" t="s">
        <v>135</v>
      </c>
      <c r="GM63" s="37" t="s">
        <v>105</v>
      </c>
    </row>
    <row r="64" spans="1:195">
      <c r="A64" s="19" t="s">
        <v>106</v>
      </c>
      <c r="B64" s="20">
        <v>5.57</v>
      </c>
      <c r="C64" s="21">
        <v>13.7</v>
      </c>
      <c r="D64" s="20">
        <v>5.51</v>
      </c>
      <c r="E64" s="20">
        <v>3.13</v>
      </c>
      <c r="F64" s="19">
        <v>120</v>
      </c>
      <c r="G64" s="21">
        <v>35.200000000000003</v>
      </c>
      <c r="H64" s="22">
        <f t="shared" si="33"/>
        <v>1.7603833865814695</v>
      </c>
      <c r="J64" s="31">
        <v>1580</v>
      </c>
      <c r="K64" s="37" t="s">
        <v>106</v>
      </c>
      <c r="L64" s="31">
        <v>1520</v>
      </c>
      <c r="M64" s="37" t="s">
        <v>106</v>
      </c>
      <c r="N64" s="31">
        <v>1500</v>
      </c>
      <c r="O64" s="37" t="s">
        <v>106</v>
      </c>
      <c r="P64" s="31">
        <v>1480</v>
      </c>
      <c r="Q64" s="37" t="s">
        <v>106</v>
      </c>
      <c r="R64" s="31">
        <v>1540</v>
      </c>
      <c r="S64" s="37" t="s">
        <v>106</v>
      </c>
      <c r="T64" s="31">
        <v>1420</v>
      </c>
      <c r="U64" s="37" t="s">
        <v>106</v>
      </c>
      <c r="V64" s="31">
        <v>1390</v>
      </c>
      <c r="W64" s="37" t="s">
        <v>106</v>
      </c>
      <c r="X64" s="31">
        <v>1360</v>
      </c>
      <c r="Y64" s="37" t="s">
        <v>106</v>
      </c>
      <c r="Z64" s="31">
        <v>1320</v>
      </c>
      <c r="AA64" s="37" t="s">
        <v>106</v>
      </c>
      <c r="AB64" s="31">
        <v>1280</v>
      </c>
      <c r="AC64" s="37" t="s">
        <v>106</v>
      </c>
      <c r="AD64" s="31">
        <v>1240</v>
      </c>
      <c r="AE64" s="37" t="s">
        <v>106</v>
      </c>
      <c r="AF64" s="31">
        <v>1200</v>
      </c>
      <c r="AG64" s="37" t="s">
        <v>106</v>
      </c>
      <c r="AH64" s="31">
        <v>1160</v>
      </c>
      <c r="AI64" s="37" t="s">
        <v>106</v>
      </c>
      <c r="AJ64" s="31">
        <v>1120</v>
      </c>
      <c r="AK64" s="37" t="s">
        <v>106</v>
      </c>
      <c r="AL64" s="31">
        <v>1070</v>
      </c>
      <c r="AM64" s="37" t="s">
        <v>106</v>
      </c>
      <c r="AN64" s="31">
        <v>1030</v>
      </c>
      <c r="AO64" s="37" t="s">
        <v>106</v>
      </c>
      <c r="AP64" s="31">
        <f t="shared" si="35"/>
        <v>986</v>
      </c>
      <c r="AQ64" s="37" t="s">
        <v>106</v>
      </c>
      <c r="AR64" s="31">
        <v>942</v>
      </c>
      <c r="AS64" s="37" t="s">
        <v>106</v>
      </c>
      <c r="AT64" s="31">
        <f t="shared" si="36"/>
        <v>897.5</v>
      </c>
      <c r="AU64" s="37" t="s">
        <v>106</v>
      </c>
      <c r="AV64" s="31">
        <v>853</v>
      </c>
      <c r="AW64" s="37" t="s">
        <v>106</v>
      </c>
      <c r="AX64" s="31">
        <f t="shared" si="37"/>
        <v>809.5</v>
      </c>
      <c r="AY64" s="37" t="s">
        <v>106</v>
      </c>
      <c r="AZ64" s="31">
        <v>766</v>
      </c>
      <c r="BA64" s="37" t="s">
        <v>106</v>
      </c>
      <c r="BB64" s="31">
        <f t="shared" si="34"/>
        <v>724</v>
      </c>
      <c r="BC64" s="37" t="s">
        <v>106</v>
      </c>
      <c r="BD64" s="31">
        <v>682</v>
      </c>
      <c r="BE64" s="37" t="s">
        <v>106</v>
      </c>
      <c r="BF64" s="31">
        <f t="shared" si="38"/>
        <v>641.5</v>
      </c>
      <c r="BG64" s="37" t="s">
        <v>106</v>
      </c>
      <c r="BH64" s="31">
        <v>601</v>
      </c>
      <c r="BI64" s="37" t="s">
        <v>106</v>
      </c>
      <c r="BJ64" s="31">
        <f t="shared" si="39"/>
        <v>564.5</v>
      </c>
      <c r="BK64" s="37" t="s">
        <v>106</v>
      </c>
      <c r="BL64" s="31">
        <v>528</v>
      </c>
      <c r="BM64" s="37" t="s">
        <v>106</v>
      </c>
      <c r="BN64" s="31">
        <f t="shared" si="40"/>
        <v>498</v>
      </c>
      <c r="BO64" s="37" t="s">
        <v>106</v>
      </c>
      <c r="BP64" s="31">
        <v>468</v>
      </c>
      <c r="BQ64" s="37" t="s">
        <v>106</v>
      </c>
      <c r="BR64" s="31">
        <f t="shared" si="41"/>
        <v>442.5</v>
      </c>
      <c r="BS64" s="37" t="s">
        <v>106</v>
      </c>
      <c r="BT64" s="31">
        <v>417</v>
      </c>
      <c r="BU64" s="37" t="s">
        <v>106</v>
      </c>
      <c r="BV64" s="31">
        <f t="shared" si="42"/>
        <v>396</v>
      </c>
      <c r="BW64" s="37" t="s">
        <v>106</v>
      </c>
      <c r="BX64" s="31">
        <v>375</v>
      </c>
      <c r="BY64" s="37" t="s">
        <v>106</v>
      </c>
      <c r="BZ64" s="31">
        <f t="shared" si="43"/>
        <v>356.5</v>
      </c>
      <c r="CA64" s="37" t="s">
        <v>106</v>
      </c>
      <c r="CB64" s="31">
        <v>338</v>
      </c>
      <c r="CC64" s="37" t="s">
        <v>106</v>
      </c>
      <c r="CD64" s="31" t="s">
        <v>135</v>
      </c>
      <c r="CE64" s="37" t="s">
        <v>106</v>
      </c>
      <c r="CF64" s="31" t="s">
        <v>135</v>
      </c>
      <c r="CG64" s="37" t="s">
        <v>106</v>
      </c>
      <c r="CH64" s="31" t="s">
        <v>135</v>
      </c>
      <c r="CI64" s="37" t="s">
        <v>106</v>
      </c>
      <c r="CJ64" s="31" t="s">
        <v>135</v>
      </c>
      <c r="CK64" s="37" t="s">
        <v>106</v>
      </c>
      <c r="CL64" s="31" t="s">
        <v>135</v>
      </c>
      <c r="CM64" s="37" t="s">
        <v>106</v>
      </c>
      <c r="CN64" s="31" t="s">
        <v>135</v>
      </c>
      <c r="CO64" s="37" t="s">
        <v>106</v>
      </c>
      <c r="CP64" s="31" t="s">
        <v>135</v>
      </c>
      <c r="CQ64" s="37" t="s">
        <v>106</v>
      </c>
      <c r="CR64" s="31" t="s">
        <v>135</v>
      </c>
      <c r="CS64" s="37" t="s">
        <v>106</v>
      </c>
      <c r="CT64" s="31" t="s">
        <v>135</v>
      </c>
      <c r="CU64" s="37" t="s">
        <v>106</v>
      </c>
      <c r="CV64" s="31" t="s">
        <v>135</v>
      </c>
      <c r="CW64" s="37" t="s">
        <v>106</v>
      </c>
      <c r="CZ64" s="31">
        <v>1050</v>
      </c>
      <c r="DA64" s="37" t="s">
        <v>106</v>
      </c>
      <c r="DB64" s="31">
        <v>1010</v>
      </c>
      <c r="DC64" s="37" t="s">
        <v>106</v>
      </c>
      <c r="DD64" s="31">
        <v>1000</v>
      </c>
      <c r="DE64" s="37" t="s">
        <v>106</v>
      </c>
      <c r="DF64" s="31">
        <v>984</v>
      </c>
      <c r="DG64" s="37" t="s">
        <v>106</v>
      </c>
      <c r="DH64" s="31">
        <v>966</v>
      </c>
      <c r="DI64" s="37" t="s">
        <v>106</v>
      </c>
      <c r="DJ64" s="31">
        <v>947</v>
      </c>
      <c r="DK64" s="37" t="s">
        <v>106</v>
      </c>
      <c r="DL64" s="31">
        <v>925</v>
      </c>
      <c r="DM64" s="37" t="s">
        <v>106</v>
      </c>
      <c r="DN64" s="31">
        <v>903</v>
      </c>
      <c r="DO64" s="37" t="s">
        <v>106</v>
      </c>
      <c r="DP64" s="31">
        <v>879</v>
      </c>
      <c r="DQ64" s="37" t="s">
        <v>106</v>
      </c>
      <c r="DR64" s="31">
        <v>854</v>
      </c>
      <c r="DS64" s="37" t="s">
        <v>106</v>
      </c>
      <c r="DT64" s="31">
        <v>828</v>
      </c>
      <c r="DU64" s="37" t="s">
        <v>106</v>
      </c>
      <c r="DV64" s="31">
        <v>800</v>
      </c>
      <c r="DW64" s="37" t="s">
        <v>106</v>
      </c>
      <c r="DX64" s="31">
        <v>773</v>
      </c>
      <c r="DY64" s="37" t="s">
        <v>106</v>
      </c>
      <c r="DZ64" s="31">
        <v>744</v>
      </c>
      <c r="EA64" s="37" t="s">
        <v>106</v>
      </c>
      <c r="EB64" s="31">
        <v>715</v>
      </c>
      <c r="EC64" s="37" t="s">
        <v>106</v>
      </c>
      <c r="ED64" s="31">
        <v>686</v>
      </c>
      <c r="EE64" s="37" t="s">
        <v>106</v>
      </c>
      <c r="EF64" s="31">
        <f t="shared" si="44"/>
        <v>656</v>
      </c>
      <c r="EG64" s="37" t="s">
        <v>106</v>
      </c>
      <c r="EH64" s="31">
        <v>626</v>
      </c>
      <c r="EI64" s="37" t="s">
        <v>106</v>
      </c>
      <c r="EJ64" s="31">
        <f t="shared" si="45"/>
        <v>596.5</v>
      </c>
      <c r="EK64" s="37" t="s">
        <v>106</v>
      </c>
      <c r="EL64" s="31">
        <v>567</v>
      </c>
      <c r="EM64" s="37" t="s">
        <v>106</v>
      </c>
      <c r="EN64" s="31">
        <f t="shared" si="46"/>
        <v>538.5</v>
      </c>
      <c r="EO64" s="37" t="s">
        <v>106</v>
      </c>
      <c r="EP64" s="31">
        <v>510</v>
      </c>
      <c r="EQ64" s="37" t="s">
        <v>106</v>
      </c>
      <c r="ER64" s="31">
        <f t="shared" si="47"/>
        <v>482</v>
      </c>
      <c r="ES64" s="37" t="s">
        <v>106</v>
      </c>
      <c r="ET64" s="31">
        <v>454</v>
      </c>
      <c r="EU64" s="37" t="s">
        <v>106</v>
      </c>
      <c r="EV64" s="31">
        <f t="shared" si="48"/>
        <v>427</v>
      </c>
      <c r="EW64" s="37" t="s">
        <v>106</v>
      </c>
      <c r="EX64" s="31">
        <v>400</v>
      </c>
      <c r="EY64" s="37" t="s">
        <v>106</v>
      </c>
      <c r="EZ64" s="31">
        <f t="shared" si="49"/>
        <v>376</v>
      </c>
      <c r="FA64" s="37" t="s">
        <v>106</v>
      </c>
      <c r="FB64" s="31">
        <v>352</v>
      </c>
      <c r="FC64" s="37" t="s">
        <v>106</v>
      </c>
      <c r="FD64" s="31">
        <f t="shared" si="50"/>
        <v>331.5</v>
      </c>
      <c r="FE64" s="37" t="s">
        <v>106</v>
      </c>
      <c r="FF64" s="31">
        <v>311</v>
      </c>
      <c r="FG64" s="37" t="s">
        <v>106</v>
      </c>
      <c r="FH64" s="31">
        <f t="shared" si="51"/>
        <v>294.5</v>
      </c>
      <c r="FI64" s="37" t="s">
        <v>106</v>
      </c>
      <c r="FJ64" s="31">
        <v>278</v>
      </c>
      <c r="FK64" s="37" t="s">
        <v>106</v>
      </c>
      <c r="FL64" s="31">
        <f t="shared" si="52"/>
        <v>263.5</v>
      </c>
      <c r="FM64" s="37" t="s">
        <v>106</v>
      </c>
      <c r="FN64" s="31">
        <v>249</v>
      </c>
      <c r="FO64" s="37" t="s">
        <v>106</v>
      </c>
      <c r="FP64" s="31">
        <f t="shared" si="53"/>
        <v>237</v>
      </c>
      <c r="FQ64" s="37" t="s">
        <v>106</v>
      </c>
      <c r="FR64" s="31">
        <v>225</v>
      </c>
      <c r="FS64" s="37" t="s">
        <v>106</v>
      </c>
      <c r="FT64" s="31" t="s">
        <v>135</v>
      </c>
      <c r="FU64" s="37" t="s">
        <v>106</v>
      </c>
      <c r="FV64" s="31" t="s">
        <v>135</v>
      </c>
      <c r="FW64" s="37" t="s">
        <v>106</v>
      </c>
      <c r="FX64" s="31" t="s">
        <v>135</v>
      </c>
      <c r="FY64" s="37" t="s">
        <v>106</v>
      </c>
      <c r="FZ64" s="31" t="s">
        <v>135</v>
      </c>
      <c r="GA64" s="37" t="s">
        <v>106</v>
      </c>
      <c r="GB64" s="31" t="s">
        <v>135</v>
      </c>
      <c r="GC64" s="37" t="s">
        <v>106</v>
      </c>
      <c r="GD64" s="31" t="s">
        <v>135</v>
      </c>
      <c r="GE64" s="37" t="s">
        <v>106</v>
      </c>
      <c r="GF64" s="31" t="s">
        <v>135</v>
      </c>
      <c r="GG64" s="37" t="s">
        <v>106</v>
      </c>
      <c r="GH64" s="31" t="s">
        <v>135</v>
      </c>
      <c r="GI64" s="37" t="s">
        <v>106</v>
      </c>
      <c r="GJ64" s="31" t="s">
        <v>135</v>
      </c>
      <c r="GK64" s="37" t="s">
        <v>106</v>
      </c>
      <c r="GL64" s="31" t="s">
        <v>135</v>
      </c>
      <c r="GM64" s="37" t="s">
        <v>106</v>
      </c>
    </row>
    <row r="65" spans="1:195">
      <c r="A65" s="19" t="s">
        <v>107</v>
      </c>
      <c r="B65" s="20">
        <v>6.17</v>
      </c>
      <c r="C65" s="21">
        <v>15.9</v>
      </c>
      <c r="D65" s="20">
        <v>5.47</v>
      </c>
      <c r="E65" s="20">
        <v>3.11</v>
      </c>
      <c r="F65" s="19">
        <v>106</v>
      </c>
      <c r="G65" s="21">
        <v>31.2</v>
      </c>
      <c r="H65" s="22">
        <f t="shared" si="33"/>
        <v>1.7588424437299035</v>
      </c>
      <c r="J65" s="31">
        <v>1400</v>
      </c>
      <c r="K65" s="37" t="s">
        <v>107</v>
      </c>
      <c r="L65" s="31">
        <v>1350</v>
      </c>
      <c r="M65" s="37" t="s">
        <v>107</v>
      </c>
      <c r="N65" s="31">
        <v>1330</v>
      </c>
      <c r="O65" s="37" t="s">
        <v>107</v>
      </c>
      <c r="P65" s="31">
        <v>1310</v>
      </c>
      <c r="Q65" s="37" t="s">
        <v>107</v>
      </c>
      <c r="R65" s="31">
        <v>1290</v>
      </c>
      <c r="S65" s="37" t="s">
        <v>107</v>
      </c>
      <c r="T65" s="31">
        <v>1260</v>
      </c>
      <c r="U65" s="37" t="s">
        <v>107</v>
      </c>
      <c r="V65" s="31">
        <v>1230</v>
      </c>
      <c r="W65" s="37" t="s">
        <v>107</v>
      </c>
      <c r="X65" s="31">
        <v>1200</v>
      </c>
      <c r="Y65" s="37" t="s">
        <v>107</v>
      </c>
      <c r="Z65" s="31">
        <v>1170</v>
      </c>
      <c r="AA65" s="37" t="s">
        <v>107</v>
      </c>
      <c r="AB65" s="31">
        <v>1130</v>
      </c>
      <c r="AC65" s="37" t="s">
        <v>107</v>
      </c>
      <c r="AD65" s="31">
        <v>1100</v>
      </c>
      <c r="AE65" s="37" t="s">
        <v>107</v>
      </c>
      <c r="AF65" s="31">
        <v>1060</v>
      </c>
      <c r="AG65" s="37" t="s">
        <v>107</v>
      </c>
      <c r="AH65" s="31">
        <v>1030</v>
      </c>
      <c r="AI65" s="37" t="s">
        <v>107</v>
      </c>
      <c r="AJ65" s="31">
        <v>987</v>
      </c>
      <c r="AK65" s="37" t="s">
        <v>107</v>
      </c>
      <c r="AL65" s="31">
        <v>948</v>
      </c>
      <c r="AM65" s="37" t="s">
        <v>107</v>
      </c>
      <c r="AN65" s="31">
        <v>908</v>
      </c>
      <c r="AO65" s="37" t="s">
        <v>107</v>
      </c>
      <c r="AP65" s="31">
        <f t="shared" si="35"/>
        <v>868.5</v>
      </c>
      <c r="AQ65" s="37" t="s">
        <v>107</v>
      </c>
      <c r="AR65" s="31">
        <v>829</v>
      </c>
      <c r="AS65" s="37" t="s">
        <v>107</v>
      </c>
      <c r="AT65" s="31">
        <f t="shared" si="36"/>
        <v>789.5</v>
      </c>
      <c r="AU65" s="37" t="s">
        <v>107</v>
      </c>
      <c r="AV65" s="31">
        <v>750</v>
      </c>
      <c r="AW65" s="37" t="s">
        <v>107</v>
      </c>
      <c r="AX65" s="31">
        <f t="shared" si="37"/>
        <v>711.5</v>
      </c>
      <c r="AY65" s="37" t="s">
        <v>107</v>
      </c>
      <c r="AZ65" s="31">
        <v>673</v>
      </c>
      <c r="BA65" s="37" t="s">
        <v>107</v>
      </c>
      <c r="BB65" s="31">
        <f t="shared" si="34"/>
        <v>635.5</v>
      </c>
      <c r="BC65" s="37" t="s">
        <v>107</v>
      </c>
      <c r="BD65" s="31">
        <v>598</v>
      </c>
      <c r="BE65" s="37" t="s">
        <v>107</v>
      </c>
      <c r="BF65" s="31">
        <f t="shared" si="38"/>
        <v>562</v>
      </c>
      <c r="BG65" s="37" t="s">
        <v>107</v>
      </c>
      <c r="BH65" s="31">
        <v>526</v>
      </c>
      <c r="BI65" s="37" t="s">
        <v>107</v>
      </c>
      <c r="BJ65" s="31">
        <f t="shared" si="39"/>
        <v>494</v>
      </c>
      <c r="BK65" s="37" t="s">
        <v>107</v>
      </c>
      <c r="BL65" s="31">
        <v>462</v>
      </c>
      <c r="BM65" s="37" t="s">
        <v>107</v>
      </c>
      <c r="BN65" s="31">
        <f t="shared" si="40"/>
        <v>436</v>
      </c>
      <c r="BO65" s="37" t="s">
        <v>107</v>
      </c>
      <c r="BP65" s="31">
        <v>410</v>
      </c>
      <c r="BQ65" s="37" t="s">
        <v>107</v>
      </c>
      <c r="BR65" s="31">
        <f t="shared" si="41"/>
        <v>387.5</v>
      </c>
      <c r="BS65" s="37" t="s">
        <v>107</v>
      </c>
      <c r="BT65" s="31">
        <v>365</v>
      </c>
      <c r="BU65" s="37" t="s">
        <v>107</v>
      </c>
      <c r="BV65" s="31">
        <f t="shared" si="42"/>
        <v>346.5</v>
      </c>
      <c r="BW65" s="37" t="s">
        <v>107</v>
      </c>
      <c r="BX65" s="31">
        <v>328</v>
      </c>
      <c r="BY65" s="37" t="s">
        <v>107</v>
      </c>
      <c r="BZ65" s="31">
        <f t="shared" si="43"/>
        <v>312</v>
      </c>
      <c r="CA65" s="37" t="s">
        <v>107</v>
      </c>
      <c r="CB65" s="31">
        <v>296</v>
      </c>
      <c r="CC65" s="37" t="s">
        <v>107</v>
      </c>
      <c r="CD65" s="31" t="s">
        <v>135</v>
      </c>
      <c r="CE65" s="37" t="s">
        <v>107</v>
      </c>
      <c r="CF65" s="31" t="s">
        <v>135</v>
      </c>
      <c r="CG65" s="37" t="s">
        <v>107</v>
      </c>
      <c r="CH65" s="31" t="s">
        <v>135</v>
      </c>
      <c r="CI65" s="37" t="s">
        <v>107</v>
      </c>
      <c r="CJ65" s="31" t="s">
        <v>135</v>
      </c>
      <c r="CK65" s="37" t="s">
        <v>107</v>
      </c>
      <c r="CL65" s="31" t="s">
        <v>135</v>
      </c>
      <c r="CM65" s="37" t="s">
        <v>107</v>
      </c>
      <c r="CN65" s="31" t="s">
        <v>135</v>
      </c>
      <c r="CO65" s="37" t="s">
        <v>107</v>
      </c>
      <c r="CP65" s="31" t="s">
        <v>135</v>
      </c>
      <c r="CQ65" s="37" t="s">
        <v>107</v>
      </c>
      <c r="CR65" s="31" t="s">
        <v>135</v>
      </c>
      <c r="CS65" s="37" t="s">
        <v>107</v>
      </c>
      <c r="CT65" s="31" t="s">
        <v>135</v>
      </c>
      <c r="CU65" s="37" t="s">
        <v>107</v>
      </c>
      <c r="CV65" s="31" t="s">
        <v>135</v>
      </c>
      <c r="CW65" s="37" t="s">
        <v>107</v>
      </c>
      <c r="CZ65" s="31">
        <v>934</v>
      </c>
      <c r="DA65" s="37" t="s">
        <v>107</v>
      </c>
      <c r="DB65" s="31">
        <v>898</v>
      </c>
      <c r="DC65" s="37" t="s">
        <v>107</v>
      </c>
      <c r="DD65" s="31">
        <v>886</v>
      </c>
      <c r="DE65" s="37" t="s">
        <v>107</v>
      </c>
      <c r="DF65" s="31">
        <v>871</v>
      </c>
      <c r="DG65" s="37" t="s">
        <v>107</v>
      </c>
      <c r="DH65" s="31">
        <v>855</v>
      </c>
      <c r="DI65" s="37" t="s">
        <v>107</v>
      </c>
      <c r="DJ65" s="31">
        <v>838</v>
      </c>
      <c r="DK65" s="37" t="s">
        <v>107</v>
      </c>
      <c r="DL65" s="31">
        <v>819</v>
      </c>
      <c r="DM65" s="37" t="s">
        <v>107</v>
      </c>
      <c r="DN65" s="31">
        <v>799</v>
      </c>
      <c r="DO65" s="37" t="s">
        <v>107</v>
      </c>
      <c r="DP65" s="31">
        <v>777</v>
      </c>
      <c r="DQ65" s="37" t="s">
        <v>107</v>
      </c>
      <c r="DR65" s="31">
        <v>755</v>
      </c>
      <c r="DS65" s="37" t="s">
        <v>107</v>
      </c>
      <c r="DT65" s="31">
        <v>731</v>
      </c>
      <c r="DU65" s="37" t="s">
        <v>107</v>
      </c>
      <c r="DV65" s="31">
        <v>707</v>
      </c>
      <c r="DW65" s="37" t="s">
        <v>107</v>
      </c>
      <c r="DX65" s="31">
        <v>682</v>
      </c>
      <c r="DY65" s="37" t="s">
        <v>107</v>
      </c>
      <c r="DZ65" s="31">
        <v>656</v>
      </c>
      <c r="EA65" s="37" t="s">
        <v>107</v>
      </c>
      <c r="EB65" s="31">
        <v>631</v>
      </c>
      <c r="EC65" s="37" t="s">
        <v>107</v>
      </c>
      <c r="ED65" s="31">
        <v>604</v>
      </c>
      <c r="EE65" s="37" t="s">
        <v>107</v>
      </c>
      <c r="EF65" s="31">
        <f t="shared" si="44"/>
        <v>578</v>
      </c>
      <c r="EG65" s="37" t="s">
        <v>107</v>
      </c>
      <c r="EH65" s="31">
        <v>552</v>
      </c>
      <c r="EI65" s="37" t="s">
        <v>107</v>
      </c>
      <c r="EJ65" s="31">
        <f t="shared" si="45"/>
        <v>525.5</v>
      </c>
      <c r="EK65" s="37" t="s">
        <v>107</v>
      </c>
      <c r="EL65" s="31">
        <v>499</v>
      </c>
      <c r="EM65" s="37" t="s">
        <v>107</v>
      </c>
      <c r="EN65" s="31">
        <f t="shared" si="46"/>
        <v>473.5</v>
      </c>
      <c r="EO65" s="37" t="s">
        <v>107</v>
      </c>
      <c r="EP65" s="31">
        <v>448</v>
      </c>
      <c r="EQ65" s="37" t="s">
        <v>107</v>
      </c>
      <c r="ER65" s="31">
        <f t="shared" si="47"/>
        <v>423</v>
      </c>
      <c r="ES65" s="37" t="s">
        <v>107</v>
      </c>
      <c r="ET65" s="31">
        <v>398</v>
      </c>
      <c r="EU65" s="37" t="s">
        <v>107</v>
      </c>
      <c r="EV65" s="31">
        <f t="shared" si="48"/>
        <v>374</v>
      </c>
      <c r="EW65" s="37" t="s">
        <v>107</v>
      </c>
      <c r="EX65" s="31">
        <v>350</v>
      </c>
      <c r="EY65" s="37" t="s">
        <v>107</v>
      </c>
      <c r="EZ65" s="31">
        <f t="shared" si="49"/>
        <v>329</v>
      </c>
      <c r="FA65" s="37" t="s">
        <v>107</v>
      </c>
      <c r="FB65" s="31">
        <v>308</v>
      </c>
      <c r="FC65" s="37" t="s">
        <v>107</v>
      </c>
      <c r="FD65" s="31">
        <f t="shared" si="50"/>
        <v>290</v>
      </c>
      <c r="FE65" s="37" t="s">
        <v>107</v>
      </c>
      <c r="FF65" s="31">
        <v>272</v>
      </c>
      <c r="FG65" s="37" t="s">
        <v>107</v>
      </c>
      <c r="FH65" s="31">
        <f t="shared" si="51"/>
        <v>257.5</v>
      </c>
      <c r="FI65" s="37" t="s">
        <v>107</v>
      </c>
      <c r="FJ65" s="31">
        <v>243</v>
      </c>
      <c r="FK65" s="37" t="s">
        <v>107</v>
      </c>
      <c r="FL65" s="31">
        <f t="shared" si="52"/>
        <v>230.5</v>
      </c>
      <c r="FM65" s="37" t="s">
        <v>107</v>
      </c>
      <c r="FN65" s="31">
        <v>218</v>
      </c>
      <c r="FO65" s="37" t="s">
        <v>107</v>
      </c>
      <c r="FP65" s="31">
        <f t="shared" si="53"/>
        <v>207.5</v>
      </c>
      <c r="FQ65" s="37" t="s">
        <v>107</v>
      </c>
      <c r="FR65" s="31">
        <v>197</v>
      </c>
      <c r="FS65" s="37" t="s">
        <v>107</v>
      </c>
      <c r="FT65" s="31" t="s">
        <v>135</v>
      </c>
      <c r="FU65" s="37" t="s">
        <v>107</v>
      </c>
      <c r="FV65" s="31" t="s">
        <v>135</v>
      </c>
      <c r="FW65" s="37" t="s">
        <v>107</v>
      </c>
      <c r="FX65" s="31" t="s">
        <v>135</v>
      </c>
      <c r="FY65" s="37" t="s">
        <v>107</v>
      </c>
      <c r="FZ65" s="31" t="s">
        <v>135</v>
      </c>
      <c r="GA65" s="37" t="s">
        <v>107</v>
      </c>
      <c r="GB65" s="31" t="s">
        <v>135</v>
      </c>
      <c r="GC65" s="37" t="s">
        <v>107</v>
      </c>
      <c r="GD65" s="31" t="s">
        <v>135</v>
      </c>
      <c r="GE65" s="37" t="s">
        <v>107</v>
      </c>
      <c r="GF65" s="31" t="s">
        <v>135</v>
      </c>
      <c r="GG65" s="37" t="s">
        <v>107</v>
      </c>
      <c r="GH65" s="31" t="s">
        <v>135</v>
      </c>
      <c r="GI65" s="37" t="s">
        <v>107</v>
      </c>
      <c r="GJ65" s="31" t="s">
        <v>135</v>
      </c>
      <c r="GK65" s="37" t="s">
        <v>107</v>
      </c>
      <c r="GL65" s="31" t="s">
        <v>135</v>
      </c>
      <c r="GM65" s="37" t="s">
        <v>107</v>
      </c>
    </row>
    <row r="66" spans="1:195">
      <c r="A66" s="19" t="s">
        <v>108</v>
      </c>
      <c r="B66" s="20">
        <v>6.76</v>
      </c>
      <c r="C66" s="21">
        <v>17.7</v>
      </c>
      <c r="D66" s="20">
        <v>5.44</v>
      </c>
      <c r="E66" s="20">
        <v>3.09</v>
      </c>
      <c r="F66" s="21">
        <v>96</v>
      </c>
      <c r="G66" s="21">
        <v>28.2</v>
      </c>
      <c r="H66" s="22">
        <f t="shared" si="33"/>
        <v>1.760517799352751</v>
      </c>
      <c r="J66" s="31">
        <v>1270</v>
      </c>
      <c r="K66" s="37" t="s">
        <v>108</v>
      </c>
      <c r="L66" s="31">
        <v>1220</v>
      </c>
      <c r="M66" s="37" t="s">
        <v>108</v>
      </c>
      <c r="N66" s="31">
        <v>1200</v>
      </c>
      <c r="O66" s="37" t="s">
        <v>108</v>
      </c>
      <c r="P66" s="31">
        <v>1180</v>
      </c>
      <c r="Q66" s="37" t="s">
        <v>108</v>
      </c>
      <c r="R66" s="31">
        <v>1160</v>
      </c>
      <c r="S66" s="37" t="s">
        <v>108</v>
      </c>
      <c r="T66" s="31">
        <v>1140</v>
      </c>
      <c r="U66" s="37" t="s">
        <v>108</v>
      </c>
      <c r="V66" s="31">
        <v>1110</v>
      </c>
      <c r="W66" s="37" t="s">
        <v>108</v>
      </c>
      <c r="X66" s="31">
        <v>1080</v>
      </c>
      <c r="Y66" s="37" t="s">
        <v>108</v>
      </c>
      <c r="Z66" s="31">
        <v>1050</v>
      </c>
      <c r="AA66" s="37" t="s">
        <v>108</v>
      </c>
      <c r="AB66" s="31">
        <v>1020</v>
      </c>
      <c r="AC66" s="37" t="s">
        <v>108</v>
      </c>
      <c r="AD66" s="31">
        <v>990</v>
      </c>
      <c r="AE66" s="37" t="s">
        <v>108</v>
      </c>
      <c r="AF66" s="31">
        <v>957</v>
      </c>
      <c r="AG66" s="37" t="s">
        <v>108</v>
      </c>
      <c r="AH66" s="31">
        <v>923</v>
      </c>
      <c r="AI66" s="37" t="s">
        <v>108</v>
      </c>
      <c r="AJ66" s="31">
        <v>888</v>
      </c>
      <c r="AK66" s="37" t="s">
        <v>108</v>
      </c>
      <c r="AL66" s="31">
        <v>852</v>
      </c>
      <c r="AM66" s="37" t="s">
        <v>108</v>
      </c>
      <c r="AN66" s="31">
        <v>816</v>
      </c>
      <c r="AO66" s="37" t="s">
        <v>108</v>
      </c>
      <c r="AP66" s="31">
        <f t="shared" si="35"/>
        <v>780</v>
      </c>
      <c r="AQ66" s="37" t="s">
        <v>108</v>
      </c>
      <c r="AR66" s="31">
        <v>744</v>
      </c>
      <c r="AS66" s="37" t="s">
        <v>108</v>
      </c>
      <c r="AT66" s="31">
        <f t="shared" si="36"/>
        <v>708</v>
      </c>
      <c r="AU66" s="37" t="s">
        <v>108</v>
      </c>
      <c r="AV66" s="31">
        <v>672</v>
      </c>
      <c r="AW66" s="37" t="s">
        <v>108</v>
      </c>
      <c r="AX66" s="31">
        <f t="shared" si="37"/>
        <v>637</v>
      </c>
      <c r="AY66" s="37" t="s">
        <v>108</v>
      </c>
      <c r="AZ66" s="31">
        <v>602</v>
      </c>
      <c r="BA66" s="37" t="s">
        <v>108</v>
      </c>
      <c r="BB66" s="31">
        <f t="shared" si="34"/>
        <v>568.5</v>
      </c>
      <c r="BC66" s="37" t="s">
        <v>108</v>
      </c>
      <c r="BD66" s="31">
        <v>535</v>
      </c>
      <c r="BE66" s="37" t="s">
        <v>108</v>
      </c>
      <c r="BF66" s="31">
        <f t="shared" si="38"/>
        <v>502</v>
      </c>
      <c r="BG66" s="37" t="s">
        <v>108</v>
      </c>
      <c r="BH66" s="31">
        <v>469</v>
      </c>
      <c r="BI66" s="37" t="s">
        <v>108</v>
      </c>
      <c r="BJ66" s="31">
        <f t="shared" si="39"/>
        <v>441</v>
      </c>
      <c r="BK66" s="37" t="s">
        <v>108</v>
      </c>
      <c r="BL66" s="31">
        <v>413</v>
      </c>
      <c r="BM66" s="37" t="s">
        <v>108</v>
      </c>
      <c r="BN66" s="31">
        <f t="shared" si="40"/>
        <v>389</v>
      </c>
      <c r="BO66" s="37" t="s">
        <v>108</v>
      </c>
      <c r="BP66" s="31">
        <v>365</v>
      </c>
      <c r="BQ66" s="37" t="s">
        <v>108</v>
      </c>
      <c r="BR66" s="31">
        <f t="shared" si="41"/>
        <v>345.5</v>
      </c>
      <c r="BS66" s="37" t="s">
        <v>108</v>
      </c>
      <c r="BT66" s="31">
        <v>326</v>
      </c>
      <c r="BU66" s="37" t="s">
        <v>108</v>
      </c>
      <c r="BV66" s="31">
        <f t="shared" si="42"/>
        <v>309.5</v>
      </c>
      <c r="BW66" s="37" t="s">
        <v>108</v>
      </c>
      <c r="BX66" s="31">
        <v>293</v>
      </c>
      <c r="BY66" s="37" t="s">
        <v>108</v>
      </c>
      <c r="BZ66" s="31">
        <f t="shared" si="43"/>
        <v>278.5</v>
      </c>
      <c r="CA66" s="37" t="s">
        <v>108</v>
      </c>
      <c r="CB66" s="31">
        <v>264</v>
      </c>
      <c r="CC66" s="37" t="s">
        <v>108</v>
      </c>
      <c r="CD66" s="31" t="s">
        <v>135</v>
      </c>
      <c r="CE66" s="37" t="s">
        <v>108</v>
      </c>
      <c r="CF66" s="31" t="s">
        <v>135</v>
      </c>
      <c r="CG66" s="37" t="s">
        <v>108</v>
      </c>
      <c r="CH66" s="31" t="s">
        <v>135</v>
      </c>
      <c r="CI66" s="37" t="s">
        <v>108</v>
      </c>
      <c r="CJ66" s="31" t="s">
        <v>135</v>
      </c>
      <c r="CK66" s="37" t="s">
        <v>108</v>
      </c>
      <c r="CL66" s="31" t="s">
        <v>135</v>
      </c>
      <c r="CM66" s="37" t="s">
        <v>108</v>
      </c>
      <c r="CN66" s="31" t="s">
        <v>135</v>
      </c>
      <c r="CO66" s="37" t="s">
        <v>108</v>
      </c>
      <c r="CP66" s="31" t="s">
        <v>135</v>
      </c>
      <c r="CQ66" s="37" t="s">
        <v>108</v>
      </c>
      <c r="CR66" s="31" t="s">
        <v>135</v>
      </c>
      <c r="CS66" s="37" t="s">
        <v>108</v>
      </c>
      <c r="CT66" s="31" t="s">
        <v>135</v>
      </c>
      <c r="CU66" s="37" t="s">
        <v>108</v>
      </c>
      <c r="CV66" s="31" t="s">
        <v>135</v>
      </c>
      <c r="CW66" s="37" t="s">
        <v>108</v>
      </c>
      <c r="CZ66" s="31">
        <v>844</v>
      </c>
      <c r="DA66" s="37" t="s">
        <v>108</v>
      </c>
      <c r="DB66" s="31">
        <v>811</v>
      </c>
      <c r="DC66" s="37" t="s">
        <v>108</v>
      </c>
      <c r="DD66" s="31">
        <v>800</v>
      </c>
      <c r="DE66" s="37" t="s">
        <v>108</v>
      </c>
      <c r="DF66" s="31">
        <v>787</v>
      </c>
      <c r="DG66" s="37" t="s">
        <v>108</v>
      </c>
      <c r="DH66" s="31">
        <v>772</v>
      </c>
      <c r="DI66" s="37" t="s">
        <v>108</v>
      </c>
      <c r="DJ66" s="31">
        <v>756</v>
      </c>
      <c r="DK66" s="37" t="s">
        <v>108</v>
      </c>
      <c r="DL66" s="31">
        <v>739</v>
      </c>
      <c r="DM66" s="37" t="s">
        <v>108</v>
      </c>
      <c r="DN66" s="31">
        <v>720</v>
      </c>
      <c r="DO66" s="37" t="s">
        <v>108</v>
      </c>
      <c r="DP66" s="31">
        <v>701</v>
      </c>
      <c r="DQ66" s="37" t="s">
        <v>108</v>
      </c>
      <c r="DR66" s="31">
        <v>680</v>
      </c>
      <c r="DS66" s="37" t="s">
        <v>108</v>
      </c>
      <c r="DT66" s="31">
        <v>659</v>
      </c>
      <c r="DU66" s="37" t="s">
        <v>108</v>
      </c>
      <c r="DV66" s="31">
        <v>637</v>
      </c>
      <c r="DW66" s="37" t="s">
        <v>108</v>
      </c>
      <c r="DX66" s="31">
        <v>614</v>
      </c>
      <c r="DY66" s="37" t="s">
        <v>108</v>
      </c>
      <c r="DZ66" s="31">
        <v>591</v>
      </c>
      <c r="EA66" s="37" t="s">
        <v>108</v>
      </c>
      <c r="EB66" s="31">
        <v>567</v>
      </c>
      <c r="EC66" s="37" t="s">
        <v>108</v>
      </c>
      <c r="ED66" s="31">
        <v>543</v>
      </c>
      <c r="EE66" s="37" t="s">
        <v>108</v>
      </c>
      <c r="EF66" s="31">
        <f t="shared" si="44"/>
        <v>519</v>
      </c>
      <c r="EG66" s="37" t="s">
        <v>108</v>
      </c>
      <c r="EH66" s="31">
        <v>495</v>
      </c>
      <c r="EI66" s="37" t="s">
        <v>108</v>
      </c>
      <c r="EJ66" s="31">
        <f t="shared" si="45"/>
        <v>471</v>
      </c>
      <c r="EK66" s="37" t="s">
        <v>108</v>
      </c>
      <c r="EL66" s="31">
        <v>447</v>
      </c>
      <c r="EM66" s="37" t="s">
        <v>108</v>
      </c>
      <c r="EN66" s="31">
        <f t="shared" si="46"/>
        <v>424</v>
      </c>
      <c r="EO66" s="37" t="s">
        <v>108</v>
      </c>
      <c r="EP66" s="31">
        <v>401</v>
      </c>
      <c r="EQ66" s="37" t="s">
        <v>108</v>
      </c>
      <c r="ER66" s="31">
        <f t="shared" si="47"/>
        <v>378.5</v>
      </c>
      <c r="ES66" s="37" t="s">
        <v>108</v>
      </c>
      <c r="ET66" s="31">
        <v>356</v>
      </c>
      <c r="EU66" s="37" t="s">
        <v>108</v>
      </c>
      <c r="EV66" s="31">
        <f t="shared" si="48"/>
        <v>334</v>
      </c>
      <c r="EW66" s="37" t="s">
        <v>108</v>
      </c>
      <c r="EX66" s="31">
        <v>312</v>
      </c>
      <c r="EY66" s="37" t="s">
        <v>108</v>
      </c>
      <c r="EZ66" s="31">
        <f t="shared" si="49"/>
        <v>293</v>
      </c>
      <c r="FA66" s="37" t="s">
        <v>108</v>
      </c>
      <c r="FB66" s="31">
        <v>274</v>
      </c>
      <c r="FC66" s="37" t="s">
        <v>108</v>
      </c>
      <c r="FD66" s="31">
        <f t="shared" si="50"/>
        <v>258.5</v>
      </c>
      <c r="FE66" s="37" t="s">
        <v>108</v>
      </c>
      <c r="FF66" s="31">
        <v>243</v>
      </c>
      <c r="FG66" s="37" t="s">
        <v>108</v>
      </c>
      <c r="FH66" s="31">
        <f t="shared" si="51"/>
        <v>230</v>
      </c>
      <c r="FI66" s="37" t="s">
        <v>108</v>
      </c>
      <c r="FJ66" s="31">
        <v>217</v>
      </c>
      <c r="FK66" s="37" t="s">
        <v>108</v>
      </c>
      <c r="FL66" s="31">
        <f t="shared" si="52"/>
        <v>206</v>
      </c>
      <c r="FM66" s="37" t="s">
        <v>108</v>
      </c>
      <c r="FN66" s="31">
        <v>195</v>
      </c>
      <c r="FO66" s="37" t="s">
        <v>108</v>
      </c>
      <c r="FP66" s="31">
        <f t="shared" si="53"/>
        <v>185.5</v>
      </c>
      <c r="FQ66" s="37" t="s">
        <v>108</v>
      </c>
      <c r="FR66" s="31">
        <v>176</v>
      </c>
      <c r="FS66" s="37" t="s">
        <v>108</v>
      </c>
      <c r="FT66" s="31" t="s">
        <v>135</v>
      </c>
      <c r="FU66" s="37" t="s">
        <v>108</v>
      </c>
      <c r="FV66" s="31" t="s">
        <v>135</v>
      </c>
      <c r="FW66" s="37" t="s">
        <v>108</v>
      </c>
      <c r="FX66" s="31" t="s">
        <v>135</v>
      </c>
      <c r="FY66" s="37" t="s">
        <v>108</v>
      </c>
      <c r="FZ66" s="31" t="s">
        <v>135</v>
      </c>
      <c r="GA66" s="37" t="s">
        <v>108</v>
      </c>
      <c r="GB66" s="31" t="s">
        <v>135</v>
      </c>
      <c r="GC66" s="37" t="s">
        <v>108</v>
      </c>
      <c r="GD66" s="31" t="s">
        <v>135</v>
      </c>
      <c r="GE66" s="37" t="s">
        <v>108</v>
      </c>
      <c r="GF66" s="31" t="s">
        <v>135</v>
      </c>
      <c r="GG66" s="37" t="s">
        <v>108</v>
      </c>
      <c r="GH66" s="31" t="s">
        <v>135</v>
      </c>
      <c r="GI66" s="37" t="s">
        <v>108</v>
      </c>
      <c r="GJ66" s="31" t="s">
        <v>135</v>
      </c>
      <c r="GK66" s="37" t="s">
        <v>108</v>
      </c>
      <c r="GL66" s="31" t="s">
        <v>135</v>
      </c>
      <c r="GM66" s="37" t="s">
        <v>108</v>
      </c>
    </row>
    <row r="67" spans="1:195">
      <c r="A67" s="19" t="s">
        <v>109</v>
      </c>
      <c r="B67" s="20">
        <v>7.48</v>
      </c>
      <c r="C67" s="21">
        <v>18.899999999999999</v>
      </c>
      <c r="D67" s="20">
        <v>5.38</v>
      </c>
      <c r="E67" s="20">
        <v>3.07</v>
      </c>
      <c r="F67" s="21">
        <v>87</v>
      </c>
      <c r="G67" s="21">
        <v>25.6</v>
      </c>
      <c r="H67" s="22">
        <f t="shared" si="33"/>
        <v>1.7524429967426711</v>
      </c>
      <c r="J67" s="31">
        <v>1150</v>
      </c>
      <c r="K67" s="37" t="s">
        <v>109</v>
      </c>
      <c r="L67" s="31">
        <v>1110</v>
      </c>
      <c r="M67" s="37" t="s">
        <v>109</v>
      </c>
      <c r="N67" s="31">
        <v>1090</v>
      </c>
      <c r="O67" s="37" t="s">
        <v>109</v>
      </c>
      <c r="P67" s="31">
        <v>1070</v>
      </c>
      <c r="Q67" s="37" t="s">
        <v>109</v>
      </c>
      <c r="R67" s="31">
        <v>1050</v>
      </c>
      <c r="S67" s="37" t="s">
        <v>109</v>
      </c>
      <c r="T67" s="31">
        <v>1030</v>
      </c>
      <c r="U67" s="37" t="s">
        <v>109</v>
      </c>
      <c r="V67" s="31">
        <v>1010</v>
      </c>
      <c r="W67" s="37" t="s">
        <v>109</v>
      </c>
      <c r="X67" s="31">
        <v>981</v>
      </c>
      <c r="Y67" s="37" t="s">
        <v>109</v>
      </c>
      <c r="Z67" s="31">
        <v>954</v>
      </c>
      <c r="AA67" s="37" t="s">
        <v>109</v>
      </c>
      <c r="AB67" s="31">
        <v>925</v>
      </c>
      <c r="AC67" s="37" t="s">
        <v>109</v>
      </c>
      <c r="AD67" s="31">
        <v>896</v>
      </c>
      <c r="AE67" s="37" t="s">
        <v>109</v>
      </c>
      <c r="AF67" s="31">
        <v>865</v>
      </c>
      <c r="AG67" s="37" t="s">
        <v>109</v>
      </c>
      <c r="AH67" s="31">
        <v>834</v>
      </c>
      <c r="AI67" s="37" t="s">
        <v>109</v>
      </c>
      <c r="AJ67" s="31">
        <v>802</v>
      </c>
      <c r="AK67" s="37" t="s">
        <v>109</v>
      </c>
      <c r="AL67" s="31">
        <v>770</v>
      </c>
      <c r="AM67" s="37" t="s">
        <v>109</v>
      </c>
      <c r="AN67" s="31">
        <v>737</v>
      </c>
      <c r="AO67" s="37" t="s">
        <v>109</v>
      </c>
      <c r="AP67" s="31">
        <f t="shared" si="35"/>
        <v>704</v>
      </c>
      <c r="AQ67" s="37" t="s">
        <v>109</v>
      </c>
      <c r="AR67" s="31">
        <v>671</v>
      </c>
      <c r="AS67" s="37" t="s">
        <v>109</v>
      </c>
      <c r="AT67" s="31">
        <f t="shared" si="36"/>
        <v>638</v>
      </c>
      <c r="AU67" s="37" t="s">
        <v>109</v>
      </c>
      <c r="AV67" s="31">
        <v>605</v>
      </c>
      <c r="AW67" s="37" t="s">
        <v>109</v>
      </c>
      <c r="AX67" s="31">
        <f t="shared" si="37"/>
        <v>573</v>
      </c>
      <c r="AY67" s="37" t="s">
        <v>109</v>
      </c>
      <c r="AZ67" s="31">
        <v>541</v>
      </c>
      <c r="BA67" s="37" t="s">
        <v>109</v>
      </c>
      <c r="BB67" s="31">
        <f t="shared" si="34"/>
        <v>510.5</v>
      </c>
      <c r="BC67" s="37" t="s">
        <v>109</v>
      </c>
      <c r="BD67" s="31">
        <v>480</v>
      </c>
      <c r="BE67" s="37" t="s">
        <v>109</v>
      </c>
      <c r="BF67" s="31">
        <f t="shared" si="38"/>
        <v>450.5</v>
      </c>
      <c r="BG67" s="37" t="s">
        <v>109</v>
      </c>
      <c r="BH67" s="31">
        <v>421</v>
      </c>
      <c r="BI67" s="37" t="s">
        <v>109</v>
      </c>
      <c r="BJ67" s="31">
        <f t="shared" si="39"/>
        <v>395.5</v>
      </c>
      <c r="BK67" s="37" t="s">
        <v>109</v>
      </c>
      <c r="BL67" s="31">
        <v>370</v>
      </c>
      <c r="BM67" s="37" t="s">
        <v>109</v>
      </c>
      <c r="BN67" s="31">
        <f t="shared" si="40"/>
        <v>348.5</v>
      </c>
      <c r="BO67" s="37" t="s">
        <v>109</v>
      </c>
      <c r="BP67" s="31">
        <v>327</v>
      </c>
      <c r="BQ67" s="37" t="s">
        <v>109</v>
      </c>
      <c r="BR67" s="31">
        <f t="shared" si="41"/>
        <v>309.5</v>
      </c>
      <c r="BS67" s="37" t="s">
        <v>109</v>
      </c>
      <c r="BT67" s="31">
        <v>292</v>
      </c>
      <c r="BU67" s="37" t="s">
        <v>109</v>
      </c>
      <c r="BV67" s="31">
        <f t="shared" si="42"/>
        <v>277</v>
      </c>
      <c r="BW67" s="37" t="s">
        <v>109</v>
      </c>
      <c r="BX67" s="31">
        <v>262</v>
      </c>
      <c r="BY67" s="37" t="s">
        <v>109</v>
      </c>
      <c r="BZ67" s="31">
        <f t="shared" si="43"/>
        <v>249.5</v>
      </c>
      <c r="CA67" s="37" t="s">
        <v>109</v>
      </c>
      <c r="CB67" s="31">
        <v>237</v>
      </c>
      <c r="CC67" s="37" t="s">
        <v>109</v>
      </c>
      <c r="CD67" s="31" t="s">
        <v>135</v>
      </c>
      <c r="CE67" s="37" t="s">
        <v>109</v>
      </c>
      <c r="CF67" s="31" t="s">
        <v>135</v>
      </c>
      <c r="CG67" s="37" t="s">
        <v>109</v>
      </c>
      <c r="CH67" s="31" t="s">
        <v>135</v>
      </c>
      <c r="CI67" s="37" t="s">
        <v>109</v>
      </c>
      <c r="CJ67" s="31" t="s">
        <v>135</v>
      </c>
      <c r="CK67" s="37" t="s">
        <v>109</v>
      </c>
      <c r="CL67" s="31" t="s">
        <v>135</v>
      </c>
      <c r="CM67" s="37" t="s">
        <v>109</v>
      </c>
      <c r="CN67" s="31" t="s">
        <v>135</v>
      </c>
      <c r="CO67" s="37" t="s">
        <v>109</v>
      </c>
      <c r="CP67" s="31" t="s">
        <v>135</v>
      </c>
      <c r="CQ67" s="37" t="s">
        <v>109</v>
      </c>
      <c r="CR67" s="31" t="s">
        <v>135</v>
      </c>
      <c r="CS67" s="37" t="s">
        <v>109</v>
      </c>
      <c r="CT67" s="31" t="s">
        <v>135</v>
      </c>
      <c r="CU67" s="37" t="s">
        <v>109</v>
      </c>
      <c r="CV67" s="31" t="s">
        <v>135</v>
      </c>
      <c r="CW67" s="37" t="s">
        <v>109</v>
      </c>
      <c r="CZ67" s="31">
        <v>766</v>
      </c>
      <c r="DA67" s="37" t="s">
        <v>109</v>
      </c>
      <c r="DB67" s="31">
        <v>736</v>
      </c>
      <c r="DC67" s="37" t="s">
        <v>109</v>
      </c>
      <c r="DD67" s="31">
        <v>726</v>
      </c>
      <c r="DE67" s="37" t="s">
        <v>109</v>
      </c>
      <c r="DF67" s="31">
        <v>714</v>
      </c>
      <c r="DG67" s="37" t="s">
        <v>109</v>
      </c>
      <c r="DH67" s="31">
        <v>700</v>
      </c>
      <c r="DI67" s="37" t="s">
        <v>109</v>
      </c>
      <c r="DJ67" s="31">
        <v>685</v>
      </c>
      <c r="DK67" s="37" t="s">
        <v>109</v>
      </c>
      <c r="DL67" s="31">
        <v>670</v>
      </c>
      <c r="DM67" s="37" t="s">
        <v>109</v>
      </c>
      <c r="DN67" s="31">
        <v>653</v>
      </c>
      <c r="DO67" s="37" t="s">
        <v>109</v>
      </c>
      <c r="DP67" s="31">
        <v>635</v>
      </c>
      <c r="DQ67" s="37" t="s">
        <v>109</v>
      </c>
      <c r="DR67" s="31">
        <v>616</v>
      </c>
      <c r="DS67" s="37" t="s">
        <v>109</v>
      </c>
      <c r="DT67" s="31">
        <v>596</v>
      </c>
      <c r="DU67" s="37" t="s">
        <v>109</v>
      </c>
      <c r="DV67" s="31">
        <v>576</v>
      </c>
      <c r="DW67" s="37" t="s">
        <v>109</v>
      </c>
      <c r="DX67" s="31">
        <v>555</v>
      </c>
      <c r="DY67" s="37" t="s">
        <v>109</v>
      </c>
      <c r="DZ67" s="31">
        <v>534</v>
      </c>
      <c r="EA67" s="37" t="s">
        <v>109</v>
      </c>
      <c r="EB67" s="31">
        <v>512</v>
      </c>
      <c r="EC67" s="37" t="s">
        <v>109</v>
      </c>
      <c r="ED67" s="31">
        <v>490</v>
      </c>
      <c r="EE67" s="37" t="s">
        <v>109</v>
      </c>
      <c r="EF67" s="31">
        <f t="shared" si="44"/>
        <v>468</v>
      </c>
      <c r="EG67" s="37" t="s">
        <v>109</v>
      </c>
      <c r="EH67" s="31">
        <v>446</v>
      </c>
      <c r="EI67" s="37" t="s">
        <v>109</v>
      </c>
      <c r="EJ67" s="31">
        <f t="shared" si="45"/>
        <v>424.5</v>
      </c>
      <c r="EK67" s="37" t="s">
        <v>109</v>
      </c>
      <c r="EL67" s="31">
        <v>403</v>
      </c>
      <c r="EM67" s="37" t="s">
        <v>109</v>
      </c>
      <c r="EN67" s="31">
        <f t="shared" si="46"/>
        <v>381.5</v>
      </c>
      <c r="EO67" s="37" t="s">
        <v>109</v>
      </c>
      <c r="EP67" s="31">
        <v>360</v>
      </c>
      <c r="EQ67" s="37" t="s">
        <v>109</v>
      </c>
      <c r="ER67" s="31">
        <f t="shared" si="47"/>
        <v>339.5</v>
      </c>
      <c r="ES67" s="37" t="s">
        <v>109</v>
      </c>
      <c r="ET67" s="31">
        <v>319</v>
      </c>
      <c r="EU67" s="37" t="s">
        <v>109</v>
      </c>
      <c r="EV67" s="31">
        <f t="shared" si="48"/>
        <v>299.5</v>
      </c>
      <c r="EW67" s="37" t="s">
        <v>109</v>
      </c>
      <c r="EX67" s="31">
        <v>280</v>
      </c>
      <c r="EY67" s="37" t="s">
        <v>109</v>
      </c>
      <c r="EZ67" s="31">
        <f t="shared" si="49"/>
        <v>263</v>
      </c>
      <c r="FA67" s="37" t="s">
        <v>109</v>
      </c>
      <c r="FB67" s="31">
        <v>246</v>
      </c>
      <c r="FC67" s="37" t="s">
        <v>109</v>
      </c>
      <c r="FD67" s="31">
        <f t="shared" si="50"/>
        <v>232</v>
      </c>
      <c r="FE67" s="37" t="s">
        <v>109</v>
      </c>
      <c r="FF67" s="31">
        <v>218</v>
      </c>
      <c r="FG67" s="37" t="s">
        <v>109</v>
      </c>
      <c r="FH67" s="31">
        <f t="shared" si="51"/>
        <v>206</v>
      </c>
      <c r="FI67" s="37" t="s">
        <v>109</v>
      </c>
      <c r="FJ67" s="31">
        <v>194</v>
      </c>
      <c r="FK67" s="37" t="s">
        <v>109</v>
      </c>
      <c r="FL67" s="31">
        <f t="shared" si="52"/>
        <v>184</v>
      </c>
      <c r="FM67" s="37" t="s">
        <v>109</v>
      </c>
      <c r="FN67" s="31">
        <v>174</v>
      </c>
      <c r="FO67" s="37" t="s">
        <v>109</v>
      </c>
      <c r="FP67" s="31">
        <f t="shared" si="53"/>
        <v>165.5</v>
      </c>
      <c r="FQ67" s="37" t="s">
        <v>109</v>
      </c>
      <c r="FR67" s="31">
        <v>157</v>
      </c>
      <c r="FS67" s="37" t="s">
        <v>109</v>
      </c>
      <c r="FT67" s="31" t="s">
        <v>135</v>
      </c>
      <c r="FU67" s="37" t="s">
        <v>109</v>
      </c>
      <c r="FV67" s="31" t="s">
        <v>135</v>
      </c>
      <c r="FW67" s="37" t="s">
        <v>109</v>
      </c>
      <c r="FX67" s="31" t="s">
        <v>135</v>
      </c>
      <c r="FY67" s="37" t="s">
        <v>109</v>
      </c>
      <c r="FZ67" s="31" t="s">
        <v>135</v>
      </c>
      <c r="GA67" s="37" t="s">
        <v>109</v>
      </c>
      <c r="GB67" s="31" t="s">
        <v>135</v>
      </c>
      <c r="GC67" s="37" t="s">
        <v>109</v>
      </c>
      <c r="GD67" s="31" t="s">
        <v>135</v>
      </c>
      <c r="GE67" s="37" t="s">
        <v>109</v>
      </c>
      <c r="GF67" s="31" t="s">
        <v>135</v>
      </c>
      <c r="GG67" s="37" t="s">
        <v>109</v>
      </c>
      <c r="GH67" s="31" t="s">
        <v>135</v>
      </c>
      <c r="GI67" s="37" t="s">
        <v>109</v>
      </c>
      <c r="GJ67" s="31" t="s">
        <v>135</v>
      </c>
      <c r="GK67" s="37" t="s">
        <v>109</v>
      </c>
      <c r="GL67" s="31" t="s">
        <v>135</v>
      </c>
      <c r="GM67" s="37" t="s">
        <v>109</v>
      </c>
    </row>
    <row r="68" spans="1:195">
      <c r="A68" s="19" t="s">
        <v>110</v>
      </c>
      <c r="B68" s="20">
        <v>8.2200000000000006</v>
      </c>
      <c r="C68" s="21">
        <v>20.7</v>
      </c>
      <c r="D68" s="20">
        <v>5.34</v>
      </c>
      <c r="E68" s="20">
        <v>3.05</v>
      </c>
      <c r="F68" s="21">
        <v>79</v>
      </c>
      <c r="G68" s="21">
        <v>23.2</v>
      </c>
      <c r="H68" s="22">
        <f t="shared" si="33"/>
        <v>1.7508196721311475</v>
      </c>
      <c r="J68" s="31">
        <v>1040</v>
      </c>
      <c r="K68" s="37" t="s">
        <v>110</v>
      </c>
      <c r="L68" s="31">
        <v>1000</v>
      </c>
      <c r="M68" s="37" t="s">
        <v>110</v>
      </c>
      <c r="N68" s="31">
        <v>988</v>
      </c>
      <c r="O68" s="37" t="s">
        <v>110</v>
      </c>
      <c r="P68" s="31">
        <v>971</v>
      </c>
      <c r="Q68" s="37" t="s">
        <v>110</v>
      </c>
      <c r="R68" s="31">
        <v>953</v>
      </c>
      <c r="S68" s="37" t="s">
        <v>110</v>
      </c>
      <c r="T68" s="31">
        <v>932</v>
      </c>
      <c r="U68" s="37" t="s">
        <v>110</v>
      </c>
      <c r="V68" s="31">
        <v>910</v>
      </c>
      <c r="W68" s="37" t="s">
        <v>110</v>
      </c>
      <c r="X68" s="31">
        <v>887</v>
      </c>
      <c r="Y68" s="37" t="s">
        <v>110</v>
      </c>
      <c r="Z68" s="31">
        <v>862</v>
      </c>
      <c r="AA68" s="37" t="s">
        <v>110</v>
      </c>
      <c r="AB68" s="31">
        <v>836</v>
      </c>
      <c r="AC68" s="37" t="s">
        <v>110</v>
      </c>
      <c r="AD68" s="31">
        <v>809</v>
      </c>
      <c r="AE68" s="37" t="s">
        <v>110</v>
      </c>
      <c r="AF68" s="31">
        <v>781</v>
      </c>
      <c r="AG68" s="37" t="s">
        <v>110</v>
      </c>
      <c r="AH68" s="31">
        <v>753</v>
      </c>
      <c r="AI68" s="37" t="s">
        <v>110</v>
      </c>
      <c r="AJ68" s="31">
        <v>723</v>
      </c>
      <c r="AK68" s="37" t="s">
        <v>110</v>
      </c>
      <c r="AL68" s="31">
        <v>694</v>
      </c>
      <c r="AM68" s="37" t="s">
        <v>110</v>
      </c>
      <c r="AN68" s="31">
        <v>664</v>
      </c>
      <c r="AO68" s="37" t="s">
        <v>110</v>
      </c>
      <c r="AP68" s="31">
        <f t="shared" si="35"/>
        <v>634</v>
      </c>
      <c r="AQ68" s="37" t="s">
        <v>110</v>
      </c>
      <c r="AR68" s="31">
        <v>604</v>
      </c>
      <c r="AS68" s="37" t="s">
        <v>110</v>
      </c>
      <c r="AT68" s="31">
        <f t="shared" si="36"/>
        <v>574</v>
      </c>
      <c r="AU68" s="37" t="s">
        <v>110</v>
      </c>
      <c r="AV68" s="31">
        <v>544</v>
      </c>
      <c r="AW68" s="37" t="s">
        <v>110</v>
      </c>
      <c r="AX68" s="31">
        <f t="shared" si="37"/>
        <v>515</v>
      </c>
      <c r="AY68" s="37" t="s">
        <v>110</v>
      </c>
      <c r="AZ68" s="31">
        <v>486</v>
      </c>
      <c r="BA68" s="37" t="s">
        <v>110</v>
      </c>
      <c r="BB68" s="31">
        <f t="shared" si="34"/>
        <v>458</v>
      </c>
      <c r="BC68" s="37" t="s">
        <v>110</v>
      </c>
      <c r="BD68" s="31">
        <v>430</v>
      </c>
      <c r="BE68" s="37" t="s">
        <v>110</v>
      </c>
      <c r="BF68" s="31">
        <f t="shared" si="38"/>
        <v>403</v>
      </c>
      <c r="BG68" s="37" t="s">
        <v>110</v>
      </c>
      <c r="BH68" s="31">
        <v>376</v>
      </c>
      <c r="BI68" s="37" t="s">
        <v>110</v>
      </c>
      <c r="BJ68" s="31">
        <f t="shared" si="39"/>
        <v>353.5</v>
      </c>
      <c r="BK68" s="37" t="s">
        <v>110</v>
      </c>
      <c r="BL68" s="31">
        <v>331</v>
      </c>
      <c r="BM68" s="37" t="s">
        <v>110</v>
      </c>
      <c r="BN68" s="31">
        <f t="shared" si="40"/>
        <v>312</v>
      </c>
      <c r="BO68" s="37" t="s">
        <v>110</v>
      </c>
      <c r="BP68" s="31">
        <v>293</v>
      </c>
      <c r="BQ68" s="37" t="s">
        <v>110</v>
      </c>
      <c r="BR68" s="31">
        <f t="shared" si="41"/>
        <v>277</v>
      </c>
      <c r="BS68" s="37" t="s">
        <v>110</v>
      </c>
      <c r="BT68" s="31">
        <v>261</v>
      </c>
      <c r="BU68" s="37" t="s">
        <v>110</v>
      </c>
      <c r="BV68" s="31">
        <f t="shared" si="42"/>
        <v>247.5</v>
      </c>
      <c r="BW68" s="37" t="s">
        <v>110</v>
      </c>
      <c r="BX68" s="31">
        <v>234</v>
      </c>
      <c r="BY68" s="37" t="s">
        <v>110</v>
      </c>
      <c r="BZ68" s="31">
        <f t="shared" si="43"/>
        <v>223</v>
      </c>
      <c r="CA68" s="37" t="s">
        <v>110</v>
      </c>
      <c r="CB68" s="31">
        <v>212</v>
      </c>
      <c r="CC68" s="37" t="s">
        <v>110</v>
      </c>
      <c r="CD68" s="31" t="s">
        <v>135</v>
      </c>
      <c r="CE68" s="37" t="s">
        <v>110</v>
      </c>
      <c r="CF68" s="31" t="s">
        <v>135</v>
      </c>
      <c r="CG68" s="37" t="s">
        <v>110</v>
      </c>
      <c r="CH68" s="31" t="s">
        <v>135</v>
      </c>
      <c r="CI68" s="37" t="s">
        <v>110</v>
      </c>
      <c r="CJ68" s="31" t="s">
        <v>135</v>
      </c>
      <c r="CK68" s="37" t="s">
        <v>110</v>
      </c>
      <c r="CL68" s="31" t="s">
        <v>135</v>
      </c>
      <c r="CM68" s="37" t="s">
        <v>110</v>
      </c>
      <c r="CN68" s="31" t="s">
        <v>135</v>
      </c>
      <c r="CO68" s="37" t="s">
        <v>110</v>
      </c>
      <c r="CP68" s="31" t="s">
        <v>135</v>
      </c>
      <c r="CQ68" s="37" t="s">
        <v>110</v>
      </c>
      <c r="CR68" s="31" t="s">
        <v>135</v>
      </c>
      <c r="CS68" s="37" t="s">
        <v>110</v>
      </c>
      <c r="CT68" s="31" t="s">
        <v>135</v>
      </c>
      <c r="CU68" s="37" t="s">
        <v>110</v>
      </c>
      <c r="CV68" s="31" t="s">
        <v>135</v>
      </c>
      <c r="CW68" s="37" t="s">
        <v>110</v>
      </c>
      <c r="CZ68" s="31">
        <v>695</v>
      </c>
      <c r="DA68" s="37" t="s">
        <v>110</v>
      </c>
      <c r="DB68" s="31">
        <v>667</v>
      </c>
      <c r="DC68" s="37" t="s">
        <v>110</v>
      </c>
      <c r="DD68" s="31">
        <v>657</v>
      </c>
      <c r="DE68" s="37" t="s">
        <v>110</v>
      </c>
      <c r="DF68" s="31">
        <v>646</v>
      </c>
      <c r="DG68" s="37" t="s">
        <v>110</v>
      </c>
      <c r="DH68" s="31">
        <v>634</v>
      </c>
      <c r="DI68" s="37" t="s">
        <v>110</v>
      </c>
      <c r="DJ68" s="31">
        <v>620</v>
      </c>
      <c r="DK68" s="37" t="s">
        <v>110</v>
      </c>
      <c r="DL68" s="31">
        <v>606</v>
      </c>
      <c r="DM68" s="37" t="s">
        <v>110</v>
      </c>
      <c r="DN68" s="31">
        <v>590</v>
      </c>
      <c r="DO68" s="37" t="s">
        <v>110</v>
      </c>
      <c r="DP68" s="31">
        <v>574</v>
      </c>
      <c r="DQ68" s="37" t="s">
        <v>110</v>
      </c>
      <c r="DR68" s="31">
        <v>556</v>
      </c>
      <c r="DS68" s="37" t="s">
        <v>110</v>
      </c>
      <c r="DT68" s="31">
        <v>538</v>
      </c>
      <c r="DU68" s="37" t="s">
        <v>110</v>
      </c>
      <c r="DV68" s="31">
        <v>520</v>
      </c>
      <c r="DW68" s="37" t="s">
        <v>110</v>
      </c>
      <c r="DX68" s="31">
        <v>501</v>
      </c>
      <c r="DY68" s="37" t="s">
        <v>110</v>
      </c>
      <c r="DZ68" s="31">
        <v>481</v>
      </c>
      <c r="EA68" s="37" t="s">
        <v>110</v>
      </c>
      <c r="EB68" s="31">
        <v>462</v>
      </c>
      <c r="EC68" s="37" t="s">
        <v>110</v>
      </c>
      <c r="ED68" s="31">
        <v>442</v>
      </c>
      <c r="EE68" s="37" t="s">
        <v>110</v>
      </c>
      <c r="EF68" s="31">
        <f t="shared" si="44"/>
        <v>422</v>
      </c>
      <c r="EG68" s="37" t="s">
        <v>110</v>
      </c>
      <c r="EH68" s="31">
        <v>402</v>
      </c>
      <c r="EI68" s="37" t="s">
        <v>110</v>
      </c>
      <c r="EJ68" s="31">
        <f t="shared" si="45"/>
        <v>382</v>
      </c>
      <c r="EK68" s="37" t="s">
        <v>110</v>
      </c>
      <c r="EL68" s="31">
        <v>362</v>
      </c>
      <c r="EM68" s="37" t="s">
        <v>110</v>
      </c>
      <c r="EN68" s="31">
        <f t="shared" si="46"/>
        <v>342.5</v>
      </c>
      <c r="EO68" s="37" t="s">
        <v>110</v>
      </c>
      <c r="EP68" s="31">
        <v>323</v>
      </c>
      <c r="EQ68" s="37" t="s">
        <v>110</v>
      </c>
      <c r="ER68" s="31">
        <f t="shared" si="47"/>
        <v>304.5</v>
      </c>
      <c r="ES68" s="37" t="s">
        <v>110</v>
      </c>
      <c r="ET68" s="31">
        <v>286</v>
      </c>
      <c r="EU68" s="37" t="s">
        <v>110</v>
      </c>
      <c r="EV68" s="31">
        <f t="shared" si="48"/>
        <v>268</v>
      </c>
      <c r="EW68" s="37" t="s">
        <v>110</v>
      </c>
      <c r="EX68" s="31">
        <v>250</v>
      </c>
      <c r="EY68" s="37" t="s">
        <v>110</v>
      </c>
      <c r="EZ68" s="31">
        <f t="shared" si="49"/>
        <v>235</v>
      </c>
      <c r="FA68" s="37" t="s">
        <v>110</v>
      </c>
      <c r="FB68" s="31">
        <v>220</v>
      </c>
      <c r="FC68" s="37" t="s">
        <v>110</v>
      </c>
      <c r="FD68" s="31">
        <f t="shared" si="50"/>
        <v>207.5</v>
      </c>
      <c r="FE68" s="37" t="s">
        <v>110</v>
      </c>
      <c r="FF68" s="31">
        <v>195</v>
      </c>
      <c r="FG68" s="37" t="s">
        <v>110</v>
      </c>
      <c r="FH68" s="31">
        <f t="shared" si="51"/>
        <v>184.5</v>
      </c>
      <c r="FI68" s="37" t="s">
        <v>110</v>
      </c>
      <c r="FJ68" s="31">
        <v>174</v>
      </c>
      <c r="FK68" s="37" t="s">
        <v>110</v>
      </c>
      <c r="FL68" s="31">
        <f t="shared" si="52"/>
        <v>165</v>
      </c>
      <c r="FM68" s="37" t="s">
        <v>110</v>
      </c>
      <c r="FN68" s="31">
        <v>156</v>
      </c>
      <c r="FO68" s="37" t="s">
        <v>110</v>
      </c>
      <c r="FP68" s="31">
        <f t="shared" si="53"/>
        <v>148.5</v>
      </c>
      <c r="FQ68" s="37" t="s">
        <v>110</v>
      </c>
      <c r="FR68" s="31">
        <v>141</v>
      </c>
      <c r="FS68" s="37" t="s">
        <v>110</v>
      </c>
      <c r="FT68" s="31" t="s">
        <v>135</v>
      </c>
      <c r="FU68" s="37" t="s">
        <v>110</v>
      </c>
      <c r="FV68" s="31" t="s">
        <v>135</v>
      </c>
      <c r="FW68" s="37" t="s">
        <v>110</v>
      </c>
      <c r="FX68" s="31" t="s">
        <v>135</v>
      </c>
      <c r="FY68" s="37" t="s">
        <v>110</v>
      </c>
      <c r="FZ68" s="31" t="s">
        <v>135</v>
      </c>
      <c r="GA68" s="37" t="s">
        <v>110</v>
      </c>
      <c r="GB68" s="31" t="s">
        <v>135</v>
      </c>
      <c r="GC68" s="37" t="s">
        <v>110</v>
      </c>
      <c r="GD68" s="31" t="s">
        <v>135</v>
      </c>
      <c r="GE68" s="37" t="s">
        <v>110</v>
      </c>
      <c r="GF68" s="31" t="s">
        <v>135</v>
      </c>
      <c r="GG68" s="37" t="s">
        <v>110</v>
      </c>
      <c r="GH68" s="31" t="s">
        <v>135</v>
      </c>
      <c r="GI68" s="37" t="s">
        <v>110</v>
      </c>
      <c r="GJ68" s="31" t="s">
        <v>135</v>
      </c>
      <c r="GK68" s="37" t="s">
        <v>110</v>
      </c>
      <c r="GL68" s="31" t="s">
        <v>135</v>
      </c>
      <c r="GM68" s="37" t="s">
        <v>110</v>
      </c>
    </row>
    <row r="69" spans="1:195">
      <c r="A69" s="19" t="s">
        <v>111</v>
      </c>
      <c r="B69" s="20">
        <v>8.99</v>
      </c>
      <c r="C69" s="21">
        <v>22.6</v>
      </c>
      <c r="D69" s="20">
        <v>5.31</v>
      </c>
      <c r="E69" s="20">
        <v>3.04</v>
      </c>
      <c r="F69" s="21">
        <v>72</v>
      </c>
      <c r="G69" s="21">
        <v>21.1</v>
      </c>
      <c r="H69" s="22">
        <f t="shared" si="33"/>
        <v>1.7467105263157894</v>
      </c>
      <c r="J69" s="31">
        <v>949</v>
      </c>
      <c r="K69" s="37" t="s">
        <v>111</v>
      </c>
      <c r="L69" s="31">
        <v>911</v>
      </c>
      <c r="M69" s="37" t="s">
        <v>111</v>
      </c>
      <c r="N69" s="31">
        <v>898</v>
      </c>
      <c r="O69" s="37" t="s">
        <v>111</v>
      </c>
      <c r="P69" s="31">
        <v>883</v>
      </c>
      <c r="Q69" s="37" t="s">
        <v>111</v>
      </c>
      <c r="R69" s="31">
        <v>866</v>
      </c>
      <c r="S69" s="37" t="s">
        <v>111</v>
      </c>
      <c r="T69" s="31">
        <v>847</v>
      </c>
      <c r="U69" s="37" t="s">
        <v>111</v>
      </c>
      <c r="V69" s="31">
        <v>827</v>
      </c>
      <c r="W69" s="37" t="s">
        <v>111</v>
      </c>
      <c r="X69" s="31">
        <v>806</v>
      </c>
      <c r="Y69" s="37" t="s">
        <v>111</v>
      </c>
      <c r="Z69" s="31">
        <v>783</v>
      </c>
      <c r="AA69" s="37" t="s">
        <v>111</v>
      </c>
      <c r="AB69" s="31">
        <v>759</v>
      </c>
      <c r="AC69" s="37" t="s">
        <v>111</v>
      </c>
      <c r="AD69" s="31">
        <v>735</v>
      </c>
      <c r="AE69" s="37" t="s">
        <v>111</v>
      </c>
      <c r="AF69" s="31">
        <v>709</v>
      </c>
      <c r="AG69" s="37" t="s">
        <v>111</v>
      </c>
      <c r="AH69" s="31">
        <v>683</v>
      </c>
      <c r="AI69" s="37" t="s">
        <v>111</v>
      </c>
      <c r="AJ69" s="31">
        <v>656</v>
      </c>
      <c r="AK69" s="37" t="s">
        <v>111</v>
      </c>
      <c r="AL69" s="31">
        <v>629</v>
      </c>
      <c r="AM69" s="37" t="s">
        <v>111</v>
      </c>
      <c r="AN69" s="31">
        <v>602</v>
      </c>
      <c r="AO69" s="37" t="s">
        <v>111</v>
      </c>
      <c r="AP69" s="31">
        <f t="shared" si="35"/>
        <v>574.5</v>
      </c>
      <c r="AQ69" s="37" t="s">
        <v>111</v>
      </c>
      <c r="AR69" s="31">
        <v>547</v>
      </c>
      <c r="AS69" s="37" t="s">
        <v>111</v>
      </c>
      <c r="AT69" s="31">
        <f t="shared" si="36"/>
        <v>520</v>
      </c>
      <c r="AU69" s="37" t="s">
        <v>111</v>
      </c>
      <c r="AV69" s="31">
        <v>493</v>
      </c>
      <c r="AW69" s="37" t="s">
        <v>111</v>
      </c>
      <c r="AX69" s="31">
        <f t="shared" si="37"/>
        <v>466.5</v>
      </c>
      <c r="AY69" s="37" t="s">
        <v>111</v>
      </c>
      <c r="AZ69" s="31">
        <v>440</v>
      </c>
      <c r="BA69" s="37" t="s">
        <v>111</v>
      </c>
      <c r="BB69" s="31">
        <f t="shared" si="34"/>
        <v>414.5</v>
      </c>
      <c r="BC69" s="37" t="s">
        <v>111</v>
      </c>
      <c r="BD69" s="31">
        <v>389</v>
      </c>
      <c r="BE69" s="37" t="s">
        <v>111</v>
      </c>
      <c r="BF69" s="31">
        <f t="shared" si="38"/>
        <v>364.5</v>
      </c>
      <c r="BG69" s="37" t="s">
        <v>111</v>
      </c>
      <c r="BH69" s="31">
        <v>340</v>
      </c>
      <c r="BI69" s="37" t="s">
        <v>111</v>
      </c>
      <c r="BJ69" s="31">
        <f t="shared" si="39"/>
        <v>319.5</v>
      </c>
      <c r="BK69" s="37" t="s">
        <v>111</v>
      </c>
      <c r="BL69" s="31">
        <v>299</v>
      </c>
      <c r="BM69" s="37" t="s">
        <v>111</v>
      </c>
      <c r="BN69" s="31">
        <f t="shared" si="40"/>
        <v>282</v>
      </c>
      <c r="BO69" s="37" t="s">
        <v>111</v>
      </c>
      <c r="BP69" s="31">
        <v>265</v>
      </c>
      <c r="BQ69" s="37" t="s">
        <v>111</v>
      </c>
      <c r="BR69" s="31">
        <f t="shared" si="41"/>
        <v>250.5</v>
      </c>
      <c r="BS69" s="37" t="s">
        <v>111</v>
      </c>
      <c r="BT69" s="31">
        <v>236</v>
      </c>
      <c r="BU69" s="37" t="s">
        <v>111</v>
      </c>
      <c r="BV69" s="31">
        <f t="shared" si="42"/>
        <v>224</v>
      </c>
      <c r="BW69" s="37" t="s">
        <v>111</v>
      </c>
      <c r="BX69" s="31">
        <v>212</v>
      </c>
      <c r="BY69" s="37" t="s">
        <v>111</v>
      </c>
      <c r="BZ69" s="31">
        <f t="shared" si="43"/>
        <v>201.5</v>
      </c>
      <c r="CA69" s="37" t="s">
        <v>111</v>
      </c>
      <c r="CB69" s="31">
        <v>191</v>
      </c>
      <c r="CC69" s="37" t="s">
        <v>111</v>
      </c>
      <c r="CD69" s="31" t="s">
        <v>135</v>
      </c>
      <c r="CE69" s="37" t="s">
        <v>111</v>
      </c>
      <c r="CF69" s="31" t="s">
        <v>135</v>
      </c>
      <c r="CG69" s="37" t="s">
        <v>111</v>
      </c>
      <c r="CH69" s="31" t="s">
        <v>135</v>
      </c>
      <c r="CI69" s="37" t="s">
        <v>111</v>
      </c>
      <c r="CJ69" s="31" t="s">
        <v>135</v>
      </c>
      <c r="CK69" s="37" t="s">
        <v>111</v>
      </c>
      <c r="CL69" s="31" t="s">
        <v>135</v>
      </c>
      <c r="CM69" s="37" t="s">
        <v>111</v>
      </c>
      <c r="CN69" s="31" t="s">
        <v>135</v>
      </c>
      <c r="CO69" s="37" t="s">
        <v>111</v>
      </c>
      <c r="CP69" s="31" t="s">
        <v>135</v>
      </c>
      <c r="CQ69" s="37" t="s">
        <v>111</v>
      </c>
      <c r="CR69" s="31" t="s">
        <v>135</v>
      </c>
      <c r="CS69" s="37" t="s">
        <v>111</v>
      </c>
      <c r="CT69" s="31" t="s">
        <v>135</v>
      </c>
      <c r="CU69" s="37" t="s">
        <v>111</v>
      </c>
      <c r="CV69" s="31" t="s">
        <v>135</v>
      </c>
      <c r="CW69" s="37" t="s">
        <v>111</v>
      </c>
      <c r="CZ69" s="31">
        <v>632</v>
      </c>
      <c r="DA69" s="37" t="s">
        <v>111</v>
      </c>
      <c r="DB69" s="31">
        <v>606</v>
      </c>
      <c r="DC69" s="37" t="s">
        <v>111</v>
      </c>
      <c r="DD69" s="31">
        <v>597</v>
      </c>
      <c r="DE69" s="37" t="s">
        <v>111</v>
      </c>
      <c r="DF69" s="31">
        <v>587</v>
      </c>
      <c r="DG69" s="37" t="s">
        <v>111</v>
      </c>
      <c r="DH69" s="31">
        <v>576</v>
      </c>
      <c r="DI69" s="37" t="s">
        <v>111</v>
      </c>
      <c r="DJ69" s="31">
        <v>564</v>
      </c>
      <c r="DK69" s="37" t="s">
        <v>111</v>
      </c>
      <c r="DL69" s="31">
        <v>550</v>
      </c>
      <c r="DM69" s="37" t="s">
        <v>111</v>
      </c>
      <c r="DN69" s="31">
        <v>536</v>
      </c>
      <c r="DO69" s="37" t="s">
        <v>111</v>
      </c>
      <c r="DP69" s="31">
        <v>521</v>
      </c>
      <c r="DQ69" s="37" t="s">
        <v>111</v>
      </c>
      <c r="DR69" s="31">
        <v>505</v>
      </c>
      <c r="DS69" s="37" t="s">
        <v>111</v>
      </c>
      <c r="DT69" s="31">
        <v>489</v>
      </c>
      <c r="DU69" s="37" t="s">
        <v>111</v>
      </c>
      <c r="DV69" s="31">
        <v>472</v>
      </c>
      <c r="DW69" s="37" t="s">
        <v>111</v>
      </c>
      <c r="DX69" s="31">
        <v>455</v>
      </c>
      <c r="DY69" s="37" t="s">
        <v>111</v>
      </c>
      <c r="DZ69" s="31">
        <v>437</v>
      </c>
      <c r="EA69" s="37" t="s">
        <v>111</v>
      </c>
      <c r="EB69" s="31">
        <v>419</v>
      </c>
      <c r="EC69" s="37" t="s">
        <v>111</v>
      </c>
      <c r="ED69" s="31">
        <v>401</v>
      </c>
      <c r="EE69" s="37" t="s">
        <v>111</v>
      </c>
      <c r="EF69" s="31">
        <f t="shared" si="44"/>
        <v>382.5</v>
      </c>
      <c r="EG69" s="37" t="s">
        <v>111</v>
      </c>
      <c r="EH69" s="31">
        <v>364</v>
      </c>
      <c r="EI69" s="37" t="s">
        <v>111</v>
      </c>
      <c r="EJ69" s="31">
        <f t="shared" si="45"/>
        <v>346</v>
      </c>
      <c r="EK69" s="37" t="s">
        <v>111</v>
      </c>
      <c r="EL69" s="31">
        <v>328</v>
      </c>
      <c r="EM69" s="37" t="s">
        <v>111</v>
      </c>
      <c r="EN69" s="31">
        <f t="shared" si="46"/>
        <v>310</v>
      </c>
      <c r="EO69" s="37" t="s">
        <v>111</v>
      </c>
      <c r="EP69" s="31">
        <v>292</v>
      </c>
      <c r="EQ69" s="37" t="s">
        <v>111</v>
      </c>
      <c r="ER69" s="31">
        <f t="shared" si="47"/>
        <v>275.5</v>
      </c>
      <c r="ES69" s="37" t="s">
        <v>111</v>
      </c>
      <c r="ET69" s="31">
        <v>259</v>
      </c>
      <c r="EU69" s="37" t="s">
        <v>111</v>
      </c>
      <c r="EV69" s="31">
        <f t="shared" si="48"/>
        <v>242.5</v>
      </c>
      <c r="EW69" s="37" t="s">
        <v>111</v>
      </c>
      <c r="EX69" s="31">
        <v>226</v>
      </c>
      <c r="EY69" s="37" t="s">
        <v>111</v>
      </c>
      <c r="EZ69" s="31">
        <f t="shared" si="49"/>
        <v>212.5</v>
      </c>
      <c r="FA69" s="37" t="s">
        <v>111</v>
      </c>
      <c r="FB69" s="31">
        <v>199</v>
      </c>
      <c r="FC69" s="37" t="s">
        <v>111</v>
      </c>
      <c r="FD69" s="31">
        <f t="shared" si="50"/>
        <v>187.5</v>
      </c>
      <c r="FE69" s="37" t="s">
        <v>111</v>
      </c>
      <c r="FF69" s="31">
        <v>176</v>
      </c>
      <c r="FG69" s="37" t="s">
        <v>111</v>
      </c>
      <c r="FH69" s="31">
        <f t="shared" si="51"/>
        <v>166.5</v>
      </c>
      <c r="FI69" s="37" t="s">
        <v>111</v>
      </c>
      <c r="FJ69" s="31">
        <v>157</v>
      </c>
      <c r="FK69" s="37" t="s">
        <v>111</v>
      </c>
      <c r="FL69" s="31">
        <f t="shared" si="52"/>
        <v>149</v>
      </c>
      <c r="FM69" s="37" t="s">
        <v>111</v>
      </c>
      <c r="FN69" s="31">
        <v>141</v>
      </c>
      <c r="FO69" s="37" t="s">
        <v>111</v>
      </c>
      <c r="FP69" s="31">
        <f t="shared" si="53"/>
        <v>134</v>
      </c>
      <c r="FQ69" s="37" t="s">
        <v>111</v>
      </c>
      <c r="FR69" s="31">
        <v>127</v>
      </c>
      <c r="FS69" s="37" t="s">
        <v>111</v>
      </c>
      <c r="FT69" s="31" t="s">
        <v>135</v>
      </c>
      <c r="FU69" s="37" t="s">
        <v>111</v>
      </c>
      <c r="FV69" s="31" t="s">
        <v>135</v>
      </c>
      <c r="FW69" s="37" t="s">
        <v>111</v>
      </c>
      <c r="FX69" s="31" t="s">
        <v>135</v>
      </c>
      <c r="FY69" s="37" t="s">
        <v>111</v>
      </c>
      <c r="FZ69" s="31" t="s">
        <v>135</v>
      </c>
      <c r="GA69" s="37" t="s">
        <v>111</v>
      </c>
      <c r="GB69" s="31" t="s">
        <v>135</v>
      </c>
      <c r="GC69" s="37" t="s">
        <v>111</v>
      </c>
      <c r="GD69" s="31" t="s">
        <v>135</v>
      </c>
      <c r="GE69" s="37" t="s">
        <v>111</v>
      </c>
      <c r="GF69" s="31" t="s">
        <v>135</v>
      </c>
      <c r="GG69" s="37" t="s">
        <v>111</v>
      </c>
      <c r="GH69" s="31" t="s">
        <v>135</v>
      </c>
      <c r="GI69" s="37" t="s">
        <v>111</v>
      </c>
      <c r="GJ69" s="31" t="s">
        <v>135</v>
      </c>
      <c r="GK69" s="37" t="s">
        <v>111</v>
      </c>
      <c r="GL69" s="31" t="s">
        <v>135</v>
      </c>
      <c r="GM69" s="37" t="s">
        <v>111</v>
      </c>
    </row>
    <row r="70" spans="1:195">
      <c r="A70" s="19" t="s">
        <v>112</v>
      </c>
      <c r="B70" s="20">
        <v>9.92</v>
      </c>
      <c r="C70" s="21">
        <v>24.9</v>
      </c>
      <c r="D70" s="20">
        <v>5.28</v>
      </c>
      <c r="E70" s="20">
        <v>3.02</v>
      </c>
      <c r="F70" s="21">
        <v>65</v>
      </c>
      <c r="G70" s="21">
        <v>19.100000000000001</v>
      </c>
      <c r="H70" s="22">
        <f t="shared" si="33"/>
        <v>1.7483443708609272</v>
      </c>
      <c r="J70" s="31">
        <v>859</v>
      </c>
      <c r="K70" s="37" t="s">
        <v>112</v>
      </c>
      <c r="L70" s="31">
        <v>825</v>
      </c>
      <c r="M70" s="37" t="s">
        <v>112</v>
      </c>
      <c r="N70" s="31">
        <v>812</v>
      </c>
      <c r="O70" s="37" t="s">
        <v>112</v>
      </c>
      <c r="P70" s="31">
        <v>798</v>
      </c>
      <c r="Q70" s="37" t="s">
        <v>112</v>
      </c>
      <c r="R70" s="31">
        <v>783</v>
      </c>
      <c r="S70" s="37" t="s">
        <v>112</v>
      </c>
      <c r="T70" s="31">
        <v>766</v>
      </c>
      <c r="U70" s="37" t="s">
        <v>112</v>
      </c>
      <c r="V70" s="31">
        <v>747</v>
      </c>
      <c r="W70" s="37" t="s">
        <v>112</v>
      </c>
      <c r="X70" s="31">
        <v>728</v>
      </c>
      <c r="Y70" s="37" t="s">
        <v>112</v>
      </c>
      <c r="Z70" s="31">
        <v>707</v>
      </c>
      <c r="AA70" s="37" t="s">
        <v>112</v>
      </c>
      <c r="AB70" s="31">
        <v>685</v>
      </c>
      <c r="AC70" s="37" t="s">
        <v>112</v>
      </c>
      <c r="AD70" s="31">
        <v>663</v>
      </c>
      <c r="AE70" s="37" t="s">
        <v>112</v>
      </c>
      <c r="AF70" s="31">
        <v>640</v>
      </c>
      <c r="AG70" s="37" t="s">
        <v>112</v>
      </c>
      <c r="AH70" s="31">
        <v>616</v>
      </c>
      <c r="AI70" s="37" t="s">
        <v>112</v>
      </c>
      <c r="AJ70" s="31">
        <v>591</v>
      </c>
      <c r="AK70" s="37" t="s">
        <v>112</v>
      </c>
      <c r="AL70" s="31">
        <v>567</v>
      </c>
      <c r="AM70" s="37" t="s">
        <v>112</v>
      </c>
      <c r="AN70" s="31">
        <v>542</v>
      </c>
      <c r="AO70" s="37" t="s">
        <v>112</v>
      </c>
      <c r="AP70" s="31">
        <f t="shared" si="35"/>
        <v>516.5</v>
      </c>
      <c r="AQ70" s="37" t="s">
        <v>112</v>
      </c>
      <c r="AR70" s="31">
        <v>491</v>
      </c>
      <c r="AS70" s="37" t="s">
        <v>112</v>
      </c>
      <c r="AT70" s="31">
        <f t="shared" si="36"/>
        <v>466.5</v>
      </c>
      <c r="AU70" s="37" t="s">
        <v>112</v>
      </c>
      <c r="AV70" s="31">
        <v>442</v>
      </c>
      <c r="AW70" s="37" t="s">
        <v>112</v>
      </c>
      <c r="AX70" s="31">
        <f t="shared" si="37"/>
        <v>418</v>
      </c>
      <c r="AY70" s="37" t="s">
        <v>112</v>
      </c>
      <c r="AZ70" s="31">
        <v>394</v>
      </c>
      <c r="BA70" s="37" t="s">
        <v>112</v>
      </c>
      <c r="BB70" s="31">
        <f t="shared" si="34"/>
        <v>371</v>
      </c>
      <c r="BC70" s="37" t="s">
        <v>112</v>
      </c>
      <c r="BD70" s="31">
        <v>348</v>
      </c>
      <c r="BE70" s="37" t="s">
        <v>112</v>
      </c>
      <c r="BF70" s="31">
        <f t="shared" si="38"/>
        <v>326</v>
      </c>
      <c r="BG70" s="37" t="s">
        <v>112</v>
      </c>
      <c r="BH70" s="31">
        <v>304</v>
      </c>
      <c r="BI70" s="37" t="s">
        <v>112</v>
      </c>
      <c r="BJ70" s="31">
        <f t="shared" si="39"/>
        <v>285.5</v>
      </c>
      <c r="BK70" s="37" t="s">
        <v>112</v>
      </c>
      <c r="BL70" s="31">
        <v>267</v>
      </c>
      <c r="BM70" s="37" t="s">
        <v>112</v>
      </c>
      <c r="BN70" s="31">
        <f t="shared" si="40"/>
        <v>251.5</v>
      </c>
      <c r="BO70" s="37" t="s">
        <v>112</v>
      </c>
      <c r="BP70" s="31">
        <v>236</v>
      </c>
      <c r="BQ70" s="37" t="s">
        <v>112</v>
      </c>
      <c r="BR70" s="31">
        <f t="shared" si="41"/>
        <v>223.5</v>
      </c>
      <c r="BS70" s="37" t="s">
        <v>112</v>
      </c>
      <c r="BT70" s="31">
        <v>211</v>
      </c>
      <c r="BU70" s="37" t="s">
        <v>112</v>
      </c>
      <c r="BV70" s="31">
        <f t="shared" si="42"/>
        <v>200</v>
      </c>
      <c r="BW70" s="37" t="s">
        <v>112</v>
      </c>
      <c r="BX70" s="31">
        <v>189</v>
      </c>
      <c r="BY70" s="37" t="s">
        <v>112</v>
      </c>
      <c r="BZ70" s="31">
        <f t="shared" si="43"/>
        <v>180</v>
      </c>
      <c r="CA70" s="37" t="s">
        <v>112</v>
      </c>
      <c r="CB70" s="31">
        <v>171</v>
      </c>
      <c r="CC70" s="37" t="s">
        <v>112</v>
      </c>
      <c r="CD70" s="31" t="s">
        <v>135</v>
      </c>
      <c r="CE70" s="37" t="s">
        <v>112</v>
      </c>
      <c r="CF70" s="31" t="s">
        <v>135</v>
      </c>
      <c r="CG70" s="37" t="s">
        <v>112</v>
      </c>
      <c r="CH70" s="31" t="s">
        <v>135</v>
      </c>
      <c r="CI70" s="37" t="s">
        <v>112</v>
      </c>
      <c r="CJ70" s="31" t="s">
        <v>135</v>
      </c>
      <c r="CK70" s="37" t="s">
        <v>112</v>
      </c>
      <c r="CL70" s="31" t="s">
        <v>135</v>
      </c>
      <c r="CM70" s="37" t="s">
        <v>112</v>
      </c>
      <c r="CN70" s="31" t="s">
        <v>135</v>
      </c>
      <c r="CO70" s="37" t="s">
        <v>112</v>
      </c>
      <c r="CP70" s="31" t="s">
        <v>135</v>
      </c>
      <c r="CQ70" s="37" t="s">
        <v>112</v>
      </c>
      <c r="CR70" s="31" t="s">
        <v>135</v>
      </c>
      <c r="CS70" s="37" t="s">
        <v>112</v>
      </c>
      <c r="CT70" s="31" t="s">
        <v>135</v>
      </c>
      <c r="CU70" s="37" t="s">
        <v>112</v>
      </c>
      <c r="CV70" s="31" t="s">
        <v>135</v>
      </c>
      <c r="CW70" s="37" t="s">
        <v>112</v>
      </c>
      <c r="CZ70" s="31">
        <v>572</v>
      </c>
      <c r="DA70" s="37" t="s">
        <v>112</v>
      </c>
      <c r="DB70" s="31">
        <v>549</v>
      </c>
      <c r="DC70" s="37" t="s">
        <v>112</v>
      </c>
      <c r="DD70" s="31">
        <v>540</v>
      </c>
      <c r="DE70" s="37" t="s">
        <v>112</v>
      </c>
      <c r="DF70" s="31">
        <v>531</v>
      </c>
      <c r="DG70" s="37" t="s">
        <v>112</v>
      </c>
      <c r="DH70" s="31">
        <v>521</v>
      </c>
      <c r="DI70" s="37" t="s">
        <v>112</v>
      </c>
      <c r="DJ70" s="31">
        <v>510</v>
      </c>
      <c r="DK70" s="37" t="s">
        <v>112</v>
      </c>
      <c r="DL70" s="31">
        <v>497</v>
      </c>
      <c r="DM70" s="37" t="s">
        <v>112</v>
      </c>
      <c r="DN70" s="31">
        <v>484</v>
      </c>
      <c r="DO70" s="37" t="s">
        <v>112</v>
      </c>
      <c r="DP70" s="31">
        <v>470</v>
      </c>
      <c r="DQ70" s="37" t="s">
        <v>112</v>
      </c>
      <c r="DR70" s="31">
        <v>456</v>
      </c>
      <c r="DS70" s="37" t="s">
        <v>112</v>
      </c>
      <c r="DT70" s="31">
        <v>441</v>
      </c>
      <c r="DU70" s="37" t="s">
        <v>112</v>
      </c>
      <c r="DV70" s="31">
        <v>426</v>
      </c>
      <c r="DW70" s="37" t="s">
        <v>112</v>
      </c>
      <c r="DX70" s="31">
        <v>410</v>
      </c>
      <c r="DY70" s="37" t="s">
        <v>112</v>
      </c>
      <c r="DZ70" s="31">
        <v>393</v>
      </c>
      <c r="EA70" s="37" t="s">
        <v>112</v>
      </c>
      <c r="EB70" s="31">
        <v>377</v>
      </c>
      <c r="EC70" s="37" t="s">
        <v>112</v>
      </c>
      <c r="ED70" s="31">
        <v>360</v>
      </c>
      <c r="EE70" s="37" t="s">
        <v>112</v>
      </c>
      <c r="EF70" s="31">
        <f t="shared" si="44"/>
        <v>343.5</v>
      </c>
      <c r="EG70" s="37" t="s">
        <v>112</v>
      </c>
      <c r="EH70" s="31">
        <v>327</v>
      </c>
      <c r="EI70" s="37" t="s">
        <v>112</v>
      </c>
      <c r="EJ70" s="31">
        <f t="shared" si="45"/>
        <v>310.5</v>
      </c>
      <c r="EK70" s="37" t="s">
        <v>112</v>
      </c>
      <c r="EL70" s="31">
        <v>294</v>
      </c>
      <c r="EM70" s="37" t="s">
        <v>112</v>
      </c>
      <c r="EN70" s="31">
        <f t="shared" si="46"/>
        <v>278</v>
      </c>
      <c r="EO70" s="37" t="s">
        <v>112</v>
      </c>
      <c r="EP70" s="31">
        <v>262</v>
      </c>
      <c r="EQ70" s="37" t="s">
        <v>112</v>
      </c>
      <c r="ER70" s="31">
        <f t="shared" si="47"/>
        <v>246.5</v>
      </c>
      <c r="ES70" s="37" t="s">
        <v>112</v>
      </c>
      <c r="ET70" s="31">
        <v>231</v>
      </c>
      <c r="EU70" s="37" t="s">
        <v>112</v>
      </c>
      <c r="EV70" s="31">
        <f t="shared" si="48"/>
        <v>216.5</v>
      </c>
      <c r="EW70" s="37" t="s">
        <v>112</v>
      </c>
      <c r="EX70" s="31">
        <v>202</v>
      </c>
      <c r="EY70" s="37" t="s">
        <v>112</v>
      </c>
      <c r="EZ70" s="31">
        <f t="shared" si="49"/>
        <v>190</v>
      </c>
      <c r="FA70" s="37" t="s">
        <v>112</v>
      </c>
      <c r="FB70" s="31">
        <v>178</v>
      </c>
      <c r="FC70" s="37" t="s">
        <v>112</v>
      </c>
      <c r="FD70" s="31">
        <f t="shared" si="50"/>
        <v>167.5</v>
      </c>
      <c r="FE70" s="37" t="s">
        <v>112</v>
      </c>
      <c r="FF70" s="31">
        <v>157</v>
      </c>
      <c r="FG70" s="37" t="s">
        <v>112</v>
      </c>
      <c r="FH70" s="31">
        <f t="shared" si="51"/>
        <v>148.5</v>
      </c>
      <c r="FI70" s="37" t="s">
        <v>112</v>
      </c>
      <c r="FJ70" s="31">
        <v>140</v>
      </c>
      <c r="FK70" s="37" t="s">
        <v>112</v>
      </c>
      <c r="FL70" s="31">
        <f t="shared" si="52"/>
        <v>133</v>
      </c>
      <c r="FM70" s="37" t="s">
        <v>112</v>
      </c>
      <c r="FN70" s="31">
        <v>126</v>
      </c>
      <c r="FO70" s="37" t="s">
        <v>112</v>
      </c>
      <c r="FP70" s="31">
        <f t="shared" si="53"/>
        <v>120</v>
      </c>
      <c r="FQ70" s="37" t="s">
        <v>112</v>
      </c>
      <c r="FR70" s="31">
        <v>114</v>
      </c>
      <c r="FS70" s="37" t="s">
        <v>112</v>
      </c>
      <c r="FT70" s="31" t="s">
        <v>135</v>
      </c>
      <c r="FU70" s="37" t="s">
        <v>112</v>
      </c>
      <c r="FV70" s="31" t="s">
        <v>135</v>
      </c>
      <c r="FW70" s="37" t="s">
        <v>112</v>
      </c>
      <c r="FX70" s="31" t="s">
        <v>135</v>
      </c>
      <c r="FY70" s="37" t="s">
        <v>112</v>
      </c>
      <c r="FZ70" s="31" t="s">
        <v>135</v>
      </c>
      <c r="GA70" s="37" t="s">
        <v>112</v>
      </c>
      <c r="GB70" s="31" t="s">
        <v>135</v>
      </c>
      <c r="GC70" s="37" t="s">
        <v>112</v>
      </c>
      <c r="GD70" s="31" t="s">
        <v>135</v>
      </c>
      <c r="GE70" s="37" t="s">
        <v>112</v>
      </c>
      <c r="GF70" s="31" t="s">
        <v>135</v>
      </c>
      <c r="GG70" s="37" t="s">
        <v>112</v>
      </c>
      <c r="GH70" s="31" t="s">
        <v>135</v>
      </c>
      <c r="GI70" s="37" t="s">
        <v>112</v>
      </c>
      <c r="GJ70" s="31" t="s">
        <v>135</v>
      </c>
      <c r="GK70" s="37" t="s">
        <v>112</v>
      </c>
      <c r="GL70" s="31" t="s">
        <v>135</v>
      </c>
      <c r="GM70" s="37" t="s">
        <v>112</v>
      </c>
    </row>
    <row r="71" spans="1:195">
      <c r="A71" s="19" t="s">
        <v>113</v>
      </c>
      <c r="B71" s="20">
        <v>7.82</v>
      </c>
      <c r="C71" s="21">
        <v>27</v>
      </c>
      <c r="D71" s="20">
        <v>5.28</v>
      </c>
      <c r="E71" s="20">
        <v>2.5099999999999998</v>
      </c>
      <c r="F71" s="21">
        <v>58</v>
      </c>
      <c r="G71" s="21">
        <v>17</v>
      </c>
      <c r="H71" s="22">
        <f t="shared" si="33"/>
        <v>2.1035856573705183</v>
      </c>
      <c r="J71" s="31">
        <v>765</v>
      </c>
      <c r="K71" s="37" t="s">
        <v>113</v>
      </c>
      <c r="L71" s="31">
        <v>720</v>
      </c>
      <c r="M71" s="37" t="s">
        <v>113</v>
      </c>
      <c r="N71" s="31">
        <v>705</v>
      </c>
      <c r="O71" s="37" t="s">
        <v>113</v>
      </c>
      <c r="P71" s="31">
        <v>687</v>
      </c>
      <c r="Q71" s="37" t="s">
        <v>113</v>
      </c>
      <c r="R71" s="31">
        <v>668</v>
      </c>
      <c r="S71" s="37" t="s">
        <v>113</v>
      </c>
      <c r="T71" s="31">
        <v>647</v>
      </c>
      <c r="U71" s="37" t="s">
        <v>113</v>
      </c>
      <c r="V71" s="31">
        <v>625</v>
      </c>
      <c r="W71" s="37" t="s">
        <v>113</v>
      </c>
      <c r="X71" s="31">
        <v>601</v>
      </c>
      <c r="Y71" s="37" t="s">
        <v>113</v>
      </c>
      <c r="Z71" s="31">
        <v>577</v>
      </c>
      <c r="AA71" s="37" t="s">
        <v>113</v>
      </c>
      <c r="AB71" s="31">
        <v>551</v>
      </c>
      <c r="AC71" s="37" t="s">
        <v>113</v>
      </c>
      <c r="AD71" s="31">
        <v>525</v>
      </c>
      <c r="AE71" s="37" t="s">
        <v>113</v>
      </c>
      <c r="AF71" s="31">
        <v>499</v>
      </c>
      <c r="AG71" s="37" t="s">
        <v>113</v>
      </c>
      <c r="AH71" s="31">
        <v>472</v>
      </c>
      <c r="AI71" s="37" t="s">
        <v>113</v>
      </c>
      <c r="AJ71" s="31">
        <v>445</v>
      </c>
      <c r="AK71" s="37" t="s">
        <v>113</v>
      </c>
      <c r="AL71" s="31">
        <v>418</v>
      </c>
      <c r="AM71" s="37" t="s">
        <v>113</v>
      </c>
      <c r="AN71" s="31">
        <v>392</v>
      </c>
      <c r="AO71" s="37" t="s">
        <v>113</v>
      </c>
      <c r="AP71" s="31">
        <f t="shared" si="35"/>
        <v>366.5</v>
      </c>
      <c r="AQ71" s="37" t="s">
        <v>113</v>
      </c>
      <c r="AR71" s="31">
        <v>341</v>
      </c>
      <c r="AS71" s="37" t="s">
        <v>113</v>
      </c>
      <c r="AT71" s="31">
        <f t="shared" si="36"/>
        <v>316.5</v>
      </c>
      <c r="AU71" s="37" t="s">
        <v>113</v>
      </c>
      <c r="AV71" s="31">
        <v>292</v>
      </c>
      <c r="AW71" s="37" t="s">
        <v>113</v>
      </c>
      <c r="AX71" s="31">
        <f t="shared" si="37"/>
        <v>270.5</v>
      </c>
      <c r="AY71" s="37" t="s">
        <v>113</v>
      </c>
      <c r="AZ71" s="31">
        <v>249</v>
      </c>
      <c r="BA71" s="37" t="s">
        <v>113</v>
      </c>
      <c r="BB71" s="31">
        <f t="shared" si="34"/>
        <v>231.5</v>
      </c>
      <c r="BC71" s="37" t="s">
        <v>113</v>
      </c>
      <c r="BD71" s="31">
        <v>214</v>
      </c>
      <c r="BE71" s="37" t="s">
        <v>113</v>
      </c>
      <c r="BF71" s="31">
        <f t="shared" si="38"/>
        <v>200.5</v>
      </c>
      <c r="BG71" s="37" t="s">
        <v>113</v>
      </c>
      <c r="BH71" s="31">
        <v>187</v>
      </c>
      <c r="BI71" s="37" t="s">
        <v>113</v>
      </c>
      <c r="BJ71" s="31">
        <f t="shared" si="39"/>
        <v>175.5</v>
      </c>
      <c r="BK71" s="37" t="s">
        <v>113</v>
      </c>
      <c r="BL71" s="31">
        <v>164</v>
      </c>
      <c r="BM71" s="37" t="s">
        <v>113</v>
      </c>
      <c r="BN71" s="31">
        <f t="shared" si="40"/>
        <v>154.5</v>
      </c>
      <c r="BO71" s="37" t="s">
        <v>113</v>
      </c>
      <c r="BP71" s="31">
        <v>145</v>
      </c>
      <c r="BQ71" s="37" t="s">
        <v>113</v>
      </c>
      <c r="BR71" s="31">
        <f t="shared" si="41"/>
        <v>137.5</v>
      </c>
      <c r="BS71" s="37" t="s">
        <v>113</v>
      </c>
      <c r="BT71" s="31">
        <v>130</v>
      </c>
      <c r="BU71" s="37" t="s">
        <v>113</v>
      </c>
      <c r="BV71" s="31">
        <f t="shared" si="42"/>
        <v>123</v>
      </c>
      <c r="BW71" s="37" t="s">
        <v>113</v>
      </c>
      <c r="BX71" s="31">
        <v>116</v>
      </c>
      <c r="BY71" s="37" t="s">
        <v>113</v>
      </c>
      <c r="BZ71" s="31">
        <f t="shared" si="43"/>
        <v>110.5</v>
      </c>
      <c r="CA71" s="37" t="s">
        <v>113</v>
      </c>
      <c r="CB71" s="31">
        <v>105</v>
      </c>
      <c r="CC71" s="37" t="s">
        <v>113</v>
      </c>
      <c r="CD71" s="31" t="s">
        <v>135</v>
      </c>
      <c r="CE71" s="37" t="s">
        <v>113</v>
      </c>
      <c r="CF71" s="31" t="s">
        <v>135</v>
      </c>
      <c r="CG71" s="37" t="s">
        <v>113</v>
      </c>
      <c r="CH71" s="31" t="s">
        <v>135</v>
      </c>
      <c r="CI71" s="37" t="s">
        <v>113</v>
      </c>
      <c r="CJ71" s="31" t="s">
        <v>135</v>
      </c>
      <c r="CK71" s="37" t="s">
        <v>113</v>
      </c>
      <c r="CL71" s="31" t="s">
        <v>135</v>
      </c>
      <c r="CM71" s="37" t="s">
        <v>113</v>
      </c>
      <c r="CN71" s="31" t="s">
        <v>135</v>
      </c>
      <c r="CO71" s="37" t="s">
        <v>113</v>
      </c>
      <c r="CP71" s="31" t="s">
        <v>135</v>
      </c>
      <c r="CQ71" s="37" t="s">
        <v>113</v>
      </c>
      <c r="CR71" s="31" t="s">
        <v>135</v>
      </c>
      <c r="CS71" s="37" t="s">
        <v>113</v>
      </c>
      <c r="CT71" s="31" t="s">
        <v>135</v>
      </c>
      <c r="CU71" s="37" t="s">
        <v>113</v>
      </c>
      <c r="CV71" s="31" t="s">
        <v>135</v>
      </c>
      <c r="CW71" s="37" t="s">
        <v>113</v>
      </c>
      <c r="CZ71" s="31">
        <v>509</v>
      </c>
      <c r="DA71" s="37" t="s">
        <v>113</v>
      </c>
      <c r="DB71" s="31">
        <v>479</v>
      </c>
      <c r="DC71" s="37" t="s">
        <v>113</v>
      </c>
      <c r="DD71" s="31">
        <v>469</v>
      </c>
      <c r="DE71" s="37" t="s">
        <v>113</v>
      </c>
      <c r="DF71" s="31">
        <v>457</v>
      </c>
      <c r="DG71" s="37" t="s">
        <v>113</v>
      </c>
      <c r="DH71" s="31">
        <v>445</v>
      </c>
      <c r="DI71" s="37" t="s">
        <v>113</v>
      </c>
      <c r="DJ71" s="31">
        <v>431</v>
      </c>
      <c r="DK71" s="37" t="s">
        <v>113</v>
      </c>
      <c r="DL71" s="31">
        <v>416</v>
      </c>
      <c r="DM71" s="37" t="s">
        <v>113</v>
      </c>
      <c r="DN71" s="31">
        <v>400</v>
      </c>
      <c r="DO71" s="37" t="s">
        <v>113</v>
      </c>
      <c r="DP71" s="31">
        <v>384</v>
      </c>
      <c r="DQ71" s="37" t="s">
        <v>113</v>
      </c>
      <c r="DR71" s="31">
        <v>367</v>
      </c>
      <c r="DS71" s="37" t="s">
        <v>113</v>
      </c>
      <c r="DT71" s="31">
        <v>349</v>
      </c>
      <c r="DU71" s="37" t="s">
        <v>113</v>
      </c>
      <c r="DV71" s="31">
        <v>332</v>
      </c>
      <c r="DW71" s="37" t="s">
        <v>113</v>
      </c>
      <c r="DX71" s="31">
        <v>314</v>
      </c>
      <c r="DY71" s="37" t="s">
        <v>113</v>
      </c>
      <c r="DZ71" s="31">
        <v>296</v>
      </c>
      <c r="EA71" s="37" t="s">
        <v>113</v>
      </c>
      <c r="EB71" s="31">
        <v>278</v>
      </c>
      <c r="EC71" s="37" t="s">
        <v>113</v>
      </c>
      <c r="ED71" s="31">
        <v>261</v>
      </c>
      <c r="EE71" s="37" t="s">
        <v>113</v>
      </c>
      <c r="EF71" s="31">
        <f t="shared" si="44"/>
        <v>244</v>
      </c>
      <c r="EG71" s="37" t="s">
        <v>113</v>
      </c>
      <c r="EH71" s="31">
        <v>227</v>
      </c>
      <c r="EI71" s="37" t="s">
        <v>113</v>
      </c>
      <c r="EJ71" s="31">
        <f t="shared" si="45"/>
        <v>210.5</v>
      </c>
      <c r="EK71" s="37" t="s">
        <v>113</v>
      </c>
      <c r="EL71" s="31">
        <v>194</v>
      </c>
      <c r="EM71" s="37" t="s">
        <v>113</v>
      </c>
      <c r="EN71" s="31">
        <f t="shared" si="46"/>
        <v>179.5</v>
      </c>
      <c r="EO71" s="37" t="s">
        <v>113</v>
      </c>
      <c r="EP71" s="31">
        <v>165</v>
      </c>
      <c r="EQ71" s="37" t="s">
        <v>113</v>
      </c>
      <c r="ER71" s="31">
        <f t="shared" si="47"/>
        <v>154</v>
      </c>
      <c r="ES71" s="37" t="s">
        <v>113</v>
      </c>
      <c r="ET71" s="31">
        <v>143</v>
      </c>
      <c r="EU71" s="37" t="s">
        <v>113</v>
      </c>
      <c r="EV71" s="31">
        <f t="shared" si="48"/>
        <v>133.5</v>
      </c>
      <c r="EW71" s="37" t="s">
        <v>113</v>
      </c>
      <c r="EX71" s="31">
        <v>124</v>
      </c>
      <c r="EY71" s="37" t="s">
        <v>113</v>
      </c>
      <c r="EZ71" s="31">
        <f t="shared" si="49"/>
        <v>116.5</v>
      </c>
      <c r="FA71" s="37" t="s">
        <v>113</v>
      </c>
      <c r="FB71" s="31">
        <v>109</v>
      </c>
      <c r="FC71" s="37" t="s">
        <v>113</v>
      </c>
      <c r="FD71" s="31">
        <f t="shared" si="50"/>
        <v>102.85</v>
      </c>
      <c r="FE71" s="37" t="s">
        <v>113</v>
      </c>
      <c r="FF71" s="31">
        <v>96.7</v>
      </c>
      <c r="FG71" s="37" t="s">
        <v>113</v>
      </c>
      <c r="FH71" s="31">
        <f t="shared" si="51"/>
        <v>91.5</v>
      </c>
      <c r="FI71" s="37" t="s">
        <v>113</v>
      </c>
      <c r="FJ71" s="31">
        <v>86.3</v>
      </c>
      <c r="FK71" s="37" t="s">
        <v>113</v>
      </c>
      <c r="FL71" s="31">
        <f t="shared" si="52"/>
        <v>81.849999999999994</v>
      </c>
      <c r="FM71" s="37" t="s">
        <v>113</v>
      </c>
      <c r="FN71" s="31">
        <v>77.400000000000006</v>
      </c>
      <c r="FO71" s="37" t="s">
        <v>113</v>
      </c>
      <c r="FP71" s="31">
        <f t="shared" si="53"/>
        <v>73.650000000000006</v>
      </c>
      <c r="FQ71" s="37" t="s">
        <v>113</v>
      </c>
      <c r="FR71" s="31">
        <v>69.900000000000006</v>
      </c>
      <c r="FS71" s="37" t="s">
        <v>113</v>
      </c>
      <c r="FT71" s="31" t="s">
        <v>135</v>
      </c>
      <c r="FU71" s="37" t="s">
        <v>113</v>
      </c>
      <c r="FV71" s="31" t="s">
        <v>135</v>
      </c>
      <c r="FW71" s="37" t="s">
        <v>113</v>
      </c>
      <c r="FX71" s="31" t="s">
        <v>135</v>
      </c>
      <c r="FY71" s="37" t="s">
        <v>113</v>
      </c>
      <c r="FZ71" s="31" t="s">
        <v>135</v>
      </c>
      <c r="GA71" s="37" t="s">
        <v>113</v>
      </c>
      <c r="GB71" s="31" t="s">
        <v>135</v>
      </c>
      <c r="GC71" s="37" t="s">
        <v>113</v>
      </c>
      <c r="GD71" s="31" t="s">
        <v>135</v>
      </c>
      <c r="GE71" s="37" t="s">
        <v>113</v>
      </c>
      <c r="GF71" s="31" t="s">
        <v>135</v>
      </c>
      <c r="GG71" s="37" t="s">
        <v>113</v>
      </c>
      <c r="GH71" s="31" t="s">
        <v>135</v>
      </c>
      <c r="GI71" s="37" t="s">
        <v>113</v>
      </c>
      <c r="GJ71" s="31" t="s">
        <v>135</v>
      </c>
      <c r="GK71" s="37" t="s">
        <v>113</v>
      </c>
      <c r="GL71" s="31" t="s">
        <v>135</v>
      </c>
      <c r="GM71" s="37" t="s">
        <v>113</v>
      </c>
    </row>
    <row r="72" spans="1:195">
      <c r="A72" s="19" t="s">
        <v>114</v>
      </c>
      <c r="B72" s="20">
        <v>8.69</v>
      </c>
      <c r="C72" s="21">
        <v>28.1</v>
      </c>
      <c r="D72" s="20">
        <v>5.23</v>
      </c>
      <c r="E72" s="20">
        <v>2.48</v>
      </c>
      <c r="F72" s="21">
        <v>53</v>
      </c>
      <c r="G72" s="21">
        <v>15.6</v>
      </c>
      <c r="H72" s="22">
        <f t="shared" si="33"/>
        <v>2.1088709677419355</v>
      </c>
      <c r="J72" s="31">
        <v>702</v>
      </c>
      <c r="K72" s="37" t="s">
        <v>114</v>
      </c>
      <c r="L72" s="31">
        <v>660</v>
      </c>
      <c r="M72" s="37" t="s">
        <v>114</v>
      </c>
      <c r="N72" s="31">
        <v>646</v>
      </c>
      <c r="O72" s="37" t="s">
        <v>114</v>
      </c>
      <c r="P72" s="31">
        <v>629</v>
      </c>
      <c r="Q72" s="37" t="s">
        <v>114</v>
      </c>
      <c r="R72" s="31">
        <v>611</v>
      </c>
      <c r="S72" s="37" t="s">
        <v>114</v>
      </c>
      <c r="T72" s="31">
        <v>592</v>
      </c>
      <c r="U72" s="37" t="s">
        <v>114</v>
      </c>
      <c r="V72" s="31">
        <v>571</v>
      </c>
      <c r="W72" s="37" t="s">
        <v>114</v>
      </c>
      <c r="X72" s="31">
        <v>549</v>
      </c>
      <c r="Y72" s="37" t="s">
        <v>114</v>
      </c>
      <c r="Z72" s="31">
        <v>526</v>
      </c>
      <c r="AA72" s="37" t="s">
        <v>114</v>
      </c>
      <c r="AB72" s="31">
        <v>502</v>
      </c>
      <c r="AC72" s="37" t="s">
        <v>114</v>
      </c>
      <c r="AD72" s="31">
        <v>478</v>
      </c>
      <c r="AE72" s="37" t="s">
        <v>114</v>
      </c>
      <c r="AF72" s="31">
        <v>453</v>
      </c>
      <c r="AG72" s="37" t="s">
        <v>114</v>
      </c>
      <c r="AH72" s="31">
        <v>428</v>
      </c>
      <c r="AI72" s="37" t="s">
        <v>114</v>
      </c>
      <c r="AJ72" s="31">
        <v>403</v>
      </c>
      <c r="AK72" s="37" t="s">
        <v>114</v>
      </c>
      <c r="AL72" s="31">
        <v>378</v>
      </c>
      <c r="AM72" s="37" t="s">
        <v>114</v>
      </c>
      <c r="AN72" s="31">
        <v>354</v>
      </c>
      <c r="AO72" s="37" t="s">
        <v>114</v>
      </c>
      <c r="AP72" s="31">
        <f t="shared" si="35"/>
        <v>330.5</v>
      </c>
      <c r="AQ72" s="37" t="s">
        <v>114</v>
      </c>
      <c r="AR72" s="31">
        <v>307</v>
      </c>
      <c r="AS72" s="37" t="s">
        <v>114</v>
      </c>
      <c r="AT72" s="31">
        <f t="shared" si="36"/>
        <v>284</v>
      </c>
      <c r="AU72" s="37" t="s">
        <v>114</v>
      </c>
      <c r="AV72" s="31">
        <v>261</v>
      </c>
      <c r="AW72" s="37" t="s">
        <v>114</v>
      </c>
      <c r="AX72" s="31">
        <f t="shared" si="37"/>
        <v>242</v>
      </c>
      <c r="AY72" s="37" t="s">
        <v>114</v>
      </c>
      <c r="AZ72" s="31">
        <v>223</v>
      </c>
      <c r="BA72" s="37" t="s">
        <v>114</v>
      </c>
      <c r="BB72" s="31">
        <f t="shared" si="34"/>
        <v>207.5</v>
      </c>
      <c r="BC72" s="37" t="s">
        <v>114</v>
      </c>
      <c r="BD72" s="31">
        <v>192</v>
      </c>
      <c r="BE72" s="37" t="s">
        <v>114</v>
      </c>
      <c r="BF72" s="31">
        <f t="shared" si="38"/>
        <v>179.5</v>
      </c>
      <c r="BG72" s="37" t="s">
        <v>114</v>
      </c>
      <c r="BH72" s="31">
        <v>167</v>
      </c>
      <c r="BI72" s="37" t="s">
        <v>114</v>
      </c>
      <c r="BJ72" s="31">
        <f t="shared" si="39"/>
        <v>157</v>
      </c>
      <c r="BK72" s="37" t="s">
        <v>114</v>
      </c>
      <c r="BL72" s="31">
        <v>147</v>
      </c>
      <c r="BM72" s="37" t="s">
        <v>114</v>
      </c>
      <c r="BN72" s="31">
        <f t="shared" si="40"/>
        <v>138.5</v>
      </c>
      <c r="BO72" s="37" t="s">
        <v>114</v>
      </c>
      <c r="BP72" s="31">
        <v>130</v>
      </c>
      <c r="BQ72" s="37" t="s">
        <v>114</v>
      </c>
      <c r="BR72" s="31">
        <f t="shared" si="41"/>
        <v>123</v>
      </c>
      <c r="BS72" s="37" t="s">
        <v>114</v>
      </c>
      <c r="BT72" s="31">
        <v>116</v>
      </c>
      <c r="BU72" s="37" t="s">
        <v>114</v>
      </c>
      <c r="BV72" s="31">
        <f t="shared" si="42"/>
        <v>110</v>
      </c>
      <c r="BW72" s="37" t="s">
        <v>114</v>
      </c>
      <c r="BX72" s="31">
        <v>104</v>
      </c>
      <c r="BY72" s="37" t="s">
        <v>114</v>
      </c>
      <c r="BZ72" s="31">
        <f t="shared" si="43"/>
        <v>99.05</v>
      </c>
      <c r="CA72" s="37" t="s">
        <v>114</v>
      </c>
      <c r="CB72" s="31">
        <v>94.1</v>
      </c>
      <c r="CC72" s="37" t="s">
        <v>114</v>
      </c>
      <c r="CD72" s="31" t="s">
        <v>135</v>
      </c>
      <c r="CE72" s="37" t="s">
        <v>114</v>
      </c>
      <c r="CF72" s="31" t="s">
        <v>135</v>
      </c>
      <c r="CG72" s="37" t="s">
        <v>114</v>
      </c>
      <c r="CH72" s="31" t="s">
        <v>135</v>
      </c>
      <c r="CI72" s="37" t="s">
        <v>114</v>
      </c>
      <c r="CJ72" s="31" t="s">
        <v>135</v>
      </c>
      <c r="CK72" s="37" t="s">
        <v>114</v>
      </c>
      <c r="CL72" s="31" t="s">
        <v>135</v>
      </c>
      <c r="CM72" s="37" t="s">
        <v>114</v>
      </c>
      <c r="CN72" s="31" t="s">
        <v>135</v>
      </c>
      <c r="CO72" s="37" t="s">
        <v>114</v>
      </c>
      <c r="CP72" s="31" t="s">
        <v>135</v>
      </c>
      <c r="CQ72" s="37" t="s">
        <v>114</v>
      </c>
      <c r="CR72" s="31" t="s">
        <v>135</v>
      </c>
      <c r="CS72" s="37" t="s">
        <v>114</v>
      </c>
      <c r="CT72" s="31" t="s">
        <v>135</v>
      </c>
      <c r="CU72" s="37" t="s">
        <v>114</v>
      </c>
      <c r="CV72" s="31" t="s">
        <v>135</v>
      </c>
      <c r="CW72" s="37" t="s">
        <v>114</v>
      </c>
      <c r="CZ72" s="31">
        <v>467</v>
      </c>
      <c r="DA72" s="37" t="s">
        <v>114</v>
      </c>
      <c r="DB72" s="31">
        <v>439</v>
      </c>
      <c r="DC72" s="37" t="s">
        <v>114</v>
      </c>
      <c r="DD72" s="31">
        <v>429</v>
      </c>
      <c r="DE72" s="37" t="s">
        <v>114</v>
      </c>
      <c r="DF72" s="31">
        <v>419</v>
      </c>
      <c r="DG72" s="37" t="s">
        <v>114</v>
      </c>
      <c r="DH72" s="31">
        <v>407</v>
      </c>
      <c r="DI72" s="37" t="s">
        <v>114</v>
      </c>
      <c r="DJ72" s="31">
        <v>394</v>
      </c>
      <c r="DK72" s="37" t="s">
        <v>114</v>
      </c>
      <c r="DL72" s="31">
        <v>380</v>
      </c>
      <c r="DM72" s="37" t="s">
        <v>114</v>
      </c>
      <c r="DN72" s="31">
        <v>365</v>
      </c>
      <c r="DO72" s="37" t="s">
        <v>114</v>
      </c>
      <c r="DP72" s="31">
        <v>350</v>
      </c>
      <c r="DQ72" s="37" t="s">
        <v>114</v>
      </c>
      <c r="DR72" s="31">
        <v>334</v>
      </c>
      <c r="DS72" s="37" t="s">
        <v>114</v>
      </c>
      <c r="DT72" s="31">
        <v>318</v>
      </c>
      <c r="DU72" s="37" t="s">
        <v>114</v>
      </c>
      <c r="DV72" s="31">
        <v>301</v>
      </c>
      <c r="DW72" s="37" t="s">
        <v>114</v>
      </c>
      <c r="DX72" s="31">
        <v>285</v>
      </c>
      <c r="DY72" s="37" t="s">
        <v>114</v>
      </c>
      <c r="DZ72" s="31">
        <v>268</v>
      </c>
      <c r="EA72" s="37" t="s">
        <v>114</v>
      </c>
      <c r="EB72" s="31">
        <v>252</v>
      </c>
      <c r="EC72" s="37" t="s">
        <v>114</v>
      </c>
      <c r="ED72" s="31">
        <v>235</v>
      </c>
      <c r="EE72" s="37" t="s">
        <v>114</v>
      </c>
      <c r="EF72" s="31">
        <f t="shared" si="44"/>
        <v>219.5</v>
      </c>
      <c r="EG72" s="37" t="s">
        <v>114</v>
      </c>
      <c r="EH72" s="31">
        <v>204</v>
      </c>
      <c r="EI72" s="37" t="s">
        <v>114</v>
      </c>
      <c r="EJ72" s="31">
        <f t="shared" si="45"/>
        <v>189</v>
      </c>
      <c r="EK72" s="37" t="s">
        <v>114</v>
      </c>
      <c r="EL72" s="31">
        <v>174</v>
      </c>
      <c r="EM72" s="37" t="s">
        <v>114</v>
      </c>
      <c r="EN72" s="31">
        <f t="shared" si="46"/>
        <v>161</v>
      </c>
      <c r="EO72" s="37" t="s">
        <v>114</v>
      </c>
      <c r="EP72" s="31">
        <v>148</v>
      </c>
      <c r="EQ72" s="37" t="s">
        <v>114</v>
      </c>
      <c r="ER72" s="31">
        <f t="shared" si="47"/>
        <v>138</v>
      </c>
      <c r="ES72" s="37" t="s">
        <v>114</v>
      </c>
      <c r="ET72" s="31">
        <v>128</v>
      </c>
      <c r="EU72" s="37" t="s">
        <v>114</v>
      </c>
      <c r="EV72" s="31">
        <f t="shared" si="48"/>
        <v>119.5</v>
      </c>
      <c r="EW72" s="37" t="s">
        <v>114</v>
      </c>
      <c r="EX72" s="31">
        <v>111</v>
      </c>
      <c r="EY72" s="37" t="s">
        <v>114</v>
      </c>
      <c r="EZ72" s="31">
        <f t="shared" si="49"/>
        <v>104.4</v>
      </c>
      <c r="FA72" s="37" t="s">
        <v>114</v>
      </c>
      <c r="FB72" s="31">
        <v>97.8</v>
      </c>
      <c r="FC72" s="37" t="s">
        <v>114</v>
      </c>
      <c r="FD72" s="31">
        <f t="shared" si="50"/>
        <v>92.199999999999989</v>
      </c>
      <c r="FE72" s="37" t="s">
        <v>114</v>
      </c>
      <c r="FF72" s="31">
        <v>86.6</v>
      </c>
      <c r="FG72" s="37" t="s">
        <v>114</v>
      </c>
      <c r="FH72" s="31">
        <f t="shared" si="51"/>
        <v>81.949999999999989</v>
      </c>
      <c r="FI72" s="37" t="s">
        <v>114</v>
      </c>
      <c r="FJ72" s="31">
        <v>77.3</v>
      </c>
      <c r="FK72" s="37" t="s">
        <v>114</v>
      </c>
      <c r="FL72" s="31">
        <f t="shared" si="52"/>
        <v>73.349999999999994</v>
      </c>
      <c r="FM72" s="37" t="s">
        <v>114</v>
      </c>
      <c r="FN72" s="31">
        <v>69.400000000000006</v>
      </c>
      <c r="FO72" s="37" t="s">
        <v>114</v>
      </c>
      <c r="FP72" s="31">
        <f t="shared" si="53"/>
        <v>66</v>
      </c>
      <c r="FQ72" s="37" t="s">
        <v>114</v>
      </c>
      <c r="FR72" s="31">
        <v>62.6</v>
      </c>
      <c r="FS72" s="37" t="s">
        <v>114</v>
      </c>
      <c r="FT72" s="31" t="s">
        <v>135</v>
      </c>
      <c r="FU72" s="37" t="s">
        <v>114</v>
      </c>
      <c r="FV72" s="31" t="s">
        <v>135</v>
      </c>
      <c r="FW72" s="37" t="s">
        <v>114</v>
      </c>
      <c r="FX72" s="31" t="s">
        <v>135</v>
      </c>
      <c r="FY72" s="37" t="s">
        <v>114</v>
      </c>
      <c r="FZ72" s="31" t="s">
        <v>135</v>
      </c>
      <c r="GA72" s="37" t="s">
        <v>114</v>
      </c>
      <c r="GB72" s="31" t="s">
        <v>135</v>
      </c>
      <c r="GC72" s="37" t="s">
        <v>114</v>
      </c>
      <c r="GD72" s="31" t="s">
        <v>135</v>
      </c>
      <c r="GE72" s="37" t="s">
        <v>114</v>
      </c>
      <c r="GF72" s="31" t="s">
        <v>135</v>
      </c>
      <c r="GG72" s="37" t="s">
        <v>114</v>
      </c>
      <c r="GH72" s="31" t="s">
        <v>135</v>
      </c>
      <c r="GI72" s="37" t="s">
        <v>114</v>
      </c>
      <c r="GJ72" s="31" t="s">
        <v>135</v>
      </c>
      <c r="GK72" s="37" t="s">
        <v>114</v>
      </c>
      <c r="GL72" s="31" t="s">
        <v>135</v>
      </c>
      <c r="GM72" s="37" t="s">
        <v>114</v>
      </c>
    </row>
    <row r="73" spans="1:195">
      <c r="A73" s="19" t="s">
        <v>115</v>
      </c>
      <c r="B73" s="20">
        <v>6.31</v>
      </c>
      <c r="C73" s="21">
        <v>26.8</v>
      </c>
      <c r="D73" s="20">
        <v>5.18</v>
      </c>
      <c r="E73" s="20">
        <v>1.96</v>
      </c>
      <c r="F73" s="21">
        <v>50</v>
      </c>
      <c r="G73" s="21">
        <v>14.6</v>
      </c>
      <c r="H73" s="22">
        <f t="shared" si="33"/>
        <v>2.6428571428571428</v>
      </c>
      <c r="J73" s="31">
        <v>657</v>
      </c>
      <c r="K73" s="37" t="s">
        <v>115</v>
      </c>
      <c r="L73" s="31">
        <v>595</v>
      </c>
      <c r="M73" s="37" t="s">
        <v>115</v>
      </c>
      <c r="N73" s="31">
        <v>574</v>
      </c>
      <c r="O73" s="37" t="s">
        <v>115</v>
      </c>
      <c r="P73" s="31">
        <v>551</v>
      </c>
      <c r="Q73" s="37" t="s">
        <v>115</v>
      </c>
      <c r="R73" s="31">
        <v>526</v>
      </c>
      <c r="S73" s="37" t="s">
        <v>115</v>
      </c>
      <c r="T73" s="31">
        <v>500</v>
      </c>
      <c r="U73" s="37" t="s">
        <v>115</v>
      </c>
      <c r="V73" s="31">
        <v>472</v>
      </c>
      <c r="W73" s="37" t="s">
        <v>115</v>
      </c>
      <c r="X73" s="31">
        <v>443</v>
      </c>
      <c r="Y73" s="37" t="s">
        <v>115</v>
      </c>
      <c r="Z73" s="31">
        <v>413</v>
      </c>
      <c r="AA73" s="37" t="s">
        <v>115</v>
      </c>
      <c r="AB73" s="31">
        <v>384</v>
      </c>
      <c r="AC73" s="37" t="s">
        <v>115</v>
      </c>
      <c r="AD73" s="31">
        <v>355</v>
      </c>
      <c r="AE73" s="37" t="s">
        <v>115</v>
      </c>
      <c r="AF73" s="31">
        <v>326</v>
      </c>
      <c r="AG73" s="37" t="s">
        <v>115</v>
      </c>
      <c r="AH73" s="31">
        <v>298</v>
      </c>
      <c r="AI73" s="37" t="s">
        <v>115</v>
      </c>
      <c r="AJ73" s="31">
        <v>270</v>
      </c>
      <c r="AK73" s="37" t="s">
        <v>115</v>
      </c>
      <c r="AL73" s="31">
        <v>244</v>
      </c>
      <c r="AM73" s="37" t="s">
        <v>115</v>
      </c>
      <c r="AN73" s="31">
        <v>220</v>
      </c>
      <c r="AO73" s="37" t="s">
        <v>115</v>
      </c>
      <c r="AP73" s="31">
        <f t="shared" si="35"/>
        <v>201</v>
      </c>
      <c r="AQ73" s="37" t="s">
        <v>115</v>
      </c>
      <c r="AR73" s="31">
        <v>182</v>
      </c>
      <c r="AS73" s="37" t="s">
        <v>115</v>
      </c>
      <c r="AT73" s="31">
        <f t="shared" si="36"/>
        <v>167.5</v>
      </c>
      <c r="AU73" s="37" t="s">
        <v>115</v>
      </c>
      <c r="AV73" s="31">
        <v>153</v>
      </c>
      <c r="AW73" s="37" t="s">
        <v>115</v>
      </c>
      <c r="AX73" s="31">
        <f t="shared" si="37"/>
        <v>141.5</v>
      </c>
      <c r="AY73" s="37" t="s">
        <v>115</v>
      </c>
      <c r="AZ73" s="31">
        <v>130</v>
      </c>
      <c r="BA73" s="37" t="s">
        <v>115</v>
      </c>
      <c r="BB73" s="31">
        <f t="shared" si="34"/>
        <v>121</v>
      </c>
      <c r="BC73" s="37" t="s">
        <v>115</v>
      </c>
      <c r="BD73" s="31">
        <v>112</v>
      </c>
      <c r="BE73" s="37" t="s">
        <v>115</v>
      </c>
      <c r="BF73" s="31">
        <f t="shared" si="38"/>
        <v>104.9</v>
      </c>
      <c r="BG73" s="37" t="s">
        <v>115</v>
      </c>
      <c r="BH73" s="31">
        <v>97.8</v>
      </c>
      <c r="BI73" s="37" t="s">
        <v>115</v>
      </c>
      <c r="BJ73" s="31">
        <f t="shared" si="39"/>
        <v>91.85</v>
      </c>
      <c r="BK73" s="37" t="s">
        <v>115</v>
      </c>
      <c r="BL73" s="31">
        <v>85.9</v>
      </c>
      <c r="BM73" s="37" t="s">
        <v>115</v>
      </c>
      <c r="BN73" s="31" t="s">
        <v>135</v>
      </c>
      <c r="BO73" s="37" t="s">
        <v>115</v>
      </c>
      <c r="BP73" s="31" t="s">
        <v>135</v>
      </c>
      <c r="BQ73" s="37" t="s">
        <v>115</v>
      </c>
      <c r="BR73" s="31" t="s">
        <v>135</v>
      </c>
      <c r="BS73" s="37" t="s">
        <v>115</v>
      </c>
      <c r="BT73" s="31" t="s">
        <v>135</v>
      </c>
      <c r="BU73" s="37" t="s">
        <v>115</v>
      </c>
      <c r="BV73" s="31" t="s">
        <v>135</v>
      </c>
      <c r="BW73" s="37" t="s">
        <v>115</v>
      </c>
      <c r="BX73" s="31" t="s">
        <v>135</v>
      </c>
      <c r="BY73" s="37" t="s">
        <v>115</v>
      </c>
      <c r="BZ73" s="31" t="s">
        <v>135</v>
      </c>
      <c r="CA73" s="37" t="s">
        <v>115</v>
      </c>
      <c r="CB73" s="31" t="s">
        <v>135</v>
      </c>
      <c r="CC73" s="37" t="s">
        <v>115</v>
      </c>
      <c r="CD73" s="31" t="s">
        <v>135</v>
      </c>
      <c r="CE73" s="37" t="s">
        <v>115</v>
      </c>
      <c r="CF73" s="31" t="s">
        <v>135</v>
      </c>
      <c r="CG73" s="37" t="s">
        <v>115</v>
      </c>
      <c r="CH73" s="31" t="s">
        <v>135</v>
      </c>
      <c r="CI73" s="37" t="s">
        <v>115</v>
      </c>
      <c r="CJ73" s="31" t="s">
        <v>135</v>
      </c>
      <c r="CK73" s="37" t="s">
        <v>115</v>
      </c>
      <c r="CL73" s="31" t="s">
        <v>135</v>
      </c>
      <c r="CM73" s="37" t="s">
        <v>115</v>
      </c>
      <c r="CN73" s="31" t="s">
        <v>135</v>
      </c>
      <c r="CO73" s="37" t="s">
        <v>115</v>
      </c>
      <c r="CP73" s="31" t="s">
        <v>135</v>
      </c>
      <c r="CQ73" s="37" t="s">
        <v>115</v>
      </c>
      <c r="CR73" s="31" t="s">
        <v>135</v>
      </c>
      <c r="CS73" s="37" t="s">
        <v>115</v>
      </c>
      <c r="CT73" s="31" t="s">
        <v>135</v>
      </c>
      <c r="CU73" s="37" t="s">
        <v>115</v>
      </c>
      <c r="CV73" s="31" t="s">
        <v>135</v>
      </c>
      <c r="CW73" s="37" t="s">
        <v>115</v>
      </c>
      <c r="CZ73" s="31">
        <v>437</v>
      </c>
      <c r="DA73" s="37" t="s">
        <v>115</v>
      </c>
      <c r="DB73" s="31">
        <v>396</v>
      </c>
      <c r="DC73" s="37" t="s">
        <v>115</v>
      </c>
      <c r="DD73" s="31">
        <v>382</v>
      </c>
      <c r="DE73" s="37" t="s">
        <v>115</v>
      </c>
      <c r="DF73" s="31">
        <v>367</v>
      </c>
      <c r="DG73" s="37" t="s">
        <v>115</v>
      </c>
      <c r="DH73" s="31">
        <v>350</v>
      </c>
      <c r="DI73" s="37" t="s">
        <v>115</v>
      </c>
      <c r="DJ73" s="31">
        <v>332</v>
      </c>
      <c r="DK73" s="37" t="s">
        <v>115</v>
      </c>
      <c r="DL73" s="31">
        <v>314</v>
      </c>
      <c r="DM73" s="37" t="s">
        <v>115</v>
      </c>
      <c r="DN73" s="31">
        <v>295</v>
      </c>
      <c r="DO73" s="37" t="s">
        <v>115</v>
      </c>
      <c r="DP73" s="31">
        <v>275</v>
      </c>
      <c r="DQ73" s="37" t="s">
        <v>115</v>
      </c>
      <c r="DR73" s="31">
        <v>255</v>
      </c>
      <c r="DS73" s="37" t="s">
        <v>115</v>
      </c>
      <c r="DT73" s="31">
        <v>236</v>
      </c>
      <c r="DU73" s="37" t="s">
        <v>115</v>
      </c>
      <c r="DV73" s="31">
        <v>217</v>
      </c>
      <c r="DW73" s="37" t="s">
        <v>115</v>
      </c>
      <c r="DX73" s="31">
        <v>198</v>
      </c>
      <c r="DY73" s="37" t="s">
        <v>115</v>
      </c>
      <c r="DZ73" s="31">
        <v>180</v>
      </c>
      <c r="EA73" s="37" t="s">
        <v>115</v>
      </c>
      <c r="EB73" s="31">
        <v>162</v>
      </c>
      <c r="EC73" s="37" t="s">
        <v>115</v>
      </c>
      <c r="ED73" s="31">
        <v>146</v>
      </c>
      <c r="EE73" s="37" t="s">
        <v>115</v>
      </c>
      <c r="EF73" s="31">
        <f t="shared" si="44"/>
        <v>133.5</v>
      </c>
      <c r="EG73" s="37" t="s">
        <v>115</v>
      </c>
      <c r="EH73" s="31">
        <v>121</v>
      </c>
      <c r="EI73" s="37" t="s">
        <v>115</v>
      </c>
      <c r="EJ73" s="31">
        <f t="shared" si="45"/>
        <v>111.5</v>
      </c>
      <c r="EK73" s="37" t="s">
        <v>115</v>
      </c>
      <c r="EL73" s="31">
        <v>102</v>
      </c>
      <c r="EM73" s="37" t="s">
        <v>115</v>
      </c>
      <c r="EN73" s="31">
        <f t="shared" si="46"/>
        <v>94.3</v>
      </c>
      <c r="EO73" s="37" t="s">
        <v>115</v>
      </c>
      <c r="EP73" s="31">
        <v>86.6</v>
      </c>
      <c r="EQ73" s="37" t="s">
        <v>115</v>
      </c>
      <c r="ER73" s="31">
        <f t="shared" si="47"/>
        <v>80.650000000000006</v>
      </c>
      <c r="ES73" s="37" t="s">
        <v>115</v>
      </c>
      <c r="ET73" s="31">
        <v>74.7</v>
      </c>
      <c r="EU73" s="37" t="s">
        <v>115</v>
      </c>
      <c r="EV73" s="31">
        <f t="shared" si="48"/>
        <v>69.849999999999994</v>
      </c>
      <c r="EW73" s="37" t="s">
        <v>115</v>
      </c>
      <c r="EX73" s="31">
        <v>65</v>
      </c>
      <c r="EY73" s="37" t="s">
        <v>115</v>
      </c>
      <c r="EZ73" s="31">
        <f t="shared" si="49"/>
        <v>61.1</v>
      </c>
      <c r="FA73" s="37" t="s">
        <v>115</v>
      </c>
      <c r="FB73" s="31">
        <v>57.2</v>
      </c>
      <c r="FC73" s="37" t="s">
        <v>115</v>
      </c>
      <c r="FD73" s="31" t="s">
        <v>135</v>
      </c>
      <c r="FE73" s="37" t="s">
        <v>115</v>
      </c>
      <c r="FF73" s="31" t="s">
        <v>135</v>
      </c>
      <c r="FG73" s="37" t="s">
        <v>115</v>
      </c>
      <c r="FH73" s="31" t="s">
        <v>135</v>
      </c>
      <c r="FI73" s="37" t="s">
        <v>115</v>
      </c>
      <c r="FJ73" s="31" t="s">
        <v>135</v>
      </c>
      <c r="FK73" s="37" t="s">
        <v>115</v>
      </c>
      <c r="FL73" s="31" t="s">
        <v>135</v>
      </c>
      <c r="FM73" s="37" t="s">
        <v>115</v>
      </c>
      <c r="FN73" s="31" t="s">
        <v>135</v>
      </c>
      <c r="FO73" s="37" t="s">
        <v>115</v>
      </c>
      <c r="FP73" s="31" t="s">
        <v>135</v>
      </c>
      <c r="FQ73" s="37" t="s">
        <v>115</v>
      </c>
      <c r="FR73" s="31" t="s">
        <v>135</v>
      </c>
      <c r="FS73" s="37" t="s">
        <v>115</v>
      </c>
      <c r="FT73" s="31" t="s">
        <v>135</v>
      </c>
      <c r="FU73" s="37" t="s">
        <v>115</v>
      </c>
      <c r="FV73" s="31" t="s">
        <v>135</v>
      </c>
      <c r="FW73" s="37" t="s">
        <v>115</v>
      </c>
      <c r="FX73" s="31" t="s">
        <v>135</v>
      </c>
      <c r="FY73" s="37" t="s">
        <v>115</v>
      </c>
      <c r="FZ73" s="31" t="s">
        <v>135</v>
      </c>
      <c r="GA73" s="37" t="s">
        <v>115</v>
      </c>
      <c r="GB73" s="31" t="s">
        <v>135</v>
      </c>
      <c r="GC73" s="37" t="s">
        <v>115</v>
      </c>
      <c r="GD73" s="31" t="s">
        <v>135</v>
      </c>
      <c r="GE73" s="37" t="s">
        <v>115</v>
      </c>
      <c r="GF73" s="31" t="s">
        <v>135</v>
      </c>
      <c r="GG73" s="37" t="s">
        <v>115</v>
      </c>
      <c r="GH73" s="31" t="s">
        <v>135</v>
      </c>
      <c r="GI73" s="37" t="s">
        <v>115</v>
      </c>
      <c r="GJ73" s="31" t="s">
        <v>135</v>
      </c>
      <c r="GK73" s="37" t="s">
        <v>115</v>
      </c>
      <c r="GL73" s="31" t="s">
        <v>135</v>
      </c>
      <c r="GM73" s="37" t="s">
        <v>115</v>
      </c>
    </row>
    <row r="74" spans="1:195">
      <c r="A74" s="19" t="s">
        <v>116</v>
      </c>
      <c r="B74" s="20">
        <v>7</v>
      </c>
      <c r="C74" s="21">
        <v>29.6</v>
      </c>
      <c r="D74" s="20">
        <v>5.15</v>
      </c>
      <c r="E74" s="20">
        <v>1.95</v>
      </c>
      <c r="F74" s="21">
        <v>45</v>
      </c>
      <c r="G74" s="21">
        <v>13.1</v>
      </c>
      <c r="H74" s="22">
        <f t="shared" si="33"/>
        <v>2.6410256410256414</v>
      </c>
      <c r="J74" s="31">
        <v>589</v>
      </c>
      <c r="K74" s="37" t="s">
        <v>116</v>
      </c>
      <c r="L74" s="31">
        <v>534</v>
      </c>
      <c r="M74" s="37" t="s">
        <v>116</v>
      </c>
      <c r="N74" s="31">
        <v>515</v>
      </c>
      <c r="O74" s="37" t="s">
        <v>116</v>
      </c>
      <c r="P74" s="31">
        <v>494</v>
      </c>
      <c r="Q74" s="37" t="s">
        <v>116</v>
      </c>
      <c r="R74" s="31">
        <v>471</v>
      </c>
      <c r="S74" s="37" t="s">
        <v>116</v>
      </c>
      <c r="T74" s="31">
        <v>447</v>
      </c>
      <c r="U74" s="37" t="s">
        <v>116</v>
      </c>
      <c r="V74" s="31">
        <v>422</v>
      </c>
      <c r="W74" s="37" t="s">
        <v>116</v>
      </c>
      <c r="X74" s="31">
        <v>396</v>
      </c>
      <c r="Y74" s="37" t="s">
        <v>116</v>
      </c>
      <c r="Z74" s="31">
        <v>369</v>
      </c>
      <c r="AA74" s="37" t="s">
        <v>116</v>
      </c>
      <c r="AB74" s="31">
        <v>343</v>
      </c>
      <c r="AC74" s="37" t="s">
        <v>116</v>
      </c>
      <c r="AD74" s="31">
        <v>316</v>
      </c>
      <c r="AE74" s="37" t="s">
        <v>116</v>
      </c>
      <c r="AF74" s="31">
        <v>290</v>
      </c>
      <c r="AG74" s="37" t="s">
        <v>116</v>
      </c>
      <c r="AH74" s="31">
        <v>265</v>
      </c>
      <c r="AI74" s="37" t="s">
        <v>116</v>
      </c>
      <c r="AJ74" s="31">
        <v>240</v>
      </c>
      <c r="AK74" s="37" t="s">
        <v>116</v>
      </c>
      <c r="AL74" s="31">
        <v>216</v>
      </c>
      <c r="AM74" s="37" t="s">
        <v>116</v>
      </c>
      <c r="AN74" s="31">
        <v>195</v>
      </c>
      <c r="AO74" s="37" t="s">
        <v>116</v>
      </c>
      <c r="AP74" s="31">
        <f t="shared" si="35"/>
        <v>178</v>
      </c>
      <c r="AQ74" s="37" t="s">
        <v>116</v>
      </c>
      <c r="AR74" s="31">
        <v>161</v>
      </c>
      <c r="AS74" s="37" t="s">
        <v>116</v>
      </c>
      <c r="AT74" s="31">
        <f t="shared" si="36"/>
        <v>148.5</v>
      </c>
      <c r="AU74" s="37" t="s">
        <v>116</v>
      </c>
      <c r="AV74" s="31">
        <v>136</v>
      </c>
      <c r="AW74" s="37" t="s">
        <v>116</v>
      </c>
      <c r="AX74" s="31">
        <f t="shared" si="37"/>
        <v>126</v>
      </c>
      <c r="AY74" s="37" t="s">
        <v>116</v>
      </c>
      <c r="AZ74" s="31">
        <v>116</v>
      </c>
      <c r="BA74" s="37" t="s">
        <v>116</v>
      </c>
      <c r="BB74" s="31">
        <f t="shared" si="34"/>
        <v>107.85</v>
      </c>
      <c r="BC74" s="37" t="s">
        <v>116</v>
      </c>
      <c r="BD74" s="31">
        <v>99.7</v>
      </c>
      <c r="BE74" s="37" t="s">
        <v>116</v>
      </c>
      <c r="BF74" s="31">
        <f t="shared" si="38"/>
        <v>93.25</v>
      </c>
      <c r="BG74" s="37" t="s">
        <v>116</v>
      </c>
      <c r="BH74" s="31">
        <v>86.8</v>
      </c>
      <c r="BI74" s="37" t="s">
        <v>116</v>
      </c>
      <c r="BJ74" s="31">
        <f t="shared" si="39"/>
        <v>81.55</v>
      </c>
      <c r="BK74" s="37" t="s">
        <v>116</v>
      </c>
      <c r="BL74" s="31">
        <v>76.3</v>
      </c>
      <c r="BM74" s="37" t="s">
        <v>116</v>
      </c>
      <c r="BN74" s="31" t="s">
        <v>135</v>
      </c>
      <c r="BO74" s="37" t="s">
        <v>116</v>
      </c>
      <c r="BP74" s="31" t="s">
        <v>135</v>
      </c>
      <c r="BQ74" s="37" t="s">
        <v>116</v>
      </c>
      <c r="BR74" s="31" t="s">
        <v>135</v>
      </c>
      <c r="BS74" s="37" t="s">
        <v>116</v>
      </c>
      <c r="BT74" s="31" t="s">
        <v>135</v>
      </c>
      <c r="BU74" s="37" t="s">
        <v>116</v>
      </c>
      <c r="BV74" s="31" t="s">
        <v>135</v>
      </c>
      <c r="BW74" s="37" t="s">
        <v>116</v>
      </c>
      <c r="BX74" s="31" t="s">
        <v>135</v>
      </c>
      <c r="BY74" s="37" t="s">
        <v>116</v>
      </c>
      <c r="BZ74" s="31" t="s">
        <v>135</v>
      </c>
      <c r="CA74" s="37" t="s">
        <v>116</v>
      </c>
      <c r="CB74" s="31" t="s">
        <v>135</v>
      </c>
      <c r="CC74" s="37" t="s">
        <v>116</v>
      </c>
      <c r="CD74" s="31" t="s">
        <v>135</v>
      </c>
      <c r="CE74" s="37" t="s">
        <v>116</v>
      </c>
      <c r="CF74" s="31" t="s">
        <v>135</v>
      </c>
      <c r="CG74" s="37" t="s">
        <v>116</v>
      </c>
      <c r="CH74" s="31" t="s">
        <v>135</v>
      </c>
      <c r="CI74" s="37" t="s">
        <v>116</v>
      </c>
      <c r="CJ74" s="31" t="s">
        <v>135</v>
      </c>
      <c r="CK74" s="37" t="s">
        <v>116</v>
      </c>
      <c r="CL74" s="31" t="s">
        <v>135</v>
      </c>
      <c r="CM74" s="37" t="s">
        <v>116</v>
      </c>
      <c r="CN74" s="31" t="s">
        <v>135</v>
      </c>
      <c r="CO74" s="37" t="s">
        <v>116</v>
      </c>
      <c r="CP74" s="31" t="s">
        <v>135</v>
      </c>
      <c r="CQ74" s="37" t="s">
        <v>116</v>
      </c>
      <c r="CR74" s="31" t="s">
        <v>135</v>
      </c>
      <c r="CS74" s="37" t="s">
        <v>116</v>
      </c>
      <c r="CT74" s="31" t="s">
        <v>135</v>
      </c>
      <c r="CU74" s="37" t="s">
        <v>116</v>
      </c>
      <c r="CV74" s="31" t="s">
        <v>135</v>
      </c>
      <c r="CW74" s="37" t="s">
        <v>116</v>
      </c>
      <c r="CZ74" s="31">
        <v>392</v>
      </c>
      <c r="DA74" s="37" t="s">
        <v>116</v>
      </c>
      <c r="DB74" s="31">
        <v>355</v>
      </c>
      <c r="DC74" s="37" t="s">
        <v>116</v>
      </c>
      <c r="DD74" s="31">
        <v>342</v>
      </c>
      <c r="DE74" s="37" t="s">
        <v>116</v>
      </c>
      <c r="DF74" s="31">
        <v>329</v>
      </c>
      <c r="DG74" s="37" t="s">
        <v>116</v>
      </c>
      <c r="DH74" s="31">
        <v>313</v>
      </c>
      <c r="DI74" s="37" t="s">
        <v>116</v>
      </c>
      <c r="DJ74" s="31">
        <v>297</v>
      </c>
      <c r="DK74" s="37" t="s">
        <v>116</v>
      </c>
      <c r="DL74" s="31">
        <v>281</v>
      </c>
      <c r="DM74" s="37" t="s">
        <v>116</v>
      </c>
      <c r="DN74" s="31">
        <v>263</v>
      </c>
      <c r="DO74" s="37" t="s">
        <v>116</v>
      </c>
      <c r="DP74" s="31">
        <v>246</v>
      </c>
      <c r="DQ74" s="37" t="s">
        <v>116</v>
      </c>
      <c r="DR74" s="31">
        <v>228</v>
      </c>
      <c r="DS74" s="37" t="s">
        <v>116</v>
      </c>
      <c r="DT74" s="31">
        <v>210</v>
      </c>
      <c r="DU74" s="37" t="s">
        <v>116</v>
      </c>
      <c r="DV74" s="31">
        <v>193</v>
      </c>
      <c r="DW74" s="37" t="s">
        <v>116</v>
      </c>
      <c r="DX74" s="31">
        <v>176</v>
      </c>
      <c r="DY74" s="37" t="s">
        <v>116</v>
      </c>
      <c r="DZ74" s="31">
        <v>160</v>
      </c>
      <c r="EA74" s="37" t="s">
        <v>116</v>
      </c>
      <c r="EB74" s="31">
        <v>144</v>
      </c>
      <c r="EC74" s="37" t="s">
        <v>116</v>
      </c>
      <c r="ED74" s="31">
        <v>130</v>
      </c>
      <c r="EE74" s="37" t="s">
        <v>116</v>
      </c>
      <c r="EF74" s="31">
        <f t="shared" si="44"/>
        <v>118.5</v>
      </c>
      <c r="EG74" s="37" t="s">
        <v>116</v>
      </c>
      <c r="EH74" s="31">
        <v>107</v>
      </c>
      <c r="EI74" s="37" t="s">
        <v>116</v>
      </c>
      <c r="EJ74" s="31">
        <f t="shared" si="45"/>
        <v>98.65</v>
      </c>
      <c r="EK74" s="37" t="s">
        <v>116</v>
      </c>
      <c r="EL74" s="31">
        <v>90.3</v>
      </c>
      <c r="EM74" s="37" t="s">
        <v>116</v>
      </c>
      <c r="EN74" s="31">
        <f t="shared" si="46"/>
        <v>83.6</v>
      </c>
      <c r="EO74" s="37" t="s">
        <v>116</v>
      </c>
      <c r="EP74" s="31">
        <v>76.900000000000006</v>
      </c>
      <c r="EQ74" s="37" t="s">
        <v>116</v>
      </c>
      <c r="ER74" s="31">
        <f t="shared" si="47"/>
        <v>71.599999999999994</v>
      </c>
      <c r="ES74" s="37" t="s">
        <v>116</v>
      </c>
      <c r="ET74" s="31">
        <v>66.3</v>
      </c>
      <c r="EU74" s="37" t="s">
        <v>116</v>
      </c>
      <c r="EV74" s="31">
        <f t="shared" si="48"/>
        <v>62.05</v>
      </c>
      <c r="EW74" s="37" t="s">
        <v>116</v>
      </c>
      <c r="EX74" s="31">
        <v>57.8</v>
      </c>
      <c r="EY74" s="37" t="s">
        <v>116</v>
      </c>
      <c r="EZ74" s="31">
        <f t="shared" si="49"/>
        <v>54.3</v>
      </c>
      <c r="FA74" s="37" t="s">
        <v>116</v>
      </c>
      <c r="FB74" s="31">
        <v>50.8</v>
      </c>
      <c r="FC74" s="37" t="s">
        <v>116</v>
      </c>
      <c r="FD74" s="31" t="s">
        <v>135</v>
      </c>
      <c r="FE74" s="37" t="s">
        <v>116</v>
      </c>
      <c r="FF74" s="31" t="s">
        <v>135</v>
      </c>
      <c r="FG74" s="37" t="s">
        <v>116</v>
      </c>
      <c r="FH74" s="31" t="s">
        <v>135</v>
      </c>
      <c r="FI74" s="37" t="s">
        <v>116</v>
      </c>
      <c r="FJ74" s="31" t="s">
        <v>135</v>
      </c>
      <c r="FK74" s="37" t="s">
        <v>116</v>
      </c>
      <c r="FL74" s="31" t="s">
        <v>135</v>
      </c>
      <c r="FM74" s="37" t="s">
        <v>116</v>
      </c>
      <c r="FN74" s="31" t="s">
        <v>135</v>
      </c>
      <c r="FO74" s="37" t="s">
        <v>116</v>
      </c>
      <c r="FP74" s="31" t="s">
        <v>135</v>
      </c>
      <c r="FQ74" s="37" t="s">
        <v>116</v>
      </c>
      <c r="FR74" s="31" t="s">
        <v>135</v>
      </c>
      <c r="FS74" s="37" t="s">
        <v>116</v>
      </c>
      <c r="FT74" s="31" t="s">
        <v>135</v>
      </c>
      <c r="FU74" s="37" t="s">
        <v>116</v>
      </c>
      <c r="FV74" s="31" t="s">
        <v>135</v>
      </c>
      <c r="FW74" s="37" t="s">
        <v>116</v>
      </c>
      <c r="FX74" s="31" t="s">
        <v>135</v>
      </c>
      <c r="FY74" s="37" t="s">
        <v>116</v>
      </c>
      <c r="FZ74" s="31" t="s">
        <v>135</v>
      </c>
      <c r="GA74" s="37" t="s">
        <v>116</v>
      </c>
      <c r="GB74" s="31" t="s">
        <v>135</v>
      </c>
      <c r="GC74" s="37" t="s">
        <v>116</v>
      </c>
      <c r="GD74" s="31" t="s">
        <v>135</v>
      </c>
      <c r="GE74" s="37" t="s">
        <v>116</v>
      </c>
      <c r="GF74" s="31" t="s">
        <v>135</v>
      </c>
      <c r="GG74" s="37" t="s">
        <v>116</v>
      </c>
      <c r="GH74" s="31" t="s">
        <v>135</v>
      </c>
      <c r="GI74" s="37" t="s">
        <v>116</v>
      </c>
      <c r="GJ74" s="31" t="s">
        <v>135</v>
      </c>
      <c r="GK74" s="37" t="s">
        <v>116</v>
      </c>
      <c r="GL74" s="31" t="s">
        <v>135</v>
      </c>
      <c r="GM74" s="37" t="s">
        <v>116</v>
      </c>
    </row>
    <row r="75" spans="1:195">
      <c r="A75" s="19" t="s">
        <v>117</v>
      </c>
      <c r="B75" s="20">
        <v>7.77</v>
      </c>
      <c r="C75" s="21">
        <v>33.6</v>
      </c>
      <c r="D75" s="20">
        <v>5.13</v>
      </c>
      <c r="E75" s="20">
        <v>1.94</v>
      </c>
      <c r="F75" s="21">
        <v>40</v>
      </c>
      <c r="G75" s="21">
        <v>11.7</v>
      </c>
      <c r="H75" s="22">
        <f t="shared" si="33"/>
        <v>2.6443298969072164</v>
      </c>
      <c r="J75" s="31">
        <v>526</v>
      </c>
      <c r="K75" s="37" t="s">
        <v>117</v>
      </c>
      <c r="L75" s="31">
        <v>476</v>
      </c>
      <c r="M75" s="37" t="s">
        <v>117</v>
      </c>
      <c r="N75" s="31">
        <v>459</v>
      </c>
      <c r="O75" s="37" t="s">
        <v>117</v>
      </c>
      <c r="P75" s="31">
        <v>440</v>
      </c>
      <c r="Q75" s="37" t="s">
        <v>117</v>
      </c>
      <c r="R75" s="31">
        <v>420</v>
      </c>
      <c r="S75" s="37" t="s">
        <v>117</v>
      </c>
      <c r="T75" s="31">
        <v>398</v>
      </c>
      <c r="U75" s="37" t="s">
        <v>117</v>
      </c>
      <c r="V75" s="31">
        <v>375</v>
      </c>
      <c r="W75" s="37" t="s">
        <v>117</v>
      </c>
      <c r="X75" s="31">
        <v>352</v>
      </c>
      <c r="Y75" s="37" t="s">
        <v>117</v>
      </c>
      <c r="Z75" s="31">
        <v>328</v>
      </c>
      <c r="AA75" s="37" t="s">
        <v>117</v>
      </c>
      <c r="AB75" s="31">
        <v>304</v>
      </c>
      <c r="AC75" s="37" t="s">
        <v>117</v>
      </c>
      <c r="AD75" s="31">
        <v>281</v>
      </c>
      <c r="AE75" s="37" t="s">
        <v>117</v>
      </c>
      <c r="AF75" s="31">
        <v>257</v>
      </c>
      <c r="AG75" s="37" t="s">
        <v>117</v>
      </c>
      <c r="AH75" s="31">
        <v>235</v>
      </c>
      <c r="AI75" s="37" t="s">
        <v>117</v>
      </c>
      <c r="AJ75" s="31">
        <v>213</v>
      </c>
      <c r="AK75" s="37" t="s">
        <v>117</v>
      </c>
      <c r="AL75" s="31">
        <v>191</v>
      </c>
      <c r="AM75" s="37" t="s">
        <v>117</v>
      </c>
      <c r="AN75" s="31">
        <v>173</v>
      </c>
      <c r="AO75" s="37" t="s">
        <v>117</v>
      </c>
      <c r="AP75" s="31">
        <f t="shared" si="35"/>
        <v>158</v>
      </c>
      <c r="AQ75" s="37" t="s">
        <v>117</v>
      </c>
      <c r="AR75" s="31">
        <v>143</v>
      </c>
      <c r="AS75" s="37" t="s">
        <v>117</v>
      </c>
      <c r="AT75" s="31">
        <f t="shared" si="36"/>
        <v>131.5</v>
      </c>
      <c r="AU75" s="37" t="s">
        <v>117</v>
      </c>
      <c r="AV75" s="31">
        <v>120</v>
      </c>
      <c r="AW75" s="37" t="s">
        <v>117</v>
      </c>
      <c r="AX75" s="31">
        <f t="shared" si="37"/>
        <v>111</v>
      </c>
      <c r="AY75" s="37" t="s">
        <v>117</v>
      </c>
      <c r="AZ75" s="31">
        <v>102</v>
      </c>
      <c r="BA75" s="37" t="s">
        <v>117</v>
      </c>
      <c r="BB75" s="31">
        <f t="shared" si="34"/>
        <v>95.05</v>
      </c>
      <c r="BC75" s="37" t="s">
        <v>117</v>
      </c>
      <c r="BD75" s="31">
        <v>88.1</v>
      </c>
      <c r="BE75" s="37" t="s">
        <v>117</v>
      </c>
      <c r="BF75" s="31">
        <f t="shared" si="38"/>
        <v>82.449999999999989</v>
      </c>
      <c r="BG75" s="37" t="s">
        <v>117</v>
      </c>
      <c r="BH75" s="31">
        <v>76.8</v>
      </c>
      <c r="BI75" s="37" t="s">
        <v>117</v>
      </c>
      <c r="BJ75" s="31">
        <f t="shared" si="39"/>
        <v>72.150000000000006</v>
      </c>
      <c r="BK75" s="37" t="s">
        <v>117</v>
      </c>
      <c r="BL75" s="31">
        <v>67.5</v>
      </c>
      <c r="BM75" s="37" t="s">
        <v>117</v>
      </c>
      <c r="BN75" s="31" t="s">
        <v>135</v>
      </c>
      <c r="BO75" s="37" t="s">
        <v>117</v>
      </c>
      <c r="BP75" s="31" t="s">
        <v>135</v>
      </c>
      <c r="BQ75" s="37" t="s">
        <v>117</v>
      </c>
      <c r="BR75" s="31" t="s">
        <v>135</v>
      </c>
      <c r="BS75" s="37" t="s">
        <v>117</v>
      </c>
      <c r="BT75" s="31" t="s">
        <v>135</v>
      </c>
      <c r="BU75" s="37" t="s">
        <v>117</v>
      </c>
      <c r="BV75" s="31" t="s">
        <v>135</v>
      </c>
      <c r="BW75" s="37" t="s">
        <v>117</v>
      </c>
      <c r="BX75" s="31" t="s">
        <v>135</v>
      </c>
      <c r="BY75" s="37" t="s">
        <v>117</v>
      </c>
      <c r="BZ75" s="31" t="s">
        <v>135</v>
      </c>
      <c r="CA75" s="37" t="s">
        <v>117</v>
      </c>
      <c r="CB75" s="31" t="s">
        <v>135</v>
      </c>
      <c r="CC75" s="37" t="s">
        <v>117</v>
      </c>
      <c r="CD75" s="31" t="s">
        <v>135</v>
      </c>
      <c r="CE75" s="37" t="s">
        <v>117</v>
      </c>
      <c r="CF75" s="31" t="s">
        <v>135</v>
      </c>
      <c r="CG75" s="37" t="s">
        <v>117</v>
      </c>
      <c r="CH75" s="31" t="s">
        <v>135</v>
      </c>
      <c r="CI75" s="37" t="s">
        <v>117</v>
      </c>
      <c r="CJ75" s="31" t="s">
        <v>135</v>
      </c>
      <c r="CK75" s="37" t="s">
        <v>117</v>
      </c>
      <c r="CL75" s="31" t="s">
        <v>135</v>
      </c>
      <c r="CM75" s="37" t="s">
        <v>117</v>
      </c>
      <c r="CN75" s="31" t="s">
        <v>135</v>
      </c>
      <c r="CO75" s="37" t="s">
        <v>117</v>
      </c>
      <c r="CP75" s="31" t="s">
        <v>135</v>
      </c>
      <c r="CQ75" s="37" t="s">
        <v>117</v>
      </c>
      <c r="CR75" s="31" t="s">
        <v>135</v>
      </c>
      <c r="CS75" s="37" t="s">
        <v>117</v>
      </c>
      <c r="CT75" s="31" t="s">
        <v>135</v>
      </c>
      <c r="CU75" s="37" t="s">
        <v>117</v>
      </c>
      <c r="CV75" s="31" t="s">
        <v>135</v>
      </c>
      <c r="CW75" s="37" t="s">
        <v>117</v>
      </c>
      <c r="CZ75" s="31">
        <v>350</v>
      </c>
      <c r="DA75" s="37" t="s">
        <v>117</v>
      </c>
      <c r="DB75" s="31">
        <v>317</v>
      </c>
      <c r="DC75" s="37" t="s">
        <v>117</v>
      </c>
      <c r="DD75" s="31">
        <v>305</v>
      </c>
      <c r="DE75" s="37" t="s">
        <v>117</v>
      </c>
      <c r="DF75" s="31">
        <v>293</v>
      </c>
      <c r="DG75" s="37" t="s">
        <v>117</v>
      </c>
      <c r="DH75" s="31">
        <v>279</v>
      </c>
      <c r="DI75" s="37" t="s">
        <v>117</v>
      </c>
      <c r="DJ75" s="31">
        <v>265</v>
      </c>
      <c r="DK75" s="37" t="s">
        <v>117</v>
      </c>
      <c r="DL75" s="31">
        <v>250</v>
      </c>
      <c r="DM75" s="37" t="s">
        <v>117</v>
      </c>
      <c r="DN75" s="31">
        <v>234</v>
      </c>
      <c r="DO75" s="37" t="s">
        <v>117</v>
      </c>
      <c r="DP75" s="31">
        <v>218</v>
      </c>
      <c r="DQ75" s="37" t="s">
        <v>117</v>
      </c>
      <c r="DR75" s="31">
        <v>202</v>
      </c>
      <c r="DS75" s="37" t="s">
        <v>117</v>
      </c>
      <c r="DT75" s="31">
        <v>187</v>
      </c>
      <c r="DU75" s="37" t="s">
        <v>117</v>
      </c>
      <c r="DV75" s="31">
        <v>171</v>
      </c>
      <c r="DW75" s="37" t="s">
        <v>117</v>
      </c>
      <c r="DX75" s="31">
        <v>156</v>
      </c>
      <c r="DY75" s="37" t="s">
        <v>117</v>
      </c>
      <c r="DZ75" s="31">
        <v>142</v>
      </c>
      <c r="EA75" s="37" t="s">
        <v>117</v>
      </c>
      <c r="EB75" s="31">
        <v>127</v>
      </c>
      <c r="EC75" s="37" t="s">
        <v>117</v>
      </c>
      <c r="ED75" s="31">
        <v>115</v>
      </c>
      <c r="EE75" s="37" t="s">
        <v>117</v>
      </c>
      <c r="EF75" s="31">
        <f t="shared" si="44"/>
        <v>105</v>
      </c>
      <c r="EG75" s="37" t="s">
        <v>117</v>
      </c>
      <c r="EH75" s="31">
        <v>95</v>
      </c>
      <c r="EI75" s="37" t="s">
        <v>117</v>
      </c>
      <c r="EJ75" s="31">
        <f t="shared" si="45"/>
        <v>87.4</v>
      </c>
      <c r="EK75" s="37" t="s">
        <v>117</v>
      </c>
      <c r="EL75" s="31">
        <v>79.8</v>
      </c>
      <c r="EM75" s="37" t="s">
        <v>117</v>
      </c>
      <c r="EN75" s="31">
        <f t="shared" si="46"/>
        <v>73.900000000000006</v>
      </c>
      <c r="EO75" s="37" t="s">
        <v>117</v>
      </c>
      <c r="EP75" s="31">
        <v>68</v>
      </c>
      <c r="EQ75" s="37" t="s">
        <v>117</v>
      </c>
      <c r="ER75" s="31">
        <f t="shared" si="47"/>
        <v>63.3</v>
      </c>
      <c r="ES75" s="37" t="s">
        <v>117</v>
      </c>
      <c r="ET75" s="31">
        <v>58.6</v>
      </c>
      <c r="EU75" s="37" t="s">
        <v>117</v>
      </c>
      <c r="EV75" s="31">
        <f t="shared" si="48"/>
        <v>54.85</v>
      </c>
      <c r="EW75" s="37" t="s">
        <v>117</v>
      </c>
      <c r="EX75" s="31">
        <v>51.1</v>
      </c>
      <c r="EY75" s="37" t="s">
        <v>117</v>
      </c>
      <c r="EZ75" s="31">
        <f t="shared" si="49"/>
        <v>48</v>
      </c>
      <c r="FA75" s="37" t="s">
        <v>117</v>
      </c>
      <c r="FB75" s="31">
        <v>44.9</v>
      </c>
      <c r="FC75" s="37" t="s">
        <v>117</v>
      </c>
      <c r="FD75" s="31" t="s">
        <v>135</v>
      </c>
      <c r="FE75" s="37" t="s">
        <v>117</v>
      </c>
      <c r="FF75" s="31" t="s">
        <v>135</v>
      </c>
      <c r="FG75" s="37" t="s">
        <v>117</v>
      </c>
      <c r="FH75" s="31" t="s">
        <v>135</v>
      </c>
      <c r="FI75" s="37" t="s">
        <v>117</v>
      </c>
      <c r="FJ75" s="31" t="s">
        <v>135</v>
      </c>
      <c r="FK75" s="37" t="s">
        <v>117</v>
      </c>
      <c r="FL75" s="31" t="s">
        <v>135</v>
      </c>
      <c r="FM75" s="37" t="s">
        <v>117</v>
      </c>
      <c r="FN75" s="31" t="s">
        <v>135</v>
      </c>
      <c r="FO75" s="37" t="s">
        <v>117</v>
      </c>
      <c r="FP75" s="31" t="s">
        <v>135</v>
      </c>
      <c r="FQ75" s="37" t="s">
        <v>117</v>
      </c>
      <c r="FR75" s="31" t="s">
        <v>135</v>
      </c>
      <c r="FS75" s="37" t="s">
        <v>117</v>
      </c>
      <c r="FT75" s="31" t="s">
        <v>135</v>
      </c>
      <c r="FU75" s="37" t="s">
        <v>117</v>
      </c>
      <c r="FV75" s="31" t="s">
        <v>135</v>
      </c>
      <c r="FW75" s="37" t="s">
        <v>117</v>
      </c>
      <c r="FX75" s="31" t="s">
        <v>135</v>
      </c>
      <c r="FY75" s="37" t="s">
        <v>117</v>
      </c>
      <c r="FZ75" s="31" t="s">
        <v>135</v>
      </c>
      <c r="GA75" s="37" t="s">
        <v>117</v>
      </c>
      <c r="GB75" s="31" t="s">
        <v>135</v>
      </c>
      <c r="GC75" s="37" t="s">
        <v>117</v>
      </c>
      <c r="GD75" s="31" t="s">
        <v>135</v>
      </c>
      <c r="GE75" s="37" t="s">
        <v>117</v>
      </c>
      <c r="GF75" s="31" t="s">
        <v>135</v>
      </c>
      <c r="GG75" s="37" t="s">
        <v>117</v>
      </c>
      <c r="GH75" s="31" t="s">
        <v>135</v>
      </c>
      <c r="GI75" s="37" t="s">
        <v>117</v>
      </c>
      <c r="GJ75" s="31" t="s">
        <v>135</v>
      </c>
      <c r="GK75" s="37" t="s">
        <v>117</v>
      </c>
      <c r="GL75" s="31" t="s">
        <v>135</v>
      </c>
      <c r="GM75" s="37" t="s">
        <v>117</v>
      </c>
    </row>
    <row r="76" spans="1:195">
      <c r="A76" s="19"/>
      <c r="B76" s="20"/>
      <c r="C76" s="21"/>
      <c r="D76" s="20"/>
      <c r="E76" s="20"/>
      <c r="F76" s="21"/>
      <c r="G76" s="21"/>
      <c r="J76" s="31"/>
      <c r="K76" s="37"/>
      <c r="L76" s="31"/>
      <c r="M76" s="37"/>
      <c r="N76" s="31"/>
      <c r="O76" s="37"/>
      <c r="P76" s="31"/>
      <c r="Q76" s="37"/>
      <c r="R76" s="31"/>
      <c r="S76" s="37"/>
      <c r="T76" s="31"/>
      <c r="U76" s="37"/>
      <c r="V76" s="31"/>
      <c r="W76" s="37"/>
      <c r="X76" s="31"/>
      <c r="Y76" s="37"/>
      <c r="Z76" s="31"/>
      <c r="AA76" s="37"/>
      <c r="AB76" s="31"/>
      <c r="AC76" s="37"/>
      <c r="AD76" s="31"/>
      <c r="AE76" s="37"/>
      <c r="AF76" s="31"/>
      <c r="AG76" s="37"/>
      <c r="AH76" s="31"/>
      <c r="AI76" s="37"/>
      <c r="AJ76" s="31"/>
      <c r="AK76" s="37"/>
      <c r="AL76" s="31"/>
      <c r="AM76" s="37"/>
      <c r="AN76" s="31"/>
      <c r="AO76" s="37"/>
      <c r="AP76" s="31"/>
      <c r="AQ76" s="37"/>
      <c r="AR76" s="31"/>
      <c r="AS76" s="37"/>
      <c r="AT76" s="31"/>
      <c r="AU76" s="37"/>
      <c r="AV76" s="31"/>
      <c r="AW76" s="37"/>
      <c r="AX76" s="31"/>
      <c r="AY76" s="37"/>
      <c r="AZ76" s="31"/>
      <c r="BA76" s="37"/>
      <c r="BB76" s="31"/>
      <c r="BC76" s="37"/>
      <c r="BD76" s="31"/>
      <c r="BE76" s="37"/>
      <c r="BF76" s="31"/>
      <c r="BG76" s="37"/>
      <c r="BH76" s="31"/>
      <c r="BI76" s="37"/>
      <c r="BJ76" s="31"/>
      <c r="BK76" s="37"/>
      <c r="BL76" s="31"/>
      <c r="BM76" s="37"/>
      <c r="BN76" s="31"/>
      <c r="BO76" s="37"/>
      <c r="BP76" s="31"/>
      <c r="BQ76" s="37"/>
      <c r="BR76" s="31"/>
      <c r="BS76" s="37"/>
      <c r="BT76" s="31"/>
      <c r="BU76" s="37"/>
      <c r="BV76" s="31"/>
      <c r="BW76" s="37"/>
      <c r="BX76" s="31"/>
      <c r="BY76" s="37"/>
      <c r="BZ76" s="31"/>
      <c r="CA76" s="37"/>
      <c r="CB76" s="31"/>
      <c r="CC76" s="37"/>
      <c r="CD76" s="31"/>
      <c r="CE76" s="37"/>
      <c r="CF76" s="31"/>
      <c r="CG76" s="37"/>
      <c r="CH76" s="31"/>
      <c r="CI76" s="37"/>
      <c r="CJ76" s="31"/>
      <c r="CK76" s="37"/>
      <c r="CL76" s="31"/>
      <c r="CM76" s="37"/>
      <c r="CN76" s="31"/>
      <c r="CO76" s="37"/>
      <c r="CP76" s="31"/>
      <c r="CQ76" s="37"/>
      <c r="CR76" s="31"/>
      <c r="CS76" s="37"/>
      <c r="CT76" s="31"/>
      <c r="CU76" s="37"/>
      <c r="CV76" s="31"/>
      <c r="CW76" s="37"/>
      <c r="CZ76" s="31"/>
      <c r="DA76" s="37"/>
      <c r="DB76" s="31"/>
      <c r="DC76" s="37"/>
      <c r="DD76" s="31"/>
      <c r="DE76" s="37"/>
      <c r="DF76" s="31"/>
      <c r="DG76" s="37"/>
      <c r="DH76" s="31"/>
      <c r="DI76" s="37"/>
      <c r="DJ76" s="31"/>
      <c r="DK76" s="37"/>
      <c r="DL76" s="31"/>
      <c r="DM76" s="37"/>
      <c r="DN76" s="31"/>
      <c r="DO76" s="37"/>
      <c r="DP76" s="31"/>
      <c r="DQ76" s="37"/>
      <c r="DR76" s="31"/>
      <c r="DS76" s="37"/>
      <c r="DT76" s="31"/>
      <c r="DU76" s="37"/>
      <c r="DV76" s="31"/>
      <c r="DW76" s="37"/>
      <c r="DX76" s="31"/>
      <c r="DY76" s="37"/>
      <c r="DZ76" s="31"/>
      <c r="EA76" s="37"/>
      <c r="EB76" s="31"/>
      <c r="EC76" s="37"/>
      <c r="ED76" s="31"/>
      <c r="EE76" s="37"/>
      <c r="EF76" s="31"/>
      <c r="EG76" s="37"/>
      <c r="EH76" s="31"/>
      <c r="EI76" s="37"/>
      <c r="EJ76" s="31"/>
      <c r="EK76" s="37"/>
      <c r="EL76" s="31"/>
      <c r="EM76" s="37"/>
      <c r="EN76" s="31"/>
      <c r="EO76" s="37"/>
      <c r="EP76" s="31"/>
      <c r="EQ76" s="37"/>
      <c r="ER76" s="31"/>
      <c r="ES76" s="37"/>
      <c r="ET76" s="31"/>
      <c r="EU76" s="37"/>
      <c r="EV76" s="31"/>
      <c r="EW76" s="37"/>
      <c r="EX76" s="31"/>
      <c r="EY76" s="37"/>
      <c r="EZ76" s="31"/>
      <c r="FA76" s="37"/>
      <c r="FB76" s="31"/>
      <c r="FC76" s="37"/>
      <c r="FD76" s="31"/>
      <c r="FE76" s="37"/>
      <c r="FF76" s="31"/>
      <c r="FG76" s="37"/>
      <c r="FH76" s="31"/>
      <c r="FI76" s="37"/>
      <c r="FJ76" s="31"/>
      <c r="FK76" s="37"/>
      <c r="FL76" s="31"/>
      <c r="FM76" s="37"/>
      <c r="FN76" s="31"/>
      <c r="FO76" s="37"/>
      <c r="FP76" s="31"/>
      <c r="FQ76" s="37"/>
      <c r="FR76" s="31"/>
      <c r="FS76" s="37"/>
      <c r="FT76" s="31"/>
      <c r="FU76" s="37"/>
      <c r="FV76" s="31"/>
      <c r="FW76" s="37"/>
      <c r="FX76" s="31"/>
      <c r="FY76" s="37"/>
      <c r="FZ76" s="31"/>
      <c r="GA76" s="37"/>
      <c r="GB76" s="31"/>
      <c r="GC76" s="37"/>
      <c r="GD76" s="31"/>
      <c r="GE76" s="37"/>
      <c r="GF76" s="31"/>
      <c r="GG76" s="37"/>
      <c r="GH76" s="31"/>
      <c r="GI76" s="37"/>
      <c r="GJ76" s="31"/>
      <c r="GK76" s="37"/>
      <c r="GL76" s="31"/>
      <c r="GM76" s="37"/>
    </row>
    <row r="77" spans="1:195">
      <c r="A77" s="19"/>
      <c r="B77" s="20"/>
      <c r="C77" s="21"/>
      <c r="D77" s="20"/>
      <c r="E77" s="20"/>
      <c r="F77" s="21"/>
      <c r="G77" s="21"/>
      <c r="J77" s="31">
        <v>0</v>
      </c>
      <c r="K77" s="31"/>
      <c r="L77" s="31">
        <v>6</v>
      </c>
      <c r="M77" s="36"/>
      <c r="N77" s="31">
        <v>7</v>
      </c>
      <c r="O77" s="36"/>
      <c r="P77" s="31">
        <v>8</v>
      </c>
      <c r="Q77" s="36"/>
      <c r="R77" s="31">
        <v>9</v>
      </c>
      <c r="S77" s="36"/>
      <c r="T77" s="31">
        <v>10</v>
      </c>
      <c r="U77" s="36"/>
      <c r="V77" s="31">
        <v>11</v>
      </c>
      <c r="W77" s="36"/>
      <c r="X77" s="31">
        <v>12</v>
      </c>
      <c r="Y77" s="36"/>
      <c r="Z77" s="31">
        <v>13</v>
      </c>
      <c r="AA77" s="36"/>
      <c r="AB77" s="31">
        <v>14</v>
      </c>
      <c r="AC77" s="36"/>
      <c r="AD77" s="31">
        <v>15</v>
      </c>
      <c r="AE77" s="36"/>
      <c r="AF77" s="31">
        <v>16</v>
      </c>
      <c r="AG77" s="36"/>
      <c r="AH77" s="31">
        <v>17</v>
      </c>
      <c r="AI77" s="36"/>
      <c r="AJ77" s="31">
        <v>18</v>
      </c>
      <c r="AK77" s="36"/>
      <c r="AL77" s="31">
        <v>19</v>
      </c>
      <c r="AM77" s="36"/>
      <c r="AN77" s="31">
        <v>20</v>
      </c>
      <c r="AO77" s="36"/>
      <c r="AP77" s="31">
        <v>21</v>
      </c>
      <c r="AQ77" s="36"/>
      <c r="AR77" s="31">
        <v>22</v>
      </c>
      <c r="AS77" s="36"/>
      <c r="AT77" s="31">
        <v>23</v>
      </c>
      <c r="AU77" s="36"/>
      <c r="AV77" s="31">
        <v>24</v>
      </c>
      <c r="AW77" s="36"/>
      <c r="AX77" s="31">
        <v>25</v>
      </c>
      <c r="AY77" s="36"/>
      <c r="AZ77" s="31">
        <v>26</v>
      </c>
      <c r="BA77" s="36"/>
      <c r="BB77" s="31">
        <v>27</v>
      </c>
      <c r="BC77" s="36"/>
      <c r="BD77" s="31">
        <v>28</v>
      </c>
      <c r="BE77" s="36"/>
      <c r="BF77" s="31">
        <v>29</v>
      </c>
      <c r="BG77" s="36"/>
      <c r="BH77" s="31">
        <v>30</v>
      </c>
      <c r="BI77" s="36"/>
      <c r="BJ77" s="31">
        <v>31</v>
      </c>
      <c r="BK77" s="36"/>
      <c r="BL77" s="31">
        <v>32</v>
      </c>
      <c r="BM77" s="36"/>
      <c r="BN77" s="31">
        <v>33</v>
      </c>
      <c r="BO77" s="36"/>
      <c r="BP77" s="31">
        <v>34</v>
      </c>
      <c r="BQ77" s="36"/>
      <c r="BR77" s="31">
        <v>35</v>
      </c>
      <c r="BS77" s="36"/>
      <c r="BT77" s="31">
        <v>36</v>
      </c>
      <c r="BU77" s="36"/>
      <c r="BV77" s="31">
        <v>37</v>
      </c>
      <c r="BW77" s="36"/>
      <c r="BX77" s="31">
        <v>38</v>
      </c>
      <c r="BY77" s="36"/>
      <c r="BZ77" s="31">
        <v>39</v>
      </c>
      <c r="CA77" s="36"/>
      <c r="CB77" s="31">
        <v>40</v>
      </c>
      <c r="CC77" s="36"/>
      <c r="CD77" s="31">
        <v>41</v>
      </c>
      <c r="CE77" s="36"/>
      <c r="CF77" s="31">
        <v>42</v>
      </c>
      <c r="CG77" s="36"/>
      <c r="CH77" s="31">
        <v>43</v>
      </c>
      <c r="CI77" s="36"/>
      <c r="CJ77" s="31">
        <v>44</v>
      </c>
      <c r="CK77" s="36"/>
      <c r="CL77" s="31">
        <v>45</v>
      </c>
      <c r="CM77" s="36"/>
      <c r="CN77" s="31">
        <v>46</v>
      </c>
      <c r="CO77" s="36"/>
      <c r="CP77" s="31">
        <v>47</v>
      </c>
      <c r="CQ77" s="36"/>
      <c r="CR77" s="31">
        <v>48</v>
      </c>
      <c r="CS77" s="36"/>
      <c r="CT77" s="31">
        <v>49</v>
      </c>
      <c r="CU77" s="36"/>
      <c r="CV77" s="31">
        <v>50</v>
      </c>
      <c r="CZ77" s="31">
        <v>0</v>
      </c>
      <c r="DA77" s="31"/>
      <c r="DB77" s="31">
        <v>6</v>
      </c>
      <c r="DC77" s="31"/>
      <c r="DD77" s="31">
        <v>7</v>
      </c>
      <c r="DE77" s="31"/>
      <c r="DF77" s="31">
        <v>8</v>
      </c>
      <c r="DG77" s="31"/>
      <c r="DH77" s="31">
        <v>9</v>
      </c>
      <c r="DI77" s="31"/>
      <c r="DJ77" s="31">
        <v>10</v>
      </c>
      <c r="DK77" s="31"/>
      <c r="DL77" s="31">
        <v>11</v>
      </c>
      <c r="DM77" s="31"/>
      <c r="DN77" s="31">
        <v>12</v>
      </c>
      <c r="DO77" s="31"/>
      <c r="DP77" s="31">
        <v>13</v>
      </c>
      <c r="DQ77" s="31"/>
      <c r="DR77" s="31">
        <v>14</v>
      </c>
      <c r="DS77" s="31"/>
      <c r="DT77" s="31">
        <v>15</v>
      </c>
      <c r="DU77" s="31"/>
      <c r="DV77" s="31">
        <v>16</v>
      </c>
      <c r="DW77" s="31"/>
      <c r="DX77" s="31">
        <v>17</v>
      </c>
      <c r="DY77" s="31"/>
      <c r="DZ77" s="31">
        <v>18</v>
      </c>
      <c r="EA77" s="31"/>
      <c r="EB77" s="31">
        <v>19</v>
      </c>
      <c r="EC77" s="31"/>
      <c r="ED77" s="31">
        <v>20</v>
      </c>
      <c r="EE77" s="31"/>
      <c r="EF77" s="31">
        <v>21</v>
      </c>
      <c r="EG77" s="31"/>
      <c r="EH77" s="31">
        <v>22</v>
      </c>
      <c r="EI77" s="31"/>
      <c r="EJ77" s="31">
        <v>23</v>
      </c>
      <c r="EK77" s="31"/>
      <c r="EL77" s="31">
        <v>24</v>
      </c>
      <c r="EM77" s="31"/>
      <c r="EN77" s="31">
        <v>25</v>
      </c>
      <c r="EO77" s="31"/>
      <c r="EP77" s="31">
        <v>26</v>
      </c>
      <c r="EQ77" s="31"/>
      <c r="ER77" s="31">
        <v>27</v>
      </c>
      <c r="ES77" s="31"/>
      <c r="ET77" s="31">
        <v>28</v>
      </c>
      <c r="EU77" s="31"/>
      <c r="EV77" s="31">
        <v>29</v>
      </c>
      <c r="EW77" s="31"/>
      <c r="EX77" s="31">
        <v>30</v>
      </c>
      <c r="EY77" s="31"/>
      <c r="EZ77" s="31">
        <v>31</v>
      </c>
      <c r="FA77" s="31"/>
      <c r="FB77" s="31">
        <v>32</v>
      </c>
      <c r="FC77" s="31"/>
      <c r="FD77" s="31">
        <v>33</v>
      </c>
      <c r="FE77" s="31"/>
      <c r="FF77" s="31">
        <v>34</v>
      </c>
      <c r="FG77" s="31"/>
      <c r="FH77" s="31">
        <v>35</v>
      </c>
      <c r="FI77" s="31"/>
      <c r="FJ77" s="31">
        <v>36</v>
      </c>
      <c r="FK77" s="31"/>
      <c r="FL77" s="31">
        <v>37</v>
      </c>
      <c r="FM77" s="31"/>
      <c r="FN77" s="31">
        <v>38</v>
      </c>
      <c r="FO77" s="31"/>
      <c r="FP77" s="31">
        <v>39</v>
      </c>
      <c r="FQ77" s="31"/>
      <c r="FR77" s="31">
        <v>40</v>
      </c>
      <c r="FS77" s="31"/>
      <c r="FT77" s="31">
        <v>41</v>
      </c>
      <c r="FU77" s="31"/>
      <c r="FV77" s="31">
        <v>42</v>
      </c>
      <c r="FW77" s="31"/>
      <c r="FX77" s="31">
        <v>43</v>
      </c>
      <c r="FY77" s="31"/>
      <c r="FZ77" s="31">
        <v>44</v>
      </c>
      <c r="GA77" s="31"/>
      <c r="GB77" s="31">
        <v>45</v>
      </c>
      <c r="GC77" s="31"/>
      <c r="GD77" s="31">
        <v>46</v>
      </c>
      <c r="GE77" s="31"/>
      <c r="GF77" s="31">
        <v>47</v>
      </c>
      <c r="GG77" s="31"/>
      <c r="GH77" s="31">
        <v>48</v>
      </c>
      <c r="GI77" s="31"/>
      <c r="GJ77" s="31">
        <v>49</v>
      </c>
      <c r="GK77" s="31"/>
      <c r="GL77" s="31">
        <v>50</v>
      </c>
    </row>
    <row r="78" spans="1:195">
      <c r="A78" s="19"/>
      <c r="B78" s="20"/>
      <c r="C78" s="21"/>
      <c r="D78" s="20"/>
      <c r="E78" s="20"/>
      <c r="F78" s="21"/>
      <c r="G78" s="21"/>
      <c r="J78" s="31">
        <f t="array" ref="J78">IF($K$4=$K$4,MIN(IF(J81:J91&gt;=$K$3,J81:J91))," ")</f>
        <v>437</v>
      </c>
      <c r="K78" s="31"/>
      <c r="L78" s="31">
        <f t="array" ref="L78">IF($K$4=$K$4,MIN(IF(L81:L91&gt;=$K$3,L81:L91))," ")</f>
        <v>395</v>
      </c>
      <c r="M78" s="31"/>
      <c r="N78" s="31">
        <f t="array" ref="N78">IF($K$4=$K$4,MIN(IF(N81:N91&gt;=$K$3,N81:N91))," ")</f>
        <v>381</v>
      </c>
      <c r="O78" s="31"/>
      <c r="P78" s="31">
        <f t="array" ref="P78">IF($K$4=$K$4,MIN(IF(P81:P91&gt;=$K$3,P81:P91))," ")</f>
        <v>365</v>
      </c>
      <c r="Q78" s="31"/>
      <c r="R78" s="31">
        <f t="array" ref="R78">IF($K$4=$K$4,MIN(IF(R81:R91&gt;=$K$3,R81:R91))," ")</f>
        <v>348</v>
      </c>
      <c r="S78" s="31"/>
      <c r="T78" s="31">
        <f t="array" ref="T78">IF($K$4=$K$4,MIN(IF(T81:T91&gt;=$K$3,T81:T91))," ")</f>
        <v>330</v>
      </c>
      <c r="U78" s="31"/>
      <c r="V78" s="31">
        <f t="array" ref="V78">IF($K$4=$K$4,MIN(IF(V81:V91&gt;=$K$3,V81:V91))," ")</f>
        <v>311</v>
      </c>
      <c r="W78" s="31"/>
      <c r="X78" s="31">
        <f t="array" ref="X78">IF($K$4=$K$4,MIN(IF(X81:X91&gt;=$K$3,X81:X91))," ")</f>
        <v>292</v>
      </c>
      <c r="Y78" s="31"/>
      <c r="Z78" s="31">
        <f t="array" ref="Z78">IF($K$4=$K$4,MIN(IF(Z81:Z91&gt;=$K$3,Z81:Z91))," ")</f>
        <v>272</v>
      </c>
      <c r="AA78" s="31"/>
      <c r="AB78" s="31">
        <f t="array" ref="AB78">IF($K$4=$K$4,MIN(IF(AB81:AB91&gt;=$K$3,AB81:AB91))," ")</f>
        <v>253</v>
      </c>
      <c r="AC78" s="31"/>
      <c r="AD78" s="31">
        <f t="array" ref="AD78">IF($K$4=$K$4,MIN(IF(AD81:AD91&gt;=$K$3,AD81:AD91))," ")</f>
        <v>233</v>
      </c>
      <c r="AE78" s="31"/>
      <c r="AF78" s="31">
        <f t="array" ref="AF78">IF($K$4=$K$4,MIN(IF(AF81:AF91&gt;=$K$3,AF81:AF91))," ")</f>
        <v>214</v>
      </c>
      <c r="AG78" s="31"/>
      <c r="AH78" s="31">
        <f t="array" ref="AH78">IF($K$4=$K$4,MIN(IF(AH81:AH91&gt;=$K$3,AH81:AH91))," ")</f>
        <v>195</v>
      </c>
      <c r="AI78" s="31"/>
      <c r="AJ78" s="31">
        <f t="array" ref="AJ78">IF($K$4=$K$4,MIN(IF(AJ81:AJ91&gt;=$K$3,AJ81:AJ91))," ")</f>
        <v>217</v>
      </c>
      <c r="AK78" s="31"/>
      <c r="AL78" s="31">
        <f t="array" ref="AL78">IF($K$4=$K$4,MIN(IF(AL81:AL91&gt;=$K$3,AL81:AL91))," ")</f>
        <v>196</v>
      </c>
      <c r="AM78" s="31"/>
      <c r="AN78" s="31">
        <f t="array" ref="AN78">IF($K$4=$K$4,MIN(IF(AN81:AN91&gt;=$K$3,AN81:AN91))," ")</f>
        <v>211</v>
      </c>
      <c r="AO78" s="31"/>
      <c r="AP78" s="31">
        <f t="array" ref="AP78">IF($K$4=$K$4,MIN(IF(AP81:AP91&gt;=$K$3,AP81:AP91))," ")</f>
        <v>315.5</v>
      </c>
      <c r="AQ78" s="31"/>
      <c r="AR78" s="31">
        <f t="array" ref="AR78">IF($K$4=$K$4,MIN(IF(AR81:AR91&gt;=$K$3,AR81:AR91))," ")</f>
        <v>294</v>
      </c>
      <c r="AS78" s="31"/>
      <c r="AT78" s="31">
        <f t="array" ref="AT78">IF($K$4=$K$4,MIN(IF(AT81:AT91&gt;=$K$3,AT81:AT91))," ")</f>
        <v>273.5</v>
      </c>
      <c r="AU78" s="31"/>
      <c r="AV78" s="31">
        <f t="array" ref="AV78">IF($K$4=$K$4,MIN(IF(AV81:AV91&gt;=$K$3,AV81:AV91))," ")</f>
        <v>253</v>
      </c>
      <c r="AW78" s="31"/>
      <c r="AX78" s="31">
        <f t="array" ref="AX78">IF($K$4=$K$4,MIN(IF(AX81:AX91&gt;=$K$3,AX81:AX91))," ")</f>
        <v>234.5</v>
      </c>
      <c r="AY78" s="31"/>
      <c r="AZ78" s="31">
        <f t="array" ref="AZ78">IF($K$4=$K$4,MIN(IF(AZ81:AZ91&gt;=$K$3,AZ81:AZ91))," ")</f>
        <v>216</v>
      </c>
      <c r="BA78" s="31"/>
      <c r="BB78" s="31">
        <f t="array" ref="BB78">IF($K$4=$K$4,MIN(IF(BB81:BB91&gt;=$K$3,BB81:BB91))," ")</f>
        <v>201</v>
      </c>
      <c r="BC78" s="31"/>
      <c r="BD78" s="31">
        <f t="array" ref="BD78">IF($K$4=$K$4,MIN(IF(BD81:BD91&gt;=$K$3,BD81:BD91))," ")</f>
        <v>207</v>
      </c>
      <c r="BE78" s="31"/>
      <c r="BF78" s="31">
        <f t="array" ref="BF78">IF($K$4=$K$4,MIN(IF(BF81:BF91&gt;=$K$3,BF81:BF91))," ")</f>
        <v>193.5</v>
      </c>
      <c r="BG78" s="31"/>
      <c r="BH78" s="31">
        <f t="array" ref="BH78">IF($K$4=$K$4,MIN(IF(BH81:BH91&gt;=$K$3,BH81:BH91))," ")</f>
        <v>204</v>
      </c>
      <c r="BI78" s="31"/>
      <c r="BJ78" s="31">
        <f t="array" ref="BJ78">IF($K$4=$K$4,MIN(IF(BJ81:BJ91&gt;=$K$3,BJ81:BJ91))," ")</f>
        <v>219</v>
      </c>
      <c r="BK78" s="31"/>
      <c r="BL78" s="31">
        <f t="array" ref="BL78">IF($K$4=$K$4,MIN(IF(BL81:BL91&gt;=$K$3,BL81:BL91))," ")</f>
        <v>205</v>
      </c>
      <c r="BM78" s="31"/>
      <c r="BN78" s="31">
        <f t="array" ref="BN78">IF($K$4=$K$4,MIN(IF(BN81:BN91&gt;=$K$3,BN81:BN91))," ")</f>
        <v>193</v>
      </c>
      <c r="BO78" s="31"/>
      <c r="BP78" s="31">
        <f t="array" ref="BP78">IF($K$4=$K$4,MIN(IF(BP81:BP91&gt;=$K$3,BP81:BP91))," ")</f>
        <v>208</v>
      </c>
      <c r="BQ78" s="31"/>
      <c r="BR78" s="31">
        <f t="array" ref="BR78">IF($K$4=$K$4,MIN(IF(BR81:BR91&gt;=$K$3,BR81:BR91))," ")</f>
        <v>197</v>
      </c>
      <c r="BS78" s="31"/>
      <c r="BT78" s="31">
        <f t="array" ref="BT78">IF($K$4=$K$4,MIN(IF(BT81:BT91&gt;=$K$3,BT81:BT91))," ")</f>
        <v>218</v>
      </c>
      <c r="BU78" s="31"/>
      <c r="BV78" s="31">
        <f t="array" ref="BV78">IF($K$4=$K$4,MIN(IF(BV81:BV91&gt;=$K$3,BV81:BV91))," ")</f>
        <v>206.5</v>
      </c>
      <c r="BW78" s="31"/>
      <c r="BX78" s="31">
        <f t="array" ref="BX78">IF($K$4=$K$4,MIN(IF(BX81:BX91&gt;=$K$3,BX81:BX91))," ")</f>
        <v>195</v>
      </c>
      <c r="BY78" s="31"/>
      <c r="BZ78" s="31">
        <f t="array" ref="BZ78">IF($K$4=$K$4,MIN(IF(BZ81:BZ91&gt;=$K$3,BZ81:BZ91))," ")</f>
        <v>213</v>
      </c>
      <c r="CA78" s="31"/>
      <c r="CB78" s="31">
        <f t="array" ref="CB78">IF($K$4=$K$4,MIN(IF(CB81:CB91&gt;=$K$3,CB81:CB91))," ")</f>
        <v>202</v>
      </c>
      <c r="CC78" s="31"/>
      <c r="CD78" s="31">
        <f t="array" ref="CD78">IF($K$4=$K$4,MIN(IF(CD81:CD91&gt;=$K$3,CD81:CD91))," ")</f>
        <v>0</v>
      </c>
      <c r="CE78" s="31"/>
      <c r="CF78" s="31">
        <f t="array" ref="CF78">IF($K$4=$K$4,MIN(IF(CF81:CF91&gt;=$K$3,CF81:CF91))," ")</f>
        <v>0</v>
      </c>
      <c r="CG78" s="31"/>
      <c r="CH78" s="31">
        <f t="array" ref="CH78">IF($K$4=$K$4,MIN(IF(CH81:CH91&gt;=$K$3,CH81:CH91))," ")</f>
        <v>0</v>
      </c>
      <c r="CI78" s="31"/>
      <c r="CJ78" s="31">
        <f t="array" ref="CJ78">IF($K$4=$K$4,MIN(IF(CJ81:CJ91&gt;=$K$3,CJ81:CJ91))," ")</f>
        <v>0</v>
      </c>
      <c r="CK78" s="31"/>
      <c r="CL78" s="31">
        <f t="array" ref="CL78">IF($K$4=$K$4,MIN(IF(CL81:CL91&gt;=$K$3,CL81:CL91))," ")</f>
        <v>0</v>
      </c>
      <c r="CM78" s="31"/>
      <c r="CN78" s="31">
        <f t="array" ref="CN78">IF($K$4=$K$4,MIN(IF(CN81:CN91&gt;=$K$3,CN81:CN91))," ")</f>
        <v>0</v>
      </c>
      <c r="CO78" s="31"/>
      <c r="CP78" s="31">
        <f t="array" ref="CP78">IF($K$4=$K$4,MIN(IF(CP81:CP91&gt;=$K$3,CP81:CP91))," ")</f>
        <v>0</v>
      </c>
      <c r="CQ78" s="31"/>
      <c r="CR78" s="31">
        <f t="array" ref="CR78">IF($K$4=$K$4,MIN(IF(CR81:CR91&gt;=$K$3,CR81:CR91))," ")</f>
        <v>0</v>
      </c>
      <c r="CS78" s="31"/>
      <c r="CT78" s="31">
        <f t="array" ref="CT78">IF($K$4=$K$4,MIN(IF(CT81:CT91&gt;=$K$3,CT81:CT91))," ")</f>
        <v>0</v>
      </c>
      <c r="CU78" s="31"/>
      <c r="CV78" s="31">
        <f t="array" ref="CV78">IF($K$4=$K$4,MIN(IF(CV81:CV91&gt;=$K$3,CV81:CV91))," ")</f>
        <v>0</v>
      </c>
      <c r="CW78" s="31"/>
      <c r="CZ78" s="31">
        <f t="array" ref="CZ78">IF($DA$4=$DA$4,MIN(IF(CZ81:CZ91&gt;=$DA$3,CZ81:CZ91))," ")</f>
        <v>291</v>
      </c>
      <c r="DA78" s="31"/>
      <c r="DB78" s="31">
        <f t="array" ref="DB78">IF($DA$4=$DA$4,MIN(IF(DB81:DB91&gt;=$DA$3,DB81:DB91))," ")</f>
        <v>263</v>
      </c>
      <c r="DC78" s="31"/>
      <c r="DD78" s="31">
        <f t="array" ref="DD78">IF($DA$4=$DA$4,MIN(IF(DD81:DD91&gt;=$DA$3,DD81:DD91))," ")</f>
        <v>253</v>
      </c>
      <c r="DE78" s="31"/>
      <c r="DF78" s="31">
        <f t="array" ref="DF78">IF($DA$4=$DA$4,MIN(IF(DF81:DF91&gt;=$DA$3,DF81:DF91))," ")</f>
        <v>243</v>
      </c>
      <c r="DG78" s="31"/>
      <c r="DH78" s="31">
        <f t="array" ref="DH78">IF($DA$4=$DA$4,MIN(IF(DH81:DH91&gt;=$DA$3,DH81:DH91))," ")</f>
        <v>232</v>
      </c>
      <c r="DI78" s="31"/>
      <c r="DJ78" s="31">
        <f t="array" ref="DJ78">IF($DA$4=$DA$4,MIN(IF(DJ81:DJ91&gt;=$DA$3,DJ81:DJ91))," ")</f>
        <v>220</v>
      </c>
      <c r="DK78" s="31"/>
      <c r="DL78" s="31">
        <f t="array" ref="DL78">IF($DA$4=$DA$4,MIN(IF(DL81:DL91&gt;=$DA$3,DL81:DL91))," ")</f>
        <v>207</v>
      </c>
      <c r="DM78" s="31"/>
      <c r="DN78" s="31">
        <f t="array" ref="DN78">IF($DA$4=$DA$4,MIN(IF(DN81:DN91&gt;=$DA$3,DN81:DN91))," ")</f>
        <v>194</v>
      </c>
      <c r="DO78" s="31"/>
      <c r="DP78" s="31">
        <f t="array" ref="DP78">IF($DA$4=$DA$4,MIN(IF(DP81:DP91&gt;=$DA$3,DP81:DP91))," ")</f>
        <v>181</v>
      </c>
      <c r="DQ78" s="31"/>
      <c r="DR78" s="31">
        <f t="array" ref="DR78">IF($DA$4=$DA$4,MIN(IF(DR81:DR91&gt;=$DA$3,DR81:DR91))," ")</f>
        <v>203</v>
      </c>
      <c r="DS78" s="31"/>
      <c r="DT78" s="31">
        <f t="array" ref="DT78">IF($DA$4=$DA$4,MIN(IF(DT81:DT91&gt;=$DA$3,DT81:DT91))," ")</f>
        <v>188</v>
      </c>
      <c r="DU78" s="31"/>
      <c r="DV78" s="31">
        <f t="array" ref="DV78">IF($DA$4=$DA$4,MIN(IF(DV81:DV91&gt;=$DA$3,DV81:DV91))," ")</f>
        <v>173</v>
      </c>
      <c r="DW78" s="31"/>
      <c r="DX78" s="31">
        <f t="array" ref="DX78">IF($DA$4=$DA$4,MIN(IF(DX81:DX91&gt;=$DA$3,DX81:DX91))," ")</f>
        <v>188</v>
      </c>
      <c r="DY78" s="31"/>
      <c r="DZ78" s="31">
        <f t="array" ref="DZ78">IF($DA$4=$DA$4,MIN(IF(DZ81:DZ91&gt;=$DA$3,DZ81:DZ91))," ")</f>
        <v>171</v>
      </c>
      <c r="EA78" s="31"/>
      <c r="EB78" s="31">
        <f t="array" ref="EB78">IF($DA$4=$DA$4,MIN(IF(EB81:EB91&gt;=$DA$3,EB81:EB91))," ")</f>
        <v>239</v>
      </c>
      <c r="EC78" s="31"/>
      <c r="ED78" s="31">
        <f t="array" ref="ED78">IF($DA$4=$DA$4,MIN(IF(ED81:ED91&gt;=$DA$3,ED81:ED91))," ")</f>
        <v>224</v>
      </c>
      <c r="EE78" s="31"/>
      <c r="EF78" s="31">
        <f t="array" ref="EF78">IF($DA$4=$DA$4,MIN(IF(EF81:EF91&gt;=$DA$3,EF81:EF91))," ")</f>
        <v>210</v>
      </c>
      <c r="EG78" s="31"/>
      <c r="EH78" s="31">
        <f t="array" ref="EH78">IF($DA$4=$DA$4,MIN(IF(EH81:EH91&gt;=$DA$3,EH81:EH91))," ")</f>
        <v>196</v>
      </c>
      <c r="EI78" s="31"/>
      <c r="EJ78" s="31">
        <f t="array" ref="EJ78">IF($DA$4=$DA$4,MIN(IF(EJ81:EJ91&gt;=$DA$3,EJ81:EJ91))," ")</f>
        <v>182</v>
      </c>
      <c r="EK78" s="31"/>
      <c r="EL78" s="31">
        <f t="array" ref="EL78">IF($DA$4=$DA$4,MIN(IF(EL81:EL91&gt;=$DA$3,EL81:EL91))," ")</f>
        <v>188</v>
      </c>
      <c r="EM78" s="31"/>
      <c r="EN78" s="31">
        <f t="array" ref="EN78">IF($DA$4=$DA$4,MIN(IF(EN81:EN91&gt;=$DA$3,EN81:EN91))," ")</f>
        <v>174</v>
      </c>
      <c r="EO78" s="31"/>
      <c r="EP78" s="31">
        <f t="array" ref="EP78">IF($DA$4=$DA$4,MIN(IF(EP81:EP91&gt;=$DA$3,EP81:EP91))," ")</f>
        <v>181</v>
      </c>
      <c r="EQ78" s="31"/>
      <c r="ER78" s="31">
        <f t="array" ref="ER78">IF($DA$4=$DA$4,MIN(IF(ER81:ER91&gt;=$DA$3,ER81:ER91))," ")</f>
        <v>192</v>
      </c>
      <c r="ES78" s="31"/>
      <c r="ET78" s="31">
        <f t="array" ref="ET78">IF($DA$4=$DA$4,MIN(IF(ET81:ET91&gt;=$DA$3,ET81:ET91))," ")</f>
        <v>178</v>
      </c>
      <c r="EU78" s="31"/>
      <c r="EV78" s="31">
        <f t="array" ref="EV78">IF($DA$4=$DA$4,MIN(IF(EV81:EV91&gt;=$DA$3,EV81:EV91))," ")</f>
        <v>191</v>
      </c>
      <c r="EW78" s="31"/>
      <c r="EX78" s="31">
        <f t="array" ref="EX78">IF($DA$4=$DA$4,MIN(IF(EX81:EX91&gt;=$DA$3,EX81:EX91))," ")</f>
        <v>178</v>
      </c>
      <c r="EY78" s="31"/>
      <c r="EZ78" s="31">
        <f t="array" ref="EZ78">IF($DA$4=$DA$4,MIN(IF(EZ81:EZ91&gt;=$DA$3,EZ81:EZ91))," ")</f>
        <v>196</v>
      </c>
      <c r="FA78" s="31"/>
      <c r="FB78" s="31">
        <f t="array" ref="FB78">IF($DA$4=$DA$4,MIN(IF(FB81:FB91&gt;=$DA$3,FB81:FB91))," ")</f>
        <v>183</v>
      </c>
      <c r="FC78" s="31"/>
      <c r="FD78" s="31">
        <f t="array" ref="FD78">IF($DA$4=$DA$4,MIN(IF(FD81:FD91&gt;=$DA$3,FD81:FD91))," ")</f>
        <v>172.5</v>
      </c>
      <c r="FE78" s="31"/>
      <c r="FF78" s="31">
        <f t="array" ref="FF78">IF($DA$4=$DA$4,MIN(IF(FF81:FF91&gt;=$DA$3,FF81:FF91))," ")</f>
        <v>186</v>
      </c>
      <c r="FG78" s="31"/>
      <c r="FH78" s="31">
        <f t="array" ref="FH78">IF($DA$4=$DA$4,MIN(IF(FH81:FH91&gt;=$DA$3,FH81:FH91))," ")</f>
        <v>176</v>
      </c>
      <c r="FI78" s="31"/>
      <c r="FJ78" s="31">
        <f t="array" ref="FJ78">IF($DA$4=$DA$4,MIN(IF(FJ81:FJ91&gt;=$DA$3,FJ81:FJ91))," ")</f>
        <v>190</v>
      </c>
      <c r="FK78" s="31"/>
      <c r="FL78" s="31">
        <f t="array" ref="FL78">IF($DA$4=$DA$4,MIN(IF(FL81:FL91&gt;=$DA$3,FL81:FL91))," ")</f>
        <v>180.5</v>
      </c>
      <c r="FM78" s="31"/>
      <c r="FN78" s="31">
        <f t="array" ref="FN78">IF($DA$4=$DA$4,MIN(IF(FN81:FN91&gt;=$DA$3,FN81:FN91))," ")</f>
        <v>171</v>
      </c>
      <c r="FO78" s="31"/>
      <c r="FP78" s="31">
        <f t="array" ref="FP78">IF($DA$4=$DA$4,MIN(IF(FP81:FP91&gt;=$DA$3,FP81:FP91))," ")</f>
        <v>0</v>
      </c>
      <c r="FQ78" s="31"/>
      <c r="FR78" s="31">
        <f t="array" ref="FR78">IF($DA$4=$DA$4,MIN(IF(FR81:FR91&gt;=$DA$3,FR81:FR91))," ")</f>
        <v>0</v>
      </c>
      <c r="FS78" s="31"/>
      <c r="FT78" s="31">
        <f t="array" ref="FT78">IF($DA$4=$DA$4,MIN(IF(FT81:FT91&gt;=$DA$3,FT81:FT91))," ")</f>
        <v>0</v>
      </c>
      <c r="FU78" s="31"/>
      <c r="FV78" s="31">
        <f t="array" ref="FV78">IF($DA$4=$DA$4,MIN(IF(FV81:FV91&gt;=$DA$3,FV81:FV91))," ")</f>
        <v>0</v>
      </c>
      <c r="FW78" s="31"/>
      <c r="FX78" s="31">
        <f t="array" ref="FX78">IF($DA$4=$DA$4,MIN(IF(FX81:FX91&gt;=$DA$3,FX81:FX91))," ")</f>
        <v>0</v>
      </c>
      <c r="FY78" s="31"/>
      <c r="FZ78" s="31">
        <f t="array" ref="FZ78">IF($DA$4=$DA$4,MIN(IF(FZ81:FZ91&gt;=$DA$3,FZ81:FZ91))," ")</f>
        <v>0</v>
      </c>
      <c r="GA78" s="31"/>
      <c r="GB78" s="31">
        <f t="array" ref="GB78">IF($DA$4=$DA$4,MIN(IF(GB81:GB91&gt;=$DA$3,GB81:GB91))," ")</f>
        <v>0</v>
      </c>
      <c r="GC78" s="31"/>
      <c r="GD78" s="31">
        <f t="array" ref="GD78">IF($DA$4=$DA$4,MIN(IF(GD81:GD91&gt;=$DA$3,GD81:GD91))," ")</f>
        <v>0</v>
      </c>
      <c r="GE78" s="31"/>
      <c r="GF78" s="31">
        <f t="array" ref="GF78">IF($DA$4=$DA$4,MIN(IF(GF81:GF91&gt;=$DA$3,GF81:GF91))," ")</f>
        <v>0</v>
      </c>
      <c r="GG78" s="31"/>
      <c r="GH78" s="31">
        <f t="array" ref="GH78">IF($DA$4=$DA$4,MIN(IF(GH81:GH91&gt;=$DA$3,GH81:GH91))," ")</f>
        <v>0</v>
      </c>
      <c r="GI78" s="31"/>
      <c r="GJ78" s="31">
        <f t="array" ref="GJ78">IF($DA$4=$DA$4,MIN(IF(GJ81:GJ91&gt;=$DA$3,GJ81:GJ91))," ")</f>
        <v>0</v>
      </c>
      <c r="GK78" s="31"/>
      <c r="GL78" s="31">
        <f t="array" ref="GL78">IF($DA$4=$DA$4,MIN(IF(GL81:GL91&gt;=$DA$3,GL81:GL91))," ")</f>
        <v>0</v>
      </c>
      <c r="GM78" s="31"/>
    </row>
    <row r="79" spans="1:195">
      <c r="A79" s="19"/>
      <c r="B79" s="20"/>
      <c r="C79" s="21"/>
      <c r="D79" s="20"/>
      <c r="E79" s="20"/>
      <c r="F79" s="21"/>
      <c r="G79" s="21"/>
      <c r="J79" s="31" t="str">
        <f>VLOOKUP(J78,J81:K91,2,FALSE)</f>
        <v>W10X33</v>
      </c>
      <c r="K79" s="31"/>
      <c r="L79" s="31" t="str">
        <f>VLOOKUP(L78,L81:M91,2,FALSE)</f>
        <v>W10X33</v>
      </c>
      <c r="M79" s="31"/>
      <c r="N79" s="31" t="str">
        <f t="shared" ref="N79:BV79" si="54">VLOOKUP(N78,N81:O91,2,FALSE)</f>
        <v>W10X33</v>
      </c>
      <c r="O79" s="31"/>
      <c r="P79" s="31" t="str">
        <f>VLOOKUP(P78,P81:Q91,2,FALSE)</f>
        <v>W10X33</v>
      </c>
      <c r="Q79" s="31"/>
      <c r="R79" s="31" t="str">
        <f t="shared" si="54"/>
        <v>W10X33</v>
      </c>
      <c r="S79" s="31"/>
      <c r="T79" s="31" t="str">
        <f t="shared" si="54"/>
        <v>W10X33</v>
      </c>
      <c r="U79" s="31"/>
      <c r="V79" s="31" t="str">
        <f t="shared" si="54"/>
        <v>W10X33</v>
      </c>
      <c r="W79" s="31"/>
      <c r="X79" s="31" t="str">
        <f t="shared" si="54"/>
        <v>W10X33</v>
      </c>
      <c r="Y79" s="31"/>
      <c r="Z79" s="31" t="str">
        <f t="shared" si="54"/>
        <v>W10X33</v>
      </c>
      <c r="AA79" s="31"/>
      <c r="AB79" s="31" t="str">
        <f t="shared" si="54"/>
        <v>W10X33</v>
      </c>
      <c r="AC79" s="31"/>
      <c r="AD79" s="31" t="str">
        <f t="shared" si="54"/>
        <v>W10X33</v>
      </c>
      <c r="AE79" s="31"/>
      <c r="AF79" s="31" t="str">
        <f t="shared" si="54"/>
        <v>W10X33</v>
      </c>
      <c r="AG79" s="31"/>
      <c r="AH79" s="31" t="str">
        <f t="shared" si="54"/>
        <v>W10X33</v>
      </c>
      <c r="AI79" s="31"/>
      <c r="AJ79" s="31" t="str">
        <f t="shared" si="54"/>
        <v>W10X39</v>
      </c>
      <c r="AK79" s="31"/>
      <c r="AL79" s="31" t="str">
        <f t="shared" si="54"/>
        <v>W10X39</v>
      </c>
      <c r="AM79" s="31"/>
      <c r="AN79" s="31" t="str">
        <f t="shared" si="54"/>
        <v>W10X45</v>
      </c>
      <c r="AO79" s="31"/>
      <c r="AP79" s="31" t="str">
        <f t="shared" si="54"/>
        <v>W10X49</v>
      </c>
      <c r="AQ79" s="31"/>
      <c r="AR79" s="31" t="str">
        <f t="shared" si="54"/>
        <v>W10X49</v>
      </c>
      <c r="AS79" s="31"/>
      <c r="AT79" s="31" t="str">
        <f t="shared" si="54"/>
        <v>W10X49</v>
      </c>
      <c r="AU79" s="31"/>
      <c r="AV79" s="31" t="str">
        <f t="shared" si="54"/>
        <v>W10X49</v>
      </c>
      <c r="AW79" s="31"/>
      <c r="AX79" s="31" t="str">
        <f t="shared" si="54"/>
        <v>W10X49</v>
      </c>
      <c r="AY79" s="31"/>
      <c r="AZ79" s="31" t="str">
        <f t="shared" si="54"/>
        <v>W10X49</v>
      </c>
      <c r="BA79" s="31"/>
      <c r="BB79" s="31" t="str">
        <f t="shared" si="54"/>
        <v>W10X49</v>
      </c>
      <c r="BC79" s="31"/>
      <c r="BD79" s="31" t="str">
        <f t="shared" si="54"/>
        <v>W10X54</v>
      </c>
      <c r="BE79" s="31"/>
      <c r="BF79" s="31" t="str">
        <f t="shared" si="54"/>
        <v>W10X54</v>
      </c>
      <c r="BG79" s="31"/>
      <c r="BH79" s="31" t="str">
        <f t="shared" si="54"/>
        <v>W10X60</v>
      </c>
      <c r="BI79" s="31"/>
      <c r="BJ79" s="31" t="str">
        <f t="shared" si="54"/>
        <v>W10X68</v>
      </c>
      <c r="BK79" s="31"/>
      <c r="BL79" s="31" t="str">
        <f t="shared" si="54"/>
        <v>W10X68</v>
      </c>
      <c r="BM79" s="31"/>
      <c r="BN79" s="31" t="str">
        <f t="shared" si="54"/>
        <v>W10X68</v>
      </c>
      <c r="BO79" s="31"/>
      <c r="BP79" s="31" t="str">
        <f t="shared" si="54"/>
        <v>W10X77</v>
      </c>
      <c r="BQ79" s="31"/>
      <c r="BR79" s="31" t="str">
        <f t="shared" si="54"/>
        <v>W10X77</v>
      </c>
      <c r="BS79" s="31"/>
      <c r="BT79" s="31" t="str">
        <f t="shared" si="54"/>
        <v>W10X88</v>
      </c>
      <c r="BU79" s="31"/>
      <c r="BV79" s="31" t="str">
        <f t="shared" si="54"/>
        <v>W10X88</v>
      </c>
      <c r="BW79" s="31"/>
      <c r="BX79" s="31" t="str">
        <f t="shared" ref="BX79:CV79" si="55">VLOOKUP(BX78,BX81:BY91,2,FALSE)</f>
        <v>W10X88</v>
      </c>
      <c r="BY79" s="31"/>
      <c r="BZ79" s="31" t="str">
        <f t="shared" si="55"/>
        <v>W10X100</v>
      </c>
      <c r="CA79" s="31"/>
      <c r="CB79" s="31" t="str">
        <f t="shared" si="55"/>
        <v>W10X100</v>
      </c>
      <c r="CC79" s="31"/>
      <c r="CD79" s="31" t="e">
        <f t="shared" si="55"/>
        <v>#N/A</v>
      </c>
      <c r="CE79" s="31"/>
      <c r="CF79" s="31" t="e">
        <f t="shared" si="55"/>
        <v>#N/A</v>
      </c>
      <c r="CG79" s="31"/>
      <c r="CH79" s="31" t="e">
        <f t="shared" si="55"/>
        <v>#N/A</v>
      </c>
      <c r="CI79" s="31"/>
      <c r="CJ79" s="31" t="e">
        <f t="shared" si="55"/>
        <v>#N/A</v>
      </c>
      <c r="CK79" s="31"/>
      <c r="CL79" s="31" t="e">
        <f t="shared" si="55"/>
        <v>#N/A</v>
      </c>
      <c r="CM79" s="31"/>
      <c r="CN79" s="31" t="e">
        <f t="shared" si="55"/>
        <v>#N/A</v>
      </c>
      <c r="CO79" s="31"/>
      <c r="CP79" s="31" t="e">
        <f t="shared" si="55"/>
        <v>#N/A</v>
      </c>
      <c r="CQ79" s="31"/>
      <c r="CR79" s="31" t="e">
        <f t="shared" si="55"/>
        <v>#N/A</v>
      </c>
      <c r="CS79" s="31" t="e">
        <f t="shared" si="55"/>
        <v>#N/A</v>
      </c>
      <c r="CT79" s="31" t="e">
        <f t="shared" si="55"/>
        <v>#N/A</v>
      </c>
      <c r="CU79" s="31"/>
      <c r="CV79" s="31" t="e">
        <f t="shared" si="55"/>
        <v>#N/A</v>
      </c>
      <c r="CW79" s="31"/>
      <c r="CZ79" s="31" t="str">
        <f t="array" ref="CZ79">VLOOKUP(CZ78,CZ81:DA91,2,FALSE)</f>
        <v>W10X33</v>
      </c>
      <c r="DA79" s="31"/>
      <c r="DB79" s="31" t="str">
        <f t="array" ref="DB79">VLOOKUP(DB78,DB81:DC91,2,FALSE)</f>
        <v>W10X33</v>
      </c>
      <c r="DC79" s="31"/>
      <c r="DD79" s="31" t="str">
        <f t="array" ref="DD79">VLOOKUP(DD78,DD81:DE91,2,FALSE)</f>
        <v>W10X33</v>
      </c>
      <c r="DE79" s="31"/>
      <c r="DF79" s="31" t="str">
        <f t="array" ref="DF79">VLOOKUP(DF78,DF81:DG91,2,FALSE)</f>
        <v>W10X33</v>
      </c>
      <c r="DG79" s="31"/>
      <c r="DH79" s="31" t="str">
        <f t="array" ref="DH79">VLOOKUP(DH78,DH81:DI91,2,FALSE)</f>
        <v>W10X33</v>
      </c>
      <c r="DI79" s="31"/>
      <c r="DJ79" s="31" t="str">
        <f t="array" ref="DJ79">VLOOKUP(DJ78,DJ81:DK91,2,FALSE)</f>
        <v>W10X33</v>
      </c>
      <c r="DK79" s="31"/>
      <c r="DL79" s="31" t="str">
        <f t="array" ref="DL79">VLOOKUP(DL78,DL81:DM91,2,FALSE)</f>
        <v>W10X33</v>
      </c>
      <c r="DM79" s="31"/>
      <c r="DN79" s="31" t="str">
        <f t="array" ref="DN79">VLOOKUP(DN78,DN81:DO91,2,FALSE)</f>
        <v>W10X33</v>
      </c>
      <c r="DO79" s="31"/>
      <c r="DP79" s="31" t="str">
        <f t="array" ref="DP79">VLOOKUP(DP78,DP81:DQ91,2,FALSE)</f>
        <v>W10X33</v>
      </c>
      <c r="DQ79" s="31"/>
      <c r="DR79" s="31" t="str">
        <f t="array" ref="DR79">VLOOKUP(DR78,DR81:DS91,2,FALSE)</f>
        <v>W10X39</v>
      </c>
      <c r="DS79" s="31"/>
      <c r="DT79" s="31" t="str">
        <f t="array" ref="DT79">VLOOKUP(DT78,DT81:DU91,2,FALSE)</f>
        <v>W10X39</v>
      </c>
      <c r="DU79" s="31"/>
      <c r="DV79" s="31" t="str">
        <f t="array" ref="DV79">VLOOKUP(DV78,DV81:DW91,2,FALSE)</f>
        <v>W10X39</v>
      </c>
      <c r="DW79" s="31"/>
      <c r="DX79" s="31" t="str">
        <f t="array" ref="DX79">VLOOKUP(DX78,DX81:DY91,2,FALSE)</f>
        <v>W10X45</v>
      </c>
      <c r="DY79" s="31"/>
      <c r="DZ79" s="31" t="str">
        <f t="array" ref="DZ79">VLOOKUP(DZ78,DZ81:EA91,2,FALSE)</f>
        <v>W10X45</v>
      </c>
      <c r="EA79" s="31"/>
      <c r="EB79" s="31" t="str">
        <f t="array" ref="EB79">VLOOKUP(EB78,EB81:EC91,2,FALSE)</f>
        <v>W10X49</v>
      </c>
      <c r="EC79" s="31"/>
      <c r="ED79" s="31" t="str">
        <f t="array" ref="ED79">VLOOKUP(ED78,ED81:EE91,2,FALSE)</f>
        <v>W10X49</v>
      </c>
      <c r="EE79" s="31"/>
      <c r="EF79" s="31" t="str">
        <f t="array" ref="EF79">VLOOKUP(EF78,EF81:EG91,2,FALSE)</f>
        <v>W10X49</v>
      </c>
      <c r="EG79" s="31"/>
      <c r="EH79" s="31" t="str">
        <f t="array" ref="EH79">VLOOKUP(EH78,EH81:EI91,2,FALSE)</f>
        <v>W10X49</v>
      </c>
      <c r="EI79" s="31"/>
      <c r="EJ79" s="31" t="str">
        <f t="array" ref="EJ79">VLOOKUP(EJ78,EJ81:EK91,2,FALSE)</f>
        <v>W10X49</v>
      </c>
      <c r="EK79" s="31"/>
      <c r="EL79" s="31" t="str">
        <f t="array" ref="EL79">VLOOKUP(EL78,EL81:EM91,2,FALSE)</f>
        <v>W10X54</v>
      </c>
      <c r="EM79" s="31"/>
      <c r="EN79" s="31" t="str">
        <f t="array" ref="EN79">VLOOKUP(EN78,EN81:EO91,2,FALSE)</f>
        <v>W10X54</v>
      </c>
      <c r="EO79" s="31"/>
      <c r="EP79" s="31" t="str">
        <f t="array" ref="EP79">VLOOKUP(EP78,EP81:EQ91,2,FALSE)</f>
        <v>W10X60</v>
      </c>
      <c r="EQ79" s="31"/>
      <c r="ER79" s="31" t="str">
        <f t="array" ref="ER79">VLOOKUP(ER78,ER81:ES91,2,FALSE)</f>
        <v>W10X68</v>
      </c>
      <c r="ES79" s="31"/>
      <c r="ET79" s="31" t="str">
        <f t="array" ref="ET79">VLOOKUP(ET78,ET81:EU91,2,FALSE)</f>
        <v>W10X68</v>
      </c>
      <c r="EU79" s="31"/>
      <c r="EV79" s="31" t="str">
        <f t="array" ref="EV79">VLOOKUP(EV78,EV81:EW91,2,FALSE)</f>
        <v>W10X77</v>
      </c>
      <c r="EW79" s="31"/>
      <c r="EX79" s="31" t="str">
        <f t="array" ref="EX79">VLOOKUP(EX78,EX81:EY91,2,FALSE)</f>
        <v>W10X77</v>
      </c>
      <c r="EY79" s="31"/>
      <c r="EZ79" s="31" t="str">
        <f t="array" ref="EZ79">VLOOKUP(EZ78,EZ81:FA91,2,FALSE)</f>
        <v>W10X88</v>
      </c>
      <c r="FA79" s="31"/>
      <c r="FB79" s="31" t="str">
        <f t="array" ref="FB79">VLOOKUP(FB78,FB81:FC91,2,FALSE)</f>
        <v>W10X88</v>
      </c>
      <c r="FC79" s="31"/>
      <c r="FD79" s="31" t="str">
        <f t="array" ref="FD79">VLOOKUP(FD78,FD81:FE91,2,FALSE)</f>
        <v>W10X88</v>
      </c>
      <c r="FE79" s="31"/>
      <c r="FF79" s="31" t="str">
        <f t="array" ref="FF79">VLOOKUP(FF78,FF81:FG91,2,FALSE)</f>
        <v>W10X100</v>
      </c>
      <c r="FG79" s="31"/>
      <c r="FH79" s="31" t="str">
        <f t="array" ref="FH79">VLOOKUP(FH78,FH81:FI91,2,FALSE)</f>
        <v>W10X100</v>
      </c>
      <c r="FI79" s="31"/>
      <c r="FJ79" s="31" t="str">
        <f t="array" ref="FJ79">VLOOKUP(FJ78,FJ81:FK91,2,FALSE)</f>
        <v>W10X112</v>
      </c>
      <c r="FK79" s="31"/>
      <c r="FL79" s="31" t="str">
        <f t="array" ref="FL79">VLOOKUP(FL78,FL81:FM91,2,FALSE)</f>
        <v>W10X112</v>
      </c>
      <c r="FM79" s="31"/>
      <c r="FN79" s="31" t="str">
        <f t="array" ref="FN79">VLOOKUP(FN78,FN81:FO91,2,FALSE)</f>
        <v>W10X112</v>
      </c>
      <c r="FO79" s="31"/>
      <c r="FP79" s="31" t="e">
        <f t="array" ref="FP79">VLOOKUP(FP78,FP81:FQ91,2,FALSE)</f>
        <v>#N/A</v>
      </c>
      <c r="FQ79" s="31"/>
      <c r="FR79" s="31" t="e">
        <f t="array" ref="FR79">VLOOKUP(FR78,FR81:FS91,2,FALSE)</f>
        <v>#N/A</v>
      </c>
      <c r="FS79" s="31"/>
      <c r="FT79" s="31" t="e">
        <f t="array" ref="FT79">VLOOKUP(FT78,FT81:FU91,2,FALSE)</f>
        <v>#N/A</v>
      </c>
      <c r="FU79" s="31"/>
      <c r="FV79" s="31" t="e">
        <f t="array" ref="FV79">VLOOKUP(FV78,FV81:FW91,2,FALSE)</f>
        <v>#N/A</v>
      </c>
      <c r="FW79" s="31"/>
      <c r="FX79" s="31" t="e">
        <f t="array" ref="FX79">VLOOKUP(FX78,FX81:FY91,2,FALSE)</f>
        <v>#N/A</v>
      </c>
      <c r="FY79" s="31"/>
      <c r="FZ79" s="31" t="e">
        <f t="array" ref="FZ79">VLOOKUP(FZ78,FZ81:GA91,2,FALSE)</f>
        <v>#N/A</v>
      </c>
      <c r="GA79" s="31"/>
      <c r="GB79" s="31" t="e">
        <f t="array" ref="GB79">VLOOKUP(GB78,GB81:GC91,2,FALSE)</f>
        <v>#N/A</v>
      </c>
      <c r="GC79" s="31"/>
      <c r="GD79" s="31" t="e">
        <f t="array" ref="GD79">VLOOKUP(GD78,GD81:GE91,2,FALSE)</f>
        <v>#N/A</v>
      </c>
      <c r="GE79" s="31"/>
      <c r="GF79" s="31" t="e">
        <f t="array" ref="GF79">VLOOKUP(GF78,GF81:GG91,2,FALSE)</f>
        <v>#N/A</v>
      </c>
      <c r="GG79" s="31"/>
      <c r="GH79" s="31" t="e">
        <f t="array" ref="GH79">VLOOKUP(GH78,GH81:GI91,2,FALSE)</f>
        <v>#N/A</v>
      </c>
      <c r="GI79" s="31"/>
      <c r="GJ79" s="31" t="e">
        <f t="array" ref="GJ79">VLOOKUP(GJ78,GJ81:GK91,2,FALSE)</f>
        <v>#N/A</v>
      </c>
      <c r="GK79" s="31"/>
      <c r="GL79" s="31" t="e">
        <f t="array" ref="GL79">VLOOKUP(GL78,GL81:GM91,2,FALSE)</f>
        <v>#N/A</v>
      </c>
      <c r="GM79" s="31"/>
    </row>
    <row r="80" spans="1:195">
      <c r="A80" s="19"/>
      <c r="B80" s="20"/>
      <c r="C80" s="21"/>
      <c r="D80" s="20"/>
      <c r="E80" s="20"/>
      <c r="F80" s="21"/>
      <c r="G80" s="21"/>
      <c r="J80" s="31"/>
      <c r="K80" s="37"/>
      <c r="L80" s="31"/>
      <c r="M80" s="37"/>
      <c r="N80" s="31"/>
      <c r="O80" s="37"/>
      <c r="P80" s="31"/>
      <c r="Q80" s="37"/>
      <c r="R80" s="31"/>
      <c r="S80" s="37"/>
      <c r="T80" s="31"/>
      <c r="U80" s="37"/>
      <c r="V80" s="31"/>
      <c r="W80" s="37"/>
      <c r="X80" s="31"/>
      <c r="Y80" s="37"/>
      <c r="Z80" s="31"/>
      <c r="AA80" s="37"/>
      <c r="AB80" s="31"/>
      <c r="AC80" s="37"/>
      <c r="AD80" s="31"/>
      <c r="AE80" s="37"/>
      <c r="AF80" s="31"/>
      <c r="AG80" s="37"/>
      <c r="AH80" s="31"/>
      <c r="AI80" s="37"/>
      <c r="AJ80" s="31"/>
      <c r="AK80" s="37"/>
      <c r="AL80" s="31"/>
      <c r="AM80" s="37"/>
      <c r="AN80" s="31"/>
      <c r="AO80" s="37"/>
      <c r="AP80" s="31"/>
      <c r="AQ80" s="37"/>
      <c r="AR80" s="31"/>
      <c r="AS80" s="37"/>
      <c r="AT80" s="31"/>
      <c r="AU80" s="37"/>
      <c r="AV80" s="31"/>
      <c r="AW80" s="37"/>
      <c r="AX80" s="31"/>
      <c r="AY80" s="37"/>
      <c r="AZ80" s="31"/>
      <c r="BA80" s="37"/>
      <c r="BB80" s="31"/>
      <c r="BC80" s="37"/>
      <c r="BD80" s="31"/>
      <c r="BE80" s="37"/>
      <c r="BF80" s="31"/>
      <c r="BG80" s="37"/>
      <c r="BH80" s="31"/>
      <c r="BI80" s="37"/>
      <c r="BJ80" s="31"/>
      <c r="BK80" s="37"/>
      <c r="BL80" s="31"/>
      <c r="BM80" s="37"/>
      <c r="BN80" s="31"/>
      <c r="BO80" s="37"/>
      <c r="BP80" s="31"/>
      <c r="BQ80" s="37"/>
      <c r="BR80" s="31"/>
      <c r="BS80" s="37"/>
      <c r="BT80" s="31"/>
      <c r="BU80" s="37"/>
      <c r="BV80" s="31"/>
      <c r="BW80" s="37"/>
      <c r="BX80" s="31"/>
      <c r="BY80" s="37"/>
      <c r="BZ80" s="31"/>
      <c r="CA80" s="37"/>
      <c r="CB80" s="31"/>
      <c r="CC80" s="37"/>
      <c r="CD80" s="31"/>
      <c r="CE80" s="37"/>
      <c r="CF80" s="31"/>
      <c r="CG80" s="37"/>
      <c r="CH80" s="31"/>
      <c r="CI80" s="37"/>
      <c r="CJ80" s="31"/>
      <c r="CK80" s="37"/>
      <c r="CL80" s="31"/>
      <c r="CM80" s="37"/>
      <c r="CN80" s="31"/>
      <c r="CO80" s="37"/>
      <c r="CP80" s="31"/>
      <c r="CQ80" s="37"/>
      <c r="CR80" s="31"/>
      <c r="CS80" s="37"/>
      <c r="CT80" s="31"/>
      <c r="CU80" s="37"/>
      <c r="CV80" s="31"/>
      <c r="CW80" s="37"/>
      <c r="CZ80" s="31"/>
      <c r="DA80" s="37"/>
      <c r="DB80" s="31"/>
      <c r="DC80" s="37"/>
      <c r="DD80" s="31"/>
      <c r="DE80" s="37"/>
      <c r="DF80" s="31"/>
      <c r="DG80" s="37"/>
      <c r="DH80" s="31"/>
      <c r="DI80" s="37"/>
      <c r="DJ80" s="31"/>
      <c r="DK80" s="37"/>
      <c r="DL80" s="31"/>
      <c r="DM80" s="37"/>
      <c r="DN80" s="31"/>
      <c r="DO80" s="37"/>
      <c r="DP80" s="31"/>
      <c r="DQ80" s="37"/>
      <c r="DR80" s="31"/>
      <c r="DS80" s="37"/>
      <c r="DT80" s="31"/>
      <c r="DU80" s="37"/>
      <c r="DV80" s="31"/>
      <c r="DW80" s="37"/>
      <c r="DX80" s="31"/>
      <c r="DY80" s="37"/>
      <c r="DZ80" s="31"/>
      <c r="EA80" s="37"/>
      <c r="EB80" s="31"/>
      <c r="EC80" s="37"/>
      <c r="ED80" s="31"/>
      <c r="EE80" s="37"/>
      <c r="EF80" s="31"/>
      <c r="EG80" s="37"/>
      <c r="EH80" s="31"/>
      <c r="EI80" s="37"/>
      <c r="EJ80" s="31"/>
      <c r="EK80" s="37"/>
      <c r="EL80" s="31"/>
      <c r="EM80" s="37"/>
      <c r="EN80" s="31"/>
      <c r="EO80" s="37"/>
      <c r="EP80" s="31"/>
      <c r="EQ80" s="37"/>
      <c r="ER80" s="31"/>
      <c r="ES80" s="37"/>
      <c r="ET80" s="31"/>
      <c r="EU80" s="37"/>
      <c r="EV80" s="31"/>
      <c r="EW80" s="37"/>
      <c r="EX80" s="31"/>
      <c r="EY80" s="37"/>
      <c r="EZ80" s="31"/>
      <c r="FA80" s="37"/>
      <c r="FB80" s="31"/>
      <c r="FC80" s="37"/>
      <c r="FD80" s="31"/>
      <c r="FE80" s="37"/>
      <c r="FF80" s="31"/>
      <c r="FG80" s="37"/>
      <c r="FH80" s="31"/>
      <c r="FI80" s="37"/>
      <c r="FJ80" s="31"/>
      <c r="FK80" s="37"/>
      <c r="FL80" s="31"/>
      <c r="FM80" s="37"/>
      <c r="FN80" s="31"/>
      <c r="FO80" s="37"/>
      <c r="FP80" s="31"/>
      <c r="FQ80" s="37"/>
      <c r="FR80" s="31"/>
      <c r="FS80" s="37"/>
      <c r="FT80" s="31"/>
      <c r="FU80" s="37"/>
      <c r="FV80" s="31"/>
      <c r="FW80" s="37"/>
      <c r="FX80" s="31"/>
      <c r="FY80" s="37"/>
      <c r="FZ80" s="31"/>
      <c r="GA80" s="37"/>
      <c r="GB80" s="31"/>
      <c r="GC80" s="37"/>
      <c r="GD80" s="31"/>
      <c r="GE80" s="37"/>
      <c r="GF80" s="31"/>
      <c r="GG80" s="37"/>
      <c r="GH80" s="31"/>
      <c r="GI80" s="37"/>
      <c r="GJ80" s="31"/>
      <c r="GK80" s="37"/>
      <c r="GL80" s="31"/>
      <c r="GM80" s="37"/>
    </row>
    <row r="81" spans="1:195">
      <c r="A81" s="19" t="s">
        <v>118</v>
      </c>
      <c r="B81" s="20">
        <v>4.17</v>
      </c>
      <c r="C81" s="21">
        <v>10.4</v>
      </c>
      <c r="D81" s="20">
        <v>4.66</v>
      </c>
      <c r="E81" s="20">
        <v>2.68</v>
      </c>
      <c r="F81" s="19">
        <v>112</v>
      </c>
      <c r="G81" s="21">
        <v>32.9</v>
      </c>
      <c r="H81" s="22">
        <f t="shared" ref="H81:H91" si="56">D81/E81</f>
        <v>1.7388059701492538</v>
      </c>
      <c r="J81" s="31">
        <v>1480</v>
      </c>
      <c r="K81" s="37" t="s">
        <v>118</v>
      </c>
      <c r="L81" s="31">
        <v>1400</v>
      </c>
      <c r="M81" s="37" t="s">
        <v>118</v>
      </c>
      <c r="N81" s="31">
        <v>1380</v>
      </c>
      <c r="O81" s="37" t="s">
        <v>118</v>
      </c>
      <c r="P81" s="31">
        <v>1350</v>
      </c>
      <c r="Q81" s="37" t="s">
        <v>118</v>
      </c>
      <c r="R81" s="31">
        <v>1310</v>
      </c>
      <c r="S81" s="37" t="s">
        <v>118</v>
      </c>
      <c r="T81" s="31">
        <v>1280</v>
      </c>
      <c r="U81" s="37" t="s">
        <v>118</v>
      </c>
      <c r="V81" s="31">
        <v>1240</v>
      </c>
      <c r="W81" s="37" t="s">
        <v>118</v>
      </c>
      <c r="X81" s="31">
        <v>1200</v>
      </c>
      <c r="Y81" s="37" t="s">
        <v>118</v>
      </c>
      <c r="Z81" s="31">
        <v>1160</v>
      </c>
      <c r="AA81" s="37" t="s">
        <v>118</v>
      </c>
      <c r="AB81" s="31">
        <v>1110</v>
      </c>
      <c r="AC81" s="37" t="s">
        <v>118</v>
      </c>
      <c r="AD81" s="31">
        <v>1060</v>
      </c>
      <c r="AE81" s="37" t="s">
        <v>118</v>
      </c>
      <c r="AF81" s="31">
        <v>1020</v>
      </c>
      <c r="AG81" s="37" t="s">
        <v>118</v>
      </c>
      <c r="AH81" s="31">
        <v>969</v>
      </c>
      <c r="AI81" s="37" t="s">
        <v>118</v>
      </c>
      <c r="AJ81" s="31">
        <v>921</v>
      </c>
      <c r="AK81" s="37" t="s">
        <v>118</v>
      </c>
      <c r="AL81" s="31">
        <v>872</v>
      </c>
      <c r="AM81" s="37" t="s">
        <v>118</v>
      </c>
      <c r="AN81" s="31">
        <v>824</v>
      </c>
      <c r="AO81" s="37" t="s">
        <v>118</v>
      </c>
      <c r="AP81" s="31">
        <f>(AN81+AR81)/2</f>
        <v>776</v>
      </c>
      <c r="AQ81" s="37" t="s">
        <v>118</v>
      </c>
      <c r="AR81" s="31">
        <v>728</v>
      </c>
      <c r="AS81" s="37" t="s">
        <v>118</v>
      </c>
      <c r="AT81" s="31">
        <f>(AR81+AV81)/2</f>
        <v>682</v>
      </c>
      <c r="AU81" s="37" t="s">
        <v>118</v>
      </c>
      <c r="AV81" s="31">
        <v>636</v>
      </c>
      <c r="AW81" s="37" t="s">
        <v>118</v>
      </c>
      <c r="AX81" s="31">
        <f>(AV81+AZ81)/2</f>
        <v>592</v>
      </c>
      <c r="AY81" s="37" t="s">
        <v>118</v>
      </c>
      <c r="AZ81" s="31">
        <v>548</v>
      </c>
      <c r="BA81" s="37" t="s">
        <v>118</v>
      </c>
      <c r="BB81" s="31">
        <f t="shared" ref="BB81:BB91" si="57">(AZ81+BD81)/2</f>
        <v>510.5</v>
      </c>
      <c r="BC81" s="37" t="s">
        <v>118</v>
      </c>
      <c r="BD81" s="31">
        <v>473</v>
      </c>
      <c r="BE81" s="37" t="s">
        <v>118</v>
      </c>
      <c r="BF81" s="31">
        <f>(BD81+BH81)/2</f>
        <v>442.5</v>
      </c>
      <c r="BG81" s="37" t="s">
        <v>118</v>
      </c>
      <c r="BH81" s="31">
        <v>412</v>
      </c>
      <c r="BI81" s="37" t="s">
        <v>118</v>
      </c>
      <c r="BJ81" s="31">
        <f>(BH81+BL81)/2</f>
        <v>387</v>
      </c>
      <c r="BK81" s="37" t="s">
        <v>118</v>
      </c>
      <c r="BL81" s="31">
        <v>362</v>
      </c>
      <c r="BM81" s="37" t="s">
        <v>118</v>
      </c>
      <c r="BN81" s="31">
        <f>(BL81+BP81)/2</f>
        <v>341.5</v>
      </c>
      <c r="BO81" s="37" t="s">
        <v>118</v>
      </c>
      <c r="BP81" s="31">
        <v>321</v>
      </c>
      <c r="BQ81" s="37" t="s">
        <v>118</v>
      </c>
      <c r="BR81" s="31">
        <f>(BP81+BT81)/2</f>
        <v>303.5</v>
      </c>
      <c r="BS81" s="37" t="s">
        <v>118</v>
      </c>
      <c r="BT81" s="31">
        <v>286</v>
      </c>
      <c r="BU81" s="37" t="s">
        <v>118</v>
      </c>
      <c r="BV81" s="31">
        <f>(BT81+BX81)/2</f>
        <v>271.5</v>
      </c>
      <c r="BW81" s="37" t="s">
        <v>118</v>
      </c>
      <c r="BX81" s="31">
        <v>257</v>
      </c>
      <c r="BY81" s="37" t="s">
        <v>118</v>
      </c>
      <c r="BZ81" s="31">
        <f>(BX81+CB81)/2</f>
        <v>244.5</v>
      </c>
      <c r="CA81" s="37" t="s">
        <v>118</v>
      </c>
      <c r="CB81" s="31">
        <v>232</v>
      </c>
      <c r="CC81" s="37" t="s">
        <v>118</v>
      </c>
      <c r="CD81" s="31" t="s">
        <v>135</v>
      </c>
      <c r="CE81" s="37" t="s">
        <v>118</v>
      </c>
      <c r="CF81" s="31" t="s">
        <v>135</v>
      </c>
      <c r="CG81" s="37" t="s">
        <v>118</v>
      </c>
      <c r="CH81" s="31" t="s">
        <v>135</v>
      </c>
      <c r="CI81" s="37" t="s">
        <v>118</v>
      </c>
      <c r="CJ81" s="31" t="s">
        <v>135</v>
      </c>
      <c r="CK81" s="37" t="s">
        <v>118</v>
      </c>
      <c r="CL81" s="31" t="s">
        <v>135</v>
      </c>
      <c r="CM81" s="37" t="s">
        <v>118</v>
      </c>
      <c r="CN81" s="31" t="s">
        <v>135</v>
      </c>
      <c r="CO81" s="37" t="s">
        <v>118</v>
      </c>
      <c r="CP81" s="31" t="s">
        <v>135</v>
      </c>
      <c r="CQ81" s="37" t="s">
        <v>118</v>
      </c>
      <c r="CR81" s="31" t="s">
        <v>135</v>
      </c>
      <c r="CS81" s="37" t="s">
        <v>118</v>
      </c>
      <c r="CT81" s="31" t="s">
        <v>135</v>
      </c>
      <c r="CU81" s="37" t="s">
        <v>118</v>
      </c>
      <c r="CV81" s="31" t="s">
        <v>135</v>
      </c>
      <c r="CW81" s="37" t="s">
        <v>118</v>
      </c>
      <c r="CX81" s="44"/>
      <c r="CY81" s="44"/>
      <c r="CZ81" s="31">
        <v>985</v>
      </c>
      <c r="DA81" s="37" t="s">
        <v>118</v>
      </c>
      <c r="DB81" s="31">
        <v>934</v>
      </c>
      <c r="DC81" s="37" t="s">
        <v>118</v>
      </c>
      <c r="DD81" s="31">
        <v>917</v>
      </c>
      <c r="DE81" s="37" t="s">
        <v>118</v>
      </c>
      <c r="DF81" s="31">
        <v>897</v>
      </c>
      <c r="DG81" s="37" t="s">
        <v>118</v>
      </c>
      <c r="DH81" s="31">
        <v>875</v>
      </c>
      <c r="DI81" s="37" t="s">
        <v>118</v>
      </c>
      <c r="DJ81" s="31">
        <v>851</v>
      </c>
      <c r="DK81" s="37" t="s">
        <v>118</v>
      </c>
      <c r="DL81" s="31">
        <v>825</v>
      </c>
      <c r="DM81" s="37" t="s">
        <v>118</v>
      </c>
      <c r="DN81" s="31">
        <v>798</v>
      </c>
      <c r="DO81" s="37" t="s">
        <v>118</v>
      </c>
      <c r="DP81" s="31">
        <v>769</v>
      </c>
      <c r="DQ81" s="37" t="s">
        <v>118</v>
      </c>
      <c r="DR81" s="31">
        <v>739</v>
      </c>
      <c r="DS81" s="37" t="s">
        <v>118</v>
      </c>
      <c r="DT81" s="31">
        <v>708</v>
      </c>
      <c r="DU81" s="37" t="s">
        <v>118</v>
      </c>
      <c r="DV81" s="31">
        <v>677</v>
      </c>
      <c r="DW81" s="37" t="s">
        <v>118</v>
      </c>
      <c r="DX81" s="31">
        <v>645</v>
      </c>
      <c r="DY81" s="37" t="s">
        <v>118</v>
      </c>
      <c r="DZ81" s="31">
        <v>613</v>
      </c>
      <c r="EA81" s="37" t="s">
        <v>118</v>
      </c>
      <c r="EB81" s="31">
        <v>580</v>
      </c>
      <c r="EC81" s="37" t="s">
        <v>118</v>
      </c>
      <c r="ED81" s="31">
        <v>548</v>
      </c>
      <c r="EE81" s="37" t="s">
        <v>118</v>
      </c>
      <c r="EF81" s="31">
        <f>(ED81+EH81)/2</f>
        <v>516.5</v>
      </c>
      <c r="EG81" s="37" t="s">
        <v>118</v>
      </c>
      <c r="EH81" s="31">
        <v>485</v>
      </c>
      <c r="EI81" s="37" t="s">
        <v>118</v>
      </c>
      <c r="EJ81" s="31">
        <f>(EH81+EL81)/2</f>
        <v>454</v>
      </c>
      <c r="EK81" s="37" t="s">
        <v>118</v>
      </c>
      <c r="EL81" s="31">
        <v>423</v>
      </c>
      <c r="EM81" s="37" t="s">
        <v>118</v>
      </c>
      <c r="EN81" s="31">
        <f>(EL81+EP81)/2</f>
        <v>394</v>
      </c>
      <c r="EO81" s="37" t="s">
        <v>118</v>
      </c>
      <c r="EP81" s="31">
        <v>365</v>
      </c>
      <c r="EQ81" s="37" t="s">
        <v>118</v>
      </c>
      <c r="ER81" s="31">
        <f>(EP81+ET81)/2</f>
        <v>340</v>
      </c>
      <c r="ES81" s="37" t="s">
        <v>118</v>
      </c>
      <c r="ET81" s="31">
        <v>315</v>
      </c>
      <c r="EU81" s="37" t="s">
        <v>118</v>
      </c>
      <c r="EV81" s="31">
        <f>(ET81+EX81)/2</f>
        <v>294.5</v>
      </c>
      <c r="EW81" s="37" t="s">
        <v>118</v>
      </c>
      <c r="EX81" s="31">
        <v>274</v>
      </c>
      <c r="EY81" s="37" t="s">
        <v>118</v>
      </c>
      <c r="EZ81" s="31">
        <f>(EX81+FB81)/2</f>
        <v>257.5</v>
      </c>
      <c r="FA81" s="37" t="s">
        <v>118</v>
      </c>
      <c r="FB81" s="31">
        <v>241</v>
      </c>
      <c r="FC81" s="37" t="s">
        <v>118</v>
      </c>
      <c r="FD81" s="31">
        <f>(FB81+FF81)/2</f>
        <v>227</v>
      </c>
      <c r="FE81" s="37" t="s">
        <v>118</v>
      </c>
      <c r="FF81" s="31">
        <v>213</v>
      </c>
      <c r="FG81" s="37" t="s">
        <v>118</v>
      </c>
      <c r="FH81" s="31">
        <f>(FF81+FJ81)/2</f>
        <v>201.5</v>
      </c>
      <c r="FI81" s="37" t="s">
        <v>118</v>
      </c>
      <c r="FJ81" s="31">
        <v>190</v>
      </c>
      <c r="FK81" s="37" t="s">
        <v>118</v>
      </c>
      <c r="FL81" s="31">
        <f>(FJ81+FN81)/2</f>
        <v>180.5</v>
      </c>
      <c r="FM81" s="37" t="s">
        <v>118</v>
      </c>
      <c r="FN81" s="31">
        <v>171</v>
      </c>
      <c r="FO81" s="37" t="s">
        <v>118</v>
      </c>
      <c r="FP81" s="31">
        <f>(FN81+FR81)/2</f>
        <v>162.5</v>
      </c>
      <c r="FQ81" s="37" t="s">
        <v>118</v>
      </c>
      <c r="FR81" s="31">
        <v>154</v>
      </c>
      <c r="FS81" s="37" t="s">
        <v>118</v>
      </c>
      <c r="FT81" s="31" t="s">
        <v>135</v>
      </c>
      <c r="FU81" s="37" t="s">
        <v>118</v>
      </c>
      <c r="FV81" s="31" t="s">
        <v>135</v>
      </c>
      <c r="FW81" s="37" t="s">
        <v>118</v>
      </c>
      <c r="FX81" s="31" t="s">
        <v>135</v>
      </c>
      <c r="FY81" s="37" t="s">
        <v>118</v>
      </c>
      <c r="FZ81" s="31" t="s">
        <v>135</v>
      </c>
      <c r="GA81" s="37" t="s">
        <v>118</v>
      </c>
      <c r="GB81" s="31" t="s">
        <v>135</v>
      </c>
      <c r="GC81" s="37" t="s">
        <v>118</v>
      </c>
      <c r="GD81" s="31" t="s">
        <v>135</v>
      </c>
      <c r="GE81" s="37" t="s">
        <v>118</v>
      </c>
      <c r="GF81" s="31" t="s">
        <v>135</v>
      </c>
      <c r="GG81" s="37" t="s">
        <v>118</v>
      </c>
      <c r="GH81" s="31" t="s">
        <v>135</v>
      </c>
      <c r="GI81" s="37" t="s">
        <v>118</v>
      </c>
      <c r="GJ81" s="31" t="s">
        <v>135</v>
      </c>
      <c r="GK81" s="37" t="s">
        <v>118</v>
      </c>
      <c r="GL81" s="31" t="s">
        <v>135</v>
      </c>
      <c r="GM81" s="37" t="s">
        <v>118</v>
      </c>
    </row>
    <row r="82" spans="1:195">
      <c r="A82" s="19" t="s">
        <v>119</v>
      </c>
      <c r="B82" s="20">
        <v>4.62</v>
      </c>
      <c r="C82" s="21">
        <v>11.6</v>
      </c>
      <c r="D82" s="20">
        <v>4.5999999999999996</v>
      </c>
      <c r="E82" s="20">
        <v>2.65</v>
      </c>
      <c r="F82" s="19">
        <v>100</v>
      </c>
      <c r="G82" s="21">
        <v>29.3</v>
      </c>
      <c r="H82" s="22">
        <f t="shared" si="56"/>
        <v>1.7358490566037734</v>
      </c>
      <c r="J82" s="31">
        <v>1320</v>
      </c>
      <c r="K82" s="37" t="s">
        <v>119</v>
      </c>
      <c r="L82" s="31">
        <v>1250</v>
      </c>
      <c r="M82" s="37" t="s">
        <v>119</v>
      </c>
      <c r="N82" s="31">
        <v>1230</v>
      </c>
      <c r="O82" s="37" t="s">
        <v>119</v>
      </c>
      <c r="P82" s="31">
        <v>1200</v>
      </c>
      <c r="Q82" s="37" t="s">
        <v>119</v>
      </c>
      <c r="R82" s="31">
        <v>1170</v>
      </c>
      <c r="S82" s="37" t="s">
        <v>119</v>
      </c>
      <c r="T82" s="31">
        <v>1130</v>
      </c>
      <c r="U82" s="37" t="s">
        <v>119</v>
      </c>
      <c r="V82" s="31">
        <v>1100</v>
      </c>
      <c r="W82" s="37" t="s">
        <v>119</v>
      </c>
      <c r="X82" s="31">
        <v>1060</v>
      </c>
      <c r="Y82" s="37" t="s">
        <v>119</v>
      </c>
      <c r="Z82" s="31">
        <v>1020</v>
      </c>
      <c r="AA82" s="37" t="s">
        <v>119</v>
      </c>
      <c r="AB82" s="31">
        <v>983</v>
      </c>
      <c r="AC82" s="37" t="s">
        <v>119</v>
      </c>
      <c r="AD82" s="31">
        <v>941</v>
      </c>
      <c r="AE82" s="37" t="s">
        <v>119</v>
      </c>
      <c r="AF82" s="31">
        <v>898</v>
      </c>
      <c r="AG82" s="37" t="s">
        <v>119</v>
      </c>
      <c r="AH82" s="31">
        <v>855</v>
      </c>
      <c r="AI82" s="37" t="s">
        <v>119</v>
      </c>
      <c r="AJ82" s="31">
        <v>811</v>
      </c>
      <c r="AK82" s="37" t="s">
        <v>119</v>
      </c>
      <c r="AL82" s="31">
        <v>767</v>
      </c>
      <c r="AM82" s="37" t="s">
        <v>119</v>
      </c>
      <c r="AN82" s="31">
        <v>724</v>
      </c>
      <c r="AO82" s="37" t="s">
        <v>119</v>
      </c>
      <c r="AP82" s="31">
        <f t="shared" ref="AP82:AP91" si="58">(AN82+AR82)/2</f>
        <v>681</v>
      </c>
      <c r="AQ82" s="37" t="s">
        <v>119</v>
      </c>
      <c r="AR82" s="31">
        <v>638</v>
      </c>
      <c r="AS82" s="37" t="s">
        <v>119</v>
      </c>
      <c r="AT82" s="31">
        <f t="shared" ref="AT82:AT91" si="59">(AR82+AV82)/2</f>
        <v>597</v>
      </c>
      <c r="AU82" s="37" t="s">
        <v>119</v>
      </c>
      <c r="AV82" s="31">
        <v>556</v>
      </c>
      <c r="AW82" s="37" t="s">
        <v>119</v>
      </c>
      <c r="AX82" s="31">
        <f t="shared" ref="AX82:AX91" si="60">(AV82+AZ82)/2</f>
        <v>517</v>
      </c>
      <c r="AY82" s="37" t="s">
        <v>119</v>
      </c>
      <c r="AZ82" s="31">
        <v>478</v>
      </c>
      <c r="BA82" s="37" t="s">
        <v>119</v>
      </c>
      <c r="BB82" s="31">
        <f t="shared" si="57"/>
        <v>445</v>
      </c>
      <c r="BC82" s="37" t="s">
        <v>119</v>
      </c>
      <c r="BD82" s="31">
        <v>412</v>
      </c>
      <c r="BE82" s="37" t="s">
        <v>119</v>
      </c>
      <c r="BF82" s="31">
        <f t="shared" ref="BF82:BF91" si="61">(BD82+BH82)/2</f>
        <v>385.5</v>
      </c>
      <c r="BG82" s="37" t="s">
        <v>119</v>
      </c>
      <c r="BH82" s="31">
        <v>359</v>
      </c>
      <c r="BI82" s="37" t="s">
        <v>119</v>
      </c>
      <c r="BJ82" s="31">
        <f t="shared" ref="BJ82:BJ91" si="62">(BH82+BL82)/2</f>
        <v>337</v>
      </c>
      <c r="BK82" s="37" t="s">
        <v>119</v>
      </c>
      <c r="BL82" s="31">
        <v>315</v>
      </c>
      <c r="BM82" s="37" t="s">
        <v>119</v>
      </c>
      <c r="BN82" s="31">
        <f t="shared" ref="BN82:BN88" si="63">(BL82+BP82)/2</f>
        <v>297</v>
      </c>
      <c r="BO82" s="37" t="s">
        <v>119</v>
      </c>
      <c r="BP82" s="31">
        <v>279</v>
      </c>
      <c r="BQ82" s="37" t="s">
        <v>119</v>
      </c>
      <c r="BR82" s="31">
        <f t="shared" ref="BR82:BR88" si="64">(BP82+BT82)/2</f>
        <v>264</v>
      </c>
      <c r="BS82" s="37" t="s">
        <v>119</v>
      </c>
      <c r="BT82" s="31">
        <v>249</v>
      </c>
      <c r="BU82" s="37" t="s">
        <v>119</v>
      </c>
      <c r="BV82" s="31">
        <f t="shared" ref="BV82:BV88" si="65">(BT82+BX82)/2</f>
        <v>236.5</v>
      </c>
      <c r="BW82" s="37" t="s">
        <v>119</v>
      </c>
      <c r="BX82" s="31">
        <v>224</v>
      </c>
      <c r="BY82" s="37" t="s">
        <v>119</v>
      </c>
      <c r="BZ82" s="31">
        <f t="shared" ref="BZ82:BZ88" si="66">(BX82+CB82)/2</f>
        <v>213</v>
      </c>
      <c r="CA82" s="37" t="s">
        <v>119</v>
      </c>
      <c r="CB82" s="31">
        <v>202</v>
      </c>
      <c r="CC82" s="37" t="s">
        <v>119</v>
      </c>
      <c r="CD82" s="31" t="s">
        <v>135</v>
      </c>
      <c r="CE82" s="37" t="s">
        <v>119</v>
      </c>
      <c r="CF82" s="31" t="s">
        <v>135</v>
      </c>
      <c r="CG82" s="37" t="s">
        <v>119</v>
      </c>
      <c r="CH82" s="31" t="s">
        <v>135</v>
      </c>
      <c r="CI82" s="37" t="s">
        <v>119</v>
      </c>
      <c r="CJ82" s="31" t="s">
        <v>135</v>
      </c>
      <c r="CK82" s="37" t="s">
        <v>119</v>
      </c>
      <c r="CL82" s="31" t="s">
        <v>135</v>
      </c>
      <c r="CM82" s="37" t="s">
        <v>119</v>
      </c>
      <c r="CN82" s="31" t="s">
        <v>135</v>
      </c>
      <c r="CO82" s="37" t="s">
        <v>119</v>
      </c>
      <c r="CP82" s="31" t="s">
        <v>135</v>
      </c>
      <c r="CQ82" s="37" t="s">
        <v>119</v>
      </c>
      <c r="CR82" s="31" t="s">
        <v>135</v>
      </c>
      <c r="CS82" s="37" t="s">
        <v>119</v>
      </c>
      <c r="CT82" s="31" t="s">
        <v>135</v>
      </c>
      <c r="CU82" s="37" t="s">
        <v>119</v>
      </c>
      <c r="CV82" s="31" t="s">
        <v>135</v>
      </c>
      <c r="CW82" s="37" t="s">
        <v>119</v>
      </c>
      <c r="CX82" s="44"/>
      <c r="CY82" s="44"/>
      <c r="CZ82" s="31">
        <v>877</v>
      </c>
      <c r="DA82" s="37" t="s">
        <v>119</v>
      </c>
      <c r="DB82" s="31">
        <v>831</v>
      </c>
      <c r="DC82" s="37" t="s">
        <v>119</v>
      </c>
      <c r="DD82" s="31">
        <v>815</v>
      </c>
      <c r="DE82" s="37" t="s">
        <v>119</v>
      </c>
      <c r="DF82" s="31">
        <v>797</v>
      </c>
      <c r="DG82" s="37" t="s">
        <v>119</v>
      </c>
      <c r="DH82" s="31">
        <v>777</v>
      </c>
      <c r="DI82" s="37" t="s">
        <v>119</v>
      </c>
      <c r="DJ82" s="31">
        <v>755</v>
      </c>
      <c r="DK82" s="37" t="s">
        <v>119</v>
      </c>
      <c r="DL82" s="31">
        <v>732</v>
      </c>
      <c r="DM82" s="37" t="s">
        <v>119</v>
      </c>
      <c r="DN82" s="31">
        <v>707</v>
      </c>
      <c r="DO82" s="37" t="s">
        <v>119</v>
      </c>
      <c r="DP82" s="31">
        <v>681</v>
      </c>
      <c r="DQ82" s="37" t="s">
        <v>119</v>
      </c>
      <c r="DR82" s="31">
        <v>654</v>
      </c>
      <c r="DS82" s="37" t="s">
        <v>119</v>
      </c>
      <c r="DT82" s="31">
        <v>626</v>
      </c>
      <c r="DU82" s="37" t="s">
        <v>119</v>
      </c>
      <c r="DV82" s="31">
        <v>698</v>
      </c>
      <c r="DW82" s="37" t="s">
        <v>119</v>
      </c>
      <c r="DX82" s="31">
        <v>569</v>
      </c>
      <c r="DY82" s="37" t="s">
        <v>119</v>
      </c>
      <c r="DZ82" s="31">
        <v>540</v>
      </c>
      <c r="EA82" s="37" t="s">
        <v>119</v>
      </c>
      <c r="EB82" s="31">
        <v>511</v>
      </c>
      <c r="EC82" s="37" t="s">
        <v>119</v>
      </c>
      <c r="ED82" s="31">
        <v>482</v>
      </c>
      <c r="EE82" s="37" t="s">
        <v>119</v>
      </c>
      <c r="EF82" s="31">
        <f t="shared" ref="EF82:EF91" si="67">(ED82+EH82)/2</f>
        <v>453.5</v>
      </c>
      <c r="EG82" s="37" t="s">
        <v>119</v>
      </c>
      <c r="EH82" s="31">
        <v>425</v>
      </c>
      <c r="EI82" s="37" t="s">
        <v>119</v>
      </c>
      <c r="EJ82" s="31">
        <f t="shared" ref="EJ82:EJ91" si="68">(EH82+EL82)/2</f>
        <v>397.5</v>
      </c>
      <c r="EK82" s="37" t="s">
        <v>119</v>
      </c>
      <c r="EL82" s="31">
        <v>370</v>
      </c>
      <c r="EM82" s="37" t="s">
        <v>119</v>
      </c>
      <c r="EN82" s="31">
        <f t="shared" ref="EN82:EN91" si="69">(EL82+EP82)/2</f>
        <v>344</v>
      </c>
      <c r="EO82" s="37" t="s">
        <v>119</v>
      </c>
      <c r="EP82" s="31">
        <v>318</v>
      </c>
      <c r="EQ82" s="37" t="s">
        <v>119</v>
      </c>
      <c r="ER82" s="31">
        <f t="shared" ref="ER82:ER91" si="70">(EP82+ET82)/2</f>
        <v>296</v>
      </c>
      <c r="ES82" s="37" t="s">
        <v>119</v>
      </c>
      <c r="ET82" s="31">
        <v>274</v>
      </c>
      <c r="EU82" s="37" t="s">
        <v>119</v>
      </c>
      <c r="EV82" s="31">
        <f t="shared" ref="EV82:EV91" si="71">(ET82+EX82)/2</f>
        <v>256.5</v>
      </c>
      <c r="EW82" s="37" t="s">
        <v>119</v>
      </c>
      <c r="EX82" s="31">
        <v>239</v>
      </c>
      <c r="EY82" s="37" t="s">
        <v>119</v>
      </c>
      <c r="EZ82" s="31">
        <f t="shared" ref="EZ82:EZ91" si="72">(EX82+FB82)/2</f>
        <v>224.5</v>
      </c>
      <c r="FA82" s="37" t="s">
        <v>119</v>
      </c>
      <c r="FB82" s="31">
        <v>210</v>
      </c>
      <c r="FC82" s="37" t="s">
        <v>119</v>
      </c>
      <c r="FD82" s="31">
        <f t="shared" ref="FD82:FD88" si="73">(FB82+FF82)/2</f>
        <v>198</v>
      </c>
      <c r="FE82" s="37" t="s">
        <v>119</v>
      </c>
      <c r="FF82" s="31">
        <v>186</v>
      </c>
      <c r="FG82" s="37" t="s">
        <v>119</v>
      </c>
      <c r="FH82" s="31">
        <f t="shared" ref="FH82:FH88" si="74">(FF82+FJ82)/2</f>
        <v>176</v>
      </c>
      <c r="FI82" s="37" t="s">
        <v>119</v>
      </c>
      <c r="FJ82" s="31">
        <v>166</v>
      </c>
      <c r="FK82" s="37" t="s">
        <v>119</v>
      </c>
      <c r="FL82" s="31">
        <f t="shared" ref="FL82:FL88" si="75">(FJ82+FN82)/2</f>
        <v>157.5</v>
      </c>
      <c r="FM82" s="37" t="s">
        <v>119</v>
      </c>
      <c r="FN82" s="31">
        <v>149</v>
      </c>
      <c r="FO82" s="37" t="s">
        <v>119</v>
      </c>
      <c r="FP82" s="31">
        <f t="shared" ref="FP82:FP88" si="76">(FN82+FR82)/2</f>
        <v>141.5</v>
      </c>
      <c r="FQ82" s="37" t="s">
        <v>119</v>
      </c>
      <c r="FR82" s="31">
        <v>134</v>
      </c>
      <c r="FS82" s="37" t="s">
        <v>119</v>
      </c>
      <c r="FT82" s="31" t="s">
        <v>135</v>
      </c>
      <c r="FU82" s="37" t="s">
        <v>119</v>
      </c>
      <c r="FV82" s="31" t="s">
        <v>135</v>
      </c>
      <c r="FW82" s="37" t="s">
        <v>119</v>
      </c>
      <c r="FX82" s="31" t="s">
        <v>135</v>
      </c>
      <c r="FY82" s="37" t="s">
        <v>119</v>
      </c>
      <c r="FZ82" s="31" t="s">
        <v>135</v>
      </c>
      <c r="GA82" s="37" t="s">
        <v>119</v>
      </c>
      <c r="GB82" s="31" t="s">
        <v>135</v>
      </c>
      <c r="GC82" s="37" t="s">
        <v>119</v>
      </c>
      <c r="GD82" s="31" t="s">
        <v>135</v>
      </c>
      <c r="GE82" s="37" t="s">
        <v>119</v>
      </c>
      <c r="GF82" s="31" t="s">
        <v>135</v>
      </c>
      <c r="GG82" s="37" t="s">
        <v>119</v>
      </c>
      <c r="GH82" s="31" t="s">
        <v>135</v>
      </c>
      <c r="GI82" s="37" t="s">
        <v>119</v>
      </c>
      <c r="GJ82" s="31" t="s">
        <v>135</v>
      </c>
      <c r="GK82" s="37" t="s">
        <v>119</v>
      </c>
      <c r="GL82" s="31" t="s">
        <v>135</v>
      </c>
      <c r="GM82" s="37" t="s">
        <v>119</v>
      </c>
    </row>
    <row r="83" spans="1:195">
      <c r="A83" s="19" t="s">
        <v>120</v>
      </c>
      <c r="B83" s="20">
        <v>5.18</v>
      </c>
      <c r="C83" s="21">
        <v>13</v>
      </c>
      <c r="D83" s="20">
        <v>4.54</v>
      </c>
      <c r="E83" s="20">
        <v>2.63</v>
      </c>
      <c r="F83" s="21">
        <v>88</v>
      </c>
      <c r="G83" s="21">
        <v>26</v>
      </c>
      <c r="H83" s="22">
        <f t="shared" si="56"/>
        <v>1.726235741444867</v>
      </c>
      <c r="J83" s="31">
        <v>1170</v>
      </c>
      <c r="K83" s="37" t="s">
        <v>120</v>
      </c>
      <c r="L83" s="31">
        <v>1110</v>
      </c>
      <c r="M83" s="37" t="s">
        <v>120</v>
      </c>
      <c r="N83" s="31">
        <v>1090</v>
      </c>
      <c r="O83" s="37" t="s">
        <v>120</v>
      </c>
      <c r="P83" s="31">
        <v>1060</v>
      </c>
      <c r="Q83" s="37" t="s">
        <v>120</v>
      </c>
      <c r="R83" s="31">
        <v>1030</v>
      </c>
      <c r="S83" s="37" t="s">
        <v>120</v>
      </c>
      <c r="T83" s="31">
        <v>1000</v>
      </c>
      <c r="U83" s="37" t="s">
        <v>120</v>
      </c>
      <c r="V83" s="31">
        <v>973</v>
      </c>
      <c r="W83" s="37" t="s">
        <v>120</v>
      </c>
      <c r="X83" s="31">
        <v>940</v>
      </c>
      <c r="Y83" s="37" t="s">
        <v>120</v>
      </c>
      <c r="Z83" s="31">
        <v>905</v>
      </c>
      <c r="AA83" s="37" t="s">
        <v>120</v>
      </c>
      <c r="AB83" s="31">
        <v>868</v>
      </c>
      <c r="AC83" s="37" t="s">
        <v>120</v>
      </c>
      <c r="AD83" s="31">
        <v>831</v>
      </c>
      <c r="AE83" s="37" t="s">
        <v>120</v>
      </c>
      <c r="AF83" s="31">
        <v>792</v>
      </c>
      <c r="AG83" s="37" t="s">
        <v>120</v>
      </c>
      <c r="AH83" s="31">
        <v>754</v>
      </c>
      <c r="AI83" s="37" t="s">
        <v>120</v>
      </c>
      <c r="AJ83" s="31">
        <v>714</v>
      </c>
      <c r="AK83" s="37" t="s">
        <v>120</v>
      </c>
      <c r="AL83" s="31">
        <v>675</v>
      </c>
      <c r="AM83" s="37" t="s">
        <v>120</v>
      </c>
      <c r="AN83" s="31">
        <v>636</v>
      </c>
      <c r="AO83" s="37" t="s">
        <v>120</v>
      </c>
      <c r="AP83" s="31">
        <f t="shared" si="58"/>
        <v>598</v>
      </c>
      <c r="AQ83" s="37" t="s">
        <v>120</v>
      </c>
      <c r="AR83" s="31">
        <v>560</v>
      </c>
      <c r="AS83" s="37" t="s">
        <v>120</v>
      </c>
      <c r="AT83" s="31">
        <f t="shared" si="59"/>
        <v>523.5</v>
      </c>
      <c r="AU83" s="37" t="s">
        <v>120</v>
      </c>
      <c r="AV83" s="31">
        <v>487</v>
      </c>
      <c r="AW83" s="37" t="s">
        <v>120</v>
      </c>
      <c r="AX83" s="31">
        <f t="shared" si="60"/>
        <v>452</v>
      </c>
      <c r="AY83" s="37" t="s">
        <v>120</v>
      </c>
      <c r="AZ83" s="31">
        <v>417</v>
      </c>
      <c r="BA83" s="37" t="s">
        <v>120</v>
      </c>
      <c r="BB83" s="31">
        <f t="shared" si="57"/>
        <v>388.5</v>
      </c>
      <c r="BC83" s="37" t="s">
        <v>120</v>
      </c>
      <c r="BD83" s="31">
        <v>360</v>
      </c>
      <c r="BE83" s="37" t="s">
        <v>120</v>
      </c>
      <c r="BF83" s="31">
        <f t="shared" si="61"/>
        <v>336.5</v>
      </c>
      <c r="BG83" s="37" t="s">
        <v>120</v>
      </c>
      <c r="BH83" s="31">
        <v>313</v>
      </c>
      <c r="BI83" s="37" t="s">
        <v>120</v>
      </c>
      <c r="BJ83" s="31">
        <f t="shared" si="62"/>
        <v>294.5</v>
      </c>
      <c r="BK83" s="37" t="s">
        <v>120</v>
      </c>
      <c r="BL83" s="31">
        <v>276</v>
      </c>
      <c r="BM83" s="37" t="s">
        <v>120</v>
      </c>
      <c r="BN83" s="31">
        <f t="shared" si="63"/>
        <v>260</v>
      </c>
      <c r="BO83" s="37" t="s">
        <v>120</v>
      </c>
      <c r="BP83" s="31">
        <v>244</v>
      </c>
      <c r="BQ83" s="37" t="s">
        <v>120</v>
      </c>
      <c r="BR83" s="31">
        <f t="shared" si="64"/>
        <v>231</v>
      </c>
      <c r="BS83" s="37" t="s">
        <v>120</v>
      </c>
      <c r="BT83" s="31">
        <v>218</v>
      </c>
      <c r="BU83" s="37" t="s">
        <v>120</v>
      </c>
      <c r="BV83" s="31">
        <f t="shared" si="65"/>
        <v>206.5</v>
      </c>
      <c r="BW83" s="37" t="s">
        <v>120</v>
      </c>
      <c r="BX83" s="31">
        <v>195</v>
      </c>
      <c r="BY83" s="37" t="s">
        <v>120</v>
      </c>
      <c r="BZ83" s="31">
        <f t="shared" si="66"/>
        <v>135.5</v>
      </c>
      <c r="CA83" s="37" t="s">
        <v>120</v>
      </c>
      <c r="CB83" s="31">
        <v>76</v>
      </c>
      <c r="CC83" s="37" t="s">
        <v>120</v>
      </c>
      <c r="CD83" s="31" t="s">
        <v>135</v>
      </c>
      <c r="CE83" s="37" t="s">
        <v>120</v>
      </c>
      <c r="CF83" s="31" t="s">
        <v>135</v>
      </c>
      <c r="CG83" s="37" t="s">
        <v>120</v>
      </c>
      <c r="CH83" s="31" t="s">
        <v>135</v>
      </c>
      <c r="CI83" s="37" t="s">
        <v>120</v>
      </c>
      <c r="CJ83" s="31" t="s">
        <v>135</v>
      </c>
      <c r="CK83" s="37" t="s">
        <v>120</v>
      </c>
      <c r="CL83" s="31" t="s">
        <v>135</v>
      </c>
      <c r="CM83" s="37" t="s">
        <v>120</v>
      </c>
      <c r="CN83" s="31" t="s">
        <v>135</v>
      </c>
      <c r="CO83" s="37" t="s">
        <v>120</v>
      </c>
      <c r="CP83" s="31" t="s">
        <v>135</v>
      </c>
      <c r="CQ83" s="37" t="s">
        <v>120</v>
      </c>
      <c r="CR83" s="31" t="s">
        <v>135</v>
      </c>
      <c r="CS83" s="37" t="s">
        <v>120</v>
      </c>
      <c r="CT83" s="31" t="s">
        <v>135</v>
      </c>
      <c r="CU83" s="37" t="s">
        <v>120</v>
      </c>
      <c r="CV83" s="31" t="s">
        <v>135</v>
      </c>
      <c r="CW83" s="37" t="s">
        <v>120</v>
      </c>
      <c r="CX83" s="44"/>
      <c r="CY83" s="44"/>
      <c r="CZ83" s="31">
        <v>778</v>
      </c>
      <c r="DA83" s="37" t="s">
        <v>120</v>
      </c>
      <c r="DB83" s="31">
        <v>737</v>
      </c>
      <c r="DC83" s="37" t="s">
        <v>120</v>
      </c>
      <c r="DD83" s="31">
        <v>722</v>
      </c>
      <c r="DE83" s="37" t="s">
        <v>120</v>
      </c>
      <c r="DF83" s="31">
        <v>706</v>
      </c>
      <c r="DG83" s="37" t="s">
        <v>120</v>
      </c>
      <c r="DH83" s="31">
        <v>688</v>
      </c>
      <c r="DI83" s="37" t="s">
        <v>120</v>
      </c>
      <c r="DJ83" s="31">
        <v>669</v>
      </c>
      <c r="DK83" s="37" t="s">
        <v>120</v>
      </c>
      <c r="DL83" s="31">
        <v>647</v>
      </c>
      <c r="DM83" s="37" t="s">
        <v>120</v>
      </c>
      <c r="DN83" s="31">
        <v>625</v>
      </c>
      <c r="DO83" s="37" t="s">
        <v>120</v>
      </c>
      <c r="DP83" s="31">
        <v>602</v>
      </c>
      <c r="DQ83" s="37" t="s">
        <v>120</v>
      </c>
      <c r="DR83" s="31">
        <v>578</v>
      </c>
      <c r="DS83" s="37" t="s">
        <v>120</v>
      </c>
      <c r="DT83" s="31">
        <v>553</v>
      </c>
      <c r="DU83" s="37" t="s">
        <v>120</v>
      </c>
      <c r="DV83" s="31">
        <v>527</v>
      </c>
      <c r="DW83" s="37" t="s">
        <v>120</v>
      </c>
      <c r="DX83" s="31">
        <v>501</v>
      </c>
      <c r="DY83" s="37" t="s">
        <v>120</v>
      </c>
      <c r="DZ83" s="31">
        <v>475</v>
      </c>
      <c r="EA83" s="37" t="s">
        <v>120</v>
      </c>
      <c r="EB83" s="31">
        <v>449</v>
      </c>
      <c r="EC83" s="37" t="s">
        <v>120</v>
      </c>
      <c r="ED83" s="31">
        <v>423</v>
      </c>
      <c r="EE83" s="37" t="s">
        <v>120</v>
      </c>
      <c r="EF83" s="31">
        <f t="shared" si="67"/>
        <v>398</v>
      </c>
      <c r="EG83" s="37" t="s">
        <v>120</v>
      </c>
      <c r="EH83" s="31">
        <v>373</v>
      </c>
      <c r="EI83" s="37" t="s">
        <v>120</v>
      </c>
      <c r="EJ83" s="31">
        <f t="shared" si="68"/>
        <v>348.5</v>
      </c>
      <c r="EK83" s="37" t="s">
        <v>120</v>
      </c>
      <c r="EL83" s="31">
        <v>324</v>
      </c>
      <c r="EM83" s="37" t="s">
        <v>120</v>
      </c>
      <c r="EN83" s="31">
        <f t="shared" si="69"/>
        <v>301</v>
      </c>
      <c r="EO83" s="37" t="s">
        <v>120</v>
      </c>
      <c r="EP83" s="31">
        <v>278</v>
      </c>
      <c r="EQ83" s="37" t="s">
        <v>120</v>
      </c>
      <c r="ER83" s="31">
        <f t="shared" si="70"/>
        <v>258.5</v>
      </c>
      <c r="ES83" s="37" t="s">
        <v>120</v>
      </c>
      <c r="ET83" s="31">
        <v>239</v>
      </c>
      <c r="EU83" s="37" t="s">
        <v>120</v>
      </c>
      <c r="EV83" s="31">
        <f t="shared" si="71"/>
        <v>224</v>
      </c>
      <c r="EW83" s="37" t="s">
        <v>120</v>
      </c>
      <c r="EX83" s="31">
        <v>209</v>
      </c>
      <c r="EY83" s="37" t="s">
        <v>120</v>
      </c>
      <c r="EZ83" s="31">
        <f t="shared" si="72"/>
        <v>196</v>
      </c>
      <c r="FA83" s="37" t="s">
        <v>120</v>
      </c>
      <c r="FB83" s="31">
        <v>183</v>
      </c>
      <c r="FC83" s="37" t="s">
        <v>120</v>
      </c>
      <c r="FD83" s="31">
        <f t="shared" si="73"/>
        <v>172.5</v>
      </c>
      <c r="FE83" s="37" t="s">
        <v>120</v>
      </c>
      <c r="FF83" s="31">
        <v>162</v>
      </c>
      <c r="FG83" s="37" t="s">
        <v>120</v>
      </c>
      <c r="FH83" s="31">
        <f t="shared" si="74"/>
        <v>153.5</v>
      </c>
      <c r="FI83" s="37" t="s">
        <v>120</v>
      </c>
      <c r="FJ83" s="31">
        <v>145</v>
      </c>
      <c r="FK83" s="37" t="s">
        <v>120</v>
      </c>
      <c r="FL83" s="31">
        <f t="shared" si="75"/>
        <v>137.5</v>
      </c>
      <c r="FM83" s="37" t="s">
        <v>120</v>
      </c>
      <c r="FN83" s="31">
        <v>130</v>
      </c>
      <c r="FO83" s="37" t="s">
        <v>120</v>
      </c>
      <c r="FP83" s="31">
        <f t="shared" si="76"/>
        <v>123.5</v>
      </c>
      <c r="FQ83" s="37" t="s">
        <v>120</v>
      </c>
      <c r="FR83" s="31">
        <v>117</v>
      </c>
      <c r="FS83" s="37" t="s">
        <v>120</v>
      </c>
      <c r="FT83" s="31" t="s">
        <v>135</v>
      </c>
      <c r="FU83" s="37" t="s">
        <v>120</v>
      </c>
      <c r="FV83" s="31" t="s">
        <v>135</v>
      </c>
      <c r="FW83" s="37" t="s">
        <v>120</v>
      </c>
      <c r="FX83" s="31" t="s">
        <v>135</v>
      </c>
      <c r="FY83" s="37" t="s">
        <v>120</v>
      </c>
      <c r="FZ83" s="31" t="s">
        <v>135</v>
      </c>
      <c r="GA83" s="37" t="s">
        <v>120</v>
      </c>
      <c r="GB83" s="31" t="s">
        <v>135</v>
      </c>
      <c r="GC83" s="37" t="s">
        <v>120</v>
      </c>
      <c r="GD83" s="31" t="s">
        <v>135</v>
      </c>
      <c r="GE83" s="37" t="s">
        <v>120</v>
      </c>
      <c r="GF83" s="31" t="s">
        <v>135</v>
      </c>
      <c r="GG83" s="37" t="s">
        <v>120</v>
      </c>
      <c r="GH83" s="31" t="s">
        <v>135</v>
      </c>
      <c r="GI83" s="37" t="s">
        <v>120</v>
      </c>
      <c r="GJ83" s="31" t="s">
        <v>135</v>
      </c>
      <c r="GK83" s="37" t="s">
        <v>120</v>
      </c>
      <c r="GL83" s="31" t="s">
        <v>135</v>
      </c>
      <c r="GM83" s="37" t="s">
        <v>120</v>
      </c>
    </row>
    <row r="84" spans="1:195">
      <c r="A84" s="19" t="s">
        <v>121</v>
      </c>
      <c r="B84" s="20">
        <v>5.86</v>
      </c>
      <c r="C84" s="21">
        <v>14.8</v>
      </c>
      <c r="D84" s="20">
        <v>4.49</v>
      </c>
      <c r="E84" s="20">
        <v>2.6</v>
      </c>
      <c r="F84" s="21">
        <v>77</v>
      </c>
      <c r="G84" s="21">
        <v>22.7</v>
      </c>
      <c r="H84" s="22">
        <f t="shared" si="56"/>
        <v>1.726923076923077</v>
      </c>
      <c r="J84" s="31">
        <v>1020</v>
      </c>
      <c r="K84" s="37" t="s">
        <v>121</v>
      </c>
      <c r="L84" s="31">
        <v>966</v>
      </c>
      <c r="M84" s="37" t="s">
        <v>121</v>
      </c>
      <c r="N84" s="31">
        <v>946</v>
      </c>
      <c r="O84" s="37" t="s">
        <v>121</v>
      </c>
      <c r="P84" s="31">
        <v>925</v>
      </c>
      <c r="Q84" s="37" t="s">
        <v>121</v>
      </c>
      <c r="R84" s="31">
        <v>900</v>
      </c>
      <c r="S84" s="37" t="s">
        <v>121</v>
      </c>
      <c r="T84" s="31">
        <v>874</v>
      </c>
      <c r="U84" s="37" t="s">
        <v>121</v>
      </c>
      <c r="V84" s="31">
        <v>846</v>
      </c>
      <c r="W84" s="37" t="s">
        <v>121</v>
      </c>
      <c r="X84" s="31">
        <v>816</v>
      </c>
      <c r="Y84" s="37" t="s">
        <v>121</v>
      </c>
      <c r="Z84" s="31">
        <v>785</v>
      </c>
      <c r="AA84" s="37" t="s">
        <v>121</v>
      </c>
      <c r="AB84" s="31">
        <v>753</v>
      </c>
      <c r="AC84" s="37" t="s">
        <v>121</v>
      </c>
      <c r="AD84" s="31">
        <v>720</v>
      </c>
      <c r="AE84" s="37" t="s">
        <v>121</v>
      </c>
      <c r="AF84" s="31">
        <v>686</v>
      </c>
      <c r="AG84" s="37" t="s">
        <v>121</v>
      </c>
      <c r="AH84" s="31">
        <v>651</v>
      </c>
      <c r="AI84" s="37" t="s">
        <v>121</v>
      </c>
      <c r="AJ84" s="31">
        <v>617</v>
      </c>
      <c r="AK84" s="37" t="s">
        <v>121</v>
      </c>
      <c r="AL84" s="31">
        <v>582</v>
      </c>
      <c r="AM84" s="37" t="s">
        <v>121</v>
      </c>
      <c r="AN84" s="31">
        <v>548</v>
      </c>
      <c r="AO84" s="37" t="s">
        <v>121</v>
      </c>
      <c r="AP84" s="31">
        <f t="shared" si="58"/>
        <v>514.5</v>
      </c>
      <c r="AQ84" s="37" t="s">
        <v>121</v>
      </c>
      <c r="AR84" s="31">
        <v>481</v>
      </c>
      <c r="AS84" s="37" t="s">
        <v>121</v>
      </c>
      <c r="AT84" s="31">
        <f t="shared" si="59"/>
        <v>449</v>
      </c>
      <c r="AU84" s="37" t="s">
        <v>121</v>
      </c>
      <c r="AV84" s="31">
        <v>417</v>
      </c>
      <c r="AW84" s="37" t="s">
        <v>121</v>
      </c>
      <c r="AX84" s="31">
        <f t="shared" si="60"/>
        <v>386.5</v>
      </c>
      <c r="AY84" s="37" t="s">
        <v>121</v>
      </c>
      <c r="AZ84" s="31">
        <v>356</v>
      </c>
      <c r="BA84" s="37" t="s">
        <v>121</v>
      </c>
      <c r="BB84" s="31">
        <f t="shared" si="57"/>
        <v>331.5</v>
      </c>
      <c r="BC84" s="37" t="s">
        <v>121</v>
      </c>
      <c r="BD84" s="31">
        <v>307</v>
      </c>
      <c r="BE84" s="37" t="s">
        <v>121</v>
      </c>
      <c r="BF84" s="31">
        <f t="shared" si="61"/>
        <v>287</v>
      </c>
      <c r="BG84" s="37" t="s">
        <v>121</v>
      </c>
      <c r="BH84" s="31">
        <v>267</v>
      </c>
      <c r="BI84" s="37" t="s">
        <v>121</v>
      </c>
      <c r="BJ84" s="31">
        <f t="shared" si="62"/>
        <v>251</v>
      </c>
      <c r="BK84" s="37" t="s">
        <v>121</v>
      </c>
      <c r="BL84" s="31">
        <v>235</v>
      </c>
      <c r="BM84" s="37" t="s">
        <v>121</v>
      </c>
      <c r="BN84" s="31">
        <f t="shared" si="63"/>
        <v>221.5</v>
      </c>
      <c r="BO84" s="37" t="s">
        <v>121</v>
      </c>
      <c r="BP84" s="31">
        <v>208</v>
      </c>
      <c r="BQ84" s="37" t="s">
        <v>121</v>
      </c>
      <c r="BR84" s="31">
        <f t="shared" si="64"/>
        <v>197</v>
      </c>
      <c r="BS84" s="37" t="s">
        <v>121</v>
      </c>
      <c r="BT84" s="31">
        <v>186</v>
      </c>
      <c r="BU84" s="37" t="s">
        <v>121</v>
      </c>
      <c r="BV84" s="31">
        <f t="shared" si="65"/>
        <v>176.5</v>
      </c>
      <c r="BW84" s="37" t="s">
        <v>121</v>
      </c>
      <c r="BX84" s="31">
        <v>167</v>
      </c>
      <c r="BY84" s="37" t="s">
        <v>121</v>
      </c>
      <c r="BZ84" s="31">
        <f t="shared" si="66"/>
        <v>158.5</v>
      </c>
      <c r="CA84" s="37" t="s">
        <v>121</v>
      </c>
      <c r="CB84" s="31">
        <v>150</v>
      </c>
      <c r="CC84" s="37" t="s">
        <v>121</v>
      </c>
      <c r="CD84" s="31" t="s">
        <v>135</v>
      </c>
      <c r="CE84" s="37" t="s">
        <v>121</v>
      </c>
      <c r="CF84" s="31" t="s">
        <v>135</v>
      </c>
      <c r="CG84" s="37" t="s">
        <v>121</v>
      </c>
      <c r="CH84" s="31" t="s">
        <v>135</v>
      </c>
      <c r="CI84" s="37" t="s">
        <v>121</v>
      </c>
      <c r="CJ84" s="31" t="s">
        <v>135</v>
      </c>
      <c r="CK84" s="37" t="s">
        <v>121</v>
      </c>
      <c r="CL84" s="31" t="s">
        <v>135</v>
      </c>
      <c r="CM84" s="37" t="s">
        <v>121</v>
      </c>
      <c r="CN84" s="31" t="s">
        <v>135</v>
      </c>
      <c r="CO84" s="37" t="s">
        <v>121</v>
      </c>
      <c r="CP84" s="31" t="s">
        <v>135</v>
      </c>
      <c r="CQ84" s="37" t="s">
        <v>121</v>
      </c>
      <c r="CR84" s="31" t="s">
        <v>135</v>
      </c>
      <c r="CS84" s="37" t="s">
        <v>121</v>
      </c>
      <c r="CT84" s="31" t="s">
        <v>135</v>
      </c>
      <c r="CU84" s="37" t="s">
        <v>121</v>
      </c>
      <c r="CV84" s="31" t="s">
        <v>135</v>
      </c>
      <c r="CW84" s="37" t="s">
        <v>121</v>
      </c>
      <c r="CX84" s="44"/>
      <c r="CY84" s="44"/>
      <c r="CZ84" s="31">
        <v>680</v>
      </c>
      <c r="DA84" s="37" t="s">
        <v>121</v>
      </c>
      <c r="DB84" s="31">
        <v>643</v>
      </c>
      <c r="DC84" s="37" t="s">
        <v>121</v>
      </c>
      <c r="DD84" s="31">
        <v>630</v>
      </c>
      <c r="DE84" s="37" t="s">
        <v>121</v>
      </c>
      <c r="DF84" s="31">
        <v>615</v>
      </c>
      <c r="DG84" s="37" t="s">
        <v>121</v>
      </c>
      <c r="DH84" s="31">
        <v>599</v>
      </c>
      <c r="DI84" s="37" t="s">
        <v>121</v>
      </c>
      <c r="DJ84" s="31">
        <v>582</v>
      </c>
      <c r="DK84" s="37" t="s">
        <v>121</v>
      </c>
      <c r="DL84" s="31">
        <v>563</v>
      </c>
      <c r="DM84" s="37" t="s">
        <v>121</v>
      </c>
      <c r="DN84" s="31">
        <v>543</v>
      </c>
      <c r="DO84" s="37" t="s">
        <v>121</v>
      </c>
      <c r="DP84" s="31">
        <v>522</v>
      </c>
      <c r="DQ84" s="37" t="s">
        <v>121</v>
      </c>
      <c r="DR84" s="31">
        <v>501</v>
      </c>
      <c r="DS84" s="37" t="s">
        <v>121</v>
      </c>
      <c r="DT84" s="31">
        <v>479</v>
      </c>
      <c r="DU84" s="37" t="s">
        <v>121</v>
      </c>
      <c r="DV84" s="31">
        <v>456</v>
      </c>
      <c r="DW84" s="37" t="s">
        <v>121</v>
      </c>
      <c r="DX84" s="31">
        <v>433</v>
      </c>
      <c r="DY84" s="37" t="s">
        <v>121</v>
      </c>
      <c r="DZ84" s="31">
        <v>410</v>
      </c>
      <c r="EA84" s="37" t="s">
        <v>121</v>
      </c>
      <c r="EB84" s="31">
        <v>387</v>
      </c>
      <c r="EC84" s="37" t="s">
        <v>121</v>
      </c>
      <c r="ED84" s="31">
        <v>365</v>
      </c>
      <c r="EE84" s="37" t="s">
        <v>121</v>
      </c>
      <c r="EF84" s="31">
        <f t="shared" si="67"/>
        <v>342.5</v>
      </c>
      <c r="EG84" s="37" t="s">
        <v>121</v>
      </c>
      <c r="EH84" s="31">
        <v>320</v>
      </c>
      <c r="EI84" s="37" t="s">
        <v>121</v>
      </c>
      <c r="EJ84" s="31">
        <f t="shared" si="68"/>
        <v>298.5</v>
      </c>
      <c r="EK84" s="37" t="s">
        <v>121</v>
      </c>
      <c r="EL84" s="31">
        <v>277</v>
      </c>
      <c r="EM84" s="37" t="s">
        <v>121</v>
      </c>
      <c r="EN84" s="31">
        <f t="shared" si="69"/>
        <v>257</v>
      </c>
      <c r="EO84" s="37" t="s">
        <v>121</v>
      </c>
      <c r="EP84" s="31">
        <v>237</v>
      </c>
      <c r="EQ84" s="37" t="s">
        <v>121</v>
      </c>
      <c r="ER84" s="31">
        <f t="shared" si="70"/>
        <v>220.5</v>
      </c>
      <c r="ES84" s="37" t="s">
        <v>121</v>
      </c>
      <c r="ET84" s="31">
        <v>204</v>
      </c>
      <c r="EU84" s="37" t="s">
        <v>121</v>
      </c>
      <c r="EV84" s="31">
        <f t="shared" si="71"/>
        <v>191</v>
      </c>
      <c r="EW84" s="37" t="s">
        <v>121</v>
      </c>
      <c r="EX84" s="31">
        <v>178</v>
      </c>
      <c r="EY84" s="37" t="s">
        <v>121</v>
      </c>
      <c r="EZ84" s="31">
        <f t="shared" si="72"/>
        <v>167</v>
      </c>
      <c r="FA84" s="37" t="s">
        <v>121</v>
      </c>
      <c r="FB84" s="31">
        <v>156</v>
      </c>
      <c r="FC84" s="37" t="s">
        <v>121</v>
      </c>
      <c r="FD84" s="31">
        <f t="shared" si="73"/>
        <v>147.5</v>
      </c>
      <c r="FE84" s="37" t="s">
        <v>121</v>
      </c>
      <c r="FF84" s="31">
        <v>139</v>
      </c>
      <c r="FG84" s="37" t="s">
        <v>121</v>
      </c>
      <c r="FH84" s="31">
        <f t="shared" si="74"/>
        <v>131.5</v>
      </c>
      <c r="FI84" s="37" t="s">
        <v>121</v>
      </c>
      <c r="FJ84" s="31">
        <v>124</v>
      </c>
      <c r="FK84" s="37" t="s">
        <v>121</v>
      </c>
      <c r="FL84" s="31">
        <f t="shared" si="75"/>
        <v>117.5</v>
      </c>
      <c r="FM84" s="37" t="s">
        <v>121</v>
      </c>
      <c r="FN84" s="31">
        <v>111</v>
      </c>
      <c r="FO84" s="37" t="s">
        <v>121</v>
      </c>
      <c r="FP84" s="31">
        <f t="shared" si="76"/>
        <v>105.5</v>
      </c>
      <c r="FQ84" s="37" t="s">
        <v>121</v>
      </c>
      <c r="FR84" s="31">
        <v>100</v>
      </c>
      <c r="FS84" s="37" t="s">
        <v>121</v>
      </c>
      <c r="FT84" s="31" t="s">
        <v>135</v>
      </c>
      <c r="FU84" s="37" t="s">
        <v>121</v>
      </c>
      <c r="FV84" s="31" t="s">
        <v>135</v>
      </c>
      <c r="FW84" s="37" t="s">
        <v>121</v>
      </c>
      <c r="FX84" s="31" t="s">
        <v>135</v>
      </c>
      <c r="FY84" s="37" t="s">
        <v>121</v>
      </c>
      <c r="FZ84" s="31" t="s">
        <v>135</v>
      </c>
      <c r="GA84" s="37" t="s">
        <v>121</v>
      </c>
      <c r="GB84" s="31" t="s">
        <v>135</v>
      </c>
      <c r="GC84" s="37" t="s">
        <v>121</v>
      </c>
      <c r="GD84" s="31" t="s">
        <v>135</v>
      </c>
      <c r="GE84" s="37" t="s">
        <v>121</v>
      </c>
      <c r="GF84" s="31" t="s">
        <v>135</v>
      </c>
      <c r="GG84" s="37" t="s">
        <v>121</v>
      </c>
      <c r="GH84" s="31" t="s">
        <v>135</v>
      </c>
      <c r="GI84" s="37" t="s">
        <v>121</v>
      </c>
      <c r="GJ84" s="31" t="s">
        <v>135</v>
      </c>
      <c r="GK84" s="37" t="s">
        <v>121</v>
      </c>
      <c r="GL84" s="31" t="s">
        <v>135</v>
      </c>
      <c r="GM84" s="37" t="s">
        <v>121</v>
      </c>
    </row>
    <row r="85" spans="1:195">
      <c r="A85" s="19" t="s">
        <v>122</v>
      </c>
      <c r="B85" s="20">
        <v>6.58</v>
      </c>
      <c r="C85" s="21">
        <v>16.7</v>
      </c>
      <c r="D85" s="20">
        <v>4.4400000000000004</v>
      </c>
      <c r="E85" s="20">
        <v>2.59</v>
      </c>
      <c r="F85" s="21">
        <v>68</v>
      </c>
      <c r="G85" s="21">
        <v>19.899999999999999</v>
      </c>
      <c r="H85" s="22">
        <f t="shared" si="56"/>
        <v>1.7142857142857146</v>
      </c>
      <c r="J85" s="31">
        <v>895</v>
      </c>
      <c r="K85" s="37" t="s">
        <v>122</v>
      </c>
      <c r="L85" s="31">
        <v>846</v>
      </c>
      <c r="M85" s="37" t="s">
        <v>122</v>
      </c>
      <c r="N85" s="31">
        <v>829</v>
      </c>
      <c r="O85" s="37" t="s">
        <v>122</v>
      </c>
      <c r="P85" s="31">
        <v>810</v>
      </c>
      <c r="Q85" s="37" t="s">
        <v>122</v>
      </c>
      <c r="R85" s="31">
        <v>789</v>
      </c>
      <c r="S85" s="37" t="s">
        <v>122</v>
      </c>
      <c r="T85" s="31">
        <v>765</v>
      </c>
      <c r="U85" s="37" t="s">
        <v>122</v>
      </c>
      <c r="V85" s="31">
        <v>741</v>
      </c>
      <c r="W85" s="37" t="s">
        <v>122</v>
      </c>
      <c r="X85" s="31">
        <v>714</v>
      </c>
      <c r="Y85" s="37" t="s">
        <v>122</v>
      </c>
      <c r="Z85" s="31">
        <v>687</v>
      </c>
      <c r="AA85" s="37" t="s">
        <v>122</v>
      </c>
      <c r="AB85" s="31">
        <v>658</v>
      </c>
      <c r="AC85" s="37" t="s">
        <v>122</v>
      </c>
      <c r="AD85" s="31">
        <v>629</v>
      </c>
      <c r="AE85" s="37" t="s">
        <v>122</v>
      </c>
      <c r="AF85" s="31">
        <v>599</v>
      </c>
      <c r="AG85" s="37" t="s">
        <v>122</v>
      </c>
      <c r="AH85" s="31">
        <v>569</v>
      </c>
      <c r="AI85" s="37" t="s">
        <v>122</v>
      </c>
      <c r="AJ85" s="31">
        <v>539</v>
      </c>
      <c r="AK85" s="37" t="s">
        <v>122</v>
      </c>
      <c r="AL85" s="31">
        <v>508</v>
      </c>
      <c r="AM85" s="37" t="s">
        <v>122</v>
      </c>
      <c r="AN85" s="31">
        <v>478</v>
      </c>
      <c r="AO85" s="37" t="s">
        <v>122</v>
      </c>
      <c r="AP85" s="31">
        <f t="shared" si="58"/>
        <v>448.5</v>
      </c>
      <c r="AQ85" s="37" t="s">
        <v>122</v>
      </c>
      <c r="AR85" s="31">
        <v>419</v>
      </c>
      <c r="AS85" s="37" t="s">
        <v>122</v>
      </c>
      <c r="AT85" s="31">
        <f t="shared" si="59"/>
        <v>391</v>
      </c>
      <c r="AU85" s="37" t="s">
        <v>122</v>
      </c>
      <c r="AV85" s="31">
        <v>363</v>
      </c>
      <c r="AW85" s="37" t="s">
        <v>122</v>
      </c>
      <c r="AX85" s="31">
        <f t="shared" si="60"/>
        <v>336.5</v>
      </c>
      <c r="AY85" s="37" t="s">
        <v>122</v>
      </c>
      <c r="AZ85" s="31">
        <v>310</v>
      </c>
      <c r="BA85" s="37" t="s">
        <v>122</v>
      </c>
      <c r="BB85" s="31">
        <f t="shared" si="57"/>
        <v>288.5</v>
      </c>
      <c r="BC85" s="37" t="s">
        <v>122</v>
      </c>
      <c r="BD85" s="31">
        <v>267</v>
      </c>
      <c r="BE85" s="37" t="s">
        <v>122</v>
      </c>
      <c r="BF85" s="31">
        <f t="shared" si="61"/>
        <v>250</v>
      </c>
      <c r="BG85" s="37" t="s">
        <v>122</v>
      </c>
      <c r="BH85" s="31">
        <v>233</v>
      </c>
      <c r="BI85" s="37" t="s">
        <v>122</v>
      </c>
      <c r="BJ85" s="31">
        <f t="shared" si="62"/>
        <v>219</v>
      </c>
      <c r="BK85" s="37" t="s">
        <v>122</v>
      </c>
      <c r="BL85" s="31">
        <v>205</v>
      </c>
      <c r="BM85" s="37" t="s">
        <v>122</v>
      </c>
      <c r="BN85" s="31">
        <f t="shared" si="63"/>
        <v>193</v>
      </c>
      <c r="BO85" s="37" t="s">
        <v>122</v>
      </c>
      <c r="BP85" s="31">
        <v>181</v>
      </c>
      <c r="BQ85" s="37" t="s">
        <v>122</v>
      </c>
      <c r="BR85" s="31">
        <f t="shared" si="64"/>
        <v>171.5</v>
      </c>
      <c r="BS85" s="37" t="s">
        <v>122</v>
      </c>
      <c r="BT85" s="31">
        <v>162</v>
      </c>
      <c r="BU85" s="37" t="s">
        <v>122</v>
      </c>
      <c r="BV85" s="31">
        <f t="shared" si="65"/>
        <v>153.5</v>
      </c>
      <c r="BW85" s="37" t="s">
        <v>122</v>
      </c>
      <c r="BX85" s="31">
        <v>145</v>
      </c>
      <c r="BY85" s="37" t="s">
        <v>122</v>
      </c>
      <c r="BZ85" s="31">
        <f t="shared" si="66"/>
        <v>138</v>
      </c>
      <c r="CA85" s="37" t="s">
        <v>122</v>
      </c>
      <c r="CB85" s="31">
        <v>131</v>
      </c>
      <c r="CC85" s="37" t="s">
        <v>122</v>
      </c>
      <c r="CD85" s="31" t="s">
        <v>135</v>
      </c>
      <c r="CE85" s="37" t="s">
        <v>122</v>
      </c>
      <c r="CF85" s="31" t="s">
        <v>135</v>
      </c>
      <c r="CG85" s="37" t="s">
        <v>122</v>
      </c>
      <c r="CH85" s="31" t="s">
        <v>135</v>
      </c>
      <c r="CI85" s="37" t="s">
        <v>122</v>
      </c>
      <c r="CJ85" s="31" t="s">
        <v>135</v>
      </c>
      <c r="CK85" s="37" t="s">
        <v>122</v>
      </c>
      <c r="CL85" s="31" t="s">
        <v>135</v>
      </c>
      <c r="CM85" s="37" t="s">
        <v>122</v>
      </c>
      <c r="CN85" s="31" t="s">
        <v>135</v>
      </c>
      <c r="CO85" s="37" t="s">
        <v>122</v>
      </c>
      <c r="CP85" s="31" t="s">
        <v>135</v>
      </c>
      <c r="CQ85" s="37" t="s">
        <v>122</v>
      </c>
      <c r="CR85" s="31" t="s">
        <v>135</v>
      </c>
      <c r="CS85" s="37" t="s">
        <v>122</v>
      </c>
      <c r="CT85" s="31" t="s">
        <v>135</v>
      </c>
      <c r="CU85" s="37" t="s">
        <v>122</v>
      </c>
      <c r="CV85" s="31" t="s">
        <v>135</v>
      </c>
      <c r="CW85" s="37" t="s">
        <v>122</v>
      </c>
      <c r="CX85" s="44"/>
      <c r="CY85" s="44"/>
      <c r="CZ85" s="31">
        <v>596</v>
      </c>
      <c r="DA85" s="37" t="s">
        <v>122</v>
      </c>
      <c r="DB85" s="31">
        <v>563</v>
      </c>
      <c r="DC85" s="37" t="s">
        <v>122</v>
      </c>
      <c r="DD85" s="31">
        <v>552</v>
      </c>
      <c r="DE85" s="37" t="s">
        <v>122</v>
      </c>
      <c r="DF85" s="31">
        <v>539</v>
      </c>
      <c r="DG85" s="37" t="s">
        <v>122</v>
      </c>
      <c r="DH85" s="31">
        <v>525</v>
      </c>
      <c r="DI85" s="37" t="s">
        <v>122</v>
      </c>
      <c r="DJ85" s="31">
        <v>509</v>
      </c>
      <c r="DK85" s="37" t="s">
        <v>122</v>
      </c>
      <c r="DL85" s="31">
        <v>493</v>
      </c>
      <c r="DM85" s="37" t="s">
        <v>122</v>
      </c>
      <c r="DN85" s="31">
        <v>475</v>
      </c>
      <c r="DO85" s="37" t="s">
        <v>122</v>
      </c>
      <c r="DP85" s="31">
        <v>457</v>
      </c>
      <c r="DQ85" s="37" t="s">
        <v>122</v>
      </c>
      <c r="DR85" s="31">
        <v>438</v>
      </c>
      <c r="DS85" s="37" t="s">
        <v>122</v>
      </c>
      <c r="DT85" s="31">
        <v>419</v>
      </c>
      <c r="DU85" s="37" t="s">
        <v>122</v>
      </c>
      <c r="DV85" s="31">
        <v>399</v>
      </c>
      <c r="DW85" s="37" t="s">
        <v>122</v>
      </c>
      <c r="DX85" s="31">
        <v>379</v>
      </c>
      <c r="DY85" s="37" t="s">
        <v>122</v>
      </c>
      <c r="DZ85" s="31">
        <v>358</v>
      </c>
      <c r="EA85" s="37" t="s">
        <v>122</v>
      </c>
      <c r="EB85" s="31">
        <v>338</v>
      </c>
      <c r="EC85" s="37" t="s">
        <v>122</v>
      </c>
      <c r="ED85" s="31">
        <v>318</v>
      </c>
      <c r="EE85" s="37" t="s">
        <v>122</v>
      </c>
      <c r="EF85" s="31">
        <f t="shared" si="67"/>
        <v>298.5</v>
      </c>
      <c r="EG85" s="37" t="s">
        <v>122</v>
      </c>
      <c r="EH85" s="31">
        <v>279</v>
      </c>
      <c r="EI85" s="37" t="s">
        <v>122</v>
      </c>
      <c r="EJ85" s="31">
        <f t="shared" si="68"/>
        <v>260</v>
      </c>
      <c r="EK85" s="37" t="s">
        <v>122</v>
      </c>
      <c r="EL85" s="31">
        <v>241</v>
      </c>
      <c r="EM85" s="37" t="s">
        <v>122</v>
      </c>
      <c r="EN85" s="31">
        <f t="shared" si="69"/>
        <v>223.5</v>
      </c>
      <c r="EO85" s="37" t="s">
        <v>122</v>
      </c>
      <c r="EP85" s="31">
        <v>206</v>
      </c>
      <c r="EQ85" s="37" t="s">
        <v>122</v>
      </c>
      <c r="ER85" s="31">
        <f t="shared" si="70"/>
        <v>192</v>
      </c>
      <c r="ES85" s="37" t="s">
        <v>122</v>
      </c>
      <c r="ET85" s="31">
        <v>178</v>
      </c>
      <c r="EU85" s="37" t="s">
        <v>122</v>
      </c>
      <c r="EV85" s="31">
        <f t="shared" si="71"/>
        <v>166.5</v>
      </c>
      <c r="EW85" s="37" t="s">
        <v>122</v>
      </c>
      <c r="EX85" s="31">
        <v>155</v>
      </c>
      <c r="EY85" s="37" t="s">
        <v>122</v>
      </c>
      <c r="EZ85" s="31">
        <f t="shared" si="72"/>
        <v>145.5</v>
      </c>
      <c r="FA85" s="37" t="s">
        <v>122</v>
      </c>
      <c r="FB85" s="31">
        <v>136</v>
      </c>
      <c r="FC85" s="37" t="s">
        <v>122</v>
      </c>
      <c r="FD85" s="31">
        <f t="shared" si="73"/>
        <v>128.5</v>
      </c>
      <c r="FE85" s="37" t="s">
        <v>122</v>
      </c>
      <c r="FF85" s="31">
        <v>121</v>
      </c>
      <c r="FG85" s="37" t="s">
        <v>122</v>
      </c>
      <c r="FH85" s="31">
        <f t="shared" si="74"/>
        <v>114.5</v>
      </c>
      <c r="FI85" s="37" t="s">
        <v>122</v>
      </c>
      <c r="FJ85" s="31">
        <v>108</v>
      </c>
      <c r="FK85" s="37" t="s">
        <v>122</v>
      </c>
      <c r="FL85" s="31">
        <f t="shared" si="75"/>
        <v>102.25</v>
      </c>
      <c r="FM85" s="37" t="s">
        <v>122</v>
      </c>
      <c r="FN85" s="31">
        <v>96.5</v>
      </c>
      <c r="FO85" s="37" t="s">
        <v>122</v>
      </c>
      <c r="FP85" s="31">
        <f t="shared" si="76"/>
        <v>91.8</v>
      </c>
      <c r="FQ85" s="37" t="s">
        <v>122</v>
      </c>
      <c r="FR85" s="31">
        <v>87.1</v>
      </c>
      <c r="FS85" s="37" t="s">
        <v>122</v>
      </c>
      <c r="FT85" s="31" t="s">
        <v>135</v>
      </c>
      <c r="FU85" s="37" t="s">
        <v>122</v>
      </c>
      <c r="FV85" s="31" t="s">
        <v>135</v>
      </c>
      <c r="FW85" s="37" t="s">
        <v>122</v>
      </c>
      <c r="FX85" s="31" t="s">
        <v>135</v>
      </c>
      <c r="FY85" s="37" t="s">
        <v>122</v>
      </c>
      <c r="FZ85" s="31" t="s">
        <v>135</v>
      </c>
      <c r="GA85" s="37" t="s">
        <v>122</v>
      </c>
      <c r="GB85" s="31" t="s">
        <v>135</v>
      </c>
      <c r="GC85" s="37" t="s">
        <v>122</v>
      </c>
      <c r="GD85" s="31" t="s">
        <v>135</v>
      </c>
      <c r="GE85" s="37" t="s">
        <v>122</v>
      </c>
      <c r="GF85" s="31" t="s">
        <v>135</v>
      </c>
      <c r="GG85" s="37" t="s">
        <v>122</v>
      </c>
      <c r="GH85" s="31" t="s">
        <v>135</v>
      </c>
      <c r="GI85" s="37" t="s">
        <v>122</v>
      </c>
      <c r="GJ85" s="31" t="s">
        <v>135</v>
      </c>
      <c r="GK85" s="37" t="s">
        <v>122</v>
      </c>
      <c r="GL85" s="31" t="s">
        <v>135</v>
      </c>
      <c r="GM85" s="37" t="s">
        <v>122</v>
      </c>
    </row>
    <row r="86" spans="1:195">
      <c r="A86" s="19" t="s">
        <v>123</v>
      </c>
      <c r="B86" s="20">
        <v>7.41</v>
      </c>
      <c r="C86" s="21">
        <v>18.7</v>
      </c>
      <c r="D86" s="20">
        <v>4.3899999999999997</v>
      </c>
      <c r="E86" s="20">
        <v>2.57</v>
      </c>
      <c r="F86" s="21">
        <v>60</v>
      </c>
      <c r="G86" s="21">
        <v>17.7</v>
      </c>
      <c r="H86" s="22">
        <f t="shared" si="56"/>
        <v>1.7081712062256809</v>
      </c>
      <c r="J86" s="31">
        <v>796</v>
      </c>
      <c r="K86" s="37" t="s">
        <v>123</v>
      </c>
      <c r="L86" s="31">
        <v>752</v>
      </c>
      <c r="M86" s="37" t="s">
        <v>123</v>
      </c>
      <c r="N86" s="31">
        <v>737</v>
      </c>
      <c r="O86" s="37" t="s">
        <v>123</v>
      </c>
      <c r="P86" s="31">
        <v>719</v>
      </c>
      <c r="Q86" s="37" t="s">
        <v>123</v>
      </c>
      <c r="R86" s="31">
        <v>700</v>
      </c>
      <c r="S86" s="37" t="s">
        <v>123</v>
      </c>
      <c r="T86" s="31">
        <v>679</v>
      </c>
      <c r="U86" s="37" t="s">
        <v>123</v>
      </c>
      <c r="V86" s="31">
        <v>657</v>
      </c>
      <c r="W86" s="37" t="s">
        <v>123</v>
      </c>
      <c r="X86" s="31">
        <v>633</v>
      </c>
      <c r="Y86" s="37" t="s">
        <v>123</v>
      </c>
      <c r="Z86" s="31">
        <v>608</v>
      </c>
      <c r="AA86" s="37" t="s">
        <v>123</v>
      </c>
      <c r="AB86" s="31">
        <v>583</v>
      </c>
      <c r="AC86" s="37" t="s">
        <v>123</v>
      </c>
      <c r="AD86" s="31">
        <v>556</v>
      </c>
      <c r="AE86" s="37" t="s">
        <v>123</v>
      </c>
      <c r="AF86" s="31">
        <v>530</v>
      </c>
      <c r="AG86" s="37" t="s">
        <v>123</v>
      </c>
      <c r="AH86" s="31">
        <v>502</v>
      </c>
      <c r="AI86" s="37" t="s">
        <v>123</v>
      </c>
      <c r="AJ86" s="31">
        <v>475</v>
      </c>
      <c r="AK86" s="37" t="s">
        <v>123</v>
      </c>
      <c r="AL86" s="31">
        <v>448</v>
      </c>
      <c r="AM86" s="37" t="s">
        <v>123</v>
      </c>
      <c r="AN86" s="31">
        <v>421</v>
      </c>
      <c r="AO86" s="37" t="s">
        <v>123</v>
      </c>
      <c r="AP86" s="31">
        <f t="shared" si="58"/>
        <v>394.5</v>
      </c>
      <c r="AQ86" s="37" t="s">
        <v>123</v>
      </c>
      <c r="AR86" s="31">
        <v>368</v>
      </c>
      <c r="AS86" s="37" t="s">
        <v>123</v>
      </c>
      <c r="AT86" s="31">
        <f t="shared" si="59"/>
        <v>343</v>
      </c>
      <c r="AU86" s="37" t="s">
        <v>123</v>
      </c>
      <c r="AV86" s="31">
        <v>318</v>
      </c>
      <c r="AW86" s="37" t="s">
        <v>123</v>
      </c>
      <c r="AX86" s="31">
        <f t="shared" si="60"/>
        <v>294.5</v>
      </c>
      <c r="AY86" s="37" t="s">
        <v>123</v>
      </c>
      <c r="AZ86" s="31">
        <v>271</v>
      </c>
      <c r="BA86" s="37" t="s">
        <v>123</v>
      </c>
      <c r="BB86" s="31">
        <f t="shared" si="57"/>
        <v>252.5</v>
      </c>
      <c r="BC86" s="37" t="s">
        <v>123</v>
      </c>
      <c r="BD86" s="31">
        <v>234</v>
      </c>
      <c r="BE86" s="37" t="s">
        <v>123</v>
      </c>
      <c r="BF86" s="31">
        <f t="shared" si="61"/>
        <v>219</v>
      </c>
      <c r="BG86" s="37" t="s">
        <v>123</v>
      </c>
      <c r="BH86" s="31">
        <v>204</v>
      </c>
      <c r="BI86" s="37" t="s">
        <v>123</v>
      </c>
      <c r="BJ86" s="31">
        <f t="shared" si="62"/>
        <v>191.5</v>
      </c>
      <c r="BK86" s="37" t="s">
        <v>123</v>
      </c>
      <c r="BL86" s="31">
        <v>179</v>
      </c>
      <c r="BM86" s="37" t="s">
        <v>123</v>
      </c>
      <c r="BN86" s="31">
        <f t="shared" si="63"/>
        <v>169</v>
      </c>
      <c r="BO86" s="37" t="s">
        <v>123</v>
      </c>
      <c r="BP86" s="31">
        <v>159</v>
      </c>
      <c r="BQ86" s="37" t="s">
        <v>123</v>
      </c>
      <c r="BR86" s="31">
        <f t="shared" si="64"/>
        <v>150.5</v>
      </c>
      <c r="BS86" s="37" t="s">
        <v>123</v>
      </c>
      <c r="BT86" s="31">
        <v>142</v>
      </c>
      <c r="BU86" s="37" t="s">
        <v>123</v>
      </c>
      <c r="BV86" s="31">
        <f t="shared" si="65"/>
        <v>134.5</v>
      </c>
      <c r="BW86" s="37" t="s">
        <v>123</v>
      </c>
      <c r="BX86" s="31">
        <v>127</v>
      </c>
      <c r="BY86" s="37" t="s">
        <v>123</v>
      </c>
      <c r="BZ86" s="31">
        <f t="shared" si="66"/>
        <v>121</v>
      </c>
      <c r="CA86" s="37" t="s">
        <v>123</v>
      </c>
      <c r="CB86" s="31">
        <v>115</v>
      </c>
      <c r="CC86" s="37" t="s">
        <v>123</v>
      </c>
      <c r="CD86" s="31" t="s">
        <v>135</v>
      </c>
      <c r="CE86" s="37" t="s">
        <v>123</v>
      </c>
      <c r="CF86" s="31" t="s">
        <v>135</v>
      </c>
      <c r="CG86" s="37" t="s">
        <v>123</v>
      </c>
      <c r="CH86" s="31" t="s">
        <v>135</v>
      </c>
      <c r="CI86" s="37" t="s">
        <v>123</v>
      </c>
      <c r="CJ86" s="31" t="s">
        <v>135</v>
      </c>
      <c r="CK86" s="37" t="s">
        <v>123</v>
      </c>
      <c r="CL86" s="31" t="s">
        <v>135</v>
      </c>
      <c r="CM86" s="37" t="s">
        <v>123</v>
      </c>
      <c r="CN86" s="31" t="s">
        <v>135</v>
      </c>
      <c r="CO86" s="37" t="s">
        <v>123</v>
      </c>
      <c r="CP86" s="31" t="s">
        <v>135</v>
      </c>
      <c r="CQ86" s="37" t="s">
        <v>123</v>
      </c>
      <c r="CR86" s="31" t="s">
        <v>135</v>
      </c>
      <c r="CS86" s="37" t="s">
        <v>123</v>
      </c>
      <c r="CT86" s="31" t="s">
        <v>135</v>
      </c>
      <c r="CU86" s="37" t="s">
        <v>123</v>
      </c>
      <c r="CV86" s="31" t="s">
        <v>135</v>
      </c>
      <c r="CW86" s="37" t="s">
        <v>123</v>
      </c>
      <c r="CX86" s="44"/>
      <c r="CY86" s="44"/>
      <c r="CZ86" s="31">
        <v>530</v>
      </c>
      <c r="DA86" s="37" t="s">
        <v>123</v>
      </c>
      <c r="DB86" s="31">
        <v>500</v>
      </c>
      <c r="DC86" s="37" t="s">
        <v>123</v>
      </c>
      <c r="DD86" s="31">
        <v>490</v>
      </c>
      <c r="DE86" s="37" t="s">
        <v>123</v>
      </c>
      <c r="DF86" s="31">
        <v>479</v>
      </c>
      <c r="DG86" s="37" t="s">
        <v>123</v>
      </c>
      <c r="DH86" s="31">
        <v>466</v>
      </c>
      <c r="DI86" s="37" t="s">
        <v>123</v>
      </c>
      <c r="DJ86" s="31">
        <v>452</v>
      </c>
      <c r="DK86" s="37" t="s">
        <v>123</v>
      </c>
      <c r="DL86" s="31">
        <v>437</v>
      </c>
      <c r="DM86" s="37" t="s">
        <v>123</v>
      </c>
      <c r="DN86" s="31">
        <v>421</v>
      </c>
      <c r="DO86" s="37" t="s">
        <v>123</v>
      </c>
      <c r="DP86" s="31">
        <v>405</v>
      </c>
      <c r="DQ86" s="37" t="s">
        <v>123</v>
      </c>
      <c r="DR86" s="31">
        <v>388</v>
      </c>
      <c r="DS86" s="37" t="s">
        <v>123</v>
      </c>
      <c r="DT86" s="31">
        <v>370</v>
      </c>
      <c r="DU86" s="37" t="s">
        <v>123</v>
      </c>
      <c r="DV86" s="31">
        <v>352</v>
      </c>
      <c r="DW86" s="37" t="s">
        <v>123</v>
      </c>
      <c r="DX86" s="31">
        <v>334</v>
      </c>
      <c r="DY86" s="37" t="s">
        <v>123</v>
      </c>
      <c r="DZ86" s="31">
        <v>316</v>
      </c>
      <c r="EA86" s="37" t="s">
        <v>123</v>
      </c>
      <c r="EB86" s="31">
        <v>298</v>
      </c>
      <c r="EC86" s="37" t="s">
        <v>123</v>
      </c>
      <c r="ED86" s="31">
        <v>280</v>
      </c>
      <c r="EE86" s="37" t="s">
        <v>123</v>
      </c>
      <c r="EF86" s="31">
        <f t="shared" si="67"/>
        <v>262.5</v>
      </c>
      <c r="EG86" s="37" t="s">
        <v>123</v>
      </c>
      <c r="EH86" s="31">
        <v>245</v>
      </c>
      <c r="EI86" s="37" t="s">
        <v>123</v>
      </c>
      <c r="EJ86" s="31">
        <f t="shared" si="68"/>
        <v>228.5</v>
      </c>
      <c r="EK86" s="37" t="s">
        <v>123</v>
      </c>
      <c r="EL86" s="31">
        <v>212</v>
      </c>
      <c r="EM86" s="37" t="s">
        <v>123</v>
      </c>
      <c r="EN86" s="31">
        <f t="shared" si="69"/>
        <v>196.5</v>
      </c>
      <c r="EO86" s="37" t="s">
        <v>123</v>
      </c>
      <c r="EP86" s="31">
        <v>181</v>
      </c>
      <c r="EQ86" s="37" t="s">
        <v>123</v>
      </c>
      <c r="ER86" s="31">
        <f t="shared" si="70"/>
        <v>168.5</v>
      </c>
      <c r="ES86" s="37" t="s">
        <v>123</v>
      </c>
      <c r="ET86" s="31">
        <v>156</v>
      </c>
      <c r="EU86" s="37" t="s">
        <v>123</v>
      </c>
      <c r="EV86" s="31">
        <f t="shared" si="71"/>
        <v>146</v>
      </c>
      <c r="EW86" s="37" t="s">
        <v>123</v>
      </c>
      <c r="EX86" s="31">
        <v>136</v>
      </c>
      <c r="EY86" s="37" t="s">
        <v>123</v>
      </c>
      <c r="EZ86" s="31">
        <f t="shared" si="72"/>
        <v>127.5</v>
      </c>
      <c r="FA86" s="37" t="s">
        <v>123</v>
      </c>
      <c r="FB86" s="31">
        <v>119</v>
      </c>
      <c r="FC86" s="37" t="s">
        <v>123</v>
      </c>
      <c r="FD86" s="31">
        <f t="shared" si="73"/>
        <v>112.5</v>
      </c>
      <c r="FE86" s="37" t="s">
        <v>123</v>
      </c>
      <c r="FF86" s="31">
        <v>106</v>
      </c>
      <c r="FG86" s="37" t="s">
        <v>123</v>
      </c>
      <c r="FH86" s="31">
        <f t="shared" si="74"/>
        <v>100.1</v>
      </c>
      <c r="FI86" s="37" t="s">
        <v>123</v>
      </c>
      <c r="FJ86" s="31">
        <v>94.2</v>
      </c>
      <c r="FK86" s="37" t="s">
        <v>123</v>
      </c>
      <c r="FL86" s="31">
        <f t="shared" si="75"/>
        <v>89.35</v>
      </c>
      <c r="FM86" s="37" t="s">
        <v>123</v>
      </c>
      <c r="FN86" s="31">
        <v>84.5</v>
      </c>
      <c r="FO86" s="37" t="s">
        <v>123</v>
      </c>
      <c r="FP86" s="31">
        <f t="shared" si="76"/>
        <v>80.400000000000006</v>
      </c>
      <c r="FQ86" s="37" t="s">
        <v>123</v>
      </c>
      <c r="FR86" s="31">
        <v>76.3</v>
      </c>
      <c r="FS86" s="37" t="s">
        <v>123</v>
      </c>
      <c r="FT86" s="31" t="s">
        <v>135</v>
      </c>
      <c r="FU86" s="37" t="s">
        <v>123</v>
      </c>
      <c r="FV86" s="31" t="s">
        <v>135</v>
      </c>
      <c r="FW86" s="37" t="s">
        <v>123</v>
      </c>
      <c r="FX86" s="31" t="s">
        <v>135</v>
      </c>
      <c r="FY86" s="37" t="s">
        <v>123</v>
      </c>
      <c r="FZ86" s="31" t="s">
        <v>135</v>
      </c>
      <c r="GA86" s="37" t="s">
        <v>123</v>
      </c>
      <c r="GB86" s="31" t="s">
        <v>135</v>
      </c>
      <c r="GC86" s="37" t="s">
        <v>123</v>
      </c>
      <c r="GD86" s="31" t="s">
        <v>135</v>
      </c>
      <c r="GE86" s="37" t="s">
        <v>123</v>
      </c>
      <c r="GF86" s="31" t="s">
        <v>135</v>
      </c>
      <c r="GG86" s="37" t="s">
        <v>123</v>
      </c>
      <c r="GH86" s="31" t="s">
        <v>135</v>
      </c>
      <c r="GI86" s="37" t="s">
        <v>123</v>
      </c>
      <c r="GJ86" s="31" t="s">
        <v>135</v>
      </c>
      <c r="GK86" s="37" t="s">
        <v>123</v>
      </c>
      <c r="GL86" s="31" t="s">
        <v>135</v>
      </c>
      <c r="GM86" s="37" t="s">
        <v>123</v>
      </c>
    </row>
    <row r="87" spans="1:195">
      <c r="A87" s="19" t="s">
        <v>124</v>
      </c>
      <c r="B87" s="20">
        <v>8.15</v>
      </c>
      <c r="C87" s="21">
        <v>21.2</v>
      </c>
      <c r="D87" s="20">
        <v>4.37</v>
      </c>
      <c r="E87" s="20">
        <v>2.56</v>
      </c>
      <c r="F87" s="21">
        <v>54</v>
      </c>
      <c r="G87" s="21">
        <v>15.8</v>
      </c>
      <c r="H87" s="22">
        <f t="shared" si="56"/>
        <v>1.70703125</v>
      </c>
      <c r="J87" s="31">
        <v>711</v>
      </c>
      <c r="K87" s="37" t="s">
        <v>124</v>
      </c>
      <c r="L87" s="31">
        <v>671</v>
      </c>
      <c r="M87" s="37" t="s">
        <v>124</v>
      </c>
      <c r="N87" s="31">
        <v>657</v>
      </c>
      <c r="O87" s="37" t="s">
        <v>124</v>
      </c>
      <c r="P87" s="31">
        <v>642</v>
      </c>
      <c r="Q87" s="37" t="s">
        <v>124</v>
      </c>
      <c r="R87" s="31">
        <v>624</v>
      </c>
      <c r="S87" s="37" t="s">
        <v>124</v>
      </c>
      <c r="T87" s="31">
        <v>605</v>
      </c>
      <c r="U87" s="37" t="s">
        <v>124</v>
      </c>
      <c r="V87" s="31">
        <v>585</v>
      </c>
      <c r="W87" s="37" t="s">
        <v>124</v>
      </c>
      <c r="X87" s="31">
        <v>564</v>
      </c>
      <c r="Y87" s="37" t="s">
        <v>124</v>
      </c>
      <c r="Z87" s="31">
        <v>542</v>
      </c>
      <c r="AA87" s="37" t="s">
        <v>124</v>
      </c>
      <c r="AB87" s="31">
        <v>519</v>
      </c>
      <c r="AC87" s="37" t="s">
        <v>124</v>
      </c>
      <c r="AD87" s="31">
        <v>495</v>
      </c>
      <c r="AE87" s="37" t="s">
        <v>124</v>
      </c>
      <c r="AF87" s="31">
        <v>471</v>
      </c>
      <c r="AG87" s="37" t="s">
        <v>124</v>
      </c>
      <c r="AH87" s="31">
        <v>447</v>
      </c>
      <c r="AI87" s="37" t="s">
        <v>124</v>
      </c>
      <c r="AJ87" s="31">
        <v>422</v>
      </c>
      <c r="AK87" s="37" t="s">
        <v>124</v>
      </c>
      <c r="AL87" s="31">
        <v>398</v>
      </c>
      <c r="AM87" s="37" t="s">
        <v>124</v>
      </c>
      <c r="AN87" s="31">
        <v>374</v>
      </c>
      <c r="AO87" s="37" t="s">
        <v>124</v>
      </c>
      <c r="AP87" s="31">
        <f t="shared" si="58"/>
        <v>350.5</v>
      </c>
      <c r="AQ87" s="37" t="s">
        <v>124</v>
      </c>
      <c r="AR87" s="31">
        <v>327</v>
      </c>
      <c r="AS87" s="37" t="s">
        <v>124</v>
      </c>
      <c r="AT87" s="31">
        <f t="shared" si="59"/>
        <v>304.5</v>
      </c>
      <c r="AU87" s="37" t="s">
        <v>124</v>
      </c>
      <c r="AV87" s="31">
        <v>282</v>
      </c>
      <c r="AW87" s="37" t="s">
        <v>124</v>
      </c>
      <c r="AX87" s="31">
        <f t="shared" si="60"/>
        <v>261</v>
      </c>
      <c r="AY87" s="37" t="s">
        <v>124</v>
      </c>
      <c r="AZ87" s="31">
        <v>240</v>
      </c>
      <c r="BA87" s="37" t="s">
        <v>124</v>
      </c>
      <c r="BB87" s="31">
        <f t="shared" si="57"/>
        <v>223.5</v>
      </c>
      <c r="BC87" s="37" t="s">
        <v>124</v>
      </c>
      <c r="BD87" s="31">
        <v>207</v>
      </c>
      <c r="BE87" s="37" t="s">
        <v>124</v>
      </c>
      <c r="BF87" s="31">
        <f t="shared" si="61"/>
        <v>193.5</v>
      </c>
      <c r="BG87" s="37" t="s">
        <v>124</v>
      </c>
      <c r="BH87" s="31">
        <v>180</v>
      </c>
      <c r="BI87" s="37" t="s">
        <v>124</v>
      </c>
      <c r="BJ87" s="31">
        <f t="shared" si="62"/>
        <v>169.5</v>
      </c>
      <c r="BK87" s="37" t="s">
        <v>124</v>
      </c>
      <c r="BL87" s="31">
        <v>159</v>
      </c>
      <c r="BM87" s="37" t="s">
        <v>124</v>
      </c>
      <c r="BN87" s="31">
        <f t="shared" si="63"/>
        <v>150</v>
      </c>
      <c r="BO87" s="37" t="s">
        <v>124</v>
      </c>
      <c r="BP87" s="31">
        <v>141</v>
      </c>
      <c r="BQ87" s="37" t="s">
        <v>124</v>
      </c>
      <c r="BR87" s="31">
        <f t="shared" si="64"/>
        <v>133</v>
      </c>
      <c r="BS87" s="37" t="s">
        <v>124</v>
      </c>
      <c r="BT87" s="31">
        <v>125</v>
      </c>
      <c r="BU87" s="37" t="s">
        <v>124</v>
      </c>
      <c r="BV87" s="31">
        <f t="shared" si="65"/>
        <v>118.5</v>
      </c>
      <c r="BW87" s="37" t="s">
        <v>124</v>
      </c>
      <c r="BX87" s="31">
        <v>112</v>
      </c>
      <c r="BY87" s="37" t="s">
        <v>124</v>
      </c>
      <c r="BZ87" s="31">
        <f t="shared" si="66"/>
        <v>107</v>
      </c>
      <c r="CA87" s="37" t="s">
        <v>124</v>
      </c>
      <c r="CB87" s="31">
        <v>102</v>
      </c>
      <c r="CC87" s="37" t="s">
        <v>124</v>
      </c>
      <c r="CD87" s="31" t="s">
        <v>135</v>
      </c>
      <c r="CE87" s="37" t="s">
        <v>124</v>
      </c>
      <c r="CF87" s="31" t="s">
        <v>135</v>
      </c>
      <c r="CG87" s="37" t="s">
        <v>124</v>
      </c>
      <c r="CH87" s="31" t="s">
        <v>135</v>
      </c>
      <c r="CI87" s="37" t="s">
        <v>124</v>
      </c>
      <c r="CJ87" s="31" t="s">
        <v>135</v>
      </c>
      <c r="CK87" s="37" t="s">
        <v>124</v>
      </c>
      <c r="CL87" s="31" t="s">
        <v>135</v>
      </c>
      <c r="CM87" s="37" t="s">
        <v>124</v>
      </c>
      <c r="CN87" s="31" t="s">
        <v>135</v>
      </c>
      <c r="CO87" s="37" t="s">
        <v>124</v>
      </c>
      <c r="CP87" s="31" t="s">
        <v>135</v>
      </c>
      <c r="CQ87" s="37" t="s">
        <v>124</v>
      </c>
      <c r="CR87" s="31" t="s">
        <v>135</v>
      </c>
      <c r="CS87" s="37" t="s">
        <v>124</v>
      </c>
      <c r="CT87" s="31" t="s">
        <v>135</v>
      </c>
      <c r="CU87" s="37" t="s">
        <v>124</v>
      </c>
      <c r="CV87" s="31" t="s">
        <v>135</v>
      </c>
      <c r="CW87" s="37" t="s">
        <v>124</v>
      </c>
      <c r="CX87" s="44"/>
      <c r="CY87" s="44"/>
      <c r="CZ87" s="31">
        <v>473</v>
      </c>
      <c r="DA87" s="37" t="s">
        <v>124</v>
      </c>
      <c r="DB87" s="31">
        <v>446</v>
      </c>
      <c r="DC87" s="37" t="s">
        <v>124</v>
      </c>
      <c r="DD87" s="31">
        <v>437</v>
      </c>
      <c r="DE87" s="37" t="s">
        <v>124</v>
      </c>
      <c r="DF87" s="31">
        <v>427</v>
      </c>
      <c r="DG87" s="37" t="s">
        <v>124</v>
      </c>
      <c r="DH87" s="31">
        <v>415</v>
      </c>
      <c r="DI87" s="37" t="s">
        <v>124</v>
      </c>
      <c r="DJ87" s="31">
        <v>403</v>
      </c>
      <c r="DK87" s="37" t="s">
        <v>124</v>
      </c>
      <c r="DL87" s="31">
        <v>389</v>
      </c>
      <c r="DM87" s="37" t="s">
        <v>124</v>
      </c>
      <c r="DN87" s="31">
        <v>375</v>
      </c>
      <c r="DO87" s="37" t="s">
        <v>124</v>
      </c>
      <c r="DP87" s="31">
        <v>361</v>
      </c>
      <c r="DQ87" s="37" t="s">
        <v>124</v>
      </c>
      <c r="DR87" s="31">
        <v>345</v>
      </c>
      <c r="DS87" s="37" t="s">
        <v>124</v>
      </c>
      <c r="DT87" s="31">
        <v>330</v>
      </c>
      <c r="DU87" s="37" t="s">
        <v>124</v>
      </c>
      <c r="DV87" s="31">
        <v>314</v>
      </c>
      <c r="DW87" s="37" t="s">
        <v>124</v>
      </c>
      <c r="DX87" s="31">
        <v>297</v>
      </c>
      <c r="DY87" s="37" t="s">
        <v>124</v>
      </c>
      <c r="DZ87" s="31">
        <v>281</v>
      </c>
      <c r="EA87" s="37" t="s">
        <v>124</v>
      </c>
      <c r="EB87" s="31">
        <v>265</v>
      </c>
      <c r="EC87" s="37" t="s">
        <v>124</v>
      </c>
      <c r="ED87" s="31">
        <v>249</v>
      </c>
      <c r="EE87" s="37" t="s">
        <v>124</v>
      </c>
      <c r="EF87" s="31">
        <f t="shared" si="67"/>
        <v>233</v>
      </c>
      <c r="EG87" s="37" t="s">
        <v>124</v>
      </c>
      <c r="EH87" s="31">
        <v>217</v>
      </c>
      <c r="EI87" s="37" t="s">
        <v>124</v>
      </c>
      <c r="EJ87" s="31">
        <f t="shared" si="68"/>
        <v>202.5</v>
      </c>
      <c r="EK87" s="37" t="s">
        <v>124</v>
      </c>
      <c r="EL87" s="31">
        <v>188</v>
      </c>
      <c r="EM87" s="37" t="s">
        <v>124</v>
      </c>
      <c r="EN87" s="31">
        <f t="shared" si="69"/>
        <v>174</v>
      </c>
      <c r="EO87" s="37" t="s">
        <v>124</v>
      </c>
      <c r="EP87" s="31">
        <v>160</v>
      </c>
      <c r="EQ87" s="37" t="s">
        <v>124</v>
      </c>
      <c r="ER87" s="31">
        <f t="shared" si="70"/>
        <v>149</v>
      </c>
      <c r="ES87" s="37" t="s">
        <v>124</v>
      </c>
      <c r="ET87" s="31">
        <v>138</v>
      </c>
      <c r="EU87" s="37" t="s">
        <v>124</v>
      </c>
      <c r="EV87" s="31">
        <f t="shared" si="71"/>
        <v>129</v>
      </c>
      <c r="EW87" s="37" t="s">
        <v>124</v>
      </c>
      <c r="EX87" s="31">
        <v>120</v>
      </c>
      <c r="EY87" s="37" t="s">
        <v>124</v>
      </c>
      <c r="EZ87" s="31">
        <f t="shared" si="72"/>
        <v>113</v>
      </c>
      <c r="FA87" s="37" t="s">
        <v>124</v>
      </c>
      <c r="FB87" s="31">
        <v>106</v>
      </c>
      <c r="FC87" s="37" t="s">
        <v>124</v>
      </c>
      <c r="FD87" s="31">
        <f t="shared" si="73"/>
        <v>99.75</v>
      </c>
      <c r="FE87" s="37" t="s">
        <v>124</v>
      </c>
      <c r="FF87" s="31">
        <v>93.5</v>
      </c>
      <c r="FG87" s="37" t="s">
        <v>124</v>
      </c>
      <c r="FH87" s="31">
        <f t="shared" si="74"/>
        <v>88.45</v>
      </c>
      <c r="FI87" s="37" t="s">
        <v>124</v>
      </c>
      <c r="FJ87" s="31">
        <v>83.4</v>
      </c>
      <c r="FK87" s="37" t="s">
        <v>124</v>
      </c>
      <c r="FL87" s="31">
        <f t="shared" si="75"/>
        <v>79.099999999999994</v>
      </c>
      <c r="FM87" s="37" t="s">
        <v>124</v>
      </c>
      <c r="FN87" s="31">
        <v>74.8</v>
      </c>
      <c r="FO87" s="37" t="s">
        <v>124</v>
      </c>
      <c r="FP87" s="31">
        <f t="shared" si="76"/>
        <v>71.199999999999989</v>
      </c>
      <c r="FQ87" s="37" t="s">
        <v>124</v>
      </c>
      <c r="FR87" s="31">
        <v>67.599999999999994</v>
      </c>
      <c r="FS87" s="37" t="s">
        <v>124</v>
      </c>
      <c r="FT87" s="31" t="s">
        <v>135</v>
      </c>
      <c r="FU87" s="37" t="s">
        <v>124</v>
      </c>
      <c r="FV87" s="31" t="s">
        <v>135</v>
      </c>
      <c r="FW87" s="37" t="s">
        <v>124</v>
      </c>
      <c r="FX87" s="31" t="s">
        <v>135</v>
      </c>
      <c r="FY87" s="37" t="s">
        <v>124</v>
      </c>
      <c r="FZ87" s="31" t="s">
        <v>135</v>
      </c>
      <c r="GA87" s="37" t="s">
        <v>124</v>
      </c>
      <c r="GB87" s="31" t="s">
        <v>135</v>
      </c>
      <c r="GC87" s="37" t="s">
        <v>124</v>
      </c>
      <c r="GD87" s="31" t="s">
        <v>135</v>
      </c>
      <c r="GE87" s="37" t="s">
        <v>124</v>
      </c>
      <c r="GF87" s="31" t="s">
        <v>135</v>
      </c>
      <c r="GG87" s="37" t="s">
        <v>124</v>
      </c>
      <c r="GH87" s="31" t="s">
        <v>135</v>
      </c>
      <c r="GI87" s="37" t="s">
        <v>124</v>
      </c>
      <c r="GJ87" s="31" t="s">
        <v>135</v>
      </c>
      <c r="GK87" s="37" t="s">
        <v>124</v>
      </c>
      <c r="GL87" s="31" t="s">
        <v>135</v>
      </c>
      <c r="GM87" s="37" t="s">
        <v>124</v>
      </c>
    </row>
    <row r="88" spans="1:195">
      <c r="A88" s="19" t="s">
        <v>125</v>
      </c>
      <c r="B88" s="20">
        <v>8.93</v>
      </c>
      <c r="C88" s="21">
        <v>23.1</v>
      </c>
      <c r="D88" s="20">
        <v>4.3499999999999996</v>
      </c>
      <c r="E88" s="20">
        <v>2.54</v>
      </c>
      <c r="F88" s="21">
        <v>49</v>
      </c>
      <c r="G88" s="21">
        <v>14.4</v>
      </c>
      <c r="H88" s="22">
        <f t="shared" si="56"/>
        <v>1.7125984251968502</v>
      </c>
      <c r="J88" s="31">
        <v>648</v>
      </c>
      <c r="K88" s="37" t="s">
        <v>125</v>
      </c>
      <c r="L88" s="31">
        <v>611</v>
      </c>
      <c r="M88" s="37" t="s">
        <v>125</v>
      </c>
      <c r="N88" s="31">
        <v>598</v>
      </c>
      <c r="O88" s="37" t="s">
        <v>125</v>
      </c>
      <c r="P88" s="31">
        <v>584</v>
      </c>
      <c r="Q88" s="37" t="s">
        <v>125</v>
      </c>
      <c r="R88" s="31">
        <v>568</v>
      </c>
      <c r="S88" s="37" t="s">
        <v>125</v>
      </c>
      <c r="T88" s="31">
        <v>550</v>
      </c>
      <c r="U88" s="37" t="s">
        <v>125</v>
      </c>
      <c r="V88" s="31">
        <v>532</v>
      </c>
      <c r="W88" s="37" t="s">
        <v>125</v>
      </c>
      <c r="X88" s="31">
        <v>512</v>
      </c>
      <c r="Y88" s="37" t="s">
        <v>125</v>
      </c>
      <c r="Z88" s="31">
        <v>492</v>
      </c>
      <c r="AA88" s="37" t="s">
        <v>125</v>
      </c>
      <c r="AB88" s="31">
        <v>471</v>
      </c>
      <c r="AC88" s="37" t="s">
        <v>125</v>
      </c>
      <c r="AD88" s="31">
        <v>449</v>
      </c>
      <c r="AE88" s="37" t="s">
        <v>125</v>
      </c>
      <c r="AF88" s="31">
        <v>427</v>
      </c>
      <c r="AG88" s="37" t="s">
        <v>125</v>
      </c>
      <c r="AH88" s="31">
        <v>404</v>
      </c>
      <c r="AI88" s="37" t="s">
        <v>125</v>
      </c>
      <c r="AJ88" s="31">
        <v>382</v>
      </c>
      <c r="AK88" s="37" t="s">
        <v>125</v>
      </c>
      <c r="AL88" s="31">
        <v>360</v>
      </c>
      <c r="AM88" s="37" t="s">
        <v>125</v>
      </c>
      <c r="AN88" s="31">
        <v>337</v>
      </c>
      <c r="AO88" s="37" t="s">
        <v>125</v>
      </c>
      <c r="AP88" s="31">
        <f t="shared" si="58"/>
        <v>315.5</v>
      </c>
      <c r="AQ88" s="37" t="s">
        <v>125</v>
      </c>
      <c r="AR88" s="31">
        <v>294</v>
      </c>
      <c r="AS88" s="37" t="s">
        <v>125</v>
      </c>
      <c r="AT88" s="31">
        <f t="shared" si="59"/>
        <v>273.5</v>
      </c>
      <c r="AU88" s="37" t="s">
        <v>125</v>
      </c>
      <c r="AV88" s="31">
        <v>253</v>
      </c>
      <c r="AW88" s="37" t="s">
        <v>125</v>
      </c>
      <c r="AX88" s="31">
        <f t="shared" si="60"/>
        <v>234.5</v>
      </c>
      <c r="AY88" s="37" t="s">
        <v>125</v>
      </c>
      <c r="AZ88" s="31">
        <v>216</v>
      </c>
      <c r="BA88" s="37" t="s">
        <v>125</v>
      </c>
      <c r="BB88" s="31">
        <f t="shared" si="57"/>
        <v>201</v>
      </c>
      <c r="BC88" s="37" t="s">
        <v>125</v>
      </c>
      <c r="BD88" s="31">
        <v>186</v>
      </c>
      <c r="BE88" s="37" t="s">
        <v>125</v>
      </c>
      <c r="BF88" s="31">
        <f t="shared" si="61"/>
        <v>174</v>
      </c>
      <c r="BG88" s="37" t="s">
        <v>125</v>
      </c>
      <c r="BH88" s="31">
        <v>162</v>
      </c>
      <c r="BI88" s="37" t="s">
        <v>125</v>
      </c>
      <c r="BJ88" s="31">
        <f t="shared" si="62"/>
        <v>152</v>
      </c>
      <c r="BK88" s="37" t="s">
        <v>125</v>
      </c>
      <c r="BL88" s="31">
        <v>142</v>
      </c>
      <c r="BM88" s="37" t="s">
        <v>125</v>
      </c>
      <c r="BN88" s="31">
        <f t="shared" si="63"/>
        <v>134</v>
      </c>
      <c r="BO88" s="37" t="s">
        <v>125</v>
      </c>
      <c r="BP88" s="31">
        <v>126</v>
      </c>
      <c r="BQ88" s="37" t="s">
        <v>125</v>
      </c>
      <c r="BR88" s="31">
        <f t="shared" si="64"/>
        <v>119</v>
      </c>
      <c r="BS88" s="37" t="s">
        <v>125</v>
      </c>
      <c r="BT88" s="31">
        <v>112</v>
      </c>
      <c r="BU88" s="37" t="s">
        <v>125</v>
      </c>
      <c r="BV88" s="31">
        <f t="shared" si="65"/>
        <v>106.5</v>
      </c>
      <c r="BW88" s="37" t="s">
        <v>125</v>
      </c>
      <c r="BX88" s="31">
        <v>101</v>
      </c>
      <c r="BY88" s="37" t="s">
        <v>125</v>
      </c>
      <c r="BZ88" s="31">
        <f t="shared" si="66"/>
        <v>96.05</v>
      </c>
      <c r="CA88" s="37" t="s">
        <v>125</v>
      </c>
      <c r="CB88" s="31">
        <v>91.1</v>
      </c>
      <c r="CC88" s="37" t="s">
        <v>125</v>
      </c>
      <c r="CD88" s="31" t="s">
        <v>135</v>
      </c>
      <c r="CE88" s="37" t="s">
        <v>125</v>
      </c>
      <c r="CF88" s="31" t="s">
        <v>135</v>
      </c>
      <c r="CG88" s="37" t="s">
        <v>125</v>
      </c>
      <c r="CH88" s="31" t="s">
        <v>135</v>
      </c>
      <c r="CI88" s="37" t="s">
        <v>125</v>
      </c>
      <c r="CJ88" s="31" t="s">
        <v>135</v>
      </c>
      <c r="CK88" s="37" t="s">
        <v>125</v>
      </c>
      <c r="CL88" s="31" t="s">
        <v>135</v>
      </c>
      <c r="CM88" s="37" t="s">
        <v>125</v>
      </c>
      <c r="CN88" s="31" t="s">
        <v>135</v>
      </c>
      <c r="CO88" s="37" t="s">
        <v>125</v>
      </c>
      <c r="CP88" s="31" t="s">
        <v>135</v>
      </c>
      <c r="CQ88" s="37" t="s">
        <v>125</v>
      </c>
      <c r="CR88" s="31" t="s">
        <v>135</v>
      </c>
      <c r="CS88" s="37" t="s">
        <v>125</v>
      </c>
      <c r="CT88" s="31" t="s">
        <v>135</v>
      </c>
      <c r="CU88" s="37" t="s">
        <v>125</v>
      </c>
      <c r="CV88" s="31" t="s">
        <v>135</v>
      </c>
      <c r="CW88" s="37" t="s">
        <v>125</v>
      </c>
      <c r="CX88" s="44"/>
      <c r="CY88" s="44"/>
      <c r="CZ88" s="31">
        <v>431</v>
      </c>
      <c r="DA88" s="37" t="s">
        <v>125</v>
      </c>
      <c r="DB88" s="31">
        <v>407</v>
      </c>
      <c r="DC88" s="37" t="s">
        <v>125</v>
      </c>
      <c r="DD88" s="31">
        <v>398</v>
      </c>
      <c r="DE88" s="37" t="s">
        <v>125</v>
      </c>
      <c r="DF88" s="31">
        <v>388</v>
      </c>
      <c r="DG88" s="37" t="s">
        <v>125</v>
      </c>
      <c r="DH88" s="31">
        <v>378</v>
      </c>
      <c r="DI88" s="37" t="s">
        <v>125</v>
      </c>
      <c r="DJ88" s="31">
        <v>366</v>
      </c>
      <c r="DK88" s="37" t="s">
        <v>125</v>
      </c>
      <c r="DL88" s="31">
        <v>354</v>
      </c>
      <c r="DM88" s="37" t="s">
        <v>125</v>
      </c>
      <c r="DN88" s="31">
        <v>341</v>
      </c>
      <c r="DO88" s="37" t="s">
        <v>125</v>
      </c>
      <c r="DP88" s="31">
        <v>327</v>
      </c>
      <c r="DQ88" s="37" t="s">
        <v>125</v>
      </c>
      <c r="DR88" s="31">
        <v>313</v>
      </c>
      <c r="DS88" s="37" t="s">
        <v>125</v>
      </c>
      <c r="DT88" s="31">
        <v>299</v>
      </c>
      <c r="DU88" s="37" t="s">
        <v>125</v>
      </c>
      <c r="DV88" s="31">
        <v>284</v>
      </c>
      <c r="DW88" s="37" t="s">
        <v>125</v>
      </c>
      <c r="DX88" s="31">
        <v>269</v>
      </c>
      <c r="DY88" s="37" t="s">
        <v>125</v>
      </c>
      <c r="DZ88" s="31">
        <v>254</v>
      </c>
      <c r="EA88" s="37" t="s">
        <v>125</v>
      </c>
      <c r="EB88" s="31">
        <v>239</v>
      </c>
      <c r="EC88" s="37" t="s">
        <v>125</v>
      </c>
      <c r="ED88" s="31">
        <v>224</v>
      </c>
      <c r="EE88" s="37" t="s">
        <v>125</v>
      </c>
      <c r="EF88" s="31">
        <f t="shared" si="67"/>
        <v>210</v>
      </c>
      <c r="EG88" s="37" t="s">
        <v>125</v>
      </c>
      <c r="EH88" s="31">
        <v>196</v>
      </c>
      <c r="EI88" s="37" t="s">
        <v>125</v>
      </c>
      <c r="EJ88" s="31">
        <f t="shared" si="68"/>
        <v>182</v>
      </c>
      <c r="EK88" s="37" t="s">
        <v>125</v>
      </c>
      <c r="EL88" s="31">
        <v>168</v>
      </c>
      <c r="EM88" s="37" t="s">
        <v>125</v>
      </c>
      <c r="EN88" s="31">
        <f t="shared" si="69"/>
        <v>155.5</v>
      </c>
      <c r="EO88" s="37" t="s">
        <v>125</v>
      </c>
      <c r="EP88" s="31">
        <v>143</v>
      </c>
      <c r="EQ88" s="37" t="s">
        <v>125</v>
      </c>
      <c r="ER88" s="31">
        <f t="shared" si="70"/>
        <v>133.5</v>
      </c>
      <c r="ES88" s="37" t="s">
        <v>125</v>
      </c>
      <c r="ET88" s="31">
        <v>124</v>
      </c>
      <c r="EU88" s="37" t="s">
        <v>125</v>
      </c>
      <c r="EV88" s="31">
        <f t="shared" si="71"/>
        <v>116</v>
      </c>
      <c r="EW88" s="37" t="s">
        <v>125</v>
      </c>
      <c r="EX88" s="31">
        <v>108</v>
      </c>
      <c r="EY88" s="37" t="s">
        <v>125</v>
      </c>
      <c r="EZ88" s="31">
        <f t="shared" si="72"/>
        <v>101.35</v>
      </c>
      <c r="FA88" s="37" t="s">
        <v>125</v>
      </c>
      <c r="FB88" s="31">
        <v>94.7</v>
      </c>
      <c r="FC88" s="37" t="s">
        <v>125</v>
      </c>
      <c r="FD88" s="31">
        <f t="shared" si="73"/>
        <v>89.300000000000011</v>
      </c>
      <c r="FE88" s="37" t="s">
        <v>125</v>
      </c>
      <c r="FF88" s="31">
        <v>83.9</v>
      </c>
      <c r="FG88" s="37" t="s">
        <v>125</v>
      </c>
      <c r="FH88" s="31">
        <f t="shared" si="74"/>
        <v>79.349999999999994</v>
      </c>
      <c r="FI88" s="37" t="s">
        <v>125</v>
      </c>
      <c r="FJ88" s="31">
        <v>74.8</v>
      </c>
      <c r="FK88" s="37" t="s">
        <v>125</v>
      </c>
      <c r="FL88" s="31">
        <f t="shared" si="75"/>
        <v>71</v>
      </c>
      <c r="FM88" s="37" t="s">
        <v>125</v>
      </c>
      <c r="FN88" s="31">
        <v>67.2</v>
      </c>
      <c r="FO88" s="37" t="s">
        <v>125</v>
      </c>
      <c r="FP88" s="31">
        <f t="shared" si="76"/>
        <v>63.900000000000006</v>
      </c>
      <c r="FQ88" s="37" t="s">
        <v>125</v>
      </c>
      <c r="FR88" s="31">
        <v>60.6</v>
      </c>
      <c r="FS88" s="37" t="s">
        <v>125</v>
      </c>
      <c r="FT88" s="31" t="s">
        <v>135</v>
      </c>
      <c r="FU88" s="37" t="s">
        <v>125</v>
      </c>
      <c r="FV88" s="31" t="s">
        <v>135</v>
      </c>
      <c r="FW88" s="37" t="s">
        <v>125</v>
      </c>
      <c r="FX88" s="31" t="s">
        <v>135</v>
      </c>
      <c r="FY88" s="37" t="s">
        <v>125</v>
      </c>
      <c r="FZ88" s="31" t="s">
        <v>135</v>
      </c>
      <c r="GA88" s="37" t="s">
        <v>125</v>
      </c>
      <c r="GB88" s="31" t="s">
        <v>135</v>
      </c>
      <c r="GC88" s="37" t="s">
        <v>125</v>
      </c>
      <c r="GD88" s="31" t="s">
        <v>135</v>
      </c>
      <c r="GE88" s="37" t="s">
        <v>125</v>
      </c>
      <c r="GF88" s="31" t="s">
        <v>135</v>
      </c>
      <c r="GG88" s="37" t="s">
        <v>125</v>
      </c>
      <c r="GH88" s="31" t="s">
        <v>135</v>
      </c>
      <c r="GI88" s="37" t="s">
        <v>125</v>
      </c>
      <c r="GJ88" s="31" t="s">
        <v>135</v>
      </c>
      <c r="GK88" s="37" t="s">
        <v>125</v>
      </c>
      <c r="GL88" s="31" t="s">
        <v>135</v>
      </c>
      <c r="GM88" s="37" t="s">
        <v>125</v>
      </c>
    </row>
    <row r="89" spans="1:195">
      <c r="A89" s="19" t="s">
        <v>126</v>
      </c>
      <c r="B89" s="20">
        <v>6.47</v>
      </c>
      <c r="C89" s="21">
        <v>22.5</v>
      </c>
      <c r="D89" s="20">
        <v>4.32</v>
      </c>
      <c r="E89" s="20">
        <v>2.0099999999999998</v>
      </c>
      <c r="F89" s="21">
        <v>45</v>
      </c>
      <c r="G89" s="21">
        <v>13.3</v>
      </c>
      <c r="H89" s="22">
        <f t="shared" si="56"/>
        <v>2.149253731343284</v>
      </c>
      <c r="J89" s="31">
        <v>598</v>
      </c>
      <c r="K89" s="37" t="s">
        <v>126</v>
      </c>
      <c r="L89" s="31">
        <v>545</v>
      </c>
      <c r="M89" s="37" t="s">
        <v>126</v>
      </c>
      <c r="N89" s="31">
        <v>527</v>
      </c>
      <c r="O89" s="37" t="s">
        <v>126</v>
      </c>
      <c r="P89" s="31">
        <v>507</v>
      </c>
      <c r="Q89" s="37" t="s">
        <v>126</v>
      </c>
      <c r="R89" s="31">
        <v>485</v>
      </c>
      <c r="S89" s="37" t="s">
        <v>126</v>
      </c>
      <c r="T89" s="31">
        <v>461</v>
      </c>
      <c r="U89" s="37" t="s">
        <v>126</v>
      </c>
      <c r="V89" s="31">
        <v>437</v>
      </c>
      <c r="W89" s="37" t="s">
        <v>126</v>
      </c>
      <c r="X89" s="31">
        <v>411</v>
      </c>
      <c r="Y89" s="37" t="s">
        <v>126</v>
      </c>
      <c r="Z89" s="31">
        <v>385</v>
      </c>
      <c r="AA89" s="37" t="s">
        <v>126</v>
      </c>
      <c r="AB89" s="31">
        <v>359</v>
      </c>
      <c r="AC89" s="37" t="s">
        <v>126</v>
      </c>
      <c r="AD89" s="31">
        <v>333</v>
      </c>
      <c r="AE89" s="37" t="s">
        <v>126</v>
      </c>
      <c r="AF89" s="31">
        <v>307</v>
      </c>
      <c r="AG89" s="37" t="s">
        <v>126</v>
      </c>
      <c r="AH89" s="31">
        <v>282</v>
      </c>
      <c r="AI89" s="37" t="s">
        <v>126</v>
      </c>
      <c r="AJ89" s="31">
        <v>257</v>
      </c>
      <c r="AK89" s="37" t="s">
        <v>126</v>
      </c>
      <c r="AL89" s="31">
        <v>234</v>
      </c>
      <c r="AM89" s="37" t="s">
        <v>126</v>
      </c>
      <c r="AN89" s="31">
        <v>211</v>
      </c>
      <c r="AO89" s="37" t="s">
        <v>126</v>
      </c>
      <c r="AP89" s="31">
        <f t="shared" si="58"/>
        <v>192.5</v>
      </c>
      <c r="AQ89" s="37" t="s">
        <v>126</v>
      </c>
      <c r="AR89" s="31">
        <v>174</v>
      </c>
      <c r="AS89" s="37" t="s">
        <v>126</v>
      </c>
      <c r="AT89" s="31">
        <f t="shared" si="59"/>
        <v>160</v>
      </c>
      <c r="AU89" s="37" t="s">
        <v>126</v>
      </c>
      <c r="AV89" s="31">
        <v>146</v>
      </c>
      <c r="AW89" s="37" t="s">
        <v>126</v>
      </c>
      <c r="AX89" s="31">
        <f t="shared" si="60"/>
        <v>135.5</v>
      </c>
      <c r="AY89" s="37" t="s">
        <v>126</v>
      </c>
      <c r="AZ89" s="31">
        <v>125</v>
      </c>
      <c r="BA89" s="37" t="s">
        <v>126</v>
      </c>
      <c r="BB89" s="31">
        <f t="shared" si="57"/>
        <v>116.5</v>
      </c>
      <c r="BC89" s="37" t="s">
        <v>126</v>
      </c>
      <c r="BD89" s="31">
        <v>108</v>
      </c>
      <c r="BE89" s="37" t="s">
        <v>126</v>
      </c>
      <c r="BF89" s="31">
        <f t="shared" si="61"/>
        <v>100.85</v>
      </c>
      <c r="BG89" s="37" t="s">
        <v>126</v>
      </c>
      <c r="BH89" s="31">
        <v>93.7</v>
      </c>
      <c r="BI89" s="37" t="s">
        <v>126</v>
      </c>
      <c r="BJ89" s="31">
        <f t="shared" si="62"/>
        <v>88</v>
      </c>
      <c r="BK89" s="37" t="s">
        <v>126</v>
      </c>
      <c r="BL89" s="31">
        <v>82.3</v>
      </c>
      <c r="BM89" s="37" t="s">
        <v>126</v>
      </c>
      <c r="BN89" s="31" t="s">
        <v>135</v>
      </c>
      <c r="BO89" s="37" t="s">
        <v>126</v>
      </c>
      <c r="BP89" s="31" t="s">
        <v>135</v>
      </c>
      <c r="BQ89" s="37" t="s">
        <v>126</v>
      </c>
      <c r="BR89" s="31" t="s">
        <v>135</v>
      </c>
      <c r="BS89" s="37" t="s">
        <v>126</v>
      </c>
      <c r="BT89" s="31" t="s">
        <v>135</v>
      </c>
      <c r="BU89" s="37" t="s">
        <v>126</v>
      </c>
      <c r="BV89" s="31" t="s">
        <v>135</v>
      </c>
      <c r="BW89" s="37" t="s">
        <v>126</v>
      </c>
      <c r="BX89" s="31" t="s">
        <v>135</v>
      </c>
      <c r="BY89" s="37" t="s">
        <v>126</v>
      </c>
      <c r="BZ89" s="31" t="s">
        <v>135</v>
      </c>
      <c r="CA89" s="37" t="s">
        <v>126</v>
      </c>
      <c r="CB89" s="31" t="s">
        <v>135</v>
      </c>
      <c r="CC89" s="37" t="s">
        <v>126</v>
      </c>
      <c r="CD89" s="31" t="s">
        <v>135</v>
      </c>
      <c r="CE89" s="37" t="s">
        <v>126</v>
      </c>
      <c r="CF89" s="31" t="s">
        <v>135</v>
      </c>
      <c r="CG89" s="37" t="s">
        <v>126</v>
      </c>
      <c r="CH89" s="31" t="s">
        <v>135</v>
      </c>
      <c r="CI89" s="37" t="s">
        <v>126</v>
      </c>
      <c r="CJ89" s="31" t="s">
        <v>135</v>
      </c>
      <c r="CK89" s="37" t="s">
        <v>126</v>
      </c>
      <c r="CL89" s="31" t="s">
        <v>135</v>
      </c>
      <c r="CM89" s="37" t="s">
        <v>126</v>
      </c>
      <c r="CN89" s="31" t="s">
        <v>135</v>
      </c>
      <c r="CO89" s="37" t="s">
        <v>126</v>
      </c>
      <c r="CP89" s="31" t="s">
        <v>135</v>
      </c>
      <c r="CQ89" s="37" t="s">
        <v>126</v>
      </c>
      <c r="CR89" s="31" t="s">
        <v>135</v>
      </c>
      <c r="CS89" s="37" t="s">
        <v>126</v>
      </c>
      <c r="CT89" s="31" t="s">
        <v>135</v>
      </c>
      <c r="CU89" s="37" t="s">
        <v>126</v>
      </c>
      <c r="CV89" s="31" t="s">
        <v>135</v>
      </c>
      <c r="CW89" s="37" t="s">
        <v>126</v>
      </c>
      <c r="CX89" s="44"/>
      <c r="CY89" s="44"/>
      <c r="CZ89" s="31">
        <v>398</v>
      </c>
      <c r="DA89" s="37" t="s">
        <v>126</v>
      </c>
      <c r="DB89" s="31">
        <v>363</v>
      </c>
      <c r="DC89" s="37" t="s">
        <v>126</v>
      </c>
      <c r="DD89" s="31">
        <v>350</v>
      </c>
      <c r="DE89" s="37" t="s">
        <v>126</v>
      </c>
      <c r="DF89" s="31">
        <v>337</v>
      </c>
      <c r="DG89" s="37" t="s">
        <v>126</v>
      </c>
      <c r="DH89" s="31">
        <v>322</v>
      </c>
      <c r="DI89" s="37" t="s">
        <v>126</v>
      </c>
      <c r="DJ89" s="31">
        <v>307</v>
      </c>
      <c r="DK89" s="37" t="s">
        <v>126</v>
      </c>
      <c r="DL89" s="31">
        <v>291</v>
      </c>
      <c r="DM89" s="37" t="s">
        <v>126</v>
      </c>
      <c r="DN89" s="31">
        <v>274</v>
      </c>
      <c r="DO89" s="37" t="s">
        <v>126</v>
      </c>
      <c r="DP89" s="31">
        <v>256</v>
      </c>
      <c r="DQ89" s="37" t="s">
        <v>126</v>
      </c>
      <c r="DR89" s="31">
        <v>239</v>
      </c>
      <c r="DS89" s="37" t="s">
        <v>126</v>
      </c>
      <c r="DT89" s="31">
        <v>222</v>
      </c>
      <c r="DU89" s="37" t="s">
        <v>126</v>
      </c>
      <c r="DV89" s="31">
        <v>204</v>
      </c>
      <c r="DW89" s="37" t="s">
        <v>126</v>
      </c>
      <c r="DX89" s="31">
        <v>188</v>
      </c>
      <c r="DY89" s="37" t="s">
        <v>126</v>
      </c>
      <c r="DZ89" s="31">
        <v>171</v>
      </c>
      <c r="EA89" s="37" t="s">
        <v>126</v>
      </c>
      <c r="EB89" s="31">
        <v>155</v>
      </c>
      <c r="EC89" s="37" t="s">
        <v>126</v>
      </c>
      <c r="ED89" s="31">
        <v>140</v>
      </c>
      <c r="EE89" s="37" t="s">
        <v>126</v>
      </c>
      <c r="EF89" s="31">
        <f t="shared" si="67"/>
        <v>128</v>
      </c>
      <c r="EG89" s="37" t="s">
        <v>126</v>
      </c>
      <c r="EH89" s="31">
        <v>116</v>
      </c>
      <c r="EI89" s="37" t="s">
        <v>126</v>
      </c>
      <c r="EJ89" s="31">
        <f t="shared" si="68"/>
        <v>106.7</v>
      </c>
      <c r="EK89" s="37" t="s">
        <v>126</v>
      </c>
      <c r="EL89" s="31">
        <v>97.4</v>
      </c>
      <c r="EM89" s="37" t="s">
        <v>126</v>
      </c>
      <c r="EN89" s="31">
        <f t="shared" si="69"/>
        <v>90.2</v>
      </c>
      <c r="EO89" s="37" t="s">
        <v>126</v>
      </c>
      <c r="EP89" s="31">
        <v>83</v>
      </c>
      <c r="EQ89" s="37" t="s">
        <v>126</v>
      </c>
      <c r="ER89" s="31">
        <f t="shared" si="70"/>
        <v>77.25</v>
      </c>
      <c r="ES89" s="37" t="s">
        <v>126</v>
      </c>
      <c r="ET89" s="31">
        <v>71.5</v>
      </c>
      <c r="EU89" s="37" t="s">
        <v>126</v>
      </c>
      <c r="EV89" s="31">
        <f t="shared" si="71"/>
        <v>66.900000000000006</v>
      </c>
      <c r="EW89" s="37" t="s">
        <v>126</v>
      </c>
      <c r="EX89" s="31">
        <v>62.3</v>
      </c>
      <c r="EY89" s="37" t="s">
        <v>126</v>
      </c>
      <c r="EZ89" s="31">
        <f t="shared" si="72"/>
        <v>58.55</v>
      </c>
      <c r="FA89" s="37" t="s">
        <v>126</v>
      </c>
      <c r="FB89" s="31">
        <v>54.8</v>
      </c>
      <c r="FC89" s="37" t="s">
        <v>126</v>
      </c>
      <c r="FD89" s="31" t="s">
        <v>135</v>
      </c>
      <c r="FE89" s="37" t="s">
        <v>126</v>
      </c>
      <c r="FF89" s="31" t="s">
        <v>135</v>
      </c>
      <c r="FG89" s="37" t="s">
        <v>126</v>
      </c>
      <c r="FH89" s="31" t="s">
        <v>135</v>
      </c>
      <c r="FI89" s="37" t="s">
        <v>126</v>
      </c>
      <c r="FJ89" s="31" t="s">
        <v>135</v>
      </c>
      <c r="FK89" s="37" t="s">
        <v>126</v>
      </c>
      <c r="FL89" s="31" t="s">
        <v>135</v>
      </c>
      <c r="FM89" s="37" t="s">
        <v>126</v>
      </c>
      <c r="FN89" s="31" t="s">
        <v>135</v>
      </c>
      <c r="FO89" s="37" t="s">
        <v>126</v>
      </c>
      <c r="FP89" s="31" t="s">
        <v>135</v>
      </c>
      <c r="FQ89" s="37" t="s">
        <v>126</v>
      </c>
      <c r="FR89" s="31" t="s">
        <v>135</v>
      </c>
      <c r="FS89" s="37" t="s">
        <v>126</v>
      </c>
      <c r="FT89" s="31" t="s">
        <v>135</v>
      </c>
      <c r="FU89" s="37" t="s">
        <v>126</v>
      </c>
      <c r="FV89" s="31" t="s">
        <v>135</v>
      </c>
      <c r="FW89" s="37" t="s">
        <v>126</v>
      </c>
      <c r="FX89" s="31" t="s">
        <v>135</v>
      </c>
      <c r="FY89" s="37" t="s">
        <v>126</v>
      </c>
      <c r="FZ89" s="31" t="s">
        <v>135</v>
      </c>
      <c r="GA89" s="37" t="s">
        <v>126</v>
      </c>
      <c r="GB89" s="31" t="s">
        <v>135</v>
      </c>
      <c r="GC89" s="37" t="s">
        <v>126</v>
      </c>
      <c r="GD89" s="31" t="s">
        <v>135</v>
      </c>
      <c r="GE89" s="37" t="s">
        <v>126</v>
      </c>
      <c r="GF89" s="31" t="s">
        <v>135</v>
      </c>
      <c r="GG89" s="37" t="s">
        <v>126</v>
      </c>
      <c r="GH89" s="31" t="s">
        <v>135</v>
      </c>
      <c r="GI89" s="37" t="s">
        <v>126</v>
      </c>
      <c r="GJ89" s="31" t="s">
        <v>135</v>
      </c>
      <c r="GK89" s="37" t="s">
        <v>126</v>
      </c>
      <c r="GL89" s="31" t="s">
        <v>135</v>
      </c>
      <c r="GM89" s="37" t="s">
        <v>126</v>
      </c>
    </row>
    <row r="90" spans="1:195">
      <c r="A90" s="19" t="s">
        <v>127</v>
      </c>
      <c r="B90" s="20">
        <v>7.53</v>
      </c>
      <c r="C90" s="21">
        <v>25</v>
      </c>
      <c r="D90" s="20">
        <v>4.2699999999999996</v>
      </c>
      <c r="E90" s="20">
        <v>1.98</v>
      </c>
      <c r="F90" s="21">
        <v>39</v>
      </c>
      <c r="G90" s="21">
        <v>11.5</v>
      </c>
      <c r="H90" s="22">
        <f t="shared" si="56"/>
        <v>2.1565656565656566</v>
      </c>
      <c r="J90" s="31">
        <v>517</v>
      </c>
      <c r="K90" s="37" t="s">
        <v>127</v>
      </c>
      <c r="L90" s="31">
        <v>470</v>
      </c>
      <c r="M90" s="37" t="s">
        <v>127</v>
      </c>
      <c r="N90" s="31">
        <v>454</v>
      </c>
      <c r="O90" s="37" t="s">
        <v>127</v>
      </c>
      <c r="P90" s="31">
        <v>436</v>
      </c>
      <c r="Q90" s="37" t="s">
        <v>127</v>
      </c>
      <c r="R90" s="31">
        <v>416</v>
      </c>
      <c r="S90" s="37" t="s">
        <v>127</v>
      </c>
      <c r="T90" s="31">
        <v>396</v>
      </c>
      <c r="U90" s="37" t="s">
        <v>127</v>
      </c>
      <c r="V90" s="31">
        <v>374</v>
      </c>
      <c r="W90" s="37" t="s">
        <v>127</v>
      </c>
      <c r="X90" s="31">
        <v>352</v>
      </c>
      <c r="Y90" s="37" t="s">
        <v>127</v>
      </c>
      <c r="Z90" s="31">
        <v>329</v>
      </c>
      <c r="AA90" s="37" t="s">
        <v>127</v>
      </c>
      <c r="AB90" s="31">
        <v>306</v>
      </c>
      <c r="AC90" s="37" t="s">
        <v>127</v>
      </c>
      <c r="AD90" s="31">
        <v>283</v>
      </c>
      <c r="AE90" s="37" t="s">
        <v>127</v>
      </c>
      <c r="AF90" s="31">
        <v>260</v>
      </c>
      <c r="AG90" s="37" t="s">
        <v>127</v>
      </c>
      <c r="AH90" s="31">
        <v>238</v>
      </c>
      <c r="AI90" s="37" t="s">
        <v>127</v>
      </c>
      <c r="AJ90" s="31">
        <v>217</v>
      </c>
      <c r="AK90" s="37" t="s">
        <v>127</v>
      </c>
      <c r="AL90" s="31">
        <v>196</v>
      </c>
      <c r="AM90" s="37" t="s">
        <v>127</v>
      </c>
      <c r="AN90" s="31">
        <v>177</v>
      </c>
      <c r="AO90" s="37" t="s">
        <v>127</v>
      </c>
      <c r="AP90" s="31">
        <f t="shared" si="58"/>
        <v>161.5</v>
      </c>
      <c r="AQ90" s="37" t="s">
        <v>127</v>
      </c>
      <c r="AR90" s="31">
        <v>146</v>
      </c>
      <c r="AS90" s="37" t="s">
        <v>127</v>
      </c>
      <c r="AT90" s="31">
        <f t="shared" si="59"/>
        <v>134.5</v>
      </c>
      <c r="AU90" s="37" t="s">
        <v>127</v>
      </c>
      <c r="AV90" s="31">
        <v>123</v>
      </c>
      <c r="AW90" s="37" t="s">
        <v>127</v>
      </c>
      <c r="AX90" s="31">
        <f t="shared" si="60"/>
        <v>114</v>
      </c>
      <c r="AY90" s="37" t="s">
        <v>127</v>
      </c>
      <c r="AZ90" s="31">
        <v>105</v>
      </c>
      <c r="BA90" s="37" t="s">
        <v>127</v>
      </c>
      <c r="BB90" s="31">
        <f t="shared" si="57"/>
        <v>97.6</v>
      </c>
      <c r="BC90" s="37" t="s">
        <v>127</v>
      </c>
      <c r="BD90" s="31">
        <v>90.2</v>
      </c>
      <c r="BE90" s="37" t="s">
        <v>127</v>
      </c>
      <c r="BF90" s="31">
        <f t="shared" si="61"/>
        <v>84.4</v>
      </c>
      <c r="BG90" s="37" t="s">
        <v>127</v>
      </c>
      <c r="BH90" s="31">
        <v>78.599999999999994</v>
      </c>
      <c r="BI90" s="37" t="s">
        <v>127</v>
      </c>
      <c r="BJ90" s="31">
        <f t="shared" si="62"/>
        <v>73.849999999999994</v>
      </c>
      <c r="BK90" s="37" t="s">
        <v>127</v>
      </c>
      <c r="BL90" s="31">
        <v>69.099999999999994</v>
      </c>
      <c r="BM90" s="37" t="s">
        <v>127</v>
      </c>
      <c r="BN90" s="31" t="s">
        <v>135</v>
      </c>
      <c r="BO90" s="37" t="s">
        <v>127</v>
      </c>
      <c r="BP90" s="31" t="s">
        <v>135</v>
      </c>
      <c r="BQ90" s="37" t="s">
        <v>127</v>
      </c>
      <c r="BR90" s="31" t="s">
        <v>135</v>
      </c>
      <c r="BS90" s="37" t="s">
        <v>127</v>
      </c>
      <c r="BT90" s="31" t="s">
        <v>135</v>
      </c>
      <c r="BU90" s="37" t="s">
        <v>127</v>
      </c>
      <c r="BV90" s="31" t="s">
        <v>135</v>
      </c>
      <c r="BW90" s="37" t="s">
        <v>127</v>
      </c>
      <c r="BX90" s="31" t="s">
        <v>135</v>
      </c>
      <c r="BY90" s="37" t="s">
        <v>127</v>
      </c>
      <c r="BZ90" s="31" t="s">
        <v>135</v>
      </c>
      <c r="CA90" s="37" t="s">
        <v>127</v>
      </c>
      <c r="CB90" s="31" t="s">
        <v>135</v>
      </c>
      <c r="CC90" s="37" t="s">
        <v>127</v>
      </c>
      <c r="CD90" s="31" t="s">
        <v>135</v>
      </c>
      <c r="CE90" s="37" t="s">
        <v>127</v>
      </c>
      <c r="CF90" s="31" t="s">
        <v>135</v>
      </c>
      <c r="CG90" s="37" t="s">
        <v>127</v>
      </c>
      <c r="CH90" s="31" t="s">
        <v>135</v>
      </c>
      <c r="CI90" s="37" t="s">
        <v>127</v>
      </c>
      <c r="CJ90" s="31" t="s">
        <v>135</v>
      </c>
      <c r="CK90" s="37" t="s">
        <v>127</v>
      </c>
      <c r="CL90" s="31" t="s">
        <v>135</v>
      </c>
      <c r="CM90" s="37" t="s">
        <v>127</v>
      </c>
      <c r="CN90" s="31" t="s">
        <v>135</v>
      </c>
      <c r="CO90" s="37" t="s">
        <v>127</v>
      </c>
      <c r="CP90" s="31" t="s">
        <v>135</v>
      </c>
      <c r="CQ90" s="37" t="s">
        <v>127</v>
      </c>
      <c r="CR90" s="31" t="s">
        <v>135</v>
      </c>
      <c r="CS90" s="37" t="s">
        <v>127</v>
      </c>
      <c r="CT90" s="31" t="s">
        <v>135</v>
      </c>
      <c r="CU90" s="37" t="s">
        <v>127</v>
      </c>
      <c r="CV90" s="31" t="s">
        <v>135</v>
      </c>
      <c r="CW90" s="37" t="s">
        <v>127</v>
      </c>
      <c r="CX90" s="44"/>
      <c r="CY90" s="44"/>
      <c r="CZ90" s="31">
        <v>344</v>
      </c>
      <c r="DA90" s="37" t="s">
        <v>127</v>
      </c>
      <c r="DB90" s="31">
        <v>313</v>
      </c>
      <c r="DC90" s="37" t="s">
        <v>127</v>
      </c>
      <c r="DD90" s="31">
        <v>302</v>
      </c>
      <c r="DE90" s="37" t="s">
        <v>127</v>
      </c>
      <c r="DF90" s="31">
        <v>290</v>
      </c>
      <c r="DG90" s="37" t="s">
        <v>127</v>
      </c>
      <c r="DH90" s="31">
        <v>277</v>
      </c>
      <c r="DI90" s="37" t="s">
        <v>127</v>
      </c>
      <c r="DJ90" s="31">
        <v>263</v>
      </c>
      <c r="DK90" s="37" t="s">
        <v>127</v>
      </c>
      <c r="DL90" s="31">
        <v>249</v>
      </c>
      <c r="DM90" s="37" t="s">
        <v>127</v>
      </c>
      <c r="DN90" s="31">
        <v>234</v>
      </c>
      <c r="DO90" s="37" t="s">
        <v>127</v>
      </c>
      <c r="DP90" s="31">
        <v>219</v>
      </c>
      <c r="DQ90" s="37" t="s">
        <v>127</v>
      </c>
      <c r="DR90" s="31">
        <v>203</v>
      </c>
      <c r="DS90" s="37" t="s">
        <v>127</v>
      </c>
      <c r="DT90" s="31">
        <v>188</v>
      </c>
      <c r="DU90" s="37" t="s">
        <v>127</v>
      </c>
      <c r="DV90" s="31">
        <v>173</v>
      </c>
      <c r="DW90" s="37" t="s">
        <v>127</v>
      </c>
      <c r="DX90" s="31">
        <v>158</v>
      </c>
      <c r="DY90" s="37" t="s">
        <v>127</v>
      </c>
      <c r="DZ90" s="31">
        <v>144</v>
      </c>
      <c r="EA90" s="37" t="s">
        <v>127</v>
      </c>
      <c r="EB90" s="31">
        <v>130</v>
      </c>
      <c r="EC90" s="37" t="s">
        <v>127</v>
      </c>
      <c r="ED90" s="31">
        <v>118</v>
      </c>
      <c r="EE90" s="37" t="s">
        <v>127</v>
      </c>
      <c r="EF90" s="31">
        <f t="shared" si="67"/>
        <v>107.6</v>
      </c>
      <c r="EG90" s="37" t="s">
        <v>127</v>
      </c>
      <c r="EH90" s="31">
        <v>97.2</v>
      </c>
      <c r="EI90" s="37" t="s">
        <v>127</v>
      </c>
      <c r="EJ90" s="31">
        <f t="shared" si="68"/>
        <v>89.45</v>
      </c>
      <c r="EK90" s="37" t="s">
        <v>127</v>
      </c>
      <c r="EL90" s="31">
        <v>81.7</v>
      </c>
      <c r="EM90" s="37" t="s">
        <v>127</v>
      </c>
      <c r="EN90" s="31">
        <f t="shared" si="69"/>
        <v>75.650000000000006</v>
      </c>
      <c r="EO90" s="37" t="s">
        <v>127</v>
      </c>
      <c r="EP90" s="31">
        <v>69.599999999999994</v>
      </c>
      <c r="EQ90" s="37" t="s">
        <v>127</v>
      </c>
      <c r="ER90" s="31">
        <f t="shared" si="70"/>
        <v>64.8</v>
      </c>
      <c r="ES90" s="37" t="s">
        <v>127</v>
      </c>
      <c r="ET90" s="31">
        <v>60</v>
      </c>
      <c r="EU90" s="37" t="s">
        <v>127</v>
      </c>
      <c r="EV90" s="31">
        <f t="shared" si="71"/>
        <v>56.15</v>
      </c>
      <c r="EW90" s="37" t="s">
        <v>127</v>
      </c>
      <c r="EX90" s="31">
        <v>52.3</v>
      </c>
      <c r="EY90" s="37" t="s">
        <v>127</v>
      </c>
      <c r="EZ90" s="31">
        <f t="shared" si="72"/>
        <v>49.15</v>
      </c>
      <c r="FA90" s="37" t="s">
        <v>127</v>
      </c>
      <c r="FB90" s="31">
        <v>46</v>
      </c>
      <c r="FC90" s="37" t="s">
        <v>127</v>
      </c>
      <c r="FD90" s="31" t="s">
        <v>161</v>
      </c>
      <c r="FE90" s="37" t="s">
        <v>127</v>
      </c>
      <c r="FF90" s="31" t="s">
        <v>161</v>
      </c>
      <c r="FG90" s="37" t="s">
        <v>127</v>
      </c>
      <c r="FH90" s="31" t="s">
        <v>161</v>
      </c>
      <c r="FI90" s="37" t="s">
        <v>127</v>
      </c>
      <c r="FJ90" s="31" t="s">
        <v>161</v>
      </c>
      <c r="FK90" s="37" t="s">
        <v>127</v>
      </c>
      <c r="FL90" s="31" t="s">
        <v>161</v>
      </c>
      <c r="FM90" s="37" t="s">
        <v>127</v>
      </c>
      <c r="FN90" s="31" t="s">
        <v>161</v>
      </c>
      <c r="FO90" s="37" t="s">
        <v>127</v>
      </c>
      <c r="FP90" s="31" t="s">
        <v>161</v>
      </c>
      <c r="FQ90" s="37" t="s">
        <v>127</v>
      </c>
      <c r="FR90" s="31" t="s">
        <v>161</v>
      </c>
      <c r="FS90" s="37" t="s">
        <v>127</v>
      </c>
      <c r="FT90" s="31" t="s">
        <v>135</v>
      </c>
      <c r="FU90" s="37" t="s">
        <v>127</v>
      </c>
      <c r="FV90" s="31" t="s">
        <v>135</v>
      </c>
      <c r="FW90" s="37" t="s">
        <v>127</v>
      </c>
      <c r="FX90" s="31" t="s">
        <v>135</v>
      </c>
      <c r="FY90" s="37" t="s">
        <v>127</v>
      </c>
      <c r="FZ90" s="31" t="s">
        <v>135</v>
      </c>
      <c r="GA90" s="37" t="s">
        <v>127</v>
      </c>
      <c r="GB90" s="31" t="s">
        <v>135</v>
      </c>
      <c r="GC90" s="37" t="s">
        <v>127</v>
      </c>
      <c r="GD90" s="31" t="s">
        <v>135</v>
      </c>
      <c r="GE90" s="37" t="s">
        <v>127</v>
      </c>
      <c r="GF90" s="31" t="s">
        <v>135</v>
      </c>
      <c r="GG90" s="37" t="s">
        <v>127</v>
      </c>
      <c r="GH90" s="31" t="s">
        <v>135</v>
      </c>
      <c r="GI90" s="37" t="s">
        <v>127</v>
      </c>
      <c r="GJ90" s="31" t="s">
        <v>135</v>
      </c>
      <c r="GK90" s="37" t="s">
        <v>127</v>
      </c>
      <c r="GL90" s="31" t="s">
        <v>135</v>
      </c>
      <c r="GM90" s="37" t="s">
        <v>127</v>
      </c>
    </row>
    <row r="91" spans="1:195">
      <c r="A91" s="19" t="s">
        <v>128</v>
      </c>
      <c r="B91" s="20">
        <v>9.15</v>
      </c>
      <c r="C91" s="21">
        <v>27.1</v>
      </c>
      <c r="D91" s="20">
        <v>4.1900000000000004</v>
      </c>
      <c r="E91" s="20">
        <v>1.94</v>
      </c>
      <c r="F91" s="21">
        <v>33</v>
      </c>
      <c r="G91" s="20">
        <v>9.7100000000000009</v>
      </c>
      <c r="H91" s="22">
        <f t="shared" si="56"/>
        <v>2.15979381443299</v>
      </c>
      <c r="J91" s="31">
        <v>437</v>
      </c>
      <c r="K91" s="37" t="s">
        <v>128</v>
      </c>
      <c r="L91" s="31">
        <v>395</v>
      </c>
      <c r="M91" s="37" t="s">
        <v>128</v>
      </c>
      <c r="N91" s="31">
        <v>381</v>
      </c>
      <c r="O91" s="37" t="s">
        <v>128</v>
      </c>
      <c r="P91" s="31">
        <v>365</v>
      </c>
      <c r="Q91" s="37" t="s">
        <v>128</v>
      </c>
      <c r="R91" s="31">
        <v>348</v>
      </c>
      <c r="S91" s="37" t="s">
        <v>128</v>
      </c>
      <c r="T91" s="31">
        <v>330</v>
      </c>
      <c r="U91" s="37" t="s">
        <v>128</v>
      </c>
      <c r="V91" s="31">
        <v>311</v>
      </c>
      <c r="W91" s="37" t="s">
        <v>128</v>
      </c>
      <c r="X91" s="31">
        <v>292</v>
      </c>
      <c r="Y91" s="37" t="s">
        <v>128</v>
      </c>
      <c r="Z91" s="31">
        <v>272</v>
      </c>
      <c r="AA91" s="37" t="s">
        <v>128</v>
      </c>
      <c r="AB91" s="31">
        <v>253</v>
      </c>
      <c r="AC91" s="37" t="s">
        <v>128</v>
      </c>
      <c r="AD91" s="31">
        <v>233</v>
      </c>
      <c r="AE91" s="37" t="s">
        <v>128</v>
      </c>
      <c r="AF91" s="31">
        <v>214</v>
      </c>
      <c r="AG91" s="37" t="s">
        <v>128</v>
      </c>
      <c r="AH91" s="31">
        <v>195</v>
      </c>
      <c r="AI91" s="37" t="s">
        <v>128</v>
      </c>
      <c r="AJ91" s="31">
        <v>177</v>
      </c>
      <c r="AK91" s="37" t="s">
        <v>128</v>
      </c>
      <c r="AL91" s="31">
        <v>159</v>
      </c>
      <c r="AM91" s="37" t="s">
        <v>128</v>
      </c>
      <c r="AN91" s="31">
        <v>143</v>
      </c>
      <c r="AO91" s="37" t="s">
        <v>128</v>
      </c>
      <c r="AP91" s="31">
        <f t="shared" si="58"/>
        <v>130.5</v>
      </c>
      <c r="AQ91" s="37" t="s">
        <v>128</v>
      </c>
      <c r="AR91" s="31">
        <v>118</v>
      </c>
      <c r="AS91" s="37" t="s">
        <v>128</v>
      </c>
      <c r="AT91" s="31">
        <f t="shared" si="59"/>
        <v>108.75</v>
      </c>
      <c r="AU91" s="37" t="s">
        <v>128</v>
      </c>
      <c r="AV91" s="31">
        <v>99.5</v>
      </c>
      <c r="AW91" s="37" t="s">
        <v>128</v>
      </c>
      <c r="AX91" s="31">
        <f t="shared" si="60"/>
        <v>92.15</v>
      </c>
      <c r="AY91" s="37" t="s">
        <v>128</v>
      </c>
      <c r="AZ91" s="31">
        <v>84.8</v>
      </c>
      <c r="BA91" s="37" t="s">
        <v>128</v>
      </c>
      <c r="BB91" s="31">
        <f t="shared" si="57"/>
        <v>78.949999999999989</v>
      </c>
      <c r="BC91" s="37" t="s">
        <v>128</v>
      </c>
      <c r="BD91" s="31">
        <v>73.099999999999994</v>
      </c>
      <c r="BE91" s="37" t="s">
        <v>128</v>
      </c>
      <c r="BF91" s="31">
        <f t="shared" si="61"/>
        <v>68.400000000000006</v>
      </c>
      <c r="BG91" s="37" t="s">
        <v>128</v>
      </c>
      <c r="BH91" s="31">
        <v>63.7</v>
      </c>
      <c r="BI91" s="37" t="s">
        <v>128</v>
      </c>
      <c r="BJ91" s="31">
        <f t="shared" si="62"/>
        <v>59.85</v>
      </c>
      <c r="BK91" s="37" t="s">
        <v>128</v>
      </c>
      <c r="BL91" s="31">
        <v>56</v>
      </c>
      <c r="BM91" s="37" t="s">
        <v>128</v>
      </c>
      <c r="BN91" s="31" t="s">
        <v>135</v>
      </c>
      <c r="BO91" s="37" t="s">
        <v>128</v>
      </c>
      <c r="BP91" s="31" t="s">
        <v>135</v>
      </c>
      <c r="BQ91" s="37" t="s">
        <v>128</v>
      </c>
      <c r="BR91" s="31" t="s">
        <v>135</v>
      </c>
      <c r="BS91" s="37" t="s">
        <v>128</v>
      </c>
      <c r="BT91" s="31" t="s">
        <v>135</v>
      </c>
      <c r="BU91" s="37" t="s">
        <v>128</v>
      </c>
      <c r="BV91" s="31" t="s">
        <v>135</v>
      </c>
      <c r="BW91" s="37" t="s">
        <v>128</v>
      </c>
      <c r="BX91" s="31" t="s">
        <v>135</v>
      </c>
      <c r="BY91" s="37" t="s">
        <v>128</v>
      </c>
      <c r="BZ91" s="31" t="s">
        <v>135</v>
      </c>
      <c r="CA91" s="37" t="s">
        <v>128</v>
      </c>
      <c r="CB91" s="31" t="s">
        <v>135</v>
      </c>
      <c r="CC91" s="37" t="s">
        <v>128</v>
      </c>
      <c r="CD91" s="31" t="s">
        <v>135</v>
      </c>
      <c r="CE91" s="37" t="s">
        <v>128</v>
      </c>
      <c r="CF91" s="31" t="s">
        <v>135</v>
      </c>
      <c r="CG91" s="37" t="s">
        <v>128</v>
      </c>
      <c r="CH91" s="31" t="s">
        <v>135</v>
      </c>
      <c r="CI91" s="37" t="s">
        <v>128</v>
      </c>
      <c r="CJ91" s="31" t="s">
        <v>135</v>
      </c>
      <c r="CK91" s="37" t="s">
        <v>128</v>
      </c>
      <c r="CL91" s="31" t="s">
        <v>135</v>
      </c>
      <c r="CM91" s="37" t="s">
        <v>128</v>
      </c>
      <c r="CN91" s="31" t="s">
        <v>135</v>
      </c>
      <c r="CO91" s="37" t="s">
        <v>128</v>
      </c>
      <c r="CP91" s="31" t="s">
        <v>135</v>
      </c>
      <c r="CQ91" s="37" t="s">
        <v>128</v>
      </c>
      <c r="CR91" s="31" t="s">
        <v>135</v>
      </c>
      <c r="CS91" s="37" t="s">
        <v>128</v>
      </c>
      <c r="CT91" s="31" t="s">
        <v>135</v>
      </c>
      <c r="CU91" s="37" t="s">
        <v>128</v>
      </c>
      <c r="CV91" s="31" t="s">
        <v>135</v>
      </c>
      <c r="CW91" s="37" t="s">
        <v>128</v>
      </c>
      <c r="CX91" s="44"/>
      <c r="CY91" s="44"/>
      <c r="CZ91" s="31">
        <v>291</v>
      </c>
      <c r="DA91" s="37" t="s">
        <v>128</v>
      </c>
      <c r="DB91" s="31">
        <v>263</v>
      </c>
      <c r="DC91" s="37" t="s">
        <v>128</v>
      </c>
      <c r="DD91" s="31">
        <v>253</v>
      </c>
      <c r="DE91" s="37" t="s">
        <v>128</v>
      </c>
      <c r="DF91" s="31">
        <v>243</v>
      </c>
      <c r="DG91" s="37" t="s">
        <v>128</v>
      </c>
      <c r="DH91" s="31">
        <v>232</v>
      </c>
      <c r="DI91" s="37" t="s">
        <v>128</v>
      </c>
      <c r="DJ91" s="31">
        <v>220</v>
      </c>
      <c r="DK91" s="37" t="s">
        <v>128</v>
      </c>
      <c r="DL91" s="31">
        <v>207</v>
      </c>
      <c r="DM91" s="37" t="s">
        <v>128</v>
      </c>
      <c r="DN91" s="31">
        <v>194</v>
      </c>
      <c r="DO91" s="37" t="s">
        <v>128</v>
      </c>
      <c r="DP91" s="31">
        <v>181</v>
      </c>
      <c r="DQ91" s="37" t="s">
        <v>128</v>
      </c>
      <c r="DR91" s="31">
        <v>168</v>
      </c>
      <c r="DS91" s="37" t="s">
        <v>128</v>
      </c>
      <c r="DT91" s="31">
        <v>155</v>
      </c>
      <c r="DU91" s="37" t="s">
        <v>128</v>
      </c>
      <c r="DV91" s="31">
        <v>142</v>
      </c>
      <c r="DW91" s="37" t="s">
        <v>128</v>
      </c>
      <c r="DX91" s="31">
        <v>130</v>
      </c>
      <c r="DY91" s="37" t="s">
        <v>128</v>
      </c>
      <c r="DZ91" s="31">
        <v>117</v>
      </c>
      <c r="EA91" s="37" t="s">
        <v>128</v>
      </c>
      <c r="EB91" s="31">
        <v>106</v>
      </c>
      <c r="EC91" s="37" t="s">
        <v>128</v>
      </c>
      <c r="ED91" s="31">
        <v>95.4</v>
      </c>
      <c r="EE91" s="37" t="s">
        <v>128</v>
      </c>
      <c r="EF91" s="31">
        <f t="shared" si="67"/>
        <v>87.1</v>
      </c>
      <c r="EG91" s="37" t="s">
        <v>128</v>
      </c>
      <c r="EH91" s="31">
        <v>78.8</v>
      </c>
      <c r="EI91" s="37" t="s">
        <v>128</v>
      </c>
      <c r="EJ91" s="31">
        <f t="shared" si="68"/>
        <v>72.5</v>
      </c>
      <c r="EK91" s="37" t="s">
        <v>128</v>
      </c>
      <c r="EL91" s="31">
        <v>66.2</v>
      </c>
      <c r="EM91" s="37" t="s">
        <v>128</v>
      </c>
      <c r="EN91" s="31">
        <f t="shared" si="69"/>
        <v>61.3</v>
      </c>
      <c r="EO91" s="37" t="s">
        <v>128</v>
      </c>
      <c r="EP91" s="31">
        <v>56.4</v>
      </c>
      <c r="EQ91" s="37" t="s">
        <v>128</v>
      </c>
      <c r="ER91" s="31">
        <f t="shared" si="70"/>
        <v>52.55</v>
      </c>
      <c r="ES91" s="37" t="s">
        <v>128</v>
      </c>
      <c r="ET91" s="31">
        <v>48.7</v>
      </c>
      <c r="EU91" s="37" t="s">
        <v>128</v>
      </c>
      <c r="EV91" s="31">
        <f t="shared" si="71"/>
        <v>45.55</v>
      </c>
      <c r="EW91" s="37" t="s">
        <v>128</v>
      </c>
      <c r="EX91" s="31">
        <v>42.4</v>
      </c>
      <c r="EY91" s="37" t="s">
        <v>128</v>
      </c>
      <c r="EZ91" s="31">
        <f t="shared" si="72"/>
        <v>39.849999999999994</v>
      </c>
      <c r="FA91" s="37" t="s">
        <v>128</v>
      </c>
      <c r="FB91" s="31">
        <v>37.299999999999997</v>
      </c>
      <c r="FC91" s="37" t="s">
        <v>128</v>
      </c>
      <c r="FD91" s="31" t="s">
        <v>135</v>
      </c>
      <c r="FE91" s="37" t="s">
        <v>128</v>
      </c>
      <c r="FF91" s="31" t="s">
        <v>135</v>
      </c>
      <c r="FG91" s="37" t="s">
        <v>128</v>
      </c>
      <c r="FH91" s="31" t="s">
        <v>135</v>
      </c>
      <c r="FI91" s="37" t="s">
        <v>128</v>
      </c>
      <c r="FJ91" s="31" t="s">
        <v>135</v>
      </c>
      <c r="FK91" s="37" t="s">
        <v>128</v>
      </c>
      <c r="FL91" s="31" t="s">
        <v>135</v>
      </c>
      <c r="FM91" s="37" t="s">
        <v>128</v>
      </c>
      <c r="FN91" s="31" t="s">
        <v>135</v>
      </c>
      <c r="FO91" s="37" t="s">
        <v>128</v>
      </c>
      <c r="FP91" s="31" t="s">
        <v>135</v>
      </c>
      <c r="FQ91" s="37" t="s">
        <v>128</v>
      </c>
      <c r="FR91" s="31" t="s">
        <v>135</v>
      </c>
      <c r="FS91" s="37" t="s">
        <v>128</v>
      </c>
      <c r="FT91" s="31" t="s">
        <v>135</v>
      </c>
      <c r="FU91" s="37" t="s">
        <v>128</v>
      </c>
      <c r="FV91" s="31" t="s">
        <v>135</v>
      </c>
      <c r="FW91" s="37" t="s">
        <v>128</v>
      </c>
      <c r="FX91" s="31" t="s">
        <v>135</v>
      </c>
      <c r="FY91" s="37" t="s">
        <v>128</v>
      </c>
      <c r="FZ91" s="31" t="s">
        <v>135</v>
      </c>
      <c r="GA91" s="37" t="s">
        <v>128</v>
      </c>
      <c r="GB91" s="31" t="s">
        <v>135</v>
      </c>
      <c r="GC91" s="37" t="s">
        <v>128</v>
      </c>
      <c r="GD91" s="31" t="s">
        <v>135</v>
      </c>
      <c r="GE91" s="37" t="s">
        <v>128</v>
      </c>
      <c r="GF91" s="31" t="s">
        <v>135</v>
      </c>
      <c r="GG91" s="37" t="s">
        <v>128</v>
      </c>
      <c r="GH91" s="31" t="s">
        <v>135</v>
      </c>
      <c r="GI91" s="37" t="s">
        <v>128</v>
      </c>
      <c r="GJ91" s="31" t="s">
        <v>135</v>
      </c>
      <c r="GK91" s="37" t="s">
        <v>128</v>
      </c>
      <c r="GL91" s="31" t="s">
        <v>135</v>
      </c>
      <c r="GM91" s="37" t="s">
        <v>128</v>
      </c>
    </row>
    <row r="92" spans="1:195">
      <c r="A92" s="19"/>
      <c r="B92" s="20"/>
      <c r="C92" s="21"/>
      <c r="D92" s="20"/>
      <c r="E92" s="20"/>
      <c r="F92" s="21"/>
      <c r="G92" s="20"/>
      <c r="J92" s="31"/>
      <c r="K92" s="37"/>
      <c r="L92" s="31"/>
      <c r="M92" s="37"/>
      <c r="N92" s="31"/>
      <c r="O92" s="37"/>
      <c r="P92" s="31"/>
      <c r="Q92" s="37"/>
      <c r="R92" s="31"/>
      <c r="S92" s="37"/>
      <c r="T92" s="31"/>
      <c r="U92" s="37"/>
      <c r="V92" s="31"/>
      <c r="W92" s="37"/>
      <c r="X92" s="31"/>
      <c r="Y92" s="37"/>
      <c r="Z92" s="31"/>
      <c r="AA92" s="37"/>
      <c r="AB92" s="31"/>
      <c r="AC92" s="37"/>
      <c r="AD92" s="31"/>
      <c r="AE92" s="37"/>
      <c r="AF92" s="31"/>
      <c r="AG92" s="37"/>
      <c r="AH92" s="31"/>
      <c r="AI92" s="37"/>
      <c r="AJ92" s="31"/>
      <c r="AK92" s="37"/>
      <c r="AL92" s="31"/>
      <c r="AM92" s="37"/>
      <c r="AN92" s="31"/>
      <c r="AO92" s="37"/>
      <c r="AP92" s="31"/>
      <c r="AQ92" s="37"/>
      <c r="AR92" s="31"/>
      <c r="AS92" s="37"/>
      <c r="AT92" s="31"/>
      <c r="AU92" s="37"/>
      <c r="AV92" s="31"/>
      <c r="AW92" s="37"/>
      <c r="AX92" s="31"/>
      <c r="AY92" s="37"/>
      <c r="AZ92" s="31"/>
      <c r="BA92" s="37"/>
      <c r="BB92" s="31"/>
      <c r="BC92" s="37"/>
      <c r="BD92" s="31"/>
      <c r="BE92" s="37"/>
      <c r="BF92" s="31"/>
      <c r="BG92" s="37"/>
      <c r="BH92" s="31"/>
      <c r="BI92" s="37"/>
      <c r="BJ92" s="31"/>
      <c r="BK92" s="37"/>
      <c r="BL92" s="31"/>
      <c r="BM92" s="37"/>
      <c r="BN92" s="31"/>
      <c r="BO92" s="37"/>
      <c r="BP92" s="31"/>
      <c r="BQ92" s="37"/>
      <c r="BR92" s="31"/>
      <c r="BS92" s="37"/>
      <c r="BT92" s="31"/>
      <c r="BU92" s="37"/>
      <c r="BV92" s="31"/>
      <c r="BW92" s="37"/>
      <c r="BX92" s="31"/>
      <c r="BY92" s="37"/>
      <c r="BZ92" s="31"/>
      <c r="CA92" s="37"/>
      <c r="CB92" s="31"/>
      <c r="CC92" s="37"/>
      <c r="CD92" s="31"/>
      <c r="CE92" s="37"/>
      <c r="CF92" s="31"/>
      <c r="CG92" s="37"/>
      <c r="CH92" s="31"/>
      <c r="CI92" s="37"/>
      <c r="CJ92" s="31"/>
      <c r="CK92" s="37"/>
      <c r="CL92" s="31"/>
      <c r="CM92" s="37"/>
      <c r="CN92" s="31"/>
      <c r="CO92" s="37"/>
      <c r="CP92" s="31"/>
      <c r="CQ92" s="37"/>
      <c r="CR92" s="31"/>
      <c r="CS92" s="37"/>
      <c r="CT92" s="31"/>
      <c r="CU92" s="37"/>
      <c r="CV92" s="31"/>
      <c r="CW92" s="37"/>
      <c r="CX92" s="44"/>
      <c r="CY92" s="44"/>
      <c r="CZ92" s="31"/>
      <c r="DA92" s="37"/>
      <c r="DB92" s="31"/>
      <c r="DC92" s="37"/>
      <c r="DD92" s="31"/>
      <c r="DE92" s="37"/>
      <c r="DF92" s="31"/>
      <c r="DG92" s="37"/>
      <c r="DH92" s="31"/>
      <c r="DI92" s="37"/>
      <c r="DJ92" s="31"/>
      <c r="DK92" s="37"/>
      <c r="DL92" s="31"/>
      <c r="DM92" s="37"/>
      <c r="DN92" s="31"/>
      <c r="DO92" s="37"/>
      <c r="DP92" s="31"/>
      <c r="DQ92" s="37"/>
      <c r="DR92" s="31"/>
      <c r="DS92" s="37"/>
      <c r="DT92" s="31"/>
      <c r="DU92" s="37"/>
      <c r="DV92" s="31"/>
      <c r="DW92" s="37"/>
      <c r="DX92" s="31"/>
      <c r="DY92" s="37"/>
      <c r="DZ92" s="31"/>
      <c r="EA92" s="37"/>
      <c r="EB92" s="31"/>
      <c r="EC92" s="37"/>
      <c r="ED92" s="31"/>
      <c r="EE92" s="37"/>
      <c r="EF92" s="31"/>
      <c r="EG92" s="37"/>
      <c r="EH92" s="31"/>
      <c r="EI92" s="37"/>
      <c r="EJ92" s="31"/>
      <c r="EK92" s="37"/>
      <c r="EL92" s="31"/>
      <c r="EM92" s="37"/>
      <c r="EN92" s="31"/>
      <c r="EO92" s="37"/>
      <c r="EP92" s="31"/>
      <c r="EQ92" s="37"/>
      <c r="ER92" s="31"/>
      <c r="ES92" s="37"/>
      <c r="ET92" s="31"/>
      <c r="EU92" s="37"/>
      <c r="EV92" s="31"/>
      <c r="EW92" s="37"/>
      <c r="EX92" s="31"/>
      <c r="EY92" s="37"/>
      <c r="EZ92" s="31"/>
      <c r="FA92" s="37"/>
      <c r="FB92" s="31"/>
      <c r="FC92" s="37"/>
      <c r="FD92" s="31"/>
      <c r="FE92" s="37"/>
      <c r="FF92" s="31"/>
      <c r="FG92" s="37"/>
      <c r="FH92" s="31"/>
      <c r="FI92" s="37"/>
      <c r="FJ92" s="31"/>
      <c r="FK92" s="37"/>
      <c r="FL92" s="31"/>
      <c r="FM92" s="37"/>
      <c r="FN92" s="31"/>
      <c r="FO92" s="37"/>
      <c r="FP92" s="31"/>
      <c r="FQ92" s="37"/>
      <c r="FR92" s="31"/>
      <c r="FS92" s="37"/>
      <c r="FT92" s="31"/>
      <c r="FU92" s="37"/>
      <c r="FV92" s="31"/>
      <c r="FW92" s="37"/>
      <c r="FX92" s="31"/>
      <c r="FY92" s="37"/>
      <c r="FZ92" s="31"/>
      <c r="GA92" s="37"/>
      <c r="GB92" s="31"/>
      <c r="GC92" s="37"/>
      <c r="GD92" s="31"/>
      <c r="GE92" s="37"/>
      <c r="GF92" s="31"/>
      <c r="GG92" s="37"/>
      <c r="GH92" s="31"/>
      <c r="GI92" s="37"/>
      <c r="GJ92" s="31"/>
      <c r="GK92" s="37"/>
      <c r="GL92" s="31"/>
      <c r="GM92" s="37"/>
    </row>
    <row r="93" spans="1:195">
      <c r="A93" s="19"/>
      <c r="B93" s="20"/>
      <c r="C93" s="21"/>
      <c r="D93" s="20"/>
      <c r="E93" s="20"/>
      <c r="F93" s="21"/>
      <c r="G93" s="20"/>
      <c r="J93" s="31">
        <v>0</v>
      </c>
      <c r="K93" s="31"/>
      <c r="L93" s="31">
        <v>6</v>
      </c>
      <c r="M93" s="36"/>
      <c r="N93" s="31">
        <v>7</v>
      </c>
      <c r="O93" s="36"/>
      <c r="P93" s="31">
        <v>8</v>
      </c>
      <c r="Q93" s="36"/>
      <c r="R93" s="31">
        <v>9</v>
      </c>
      <c r="S93" s="36"/>
      <c r="T93" s="31">
        <v>10</v>
      </c>
      <c r="U93" s="36"/>
      <c r="V93" s="31">
        <v>11</v>
      </c>
      <c r="W93" s="36"/>
      <c r="X93" s="31">
        <v>12</v>
      </c>
      <c r="Y93" s="36"/>
      <c r="Z93" s="31">
        <v>13</v>
      </c>
      <c r="AA93" s="36"/>
      <c r="AB93" s="31">
        <v>14</v>
      </c>
      <c r="AC93" s="36"/>
      <c r="AD93" s="31">
        <v>15</v>
      </c>
      <c r="AE93" s="36"/>
      <c r="AF93" s="31">
        <v>16</v>
      </c>
      <c r="AG93" s="36"/>
      <c r="AH93" s="31">
        <v>17</v>
      </c>
      <c r="AI93" s="36"/>
      <c r="AJ93" s="31">
        <v>18</v>
      </c>
      <c r="AK93" s="36"/>
      <c r="AL93" s="31">
        <v>19</v>
      </c>
      <c r="AM93" s="36"/>
      <c r="AN93" s="31">
        <v>20</v>
      </c>
      <c r="AO93" s="36"/>
      <c r="AP93" s="31">
        <v>21</v>
      </c>
      <c r="AQ93" s="36"/>
      <c r="AR93" s="31">
        <v>22</v>
      </c>
      <c r="AS93" s="36"/>
      <c r="AT93" s="31">
        <v>23</v>
      </c>
      <c r="AU93" s="36"/>
      <c r="AV93" s="31">
        <v>24</v>
      </c>
      <c r="AW93" s="36"/>
      <c r="AX93" s="31">
        <v>25</v>
      </c>
      <c r="AY93" s="36"/>
      <c r="AZ93" s="31">
        <v>26</v>
      </c>
      <c r="BA93" s="36"/>
      <c r="BB93" s="31">
        <v>27</v>
      </c>
      <c r="BC93" s="36"/>
      <c r="BD93" s="31">
        <v>28</v>
      </c>
      <c r="BE93" s="36"/>
      <c r="BF93" s="31">
        <v>29</v>
      </c>
      <c r="BG93" s="36"/>
      <c r="BH93" s="31">
        <v>30</v>
      </c>
      <c r="BI93" s="36"/>
      <c r="BJ93" s="31">
        <v>31</v>
      </c>
      <c r="BK93" s="36"/>
      <c r="BL93" s="31">
        <v>32</v>
      </c>
      <c r="BM93" s="36"/>
      <c r="BN93" s="31">
        <v>33</v>
      </c>
      <c r="BO93" s="36"/>
      <c r="BP93" s="31">
        <v>34</v>
      </c>
      <c r="BQ93" s="36"/>
      <c r="BR93" s="31">
        <v>35</v>
      </c>
      <c r="BS93" s="36"/>
      <c r="BT93" s="31">
        <v>36</v>
      </c>
      <c r="BU93" s="36"/>
      <c r="BV93" s="31">
        <v>37</v>
      </c>
      <c r="BW93" s="36"/>
      <c r="BX93" s="31">
        <v>38</v>
      </c>
      <c r="BY93" s="36"/>
      <c r="BZ93" s="31">
        <v>39</v>
      </c>
      <c r="CA93" s="36"/>
      <c r="CB93" s="31">
        <v>40</v>
      </c>
      <c r="CC93" s="36"/>
      <c r="CD93" s="31">
        <v>41</v>
      </c>
      <c r="CE93" s="36"/>
      <c r="CF93" s="31">
        <v>42</v>
      </c>
      <c r="CG93" s="36"/>
      <c r="CH93" s="31">
        <v>43</v>
      </c>
      <c r="CI93" s="36"/>
      <c r="CJ93" s="31">
        <v>44</v>
      </c>
      <c r="CK93" s="36"/>
      <c r="CL93" s="31">
        <v>45</v>
      </c>
      <c r="CM93" s="36"/>
      <c r="CN93" s="31">
        <v>46</v>
      </c>
      <c r="CO93" s="36"/>
      <c r="CP93" s="31">
        <v>47</v>
      </c>
      <c r="CQ93" s="36"/>
      <c r="CR93" s="31">
        <v>48</v>
      </c>
      <c r="CS93" s="36"/>
      <c r="CT93" s="31">
        <v>49</v>
      </c>
      <c r="CU93" s="36"/>
      <c r="CV93" s="31">
        <v>50</v>
      </c>
      <c r="CX93" s="44"/>
      <c r="CY93" s="44"/>
      <c r="CZ93" s="31">
        <v>0</v>
      </c>
      <c r="DA93" s="31"/>
      <c r="DB93" s="31">
        <v>6</v>
      </c>
      <c r="DC93" s="31"/>
      <c r="DD93" s="31">
        <v>7</v>
      </c>
      <c r="DE93" s="31"/>
      <c r="DF93" s="31">
        <v>8</v>
      </c>
      <c r="DG93" s="31"/>
      <c r="DH93" s="31">
        <v>9</v>
      </c>
      <c r="DI93" s="31"/>
      <c r="DJ93" s="31">
        <v>10</v>
      </c>
      <c r="DK93" s="31"/>
      <c r="DL93" s="31">
        <v>11</v>
      </c>
      <c r="DM93" s="31"/>
      <c r="DN93" s="31">
        <v>12</v>
      </c>
      <c r="DO93" s="31"/>
      <c r="DP93" s="31">
        <v>13</v>
      </c>
      <c r="DQ93" s="31"/>
      <c r="DR93" s="31">
        <v>14</v>
      </c>
      <c r="DS93" s="31"/>
      <c r="DT93" s="31">
        <v>15</v>
      </c>
      <c r="DU93" s="31"/>
      <c r="DV93" s="31">
        <v>16</v>
      </c>
      <c r="DW93" s="31"/>
      <c r="DX93" s="31">
        <v>17</v>
      </c>
      <c r="DY93" s="31"/>
      <c r="DZ93" s="31">
        <v>18</v>
      </c>
      <c r="EA93" s="31"/>
      <c r="EB93" s="31">
        <v>19</v>
      </c>
      <c r="EC93" s="31"/>
      <c r="ED93" s="31">
        <v>20</v>
      </c>
      <c r="EE93" s="31"/>
      <c r="EF93" s="31">
        <v>21</v>
      </c>
      <c r="EG93" s="31"/>
      <c r="EH93" s="31">
        <v>22</v>
      </c>
      <c r="EI93" s="31"/>
      <c r="EJ93" s="31">
        <v>23</v>
      </c>
      <c r="EK93" s="31"/>
      <c r="EL93" s="31">
        <v>24</v>
      </c>
      <c r="EM93" s="31"/>
      <c r="EN93" s="31">
        <v>25</v>
      </c>
      <c r="EO93" s="31"/>
      <c r="EP93" s="31">
        <v>26</v>
      </c>
      <c r="EQ93" s="31"/>
      <c r="ER93" s="31">
        <v>27</v>
      </c>
      <c r="ES93" s="31"/>
      <c r="ET93" s="31">
        <v>28</v>
      </c>
      <c r="EU93" s="31"/>
      <c r="EV93" s="31">
        <v>29</v>
      </c>
      <c r="EW93" s="31"/>
      <c r="EX93" s="31">
        <v>30</v>
      </c>
      <c r="EY93" s="31"/>
      <c r="EZ93" s="31">
        <v>31</v>
      </c>
      <c r="FA93" s="31"/>
      <c r="FB93" s="31">
        <v>32</v>
      </c>
      <c r="FC93" s="31"/>
      <c r="FD93" s="31">
        <v>33</v>
      </c>
      <c r="FE93" s="31"/>
      <c r="FF93" s="31">
        <v>34</v>
      </c>
      <c r="FG93" s="31"/>
      <c r="FH93" s="31">
        <v>35</v>
      </c>
      <c r="FI93" s="31"/>
      <c r="FJ93" s="31">
        <v>36</v>
      </c>
      <c r="FK93" s="31"/>
      <c r="FL93" s="31">
        <v>37</v>
      </c>
      <c r="FM93" s="31"/>
      <c r="FN93" s="31">
        <v>38</v>
      </c>
      <c r="FO93" s="31"/>
      <c r="FP93" s="31">
        <v>39</v>
      </c>
      <c r="FQ93" s="31"/>
      <c r="FR93" s="31">
        <v>40</v>
      </c>
      <c r="FS93" s="31"/>
      <c r="FT93" s="31">
        <v>41</v>
      </c>
      <c r="FU93" s="31"/>
      <c r="FV93" s="31">
        <v>42</v>
      </c>
      <c r="FW93" s="31"/>
      <c r="FX93" s="31">
        <v>43</v>
      </c>
      <c r="FY93" s="31"/>
      <c r="FZ93" s="31">
        <v>44</v>
      </c>
      <c r="GA93" s="31"/>
      <c r="GB93" s="31">
        <v>45</v>
      </c>
      <c r="GC93" s="31"/>
      <c r="GD93" s="31">
        <v>46</v>
      </c>
      <c r="GE93" s="31"/>
      <c r="GF93" s="31">
        <v>47</v>
      </c>
      <c r="GG93" s="31"/>
      <c r="GH93" s="31">
        <v>48</v>
      </c>
      <c r="GI93" s="31"/>
      <c r="GJ93" s="31">
        <v>49</v>
      </c>
      <c r="GK93" s="31"/>
      <c r="GL93" s="31">
        <v>50</v>
      </c>
    </row>
    <row r="94" spans="1:195">
      <c r="A94" s="19"/>
      <c r="B94" s="20"/>
      <c r="C94" s="21"/>
      <c r="D94" s="20"/>
      <c r="E94" s="20"/>
      <c r="F94" s="21"/>
      <c r="G94" s="20"/>
      <c r="J94" s="31">
        <f t="array" ref="J94">IF($K$4=$K$4,MIN(IF(J97:J102&gt;=$K$3,J97:J102))," ")</f>
        <v>411</v>
      </c>
      <c r="K94" s="31"/>
      <c r="L94" s="31">
        <f t="array" ref="L94">IF($K$4=$K$4,MIN(IF(L97:L102&gt;=$K$3,L97:L102))," ")</f>
        <v>374</v>
      </c>
      <c r="M94" s="31"/>
      <c r="N94" s="31">
        <f t="array" ref="N94">IF($K$4=$K$4,MIN(IF(N97:N102&gt;=$K$3,N97:N102))," ")</f>
        <v>362</v>
      </c>
      <c r="O94" s="31"/>
      <c r="P94" s="31">
        <f t="array" ref="P94">IF($K$4=$K$4,MIN(IF(P97:P102&gt;=$K$3,P97:P102))," ")</f>
        <v>348</v>
      </c>
      <c r="Q94" s="31"/>
      <c r="R94" s="31">
        <f t="array" ref="R94">IF($K$4=$K$4,MIN(IF(R97:R102&gt;=$K$3,R97:R102))," ")</f>
        <v>333</v>
      </c>
      <c r="S94" s="31"/>
      <c r="T94" s="31">
        <f t="array" ref="T94">IF($K$4=$K$4,MIN(IF(T97:T102&gt;=$K$3,T97:T102))," ")</f>
        <v>317</v>
      </c>
      <c r="U94" s="31"/>
      <c r="V94" s="31">
        <f t="array" ref="V94">IF($K$4=$K$4,MIN(IF(V97:V102&gt;=$K$3,V97:V102))," ")</f>
        <v>301</v>
      </c>
      <c r="W94" s="31"/>
      <c r="X94" s="31">
        <f t="array" ref="X94">IF($K$4=$K$4,MIN(IF(X97:X102&gt;=$K$3,X97:X102))," ")</f>
        <v>283</v>
      </c>
      <c r="Y94" s="31"/>
      <c r="Z94" s="31">
        <f t="array" ref="Z94">IF($K$4=$K$4,MIN(IF(Z97:Z102&gt;=$K$3,Z97:Z102))," ")</f>
        <v>266</v>
      </c>
      <c r="AA94" s="31"/>
      <c r="AB94" s="31">
        <f t="array" ref="AB94">IF($K$4=$K$4,MIN(IF(AB97:AB102&gt;=$K$3,AB97:AB102))," ")</f>
        <v>248</v>
      </c>
      <c r="AC94" s="31"/>
      <c r="AD94" s="31">
        <f t="array" ref="AD94">IF($K$4=$K$4,MIN(IF(AD97:AD102&gt;=$K$3,AD97:AD102))," ")</f>
        <v>230</v>
      </c>
      <c r="AE94" s="31"/>
      <c r="AF94" s="31">
        <f t="array" ref="AF94">IF($K$4=$K$4,MIN(IF(AF97:AF102&gt;=$K$3,AF97:AF102))," ")</f>
        <v>212</v>
      </c>
      <c r="AG94" s="31"/>
      <c r="AH94" s="31">
        <f t="array" ref="AH94">IF($K$4=$K$4,MIN(IF(AH97:AH102&gt;=$K$3,AH97:AH102))," ")</f>
        <v>195</v>
      </c>
      <c r="AI94" s="31"/>
      <c r="AJ94" s="31">
        <f t="array" ref="AJ94">IF($K$4=$K$4,MIN(IF(AJ97:AJ102&gt;=$K$3,AJ97:AJ102))," ")</f>
        <v>203</v>
      </c>
      <c r="AK94" s="31"/>
      <c r="AL94" s="31">
        <f t="array" ref="AL94">IF($K$4=$K$4,MIN(IF(AL97:AL102&gt;=$K$3,AL97:AL102))," ")</f>
        <v>211</v>
      </c>
      <c r="AM94" s="31"/>
      <c r="AN94" s="31">
        <f t="array" ref="AN94">IF($K$4=$K$4,MIN(IF(AN97:AN102&gt;=$K$3,AN97:AN102))," ")</f>
        <v>239</v>
      </c>
      <c r="AO94" s="31"/>
      <c r="AP94" s="31">
        <f t="array" ref="AP94">IF($K$4=$K$4,MIN(IF(AP97:AP102&gt;=$K$3,AP97:AP102))," ")</f>
        <v>218.5</v>
      </c>
      <c r="AQ94" s="31"/>
      <c r="AR94" s="31">
        <f t="array" ref="AR94">IF($K$4=$K$4,MIN(IF(AR97:AR102&gt;=$K$3,AR97:AR102))," ")</f>
        <v>198</v>
      </c>
      <c r="AS94" s="31"/>
      <c r="AT94" s="31">
        <f t="array" ref="AT94">IF($K$4=$K$4,MIN(IF(AT97:AT102&gt;=$K$3,AT97:AT102))," ")</f>
        <v>224.5</v>
      </c>
      <c r="AU94" s="31"/>
      <c r="AV94" s="31">
        <f t="array" ref="AV94">IF($K$4=$K$4,MIN(IF(AV97:AV102&gt;=$K$3,AV97:AV102))," ")</f>
        <v>205</v>
      </c>
      <c r="AW94" s="31"/>
      <c r="AX94" s="31">
        <f t="array" ref="AX94">IF($K$4=$K$4,MIN(IF(AX97:AX102&gt;=$K$3,AX97:AX102))," ")</f>
        <v>223</v>
      </c>
      <c r="AY94" s="31"/>
      <c r="AZ94" s="31">
        <f t="array" ref="AZ94">IF($K$4=$K$4,MIN(IF(AZ97:AZ102&gt;=$K$3,AZ97:AZ102))," ")</f>
        <v>205</v>
      </c>
      <c r="BA94" s="31"/>
      <c r="BB94" s="31">
        <f t="array" ref="BB94">IF($K$4=$K$4,MIN(IF(BB97:BB102&gt;=$K$3,BB97:BB102))," ")</f>
        <v>0</v>
      </c>
      <c r="BC94" s="31"/>
      <c r="BD94" s="31">
        <f t="array" ref="BD94">IF($K$4=$K$4,MIN(IF(BD97:BD102&gt;=$K$3,BD97:BD102))," ")</f>
        <v>0</v>
      </c>
      <c r="BE94" s="31"/>
      <c r="BF94" s="31">
        <f t="array" ref="BF94">IF($K$4=$K$4,MIN(IF(BF97:BF102&gt;=$K$3,BF97:BF102))," ")</f>
        <v>0</v>
      </c>
      <c r="BG94" s="31"/>
      <c r="BH94" s="31">
        <f t="array" ref="BH94">IF($K$4=$K$4,MIN(IF(BH97:BH102&gt;=$K$3,BH97:BH102))," ")</f>
        <v>0</v>
      </c>
      <c r="BI94" s="31"/>
      <c r="BJ94" s="31">
        <f t="array" ref="BJ94">IF($K$4=$K$4,MIN(IF(BJ97:BJ102&gt;=$K$3,BJ97:BJ102))," ")</f>
        <v>415.45</v>
      </c>
      <c r="BK94" s="31"/>
      <c r="BL94" s="31">
        <f t="array" ref="BL94">IF($K$4=$K$4,MIN(IF(BL97:BL102&gt;=$K$3,BL97:BL102))," ")</f>
        <v>746</v>
      </c>
      <c r="BM94" s="31"/>
      <c r="BN94" s="31">
        <f t="array" ref="BN94">IF($K$4=$K$4,MIN(IF(BN97:BN102&gt;=$K$3,BN97:BN102))," ")</f>
        <v>406.05</v>
      </c>
      <c r="BO94" s="31"/>
      <c r="BP94" s="31">
        <f t="array" ref="BP94">IF($K$4=$K$4,MIN(IF(BP97:BP102&gt;=$K$3,BP97:BP102))," ")</f>
        <v>0</v>
      </c>
      <c r="BQ94" s="31"/>
      <c r="BR94" s="31">
        <f t="array" ref="BR94">IF($K$4=$K$4,MIN(IF(BR97:BR102&gt;=$K$3,BR97:BR102))," ")</f>
        <v>0</v>
      </c>
      <c r="BS94" s="31"/>
      <c r="BT94" s="31">
        <f t="array" ref="BT94">IF($K$4=$K$4,MIN(IF(BT97:BT102&gt;=$K$3,BT97:BT102))," ")</f>
        <v>0</v>
      </c>
      <c r="BU94" s="31"/>
      <c r="BV94" s="31">
        <f t="array" ref="BV94">IF($K$4=$K$4,MIN(IF(BV97:BV102&gt;=$K$3,BV97:BV102))," ")</f>
        <v>0</v>
      </c>
      <c r="BW94" s="31"/>
      <c r="BX94" s="31">
        <f t="array" ref="BX94">IF($K$4=$K$4,MIN(IF(BX97:BX102&gt;=$K$3,BX97:BX102))," ")</f>
        <v>0</v>
      </c>
      <c r="BY94" s="31"/>
      <c r="BZ94" s="31">
        <f t="array" ref="BZ94">IF($K$4=$K$4,MIN(IF(BZ97:BZ102&gt;=$K$3,BZ97:BZ102))," ")</f>
        <v>0</v>
      </c>
      <c r="CA94" s="31"/>
      <c r="CB94" s="31">
        <f t="array" ref="CB94">IF($K$4=$K$4,MIN(IF(CB97:CB102&gt;=$K$3,CB97:CB102))," ")</f>
        <v>0</v>
      </c>
      <c r="CC94" s="31"/>
      <c r="CD94" s="31">
        <f t="array" ref="CD94">IF($K$4=$K$4,MIN(IF(CD97:CD102&gt;=$K$3,CD97:CD102))," ")</f>
        <v>0</v>
      </c>
      <c r="CE94" s="31"/>
      <c r="CF94" s="31">
        <f t="array" ref="CF94">IF($K$4=$K$4,MIN(IF(CF97:CF102&gt;=$K$3,CF97:CF102))," ")</f>
        <v>0</v>
      </c>
      <c r="CG94" s="31"/>
      <c r="CH94" s="31">
        <f t="array" ref="CH94">IF($K$4=$K$4,MIN(IF(CH97:CH102&gt;=$K$3,CH97:CH102))," ")</f>
        <v>0</v>
      </c>
      <c r="CI94" s="31"/>
      <c r="CJ94" s="31">
        <f t="array" ref="CJ94">IF($K$4=$K$4,MIN(IF(CJ97:CJ102&gt;=$K$3,CJ97:CJ102))," ")</f>
        <v>0</v>
      </c>
      <c r="CK94" s="31"/>
      <c r="CL94" s="31">
        <f t="array" ref="CL94">IF($K$4=$K$4,MIN(IF(CL97:CL102&gt;=$K$3,CL97:CL102))," ")</f>
        <v>0</v>
      </c>
      <c r="CM94" s="31"/>
      <c r="CN94" s="31">
        <f t="array" ref="CN94">IF($K$4=$K$4,MIN(IF(CN97:CN102&gt;=$K$3,CN97:CN102))," ")</f>
        <v>0</v>
      </c>
      <c r="CO94" s="31"/>
      <c r="CP94" s="31">
        <f t="array" ref="CP94">IF($K$4=$K$4,MIN(IF(CP97:CP102&gt;=$K$3,CP97:CP102))," ")</f>
        <v>0</v>
      </c>
      <c r="CQ94" s="31"/>
      <c r="CR94" s="31">
        <f t="array" ref="CR94">IF($K$4=$K$4,MIN(IF(CR97:CR102&gt;=$K$3,CR97:CR102))," ")</f>
        <v>0</v>
      </c>
      <c r="CS94" s="31"/>
      <c r="CT94" s="31">
        <f t="array" ref="CT94">IF($K$4=$K$4,MIN(IF(CT97:CT102&gt;=$K$3,CT97:CT102))," ")</f>
        <v>0</v>
      </c>
      <c r="CU94" s="31"/>
      <c r="CV94" s="31">
        <f t="array" ref="CV94">IF($K$4=$K$4,MIN(IF(CV97:CV102&gt;=$K$3,CV97:CV102))," ")</f>
        <v>0</v>
      </c>
      <c r="CW94" s="31"/>
      <c r="CX94" s="44"/>
      <c r="CY94" s="44"/>
      <c r="CZ94" s="31">
        <f t="array" ref="CZ94">IF($DA$4=$DA$4,MIN(IF(CZ97:CZ102&gt;=$DA$3,CZ97:CZ102))," ")</f>
        <v>273</v>
      </c>
      <c r="DA94" s="31"/>
      <c r="DB94" s="31">
        <f t="array" ref="DB94">IF($DA$4=$DA$4,MIN(IF(DB97:DB102&gt;=$DA$3,DB97:DB102))," ")</f>
        <v>249</v>
      </c>
      <c r="DC94" s="31"/>
      <c r="DD94" s="31">
        <f t="array" ref="DD94">IF($DA$4=$DA$4,MIN(IF(DD97:DD102&gt;=$DA$3,DD97:DD102))," ")</f>
        <v>241</v>
      </c>
      <c r="DE94" s="31"/>
      <c r="DF94" s="31">
        <f t="array" ref="DF94">IF($DA$4=$DA$4,MIN(IF(DF97:DF102&gt;=$DA$3,DF97:DF102))," ")</f>
        <v>232</v>
      </c>
      <c r="DG94" s="31"/>
      <c r="DH94" s="31">
        <f t="array" ref="DH94">IF($DA$4=$DA$4,MIN(IF(DH97:DH102&gt;=$DA$3,DH97:DH102))," ")</f>
        <v>222</v>
      </c>
      <c r="DI94" s="31"/>
      <c r="DJ94" s="31">
        <f t="array" ref="DJ94">IF($DA$4=$DA$4,MIN(IF(DJ97:DJ102&gt;=$DA$3,DJ97:DJ102))," ")</f>
        <v>211</v>
      </c>
      <c r="DK94" s="31"/>
      <c r="DL94" s="31">
        <f t="array" ref="DL94">IF($DA$4=$DA$4,MIN(IF(DL97:DL102&gt;=$DA$3,DL97:DL102))," ")</f>
        <v>200</v>
      </c>
      <c r="DM94" s="31"/>
      <c r="DN94" s="31">
        <f t="array" ref="DN94">IF($DA$4=$DA$4,MIN(IF(DN97:DN102&gt;=$DA$3,DN97:DN102))," ")</f>
        <v>189</v>
      </c>
      <c r="DO94" s="31"/>
      <c r="DP94" s="31">
        <f t="array" ref="DP94">IF($DA$4=$DA$4,MIN(IF(DP97:DP102&gt;=$DA$3,DP97:DP102))," ")</f>
        <v>177</v>
      </c>
      <c r="DQ94" s="31"/>
      <c r="DR94" s="31">
        <f t="array" ref="DR94">IF($DA$4=$DA$4,MIN(IF(DR97:DR102&gt;=$DA$3,DR97:DR102))," ")</f>
        <v>187</v>
      </c>
      <c r="DS94" s="31"/>
      <c r="DT94" s="31">
        <f t="array" ref="DT94">IF($DA$4=$DA$4,MIN(IF(DT97:DT102&gt;=$DA$3,DT97:DT102))," ")</f>
        <v>174</v>
      </c>
      <c r="DU94" s="31"/>
      <c r="DV94" s="31">
        <f t="array" ref="DV94">IF($DA$4=$DA$4,MIN(IF(DV97:DV102&gt;=$DA$3,DV97:DV102))," ")</f>
        <v>183</v>
      </c>
      <c r="DW94" s="31"/>
      <c r="DX94" s="31">
        <f t="array" ref="DX94">IF($DA$4=$DA$4,MIN(IF(DX97:DX102&gt;=$DA$3,DX97:DX102))," ")</f>
        <v>209</v>
      </c>
      <c r="DY94" s="31"/>
      <c r="DZ94" s="31">
        <f t="array" ref="DZ94">IF($DA$4=$DA$4,MIN(IF(DZ97:DZ102&gt;=$DA$3,DZ97:DZ102))," ")</f>
        <v>192</v>
      </c>
      <c r="EA94" s="31"/>
      <c r="EB94" s="31">
        <f t="array" ref="EB94">IF($DA$4=$DA$4,MIN(IF(EB97:EB102&gt;=$DA$3,EB97:EB102))," ")</f>
        <v>175</v>
      </c>
      <c r="EC94" s="31"/>
      <c r="ED94" s="31">
        <f t="array" ref="ED94">IF($DA$4=$DA$4,MIN(IF(ED97:ED102&gt;=$DA$3,ED97:ED102))," ")</f>
        <v>197</v>
      </c>
      <c r="EE94" s="31"/>
      <c r="EF94" s="31">
        <f t="array" ref="EF94">IF($DA$4=$DA$4,MIN(IF(EF97:EF102&gt;=$DA$3,EF97:EF102))," ")</f>
        <v>180</v>
      </c>
      <c r="EG94" s="31"/>
      <c r="EH94" s="31">
        <f t="array" ref="EH94">IF($DA$4=$DA$4,MIN(IF(EH97:EH102&gt;=$DA$3,EH97:EH102))," ")</f>
        <v>191</v>
      </c>
      <c r="EI94" s="31"/>
      <c r="EJ94" s="31">
        <f t="array" ref="EJ94">IF($DA$4=$DA$4,MIN(IF(EJ97:EJ102&gt;=$DA$3,EJ97:EJ102))," ")</f>
        <v>175.5</v>
      </c>
      <c r="EK94" s="31"/>
      <c r="EL94" s="31">
        <f t="array" ref="EL94">IF($DA$4=$DA$4,MIN(IF(EL97:EL102&gt;=$DA$3,EL97:EL102))," ")</f>
        <v>0</v>
      </c>
      <c r="EM94" s="31"/>
      <c r="EN94" s="31">
        <f t="array" ref="EN94">IF($DA$4=$DA$4,MIN(IF(EN97:EN102&gt;=$DA$3,EN97:EN102))," ")</f>
        <v>0</v>
      </c>
      <c r="EO94" s="31"/>
      <c r="EP94" s="31">
        <f t="array" ref="EP94">IF($DA$4=$DA$4,MIN(IF(EP97:EP102&gt;=$DA$3,EP97:EP102))," ")</f>
        <v>0</v>
      </c>
      <c r="EQ94" s="31"/>
      <c r="ER94" s="31">
        <f t="array" ref="ER94">IF($DA$4=$DA$4,MIN(IF(ER97:ER102&gt;=$DA$3,ER97:ER102))," ")</f>
        <v>0</v>
      </c>
      <c r="ES94" s="31"/>
      <c r="ET94" s="31">
        <f t="array" ref="ET94">IF($DA$4=$DA$4,MIN(IF(ET97:ET102&gt;=$DA$3,ET97:ET102))," ")</f>
        <v>0</v>
      </c>
      <c r="EU94" s="31"/>
      <c r="EV94" s="31">
        <f t="array" ref="EV94">IF($DA$4=$DA$4,MIN(IF(EV97:EV102&gt;=$DA$3,EV97:EV102))," ")</f>
        <v>0</v>
      </c>
      <c r="EW94" s="31"/>
      <c r="EX94" s="31">
        <f t="array" ref="EX94">IF($DA$4=$DA$4,MIN(IF(EX97:EX102&gt;=$DA$3,EX97:EX102))," ")</f>
        <v>0</v>
      </c>
      <c r="EY94" s="31"/>
      <c r="EZ94" s="31">
        <f t="array" ref="EZ94">IF($DA$4=$DA$4,MIN(IF(EZ97:EZ102&gt;=$DA$3,EZ97:EZ102))," ")</f>
        <v>0</v>
      </c>
      <c r="FA94" s="31"/>
      <c r="FB94" s="31">
        <f t="array" ref="FB94">IF($DA$4=$DA$4,MIN(IF(FB97:FB102&gt;=$DA$3,FB97:FB102))," ")</f>
        <v>0</v>
      </c>
      <c r="FC94" s="31"/>
      <c r="FD94" s="31">
        <f t="array" ref="FD94">IF($DA$4=$DA$4,MIN(IF(FD97:FD102&gt;=$DA$3,FD97:FD102))," ")</f>
        <v>0</v>
      </c>
      <c r="FE94" s="31"/>
      <c r="FF94" s="31">
        <f t="array" ref="FF94">IF($DA$4=$DA$4,MIN(IF(FF97:FF102&gt;=$DA$3,FF97:FF102))," ")</f>
        <v>0</v>
      </c>
      <c r="FG94" s="31"/>
      <c r="FH94" s="31">
        <f t="array" ref="FH94">IF($DA$4=$DA$4,MIN(IF(FH97:FH102&gt;=$DA$3,FH97:FH102))," ")</f>
        <v>0</v>
      </c>
      <c r="FI94" s="31"/>
      <c r="FJ94" s="31">
        <f t="array" ref="FJ94">IF($DA$4=$DA$4,MIN(IF(FJ97:FJ102&gt;=$DA$3,FJ97:FJ102))," ")</f>
        <v>0</v>
      </c>
      <c r="FK94" s="31"/>
      <c r="FL94" s="31">
        <f t="array" ref="FL94">IF($DA$4=$DA$4,MIN(IF(FL97:FL102&gt;=$DA$3,FL97:FL102))," ")</f>
        <v>0</v>
      </c>
      <c r="FM94" s="31"/>
      <c r="FN94" s="31">
        <f t="array" ref="FN94">IF($DA$4=$DA$4,MIN(IF(FN97:FN102&gt;=$DA$3,FN97:FN102))," ")</f>
        <v>0</v>
      </c>
      <c r="FO94" s="31"/>
      <c r="FP94" s="31">
        <f t="array" ref="FP94">IF($DA$4=$DA$4,MIN(IF(FP97:FP102&gt;=$DA$3,FP97:FP102))," ")</f>
        <v>0</v>
      </c>
      <c r="FQ94" s="31"/>
      <c r="FR94" s="31">
        <f t="array" ref="FR94">IF($DA$4=$DA$4,MIN(IF(FR97:FR102&gt;=$DA$3,FR97:FR102))," ")</f>
        <v>0</v>
      </c>
      <c r="FS94" s="31"/>
      <c r="FT94" s="31">
        <f t="array" ref="FT94">IF($DA$4=$DA$4,MIN(IF(FT97:FT102&gt;=$DA$3,FT97:FT102))," ")</f>
        <v>0</v>
      </c>
      <c r="FU94" s="31"/>
      <c r="FV94" s="31">
        <f t="array" ref="FV94">IF($DA$4=$DA$4,MIN(IF(FV97:FV102&gt;=$DA$3,FV97:FV102))," ")</f>
        <v>0</v>
      </c>
      <c r="FW94" s="31"/>
      <c r="FX94" s="31">
        <f t="array" ref="FX94">IF($DA$4=$DA$4,MIN(IF(FX97:FX102&gt;=$DA$3,FX97:FX102))," ")</f>
        <v>0</v>
      </c>
      <c r="FY94" s="31"/>
      <c r="FZ94" s="31">
        <f t="array" ref="FZ94">IF($DA$4=$DA$4,MIN(IF(FZ97:FZ102&gt;=$DA$3,FZ97:FZ102))," ")</f>
        <v>0</v>
      </c>
      <c r="GA94" s="31"/>
      <c r="GB94" s="31">
        <f t="array" ref="GB94">IF($DA$4=$DA$4,MIN(IF(GB97:GB102&gt;=$DA$3,GB97:GB102))," ")</f>
        <v>0</v>
      </c>
      <c r="GC94" s="31"/>
      <c r="GD94" s="31">
        <f t="array" ref="GD94">IF($DA$4=$DA$4,MIN(IF(GD97:GD102&gt;=$DA$3,GD97:GD102))," ")</f>
        <v>0</v>
      </c>
      <c r="GE94" s="31"/>
      <c r="GF94" s="31">
        <f t="array" ref="GF94">IF($DA$4=$DA$4,MIN(IF(GF97:GF102&gt;=$DA$3,GF97:GF102))," ")</f>
        <v>0</v>
      </c>
      <c r="GG94" s="31"/>
      <c r="GH94" s="31">
        <f t="array" ref="GH94">IF($DA$4=$DA$4,MIN(IF(GH97:GH102&gt;=$DA$3,GH97:GH102))," ")</f>
        <v>0</v>
      </c>
      <c r="GI94" s="31"/>
      <c r="GJ94" s="31">
        <f t="array" ref="GJ94">IF($DA$4=$DA$4,MIN(IF(GJ97:GJ102&gt;=$DA$3,GJ97:GJ102))," ")</f>
        <v>0</v>
      </c>
      <c r="GK94" s="31"/>
      <c r="GL94" s="31">
        <f t="array" ref="GL94">IF($DA$4=$DA$4,MIN(IF(GL97:GL102&gt;=$DA$3,GL97:GL102))," ")</f>
        <v>0</v>
      </c>
      <c r="GM94" s="31"/>
    </row>
    <row r="95" spans="1:195">
      <c r="A95" s="19"/>
      <c r="B95" s="20"/>
      <c r="C95" s="21"/>
      <c r="D95" s="20"/>
      <c r="E95" s="20"/>
      <c r="F95" s="21"/>
      <c r="G95" s="20"/>
      <c r="J95" s="31" t="str">
        <f>VLOOKUP(J94,J97:K102,2,FALSE)</f>
        <v>W8X31</v>
      </c>
      <c r="K95" s="31"/>
      <c r="L95" s="31" t="str">
        <f>VLOOKUP(L94,L97:M102,2,FALSE)</f>
        <v>W8X31</v>
      </c>
      <c r="M95" s="31"/>
      <c r="N95" s="31" t="str">
        <f t="shared" ref="N95:BV95" si="77">VLOOKUP(N94,N97:O102,2,FALSE)</f>
        <v>W8X31</v>
      </c>
      <c r="O95" s="31"/>
      <c r="P95" s="31" t="str">
        <f>VLOOKUP(P94,P97:Q102,2,FALSE)</f>
        <v>W8X31</v>
      </c>
      <c r="Q95" s="31"/>
      <c r="R95" s="31" t="str">
        <f t="shared" si="77"/>
        <v>W8X31</v>
      </c>
      <c r="S95" s="31"/>
      <c r="T95" s="31" t="str">
        <f t="shared" si="77"/>
        <v>W8X31</v>
      </c>
      <c r="U95" s="31"/>
      <c r="V95" s="31" t="str">
        <f t="shared" si="77"/>
        <v>W8X31</v>
      </c>
      <c r="W95" s="31"/>
      <c r="X95" s="31" t="str">
        <f t="shared" si="77"/>
        <v>W8X31</v>
      </c>
      <c r="Y95" s="31"/>
      <c r="Z95" s="31" t="str">
        <f t="shared" si="77"/>
        <v>W8X31</v>
      </c>
      <c r="AA95" s="31"/>
      <c r="AB95" s="31" t="str">
        <f t="shared" si="77"/>
        <v>W8X31</v>
      </c>
      <c r="AC95" s="31"/>
      <c r="AD95" s="31" t="str">
        <f t="shared" si="77"/>
        <v>W8X31</v>
      </c>
      <c r="AE95" s="31"/>
      <c r="AF95" s="31" t="str">
        <f t="shared" si="77"/>
        <v>W8X31</v>
      </c>
      <c r="AG95" s="31"/>
      <c r="AH95" s="31" t="str">
        <f t="shared" si="77"/>
        <v>W8X31</v>
      </c>
      <c r="AI95" s="31"/>
      <c r="AJ95" s="31" t="str">
        <f t="shared" si="77"/>
        <v>W8X35</v>
      </c>
      <c r="AK95" s="31"/>
      <c r="AL95" s="31" t="str">
        <f t="shared" si="77"/>
        <v>W8X40</v>
      </c>
      <c r="AM95" s="31"/>
      <c r="AN95" s="31" t="str">
        <f t="shared" si="77"/>
        <v>W8X48</v>
      </c>
      <c r="AO95" s="31"/>
      <c r="AP95" s="31" t="str">
        <f t="shared" si="77"/>
        <v>W8X48</v>
      </c>
      <c r="AQ95" s="31"/>
      <c r="AR95" s="31" t="str">
        <f t="shared" si="77"/>
        <v>W8X48</v>
      </c>
      <c r="AS95" s="31"/>
      <c r="AT95" s="31" t="str">
        <f t="shared" si="77"/>
        <v>W8X58</v>
      </c>
      <c r="AU95" s="31"/>
      <c r="AV95" s="31" t="str">
        <f t="shared" si="77"/>
        <v>W8X58</v>
      </c>
      <c r="AW95" s="31"/>
      <c r="AX95" s="31" t="str">
        <f t="shared" si="77"/>
        <v>W8X67</v>
      </c>
      <c r="AY95" s="31"/>
      <c r="AZ95" s="31" t="str">
        <f t="shared" si="77"/>
        <v>W8X67</v>
      </c>
      <c r="BA95" s="31"/>
      <c r="BB95" s="31" t="e">
        <f t="shared" si="77"/>
        <v>#N/A</v>
      </c>
      <c r="BC95" s="31"/>
      <c r="BD95" s="31" t="e">
        <f t="shared" si="77"/>
        <v>#N/A</v>
      </c>
      <c r="BE95" s="31"/>
      <c r="BF95" s="31" t="e">
        <f t="shared" si="77"/>
        <v>#N/A</v>
      </c>
      <c r="BG95" s="31"/>
      <c r="BH95" s="31" t="e">
        <f t="shared" si="77"/>
        <v>#N/A</v>
      </c>
      <c r="BI95" s="31"/>
      <c r="BJ95" s="31" t="str">
        <f t="shared" si="77"/>
        <v>W8X40</v>
      </c>
      <c r="BK95" s="31"/>
      <c r="BL95" s="31" t="str">
        <f t="shared" si="77"/>
        <v>W8X40</v>
      </c>
      <c r="BM95" s="31"/>
      <c r="BN95" s="31" t="str">
        <f t="shared" si="77"/>
        <v>W8X40</v>
      </c>
      <c r="BO95" s="31"/>
      <c r="BP95" s="31" t="e">
        <f t="shared" si="77"/>
        <v>#N/A</v>
      </c>
      <c r="BQ95" s="31"/>
      <c r="BR95" s="31" t="e">
        <f t="shared" si="77"/>
        <v>#N/A</v>
      </c>
      <c r="BS95" s="31"/>
      <c r="BT95" s="31" t="e">
        <f t="shared" si="77"/>
        <v>#N/A</v>
      </c>
      <c r="BU95" s="31"/>
      <c r="BV95" s="31" t="e">
        <f t="shared" si="77"/>
        <v>#N/A</v>
      </c>
      <c r="BW95" s="31"/>
      <c r="BX95" s="31" t="e">
        <f t="shared" ref="BX95:CV95" si="78">VLOOKUP(BX94,BX97:BY102,2,FALSE)</f>
        <v>#N/A</v>
      </c>
      <c r="BY95" s="31"/>
      <c r="BZ95" s="31" t="e">
        <f t="shared" si="78"/>
        <v>#N/A</v>
      </c>
      <c r="CA95" s="31"/>
      <c r="CB95" s="31" t="e">
        <f t="shared" si="78"/>
        <v>#N/A</v>
      </c>
      <c r="CC95" s="31"/>
      <c r="CD95" s="31" t="e">
        <f t="shared" si="78"/>
        <v>#N/A</v>
      </c>
      <c r="CE95" s="31"/>
      <c r="CF95" s="31" t="e">
        <f t="shared" si="78"/>
        <v>#N/A</v>
      </c>
      <c r="CG95" s="31"/>
      <c r="CH95" s="31" t="e">
        <f t="shared" si="78"/>
        <v>#N/A</v>
      </c>
      <c r="CI95" s="31"/>
      <c r="CJ95" s="31" t="e">
        <f t="shared" si="78"/>
        <v>#N/A</v>
      </c>
      <c r="CK95" s="31"/>
      <c r="CL95" s="31" t="e">
        <f t="shared" si="78"/>
        <v>#N/A</v>
      </c>
      <c r="CM95" s="31"/>
      <c r="CN95" s="31" t="e">
        <f t="shared" si="78"/>
        <v>#N/A</v>
      </c>
      <c r="CO95" s="31"/>
      <c r="CP95" s="31" t="e">
        <f t="shared" si="78"/>
        <v>#N/A</v>
      </c>
      <c r="CQ95" s="31"/>
      <c r="CR95" s="31" t="e">
        <f t="shared" si="78"/>
        <v>#N/A</v>
      </c>
      <c r="CS95" s="31"/>
      <c r="CT95" s="31" t="e">
        <f t="shared" si="78"/>
        <v>#N/A</v>
      </c>
      <c r="CU95" s="31"/>
      <c r="CV95" s="31" t="e">
        <f t="shared" si="78"/>
        <v>#N/A</v>
      </c>
      <c r="CW95" s="31"/>
      <c r="CX95" s="44"/>
      <c r="CY95" s="44"/>
      <c r="CZ95" s="31" t="str">
        <f t="array" ref="CZ95">VLOOKUP(CZ94,CZ97:DA102,2,FALSE)</f>
        <v>W8X31</v>
      </c>
      <c r="DA95" s="31"/>
      <c r="DB95" s="31" t="str">
        <f t="array" ref="DB95">VLOOKUP(DB94,DB97:DC102,2,FALSE)</f>
        <v>W8X31</v>
      </c>
      <c r="DC95" s="31"/>
      <c r="DD95" s="31" t="str">
        <f t="array" ref="DD95">VLOOKUP(DD94,DD97:DE102,2,FALSE)</f>
        <v>W8X31</v>
      </c>
      <c r="DE95" s="31"/>
      <c r="DF95" s="31" t="str">
        <f t="array" ref="DF95">VLOOKUP(DF94,DF97:DG102,2,FALSE)</f>
        <v>W8X31</v>
      </c>
      <c r="DG95" s="31"/>
      <c r="DH95" s="31" t="str">
        <f t="array" ref="DH95">VLOOKUP(DH94,DH97:DI102,2,FALSE)</f>
        <v>W8X31</v>
      </c>
      <c r="DI95" s="31"/>
      <c r="DJ95" s="31" t="str">
        <f t="array" ref="DJ95">VLOOKUP(DJ94,DJ97:DK102,2,FALSE)</f>
        <v>W8X31</v>
      </c>
      <c r="DK95" s="31"/>
      <c r="DL95" s="31" t="str">
        <f t="array" ref="DL95">VLOOKUP(DL94,DL97:DM102,2,FALSE)</f>
        <v>W8X31</v>
      </c>
      <c r="DM95" s="31"/>
      <c r="DN95" s="31" t="str">
        <f t="array" ref="DN95">VLOOKUP(DN94,DN97:DO102,2,FALSE)</f>
        <v>W8X31</v>
      </c>
      <c r="DO95" s="31"/>
      <c r="DP95" s="31" t="str">
        <f t="array" ref="DP95">VLOOKUP(DP94,DP97:DQ102,2,FALSE)</f>
        <v>W8X31</v>
      </c>
      <c r="DQ95" s="31"/>
      <c r="DR95" s="31" t="str">
        <f t="array" ref="DR95">VLOOKUP(DR94,DR97:DS102,2,FALSE)</f>
        <v>W8X35</v>
      </c>
      <c r="DS95" s="31"/>
      <c r="DT95" s="31" t="str">
        <f t="array" ref="DT95">VLOOKUP(DT94,DT97:DU102,2,FALSE)</f>
        <v>W8X35</v>
      </c>
      <c r="DU95" s="31"/>
      <c r="DV95" s="31" t="str">
        <f t="array" ref="DV95">VLOOKUP(DV94,DV97:DW102,2,FALSE)</f>
        <v>W8X40</v>
      </c>
      <c r="DW95" s="31"/>
      <c r="DX95" s="31" t="str">
        <f t="array" ref="DX95">VLOOKUP(DX94,DX97:DY102,2,FALSE)</f>
        <v>W8X48</v>
      </c>
      <c r="DY95" s="31"/>
      <c r="DZ95" s="31" t="str">
        <f t="array" ref="DZ95">VLOOKUP(DZ94,DZ97:EA102,2,FALSE)</f>
        <v>W8X48</v>
      </c>
      <c r="EA95" s="31"/>
      <c r="EB95" s="31" t="str">
        <f t="array" ref="EB95">VLOOKUP(EB94,EB97:EC102,2,FALSE)</f>
        <v>W8X48</v>
      </c>
      <c r="EC95" s="31"/>
      <c r="ED95" s="31" t="str">
        <f t="array" ref="ED95">VLOOKUP(ED94,ED97:EE102,2,FALSE)</f>
        <v>W8X58</v>
      </c>
      <c r="EE95" s="31"/>
      <c r="EF95" s="31" t="str">
        <f t="array" ref="EF95">VLOOKUP(EF94,EF97:EG102,2,FALSE)</f>
        <v>W8X58</v>
      </c>
      <c r="EG95" s="31"/>
      <c r="EH95" s="31" t="str">
        <f t="array" ref="EH95">VLOOKUP(EH94,EH97:EI102,2,FALSE)</f>
        <v>W8X67</v>
      </c>
      <c r="EI95" s="31"/>
      <c r="EJ95" s="31" t="str">
        <f t="array" ref="EJ95">VLOOKUP(EJ94,EJ97:EK102,2,FALSE)</f>
        <v>W8X67</v>
      </c>
      <c r="EK95" s="31"/>
      <c r="EL95" s="31" t="e">
        <f t="array" ref="EL95">VLOOKUP(EL94,EL97:EM102,2,FALSE)</f>
        <v>#N/A</v>
      </c>
      <c r="EM95" s="31"/>
      <c r="EN95" s="31" t="e">
        <f t="array" ref="EN95">VLOOKUP(EN94,EN97:EO102,2,FALSE)</f>
        <v>#N/A</v>
      </c>
      <c r="EO95" s="31"/>
      <c r="EP95" s="31" t="e">
        <f t="array" ref="EP95">VLOOKUP(EP94,EP97:EQ102,2,FALSE)</f>
        <v>#N/A</v>
      </c>
      <c r="EQ95" s="31"/>
      <c r="ER95" s="31" t="e">
        <f t="array" ref="ER95">VLOOKUP(ER94,ER97:ES102,2,FALSE)</f>
        <v>#N/A</v>
      </c>
      <c r="ES95" s="31"/>
      <c r="ET95" s="31" t="e">
        <f t="array" ref="ET95">VLOOKUP(ET94,ET97:EU102,2,FALSE)</f>
        <v>#N/A</v>
      </c>
      <c r="EU95" s="31"/>
      <c r="EV95" s="31" t="e">
        <f t="array" ref="EV95">VLOOKUP(EV94,EV97:EW102,2,FALSE)</f>
        <v>#N/A</v>
      </c>
      <c r="EW95" s="31"/>
      <c r="EX95" s="31" t="e">
        <f t="array" ref="EX95">VLOOKUP(EX94,EX97:EY102,2,FALSE)</f>
        <v>#N/A</v>
      </c>
      <c r="EY95" s="31"/>
      <c r="EZ95" s="31" t="e">
        <f t="array" ref="EZ95">VLOOKUP(EZ94,EZ97:FA102,2,FALSE)</f>
        <v>#N/A</v>
      </c>
      <c r="FA95" s="31"/>
      <c r="FB95" s="31" t="e">
        <f t="array" ref="FB95">VLOOKUP(FB94,FB97:FC102,2,FALSE)</f>
        <v>#N/A</v>
      </c>
      <c r="FC95" s="31"/>
      <c r="FD95" s="31" t="e">
        <f t="array" ref="FD95">VLOOKUP(FD94,FD97:FE102,2,FALSE)</f>
        <v>#N/A</v>
      </c>
      <c r="FE95" s="31"/>
      <c r="FF95" s="31" t="e">
        <f t="array" ref="FF95">VLOOKUP(FF94,FF97:FG102,2,FALSE)</f>
        <v>#N/A</v>
      </c>
      <c r="FG95" s="31"/>
      <c r="FH95" s="31" t="e">
        <f t="array" ref="FH95">VLOOKUP(FH94,FH97:FI102,2,FALSE)</f>
        <v>#N/A</v>
      </c>
      <c r="FI95" s="31"/>
      <c r="FJ95" s="31" t="e">
        <f t="array" ref="FJ95">VLOOKUP(FJ94,FJ97:FK102,2,FALSE)</f>
        <v>#N/A</v>
      </c>
      <c r="FK95" s="31"/>
      <c r="FL95" s="31" t="e">
        <f t="array" ref="FL95">VLOOKUP(FL94,FL97:FM102,2,FALSE)</f>
        <v>#N/A</v>
      </c>
      <c r="FM95" s="31"/>
      <c r="FN95" s="31" t="e">
        <f t="array" ref="FN95">VLOOKUP(FN94,FN97:FO102,2,FALSE)</f>
        <v>#N/A</v>
      </c>
      <c r="FO95" s="31"/>
      <c r="FP95" s="31" t="e">
        <f t="array" ref="FP95">VLOOKUP(FP94,FP97:FQ102,2,FALSE)</f>
        <v>#N/A</v>
      </c>
      <c r="FQ95" s="31"/>
      <c r="FR95" s="31" t="e">
        <f t="array" ref="FR95">VLOOKUP(FR94,FR97:FS102,2,FALSE)</f>
        <v>#N/A</v>
      </c>
      <c r="FS95" s="31"/>
      <c r="FT95" s="31" t="e">
        <f t="array" ref="FT95">VLOOKUP(FT94,FT97:FU102,2,FALSE)</f>
        <v>#N/A</v>
      </c>
      <c r="FU95" s="31"/>
      <c r="FV95" s="31" t="e">
        <f t="array" ref="FV95">VLOOKUP(FV94,FV97:FW102,2,FALSE)</f>
        <v>#N/A</v>
      </c>
      <c r="FW95" s="31"/>
      <c r="FX95" s="31" t="e">
        <f t="array" ref="FX95">VLOOKUP(FX94,FX97:FY102,2,FALSE)</f>
        <v>#N/A</v>
      </c>
      <c r="FY95" s="31"/>
      <c r="FZ95" s="31" t="e">
        <f t="array" ref="FZ95">VLOOKUP(FZ94,FZ97:GA102,2,FALSE)</f>
        <v>#N/A</v>
      </c>
      <c r="GA95" s="31"/>
      <c r="GB95" s="31" t="e">
        <f t="array" ref="GB95">VLOOKUP(GB94,GB97:GC102,2,FALSE)</f>
        <v>#N/A</v>
      </c>
      <c r="GC95" s="31"/>
      <c r="GD95" s="31" t="e">
        <f t="array" ref="GD95">VLOOKUP(GD94,GD97:GE102,2,FALSE)</f>
        <v>#N/A</v>
      </c>
      <c r="GE95" s="31"/>
      <c r="GF95" s="31" t="e">
        <f t="array" ref="GF95">VLOOKUP(GF94,GF97:GG102,2,FALSE)</f>
        <v>#N/A</v>
      </c>
      <c r="GG95" s="31"/>
      <c r="GH95" s="31" t="e">
        <f t="array" ref="GH95">VLOOKUP(GH94,GH97:GI102,2,FALSE)</f>
        <v>#N/A</v>
      </c>
      <c r="GI95" s="31"/>
      <c r="GJ95" s="31" t="e">
        <f t="array" ref="GJ95">VLOOKUP(GJ94,GJ97:GK102,2,FALSE)</f>
        <v>#N/A</v>
      </c>
      <c r="GK95" s="31"/>
      <c r="GL95" s="31" t="e">
        <f t="array" ref="GL95">VLOOKUP(GL94,GL97:GM102,2,FALSE)</f>
        <v>#N/A</v>
      </c>
      <c r="GM95" s="31"/>
    </row>
    <row r="96" spans="1:195">
      <c r="A96" s="19"/>
      <c r="B96" s="20"/>
      <c r="C96" s="21"/>
      <c r="D96" s="20"/>
      <c r="E96" s="20"/>
      <c r="F96" s="21"/>
      <c r="G96" s="20"/>
      <c r="J96" s="31"/>
      <c r="K96" s="37"/>
      <c r="L96" s="31"/>
      <c r="M96" s="37"/>
      <c r="N96" s="31"/>
      <c r="O96" s="37"/>
      <c r="P96" s="31"/>
      <c r="Q96" s="37"/>
      <c r="R96" s="31"/>
      <c r="S96" s="37"/>
      <c r="T96" s="31"/>
      <c r="U96" s="37"/>
      <c r="V96" s="31"/>
      <c r="W96" s="37"/>
      <c r="X96" s="31"/>
      <c r="Y96" s="37"/>
      <c r="Z96" s="31"/>
      <c r="AA96" s="37"/>
      <c r="AB96" s="31"/>
      <c r="AC96" s="37"/>
      <c r="AD96" s="31"/>
      <c r="AE96" s="37"/>
      <c r="AF96" s="31"/>
      <c r="AG96" s="37"/>
      <c r="AH96" s="31"/>
      <c r="AI96" s="37"/>
      <c r="AJ96" s="31"/>
      <c r="AK96" s="37"/>
      <c r="AL96" s="31"/>
      <c r="AM96" s="37"/>
      <c r="AN96" s="31"/>
      <c r="AO96" s="37"/>
      <c r="AP96" s="31"/>
      <c r="AQ96" s="37"/>
      <c r="AR96" s="31"/>
      <c r="AS96" s="37"/>
      <c r="AT96" s="31"/>
      <c r="AU96" s="37"/>
      <c r="AV96" s="31"/>
      <c r="AW96" s="37"/>
      <c r="AX96" s="31"/>
      <c r="AY96" s="37"/>
      <c r="AZ96" s="31"/>
      <c r="BA96" s="37"/>
      <c r="BB96" s="31"/>
      <c r="BC96" s="37"/>
      <c r="BD96" s="31"/>
      <c r="BE96" s="37"/>
      <c r="BF96" s="31"/>
      <c r="BG96" s="37"/>
      <c r="BH96" s="31"/>
      <c r="BI96" s="37"/>
      <c r="BJ96" s="31"/>
      <c r="BK96" s="37"/>
      <c r="BL96" s="31"/>
      <c r="BM96" s="37"/>
      <c r="BN96" s="31"/>
      <c r="BO96" s="37"/>
      <c r="BP96" s="31"/>
      <c r="BQ96" s="37"/>
      <c r="BR96" s="31"/>
      <c r="BS96" s="37"/>
      <c r="BT96" s="31"/>
      <c r="BU96" s="37"/>
      <c r="BV96" s="31"/>
      <c r="BW96" s="37"/>
      <c r="BX96" s="31"/>
      <c r="BY96" s="37"/>
      <c r="BZ96" s="31"/>
      <c r="CA96" s="37"/>
      <c r="CB96" s="31"/>
      <c r="CC96" s="37"/>
      <c r="CD96" s="31"/>
      <c r="CE96" s="37"/>
      <c r="CF96" s="31"/>
      <c r="CG96" s="37"/>
      <c r="CH96" s="31"/>
      <c r="CI96" s="37"/>
      <c r="CJ96" s="31"/>
      <c r="CK96" s="37"/>
      <c r="CL96" s="31"/>
      <c r="CM96" s="37"/>
      <c r="CN96" s="31"/>
      <c r="CO96" s="37"/>
      <c r="CP96" s="31"/>
      <c r="CQ96" s="37"/>
      <c r="CR96" s="31"/>
      <c r="CS96" s="37"/>
      <c r="CT96" s="31"/>
      <c r="CU96" s="37"/>
      <c r="CV96" s="31"/>
      <c r="CW96" s="37"/>
      <c r="CX96" s="44"/>
      <c r="CY96" s="44"/>
      <c r="CZ96" s="31"/>
      <c r="DA96" s="37"/>
      <c r="DB96" s="31"/>
      <c r="DC96" s="37"/>
      <c r="DD96" s="31"/>
      <c r="DE96" s="37"/>
      <c r="DF96" s="31"/>
      <c r="DG96" s="37"/>
      <c r="DH96" s="31"/>
      <c r="DI96" s="37"/>
      <c r="DJ96" s="31"/>
      <c r="DK96" s="37"/>
      <c r="DL96" s="31"/>
      <c r="DM96" s="37"/>
      <c r="DN96" s="31"/>
      <c r="DO96" s="37"/>
      <c r="DP96" s="31"/>
      <c r="DQ96" s="37"/>
      <c r="DR96" s="31"/>
      <c r="DS96" s="37"/>
      <c r="DT96" s="31"/>
      <c r="DU96" s="37"/>
      <c r="DV96" s="31"/>
      <c r="DW96" s="37"/>
      <c r="DX96" s="31"/>
      <c r="DY96" s="37"/>
      <c r="DZ96" s="31"/>
      <c r="EA96" s="37"/>
      <c r="EB96" s="31"/>
      <c r="EC96" s="37"/>
      <c r="ED96" s="31"/>
      <c r="EE96" s="37"/>
      <c r="EF96" s="31"/>
      <c r="EG96" s="37"/>
      <c r="EH96" s="31"/>
      <c r="EI96" s="37"/>
      <c r="EJ96" s="31"/>
      <c r="EK96" s="37"/>
      <c r="EL96" s="31"/>
      <c r="EM96" s="37"/>
      <c r="EN96" s="31"/>
      <c r="EO96" s="37"/>
      <c r="EP96" s="31"/>
      <c r="EQ96" s="37"/>
      <c r="ER96" s="31"/>
      <c r="ES96" s="37"/>
      <c r="ET96" s="31"/>
      <c r="EU96" s="37"/>
      <c r="EV96" s="31"/>
      <c r="EW96" s="37"/>
      <c r="EX96" s="31"/>
      <c r="EY96" s="37"/>
      <c r="EZ96" s="31"/>
      <c r="FA96" s="37"/>
      <c r="FB96" s="31"/>
      <c r="FC96" s="37"/>
      <c r="FD96" s="31"/>
      <c r="FE96" s="37"/>
      <c r="FF96" s="31"/>
      <c r="FG96" s="37"/>
      <c r="FH96" s="31"/>
      <c r="FI96" s="37"/>
      <c r="FJ96" s="31"/>
      <c r="FK96" s="37"/>
      <c r="FL96" s="31"/>
      <c r="FM96" s="37"/>
      <c r="FN96" s="31"/>
      <c r="FO96" s="37"/>
      <c r="FP96" s="31"/>
      <c r="FQ96" s="37"/>
      <c r="FR96" s="31"/>
      <c r="FS96" s="37"/>
      <c r="FT96" s="31"/>
      <c r="FU96" s="37"/>
      <c r="FV96" s="31"/>
      <c r="FW96" s="37"/>
      <c r="FX96" s="31"/>
      <c r="FY96" s="37"/>
      <c r="FZ96" s="31"/>
      <c r="GA96" s="37"/>
      <c r="GB96" s="31"/>
      <c r="GC96" s="37"/>
      <c r="GD96" s="31"/>
      <c r="GE96" s="37"/>
      <c r="GF96" s="31"/>
      <c r="GG96" s="37"/>
      <c r="GH96" s="31"/>
      <c r="GI96" s="37"/>
      <c r="GJ96" s="31"/>
      <c r="GK96" s="37"/>
      <c r="GL96" s="31"/>
      <c r="GM96" s="37"/>
    </row>
    <row r="97" spans="1:195">
      <c r="A97" s="19" t="s">
        <v>129</v>
      </c>
      <c r="B97" s="20">
        <v>4.43</v>
      </c>
      <c r="C97" s="21">
        <v>11.1</v>
      </c>
      <c r="D97" s="20">
        <v>3.72</v>
      </c>
      <c r="E97" s="20">
        <v>2.12</v>
      </c>
      <c r="F97" s="21">
        <v>67</v>
      </c>
      <c r="G97" s="21">
        <v>19.7</v>
      </c>
      <c r="H97" s="22">
        <f t="shared" ref="H97:H102" si="79">D97/E97</f>
        <v>1.7547169811320755</v>
      </c>
      <c r="J97" s="31">
        <v>886</v>
      </c>
      <c r="K97" s="37" t="s">
        <v>129</v>
      </c>
      <c r="L97" s="31">
        <v>815</v>
      </c>
      <c r="M97" s="37" t="s">
        <v>129</v>
      </c>
      <c r="N97" s="31">
        <v>790</v>
      </c>
      <c r="O97" s="37" t="s">
        <v>129</v>
      </c>
      <c r="P97" s="31">
        <v>763</v>
      </c>
      <c r="Q97" s="37" t="s">
        <v>129</v>
      </c>
      <c r="R97" s="31">
        <v>733</v>
      </c>
      <c r="S97" s="37" t="s">
        <v>129</v>
      </c>
      <c r="T97" s="31">
        <v>701</v>
      </c>
      <c r="U97" s="37" t="s">
        <v>129</v>
      </c>
      <c r="V97" s="31">
        <v>668</v>
      </c>
      <c r="W97" s="37" t="s">
        <v>129</v>
      </c>
      <c r="X97" s="31">
        <v>633</v>
      </c>
      <c r="Y97" s="37" t="s">
        <v>129</v>
      </c>
      <c r="Z97" s="31">
        <v>597</v>
      </c>
      <c r="AA97" s="37" t="s">
        <v>129</v>
      </c>
      <c r="AB97" s="31">
        <v>560</v>
      </c>
      <c r="AC97" s="37" t="s">
        <v>129</v>
      </c>
      <c r="AD97" s="31">
        <v>523</v>
      </c>
      <c r="AE97" s="37" t="s">
        <v>129</v>
      </c>
      <c r="AF97" s="31">
        <v>487</v>
      </c>
      <c r="AG97" s="37" t="s">
        <v>129</v>
      </c>
      <c r="AH97" s="31">
        <v>450</v>
      </c>
      <c r="AI97" s="37" t="s">
        <v>129</v>
      </c>
      <c r="AJ97" s="31">
        <v>415</v>
      </c>
      <c r="AK97" s="37" t="s">
        <v>129</v>
      </c>
      <c r="AL97" s="31">
        <v>381</v>
      </c>
      <c r="AM97" s="37" t="s">
        <v>129</v>
      </c>
      <c r="AN97" s="31">
        <v>347</v>
      </c>
      <c r="AO97" s="37" t="s">
        <v>129</v>
      </c>
      <c r="AP97" s="31">
        <f t="shared" ref="AP97:AP102" si="80">(AN97+AR97)/2</f>
        <v>317</v>
      </c>
      <c r="AQ97" s="37" t="s">
        <v>129</v>
      </c>
      <c r="AR97" s="31">
        <v>287</v>
      </c>
      <c r="AS97" s="37" t="s">
        <v>129</v>
      </c>
      <c r="AT97" s="31">
        <f t="shared" ref="AT97:AT102" si="81">(AR97+AV97)/2</f>
        <v>264</v>
      </c>
      <c r="AU97" s="37" t="s">
        <v>129</v>
      </c>
      <c r="AV97" s="31">
        <v>241</v>
      </c>
      <c r="AW97" s="37" t="s">
        <v>129</v>
      </c>
      <c r="AX97" s="31">
        <f t="shared" ref="AX97:AX102" si="82">(AV97+AZ97)/2</f>
        <v>223</v>
      </c>
      <c r="AY97" s="37" t="s">
        <v>129</v>
      </c>
      <c r="AZ97" s="31">
        <v>205</v>
      </c>
      <c r="BA97" s="37" t="s">
        <v>129</v>
      </c>
      <c r="BB97" s="31">
        <f t="shared" ref="BB97:BB102" si="83">(AZ97+BD97)/2</f>
        <v>191</v>
      </c>
      <c r="BC97" s="37" t="s">
        <v>129</v>
      </c>
      <c r="BD97" s="31">
        <v>177</v>
      </c>
      <c r="BE97" s="37" t="s">
        <v>129</v>
      </c>
      <c r="BF97" s="31">
        <f t="shared" ref="BF97:BF102" si="84">(BD97+BH97)/2</f>
        <v>165.5</v>
      </c>
      <c r="BG97" s="37" t="s">
        <v>129</v>
      </c>
      <c r="BH97" s="31">
        <v>154</v>
      </c>
      <c r="BI97" s="37" t="s">
        <v>129</v>
      </c>
      <c r="BJ97" s="31">
        <f t="shared" ref="BJ97:BJ102" si="85">(BH97+BL97)/2</f>
        <v>145</v>
      </c>
      <c r="BK97" s="37" t="s">
        <v>129</v>
      </c>
      <c r="BL97" s="31">
        <v>136</v>
      </c>
      <c r="BM97" s="37" t="s">
        <v>129</v>
      </c>
      <c r="BN97" s="31">
        <f>(BL97+BP97)/2</f>
        <v>128</v>
      </c>
      <c r="BO97" s="37" t="s">
        <v>129</v>
      </c>
      <c r="BP97" s="31">
        <v>120</v>
      </c>
      <c r="BQ97" s="37" t="s">
        <v>129</v>
      </c>
      <c r="BR97" s="31" t="s">
        <v>135</v>
      </c>
      <c r="BS97" s="37" t="s">
        <v>129</v>
      </c>
      <c r="BT97" s="31" t="s">
        <v>135</v>
      </c>
      <c r="BU97" s="37" t="s">
        <v>129</v>
      </c>
      <c r="BV97" s="31" t="s">
        <v>135</v>
      </c>
      <c r="BW97" s="37" t="s">
        <v>129</v>
      </c>
      <c r="BX97" s="31" t="s">
        <v>135</v>
      </c>
      <c r="BY97" s="37" t="s">
        <v>129</v>
      </c>
      <c r="BZ97" s="31" t="s">
        <v>135</v>
      </c>
      <c r="CA97" s="37" t="s">
        <v>129</v>
      </c>
      <c r="CB97" s="31" t="s">
        <v>135</v>
      </c>
      <c r="CC97" s="37" t="s">
        <v>129</v>
      </c>
      <c r="CD97" s="31" t="s">
        <v>135</v>
      </c>
      <c r="CE97" s="37" t="s">
        <v>129</v>
      </c>
      <c r="CF97" s="31" t="s">
        <v>135</v>
      </c>
      <c r="CG97" s="37" t="s">
        <v>129</v>
      </c>
      <c r="CH97" s="31" t="s">
        <v>135</v>
      </c>
      <c r="CI97" s="37" t="s">
        <v>129</v>
      </c>
      <c r="CJ97" s="31" t="s">
        <v>135</v>
      </c>
      <c r="CK97" s="37" t="s">
        <v>129</v>
      </c>
      <c r="CL97" s="31" t="s">
        <v>135</v>
      </c>
      <c r="CM97" s="37" t="s">
        <v>129</v>
      </c>
      <c r="CN97" s="31" t="s">
        <v>135</v>
      </c>
      <c r="CO97" s="37" t="s">
        <v>129</v>
      </c>
      <c r="CP97" s="31" t="s">
        <v>135</v>
      </c>
      <c r="CQ97" s="37" t="s">
        <v>129</v>
      </c>
      <c r="CR97" s="31" t="s">
        <v>135</v>
      </c>
      <c r="CS97" s="37" t="s">
        <v>129</v>
      </c>
      <c r="CT97" s="31" t="s">
        <v>135</v>
      </c>
      <c r="CU97" s="37" t="s">
        <v>129</v>
      </c>
      <c r="CV97" s="31" t="s">
        <v>135</v>
      </c>
      <c r="CW97" s="37" t="s">
        <v>129</v>
      </c>
      <c r="CX97" s="44"/>
      <c r="CY97" s="44"/>
      <c r="CZ97" s="31">
        <v>590</v>
      </c>
      <c r="DA97" s="37" t="s">
        <v>129</v>
      </c>
      <c r="DB97" s="31">
        <v>542</v>
      </c>
      <c r="DC97" s="37" t="s">
        <v>129</v>
      </c>
      <c r="DD97" s="31">
        <v>526</v>
      </c>
      <c r="DE97" s="37" t="s">
        <v>129</v>
      </c>
      <c r="DF97" s="31">
        <v>508</v>
      </c>
      <c r="DG97" s="37" t="s">
        <v>129</v>
      </c>
      <c r="DH97" s="31">
        <v>488</v>
      </c>
      <c r="DI97" s="37" t="s">
        <v>129</v>
      </c>
      <c r="DJ97" s="31">
        <v>467</v>
      </c>
      <c r="DK97" s="37" t="s">
        <v>129</v>
      </c>
      <c r="DL97" s="31">
        <v>444</v>
      </c>
      <c r="DM97" s="37" t="s">
        <v>129</v>
      </c>
      <c r="DN97" s="31">
        <v>421</v>
      </c>
      <c r="DO97" s="37" t="s">
        <v>129</v>
      </c>
      <c r="DP97" s="31">
        <v>397</v>
      </c>
      <c r="DQ97" s="37" t="s">
        <v>129</v>
      </c>
      <c r="DR97" s="31">
        <v>373</v>
      </c>
      <c r="DS97" s="37" t="s">
        <v>129</v>
      </c>
      <c r="DT97" s="31">
        <v>348</v>
      </c>
      <c r="DU97" s="37" t="s">
        <v>129</v>
      </c>
      <c r="DV97" s="31">
        <v>324</v>
      </c>
      <c r="DW97" s="37" t="s">
        <v>129</v>
      </c>
      <c r="DX97" s="31">
        <v>300</v>
      </c>
      <c r="DY97" s="37" t="s">
        <v>129</v>
      </c>
      <c r="DZ97" s="31">
        <v>276</v>
      </c>
      <c r="EA97" s="37" t="s">
        <v>129</v>
      </c>
      <c r="EB97" s="31">
        <v>253</v>
      </c>
      <c r="EC97" s="37" t="s">
        <v>129</v>
      </c>
      <c r="ED97" s="31">
        <v>231</v>
      </c>
      <c r="EE97" s="37" t="s">
        <v>129</v>
      </c>
      <c r="EF97" s="31">
        <f t="shared" ref="EF97:EF102" si="86">(ED97+EH97)/2</f>
        <v>211</v>
      </c>
      <c r="EG97" s="37" t="s">
        <v>129</v>
      </c>
      <c r="EH97" s="31">
        <v>191</v>
      </c>
      <c r="EI97" s="37" t="s">
        <v>129</v>
      </c>
      <c r="EJ97" s="31">
        <f t="shared" ref="EJ97:EJ102" si="87">(EH97+EL97)/2</f>
        <v>175.5</v>
      </c>
      <c r="EK97" s="37" t="s">
        <v>129</v>
      </c>
      <c r="EL97" s="31">
        <v>160</v>
      </c>
      <c r="EM97" s="37" t="s">
        <v>129</v>
      </c>
      <c r="EN97" s="31">
        <f t="shared" ref="EN97:EN102" si="88">(EL97+EP97)/2</f>
        <v>148.5</v>
      </c>
      <c r="EO97" s="37" t="s">
        <v>129</v>
      </c>
      <c r="EP97" s="31">
        <v>137</v>
      </c>
      <c r="EQ97" s="37" t="s">
        <v>129</v>
      </c>
      <c r="ER97" s="31">
        <f t="shared" ref="ER97:ER102" si="89">(EP97+ET97)/2</f>
        <v>127.5</v>
      </c>
      <c r="ES97" s="37" t="s">
        <v>129</v>
      </c>
      <c r="ET97" s="31">
        <v>118</v>
      </c>
      <c r="EU97" s="37" t="s">
        <v>129</v>
      </c>
      <c r="EV97" s="31">
        <f t="shared" ref="EV97:EV102" si="90">(ET97+EX97)/2</f>
        <v>110.5</v>
      </c>
      <c r="EW97" s="37" t="s">
        <v>129</v>
      </c>
      <c r="EX97" s="31">
        <v>103</v>
      </c>
      <c r="EY97" s="37" t="s">
        <v>129</v>
      </c>
      <c r="EZ97" s="31">
        <f t="shared" ref="EZ97:EZ102" si="91">(EX97+FB97)/2</f>
        <v>96.65</v>
      </c>
      <c r="FA97" s="37" t="s">
        <v>129</v>
      </c>
      <c r="FB97" s="31">
        <v>90.3</v>
      </c>
      <c r="FC97" s="37" t="s">
        <v>129</v>
      </c>
      <c r="FD97" s="31">
        <f>(FB97+FF97)/2</f>
        <v>85.1</v>
      </c>
      <c r="FE97" s="37" t="s">
        <v>129</v>
      </c>
      <c r="FF97" s="31">
        <v>79.900000000000006</v>
      </c>
      <c r="FG97" s="37" t="s">
        <v>129</v>
      </c>
      <c r="FH97" s="31" t="s">
        <v>135</v>
      </c>
      <c r="FI97" s="37" t="s">
        <v>129</v>
      </c>
      <c r="FJ97" s="31" t="s">
        <v>135</v>
      </c>
      <c r="FK97" s="37" t="s">
        <v>129</v>
      </c>
      <c r="FL97" s="31" t="s">
        <v>135</v>
      </c>
      <c r="FM97" s="37" t="s">
        <v>129</v>
      </c>
      <c r="FN97" s="31" t="s">
        <v>135</v>
      </c>
      <c r="FO97" s="37" t="s">
        <v>129</v>
      </c>
      <c r="FP97" s="31" t="s">
        <v>135</v>
      </c>
      <c r="FQ97" s="37" t="s">
        <v>129</v>
      </c>
      <c r="FR97" s="31" t="s">
        <v>135</v>
      </c>
      <c r="FS97" s="37" t="s">
        <v>129</v>
      </c>
      <c r="FT97" s="31" t="s">
        <v>135</v>
      </c>
      <c r="FU97" s="37" t="s">
        <v>129</v>
      </c>
      <c r="FV97" s="31" t="s">
        <v>135</v>
      </c>
      <c r="FW97" s="37" t="s">
        <v>129</v>
      </c>
      <c r="FX97" s="31" t="s">
        <v>135</v>
      </c>
      <c r="FY97" s="37" t="s">
        <v>129</v>
      </c>
      <c r="FZ97" s="31" t="s">
        <v>135</v>
      </c>
      <c r="GA97" s="37" t="s">
        <v>129</v>
      </c>
      <c r="GB97" s="31" t="s">
        <v>135</v>
      </c>
      <c r="GC97" s="37" t="s">
        <v>129</v>
      </c>
      <c r="GD97" s="31" t="s">
        <v>135</v>
      </c>
      <c r="GE97" s="37" t="s">
        <v>129</v>
      </c>
      <c r="GF97" s="31" t="s">
        <v>135</v>
      </c>
      <c r="GG97" s="37" t="s">
        <v>129</v>
      </c>
      <c r="GH97" s="31" t="s">
        <v>135</v>
      </c>
      <c r="GI97" s="37" t="s">
        <v>129</v>
      </c>
      <c r="GJ97" s="31" t="s">
        <v>135</v>
      </c>
      <c r="GK97" s="37" t="s">
        <v>129</v>
      </c>
      <c r="GL97" s="31" t="s">
        <v>135</v>
      </c>
      <c r="GM97" s="37" t="s">
        <v>129</v>
      </c>
    </row>
    <row r="98" spans="1:195">
      <c r="A98" s="19" t="s">
        <v>130</v>
      </c>
      <c r="B98" s="20">
        <v>5.07</v>
      </c>
      <c r="C98" s="21">
        <v>12.4</v>
      </c>
      <c r="D98" s="20">
        <v>3.65</v>
      </c>
      <c r="E98" s="20">
        <v>2.1</v>
      </c>
      <c r="F98" s="21">
        <v>58</v>
      </c>
      <c r="G98" s="21">
        <v>17.100000000000001</v>
      </c>
      <c r="H98" s="22">
        <f t="shared" si="79"/>
        <v>1.7380952380952379</v>
      </c>
      <c r="J98" s="31">
        <v>769</v>
      </c>
      <c r="K98" s="37" t="s">
        <v>130</v>
      </c>
      <c r="L98" s="31">
        <v>706</v>
      </c>
      <c r="M98" s="37" t="s">
        <v>130</v>
      </c>
      <c r="N98" s="31">
        <v>685</v>
      </c>
      <c r="O98" s="37" t="s">
        <v>130</v>
      </c>
      <c r="P98" s="31">
        <v>660</v>
      </c>
      <c r="Q98" s="37" t="s">
        <v>130</v>
      </c>
      <c r="R98" s="31">
        <v>634</v>
      </c>
      <c r="S98" s="37" t="s">
        <v>130</v>
      </c>
      <c r="T98" s="31">
        <v>606</v>
      </c>
      <c r="U98" s="37" t="s">
        <v>130</v>
      </c>
      <c r="V98" s="31">
        <v>576</v>
      </c>
      <c r="W98" s="37" t="s">
        <v>130</v>
      </c>
      <c r="X98" s="31">
        <v>546</v>
      </c>
      <c r="Y98" s="37" t="s">
        <v>130</v>
      </c>
      <c r="Z98" s="31">
        <v>514</v>
      </c>
      <c r="AA98" s="37" t="s">
        <v>130</v>
      </c>
      <c r="AB98" s="31">
        <v>482</v>
      </c>
      <c r="AC98" s="37" t="s">
        <v>130</v>
      </c>
      <c r="AD98" s="31">
        <v>450</v>
      </c>
      <c r="AE98" s="37" t="s">
        <v>130</v>
      </c>
      <c r="AF98" s="31">
        <v>418</v>
      </c>
      <c r="AG98" s="37" t="s">
        <v>130</v>
      </c>
      <c r="AH98" s="31">
        <v>386</v>
      </c>
      <c r="AI98" s="37" t="s">
        <v>130</v>
      </c>
      <c r="AJ98" s="31">
        <v>355</v>
      </c>
      <c r="AK98" s="37" t="s">
        <v>130</v>
      </c>
      <c r="AL98" s="31">
        <v>325</v>
      </c>
      <c r="AM98" s="37" t="s">
        <v>130</v>
      </c>
      <c r="AN98" s="31">
        <v>296</v>
      </c>
      <c r="AO98" s="37" t="s">
        <v>130</v>
      </c>
      <c r="AP98" s="31">
        <f t="shared" si="80"/>
        <v>270</v>
      </c>
      <c r="AQ98" s="37" t="s">
        <v>130</v>
      </c>
      <c r="AR98" s="31">
        <v>244</v>
      </c>
      <c r="AS98" s="37" t="s">
        <v>130</v>
      </c>
      <c r="AT98" s="31">
        <f t="shared" si="81"/>
        <v>224.5</v>
      </c>
      <c r="AU98" s="37" t="s">
        <v>130</v>
      </c>
      <c r="AV98" s="31">
        <v>205</v>
      </c>
      <c r="AW98" s="37" t="s">
        <v>130</v>
      </c>
      <c r="AX98" s="31">
        <f t="shared" si="82"/>
        <v>190</v>
      </c>
      <c r="AY98" s="37" t="s">
        <v>130</v>
      </c>
      <c r="AZ98" s="31">
        <v>175</v>
      </c>
      <c r="BA98" s="37" t="s">
        <v>130</v>
      </c>
      <c r="BB98" s="31">
        <f t="shared" si="83"/>
        <v>163</v>
      </c>
      <c r="BC98" s="37" t="s">
        <v>130</v>
      </c>
      <c r="BD98" s="31">
        <v>151</v>
      </c>
      <c r="BE98" s="37" t="s">
        <v>130</v>
      </c>
      <c r="BF98" s="31">
        <f t="shared" si="84"/>
        <v>141</v>
      </c>
      <c r="BG98" s="37" t="s">
        <v>130</v>
      </c>
      <c r="BH98" s="31">
        <v>131</v>
      </c>
      <c r="BI98" s="37" t="s">
        <v>130</v>
      </c>
      <c r="BJ98" s="31">
        <f t="shared" si="85"/>
        <v>123.5</v>
      </c>
      <c r="BK98" s="37" t="s">
        <v>130</v>
      </c>
      <c r="BL98" s="31">
        <v>116</v>
      </c>
      <c r="BM98" s="37" t="s">
        <v>130</v>
      </c>
      <c r="BN98" s="31">
        <f>(BL98+BP98)/2</f>
        <v>109</v>
      </c>
      <c r="BO98" s="37" t="s">
        <v>130</v>
      </c>
      <c r="BP98" s="31">
        <v>102</v>
      </c>
      <c r="BQ98" s="37" t="s">
        <v>130</v>
      </c>
      <c r="BR98" s="31" t="s">
        <v>135</v>
      </c>
      <c r="BS98" s="37" t="s">
        <v>130</v>
      </c>
      <c r="BT98" s="31" t="s">
        <v>135</v>
      </c>
      <c r="BU98" s="37" t="s">
        <v>130</v>
      </c>
      <c r="BV98" s="31" t="s">
        <v>135</v>
      </c>
      <c r="BW98" s="37" t="s">
        <v>130</v>
      </c>
      <c r="BX98" s="31" t="s">
        <v>135</v>
      </c>
      <c r="BY98" s="37" t="s">
        <v>130</v>
      </c>
      <c r="BZ98" s="31" t="s">
        <v>135</v>
      </c>
      <c r="CA98" s="37" t="s">
        <v>130</v>
      </c>
      <c r="CB98" s="31" t="s">
        <v>135</v>
      </c>
      <c r="CC98" s="37" t="s">
        <v>130</v>
      </c>
      <c r="CD98" s="31" t="s">
        <v>135</v>
      </c>
      <c r="CE98" s="37" t="s">
        <v>130</v>
      </c>
      <c r="CF98" s="31" t="s">
        <v>135</v>
      </c>
      <c r="CG98" s="37" t="s">
        <v>130</v>
      </c>
      <c r="CH98" s="31" t="s">
        <v>135</v>
      </c>
      <c r="CI98" s="37" t="s">
        <v>130</v>
      </c>
      <c r="CJ98" s="31" t="s">
        <v>135</v>
      </c>
      <c r="CK98" s="37" t="s">
        <v>130</v>
      </c>
      <c r="CL98" s="31" t="s">
        <v>135</v>
      </c>
      <c r="CM98" s="37" t="s">
        <v>130</v>
      </c>
      <c r="CN98" s="31" t="s">
        <v>135</v>
      </c>
      <c r="CO98" s="37" t="s">
        <v>130</v>
      </c>
      <c r="CP98" s="31" t="s">
        <v>135</v>
      </c>
      <c r="CQ98" s="37" t="s">
        <v>130</v>
      </c>
      <c r="CR98" s="31" t="s">
        <v>135</v>
      </c>
      <c r="CS98" s="37" t="s">
        <v>130</v>
      </c>
      <c r="CT98" s="31" t="s">
        <v>135</v>
      </c>
      <c r="CU98" s="37" t="s">
        <v>130</v>
      </c>
      <c r="CV98" s="31" t="s">
        <v>135</v>
      </c>
      <c r="CW98" s="37" t="s">
        <v>130</v>
      </c>
      <c r="CX98" s="44"/>
      <c r="CY98" s="44"/>
      <c r="CZ98" s="31">
        <v>512</v>
      </c>
      <c r="DA98" s="37" t="s">
        <v>130</v>
      </c>
      <c r="DB98" s="31">
        <v>470</v>
      </c>
      <c r="DC98" s="37" t="s">
        <v>130</v>
      </c>
      <c r="DD98" s="31">
        <v>455</v>
      </c>
      <c r="DE98" s="37" t="s">
        <v>130</v>
      </c>
      <c r="DF98" s="31">
        <v>439</v>
      </c>
      <c r="DG98" s="37" t="s">
        <v>130</v>
      </c>
      <c r="DH98" s="31">
        <v>422</v>
      </c>
      <c r="DI98" s="37" t="s">
        <v>130</v>
      </c>
      <c r="DJ98" s="31">
        <v>403</v>
      </c>
      <c r="DK98" s="37" t="s">
        <v>130</v>
      </c>
      <c r="DL98" s="31">
        <v>384</v>
      </c>
      <c r="DM98" s="37" t="s">
        <v>130</v>
      </c>
      <c r="DN98" s="31">
        <v>363</v>
      </c>
      <c r="DO98" s="37" t="s">
        <v>130</v>
      </c>
      <c r="DP98" s="31">
        <v>342</v>
      </c>
      <c r="DQ98" s="37" t="s">
        <v>130</v>
      </c>
      <c r="DR98" s="31">
        <v>321</v>
      </c>
      <c r="DS98" s="37" t="s">
        <v>130</v>
      </c>
      <c r="DT98" s="31">
        <v>299</v>
      </c>
      <c r="DU98" s="37" t="s">
        <v>130</v>
      </c>
      <c r="DV98" s="31">
        <v>278</v>
      </c>
      <c r="DW98" s="37" t="s">
        <v>130</v>
      </c>
      <c r="DX98" s="31">
        <v>257</v>
      </c>
      <c r="DY98" s="37" t="s">
        <v>130</v>
      </c>
      <c r="DZ98" s="31">
        <v>236</v>
      </c>
      <c r="EA98" s="37" t="s">
        <v>130</v>
      </c>
      <c r="EB98" s="31">
        <v>216</v>
      </c>
      <c r="EC98" s="37" t="s">
        <v>130</v>
      </c>
      <c r="ED98" s="31">
        <v>197</v>
      </c>
      <c r="EE98" s="37" t="s">
        <v>130</v>
      </c>
      <c r="EF98" s="31">
        <f t="shared" si="86"/>
        <v>180</v>
      </c>
      <c r="EG98" s="37" t="s">
        <v>130</v>
      </c>
      <c r="EH98" s="31">
        <v>163</v>
      </c>
      <c r="EI98" s="37" t="s">
        <v>130</v>
      </c>
      <c r="EJ98" s="31">
        <f t="shared" si="87"/>
        <v>150</v>
      </c>
      <c r="EK98" s="37" t="s">
        <v>130</v>
      </c>
      <c r="EL98" s="31">
        <v>137</v>
      </c>
      <c r="EM98" s="37" t="s">
        <v>130</v>
      </c>
      <c r="EN98" s="31">
        <f t="shared" si="88"/>
        <v>126.5</v>
      </c>
      <c r="EO98" s="37" t="s">
        <v>130</v>
      </c>
      <c r="EP98" s="31">
        <v>116</v>
      </c>
      <c r="EQ98" s="37" t="s">
        <v>130</v>
      </c>
      <c r="ER98" s="31">
        <f t="shared" si="89"/>
        <v>108</v>
      </c>
      <c r="ES98" s="37" t="s">
        <v>130</v>
      </c>
      <c r="ET98" s="31">
        <v>100</v>
      </c>
      <c r="EU98" s="37" t="s">
        <v>130</v>
      </c>
      <c r="EV98" s="31">
        <f t="shared" si="90"/>
        <v>93.75</v>
      </c>
      <c r="EW98" s="37" t="s">
        <v>130</v>
      </c>
      <c r="EX98" s="31">
        <v>87.5</v>
      </c>
      <c r="EY98" s="37" t="s">
        <v>130</v>
      </c>
      <c r="EZ98" s="31">
        <f t="shared" si="91"/>
        <v>82.2</v>
      </c>
      <c r="FA98" s="37" t="s">
        <v>130</v>
      </c>
      <c r="FB98" s="31">
        <v>76.900000000000006</v>
      </c>
      <c r="FC98" s="37" t="s">
        <v>130</v>
      </c>
      <c r="FD98" s="31">
        <f>(FB98+FF98)/2</f>
        <v>72.5</v>
      </c>
      <c r="FE98" s="37" t="s">
        <v>130</v>
      </c>
      <c r="FF98" s="31">
        <v>68.099999999999994</v>
      </c>
      <c r="FG98" s="37" t="s">
        <v>130</v>
      </c>
      <c r="FH98" s="31" t="s">
        <v>135</v>
      </c>
      <c r="FI98" s="37" t="s">
        <v>130</v>
      </c>
      <c r="FJ98" s="31" t="s">
        <v>135</v>
      </c>
      <c r="FK98" s="37" t="s">
        <v>130</v>
      </c>
      <c r="FL98" s="31" t="s">
        <v>135</v>
      </c>
      <c r="FM98" s="37" t="s">
        <v>130</v>
      </c>
      <c r="FN98" s="31" t="s">
        <v>135</v>
      </c>
      <c r="FO98" s="37" t="s">
        <v>130</v>
      </c>
      <c r="FP98" s="31" t="s">
        <v>135</v>
      </c>
      <c r="FQ98" s="37" t="s">
        <v>130</v>
      </c>
      <c r="FR98" s="31" t="s">
        <v>135</v>
      </c>
      <c r="FS98" s="37" t="s">
        <v>130</v>
      </c>
      <c r="FT98" s="31" t="s">
        <v>135</v>
      </c>
      <c r="FU98" s="37" t="s">
        <v>130</v>
      </c>
      <c r="FV98" s="31" t="s">
        <v>135</v>
      </c>
      <c r="FW98" s="37" t="s">
        <v>130</v>
      </c>
      <c r="FX98" s="31" t="s">
        <v>135</v>
      </c>
      <c r="FY98" s="37" t="s">
        <v>130</v>
      </c>
      <c r="FZ98" s="31" t="s">
        <v>135</v>
      </c>
      <c r="GA98" s="37" t="s">
        <v>130</v>
      </c>
      <c r="GB98" s="31" t="s">
        <v>135</v>
      </c>
      <c r="GC98" s="37" t="s">
        <v>130</v>
      </c>
      <c r="GD98" s="31" t="s">
        <v>135</v>
      </c>
      <c r="GE98" s="37" t="s">
        <v>130</v>
      </c>
      <c r="GF98" s="31" t="s">
        <v>135</v>
      </c>
      <c r="GG98" s="37" t="s">
        <v>130</v>
      </c>
      <c r="GH98" s="31" t="s">
        <v>135</v>
      </c>
      <c r="GI98" s="37" t="s">
        <v>130</v>
      </c>
      <c r="GJ98" s="31" t="s">
        <v>135</v>
      </c>
      <c r="GK98" s="37" t="s">
        <v>130</v>
      </c>
      <c r="GL98" s="31" t="s">
        <v>135</v>
      </c>
      <c r="GM98" s="37" t="s">
        <v>130</v>
      </c>
    </row>
    <row r="99" spans="1:195">
      <c r="A99" s="19" t="s">
        <v>131</v>
      </c>
      <c r="B99" s="20">
        <v>5.92</v>
      </c>
      <c r="C99" s="21">
        <v>15.9</v>
      </c>
      <c r="D99" s="20">
        <v>3.61</v>
      </c>
      <c r="E99" s="20">
        <v>2.08</v>
      </c>
      <c r="F99" s="21">
        <v>48</v>
      </c>
      <c r="G99" s="21">
        <v>14.1</v>
      </c>
      <c r="H99" s="22">
        <f t="shared" si="79"/>
        <v>1.7355769230769229</v>
      </c>
      <c r="J99" s="31">
        <v>634</v>
      </c>
      <c r="K99" s="37" t="s">
        <v>131</v>
      </c>
      <c r="L99" s="31">
        <v>581</v>
      </c>
      <c r="M99" s="37" t="s">
        <v>131</v>
      </c>
      <c r="N99" s="31">
        <v>563</v>
      </c>
      <c r="O99" s="37" t="s">
        <v>131</v>
      </c>
      <c r="P99" s="31">
        <v>543</v>
      </c>
      <c r="Q99" s="37" t="s">
        <v>131</v>
      </c>
      <c r="R99" s="31">
        <v>521</v>
      </c>
      <c r="S99" s="37" t="s">
        <v>131</v>
      </c>
      <c r="T99" s="31">
        <v>497</v>
      </c>
      <c r="U99" s="37" t="s">
        <v>131</v>
      </c>
      <c r="V99" s="31">
        <v>473</v>
      </c>
      <c r="W99" s="37" t="s">
        <v>131</v>
      </c>
      <c r="X99" s="31">
        <v>447</v>
      </c>
      <c r="Y99" s="37" t="s">
        <v>131</v>
      </c>
      <c r="Z99" s="31">
        <v>421</v>
      </c>
      <c r="AA99" s="37" t="s">
        <v>131</v>
      </c>
      <c r="AB99" s="31">
        <v>394</v>
      </c>
      <c r="AC99" s="37" t="s">
        <v>131</v>
      </c>
      <c r="AD99" s="31">
        <v>367</v>
      </c>
      <c r="AE99" s="37" t="s">
        <v>131</v>
      </c>
      <c r="AF99" s="31">
        <v>340</v>
      </c>
      <c r="AG99" s="37" t="s">
        <v>131</v>
      </c>
      <c r="AH99" s="31">
        <v>314</v>
      </c>
      <c r="AI99" s="37" t="s">
        <v>131</v>
      </c>
      <c r="AJ99" s="31">
        <v>288</v>
      </c>
      <c r="AK99" s="37" t="s">
        <v>131</v>
      </c>
      <c r="AL99" s="31">
        <v>264</v>
      </c>
      <c r="AM99" s="37" t="s">
        <v>131</v>
      </c>
      <c r="AN99" s="31">
        <v>239</v>
      </c>
      <c r="AO99" s="37" t="s">
        <v>131</v>
      </c>
      <c r="AP99" s="31">
        <f t="shared" si="80"/>
        <v>218.5</v>
      </c>
      <c r="AQ99" s="37" t="s">
        <v>131</v>
      </c>
      <c r="AR99" s="31">
        <v>198</v>
      </c>
      <c r="AS99" s="37" t="s">
        <v>131</v>
      </c>
      <c r="AT99" s="31">
        <f t="shared" si="81"/>
        <v>182</v>
      </c>
      <c r="AU99" s="37" t="s">
        <v>131</v>
      </c>
      <c r="AV99" s="31">
        <v>166</v>
      </c>
      <c r="AW99" s="37" t="s">
        <v>131</v>
      </c>
      <c r="AX99" s="31">
        <f t="shared" si="82"/>
        <v>154</v>
      </c>
      <c r="AY99" s="37" t="s">
        <v>131</v>
      </c>
      <c r="AZ99" s="31">
        <v>142</v>
      </c>
      <c r="BA99" s="37" t="s">
        <v>131</v>
      </c>
      <c r="BB99" s="31">
        <f t="shared" si="83"/>
        <v>132</v>
      </c>
      <c r="BC99" s="37" t="s">
        <v>131</v>
      </c>
      <c r="BD99" s="31">
        <v>122</v>
      </c>
      <c r="BE99" s="37" t="s">
        <v>131</v>
      </c>
      <c r="BF99" s="31">
        <f t="shared" si="84"/>
        <v>114</v>
      </c>
      <c r="BG99" s="37" t="s">
        <v>131</v>
      </c>
      <c r="BH99" s="31">
        <v>106</v>
      </c>
      <c r="BI99" s="37" t="s">
        <v>131</v>
      </c>
      <c r="BJ99" s="31">
        <f t="shared" si="85"/>
        <v>99.75</v>
      </c>
      <c r="BK99" s="37" t="s">
        <v>131</v>
      </c>
      <c r="BL99" s="31">
        <v>93.5</v>
      </c>
      <c r="BM99" s="37" t="s">
        <v>131</v>
      </c>
      <c r="BN99" s="31">
        <f>(BL99+BP99)/2</f>
        <v>88.15</v>
      </c>
      <c r="BO99" s="37" t="s">
        <v>131</v>
      </c>
      <c r="BP99" s="31">
        <v>82.8</v>
      </c>
      <c r="BQ99" s="37" t="s">
        <v>131</v>
      </c>
      <c r="BR99" s="31" t="s">
        <v>135</v>
      </c>
      <c r="BS99" s="37" t="s">
        <v>131</v>
      </c>
      <c r="BT99" s="31" t="s">
        <v>135</v>
      </c>
      <c r="BU99" s="37" t="s">
        <v>131</v>
      </c>
      <c r="BV99" s="31" t="s">
        <v>135</v>
      </c>
      <c r="BW99" s="37" t="s">
        <v>131</v>
      </c>
      <c r="BX99" s="31" t="s">
        <v>135</v>
      </c>
      <c r="BY99" s="37" t="s">
        <v>131</v>
      </c>
      <c r="BZ99" s="31" t="s">
        <v>135</v>
      </c>
      <c r="CA99" s="37" t="s">
        <v>131</v>
      </c>
      <c r="CB99" s="31" t="s">
        <v>135</v>
      </c>
      <c r="CC99" s="37" t="s">
        <v>131</v>
      </c>
      <c r="CD99" s="31" t="s">
        <v>135</v>
      </c>
      <c r="CE99" s="37" t="s">
        <v>131</v>
      </c>
      <c r="CF99" s="31" t="s">
        <v>135</v>
      </c>
      <c r="CG99" s="37" t="s">
        <v>131</v>
      </c>
      <c r="CH99" s="31" t="s">
        <v>135</v>
      </c>
      <c r="CI99" s="37" t="s">
        <v>131</v>
      </c>
      <c r="CJ99" s="31" t="s">
        <v>135</v>
      </c>
      <c r="CK99" s="37" t="s">
        <v>131</v>
      </c>
      <c r="CL99" s="31" t="s">
        <v>135</v>
      </c>
      <c r="CM99" s="37" t="s">
        <v>131</v>
      </c>
      <c r="CN99" s="31" t="s">
        <v>135</v>
      </c>
      <c r="CO99" s="37" t="s">
        <v>131</v>
      </c>
      <c r="CP99" s="31" t="s">
        <v>135</v>
      </c>
      <c r="CQ99" s="37" t="s">
        <v>131</v>
      </c>
      <c r="CR99" s="31" t="s">
        <v>135</v>
      </c>
      <c r="CS99" s="37" t="s">
        <v>131</v>
      </c>
      <c r="CT99" s="31" t="s">
        <v>135</v>
      </c>
      <c r="CU99" s="37" t="s">
        <v>131</v>
      </c>
      <c r="CV99" s="31" t="s">
        <v>135</v>
      </c>
      <c r="CW99" s="37" t="s">
        <v>131</v>
      </c>
      <c r="CX99" s="44"/>
      <c r="CY99" s="44"/>
      <c r="CZ99" s="31">
        <v>422</v>
      </c>
      <c r="DA99" s="37" t="s">
        <v>131</v>
      </c>
      <c r="DB99" s="31">
        <v>387</v>
      </c>
      <c r="DC99" s="37" t="s">
        <v>131</v>
      </c>
      <c r="DD99" s="31">
        <v>375</v>
      </c>
      <c r="DE99" s="37" t="s">
        <v>131</v>
      </c>
      <c r="DF99" s="31">
        <v>361</v>
      </c>
      <c r="DG99" s="37" t="s">
        <v>131</v>
      </c>
      <c r="DH99" s="31">
        <v>347</v>
      </c>
      <c r="DI99" s="37" t="s">
        <v>131</v>
      </c>
      <c r="DJ99" s="31">
        <v>331</v>
      </c>
      <c r="DK99" s="37" t="s">
        <v>131</v>
      </c>
      <c r="DL99" s="31">
        <v>314</v>
      </c>
      <c r="DM99" s="37" t="s">
        <v>131</v>
      </c>
      <c r="DN99" s="31">
        <v>297</v>
      </c>
      <c r="DO99" s="37" t="s">
        <v>131</v>
      </c>
      <c r="DP99" s="31">
        <v>280</v>
      </c>
      <c r="DQ99" s="37" t="s">
        <v>131</v>
      </c>
      <c r="DR99" s="31">
        <v>262</v>
      </c>
      <c r="DS99" s="37" t="s">
        <v>131</v>
      </c>
      <c r="DT99" s="31">
        <v>244</v>
      </c>
      <c r="DU99" s="37" t="s">
        <v>131</v>
      </c>
      <c r="DV99" s="31">
        <v>226</v>
      </c>
      <c r="DW99" s="37" t="s">
        <v>131</v>
      </c>
      <c r="DX99" s="31">
        <v>209</v>
      </c>
      <c r="DY99" s="37" t="s">
        <v>131</v>
      </c>
      <c r="DZ99" s="31">
        <v>192</v>
      </c>
      <c r="EA99" s="37" t="s">
        <v>131</v>
      </c>
      <c r="EB99" s="31">
        <v>175</v>
      </c>
      <c r="EC99" s="37" t="s">
        <v>131</v>
      </c>
      <c r="ED99" s="31">
        <v>159</v>
      </c>
      <c r="EE99" s="37" t="s">
        <v>131</v>
      </c>
      <c r="EF99" s="31">
        <f t="shared" si="86"/>
        <v>145.5</v>
      </c>
      <c r="EG99" s="37" t="s">
        <v>131</v>
      </c>
      <c r="EH99" s="31">
        <v>132</v>
      </c>
      <c r="EI99" s="37" t="s">
        <v>131</v>
      </c>
      <c r="EJ99" s="31">
        <f t="shared" si="87"/>
        <v>121.5</v>
      </c>
      <c r="EK99" s="37" t="s">
        <v>131</v>
      </c>
      <c r="EL99" s="31">
        <v>111</v>
      </c>
      <c r="EM99" s="37" t="s">
        <v>131</v>
      </c>
      <c r="EN99" s="31">
        <f t="shared" si="88"/>
        <v>102.6</v>
      </c>
      <c r="EO99" s="37" t="s">
        <v>131</v>
      </c>
      <c r="EP99" s="31">
        <v>94.2</v>
      </c>
      <c r="EQ99" s="37" t="s">
        <v>131</v>
      </c>
      <c r="ER99" s="31">
        <f t="shared" si="89"/>
        <v>87.7</v>
      </c>
      <c r="ES99" s="37" t="s">
        <v>131</v>
      </c>
      <c r="ET99" s="31">
        <v>81.2</v>
      </c>
      <c r="EU99" s="37" t="s">
        <v>131</v>
      </c>
      <c r="EV99" s="31">
        <f t="shared" si="90"/>
        <v>75.95</v>
      </c>
      <c r="EW99" s="37" t="s">
        <v>131</v>
      </c>
      <c r="EX99" s="31">
        <v>70.7</v>
      </c>
      <c r="EY99" s="37" t="s">
        <v>131</v>
      </c>
      <c r="EZ99" s="31">
        <f t="shared" si="91"/>
        <v>66.45</v>
      </c>
      <c r="FA99" s="37" t="s">
        <v>131</v>
      </c>
      <c r="FB99" s="31">
        <v>62.2</v>
      </c>
      <c r="FC99" s="37" t="s">
        <v>131</v>
      </c>
      <c r="FD99" s="31">
        <f>(FB99+FF99)/2</f>
        <v>58.650000000000006</v>
      </c>
      <c r="FE99" s="37" t="s">
        <v>131</v>
      </c>
      <c r="FF99" s="31">
        <v>55.1</v>
      </c>
      <c r="FG99" s="37" t="s">
        <v>131</v>
      </c>
      <c r="FH99" s="31" t="s">
        <v>135</v>
      </c>
      <c r="FI99" s="37" t="s">
        <v>131</v>
      </c>
      <c r="FJ99" s="31" t="s">
        <v>135</v>
      </c>
      <c r="FK99" s="37" t="s">
        <v>131</v>
      </c>
      <c r="FL99" s="31" t="s">
        <v>135</v>
      </c>
      <c r="FM99" s="37" t="s">
        <v>131</v>
      </c>
      <c r="FN99" s="31" t="s">
        <v>135</v>
      </c>
      <c r="FO99" s="37" t="s">
        <v>131</v>
      </c>
      <c r="FP99" s="31" t="s">
        <v>135</v>
      </c>
      <c r="FQ99" s="37" t="s">
        <v>131</v>
      </c>
      <c r="FR99" s="31" t="s">
        <v>135</v>
      </c>
      <c r="FS99" s="37" t="s">
        <v>131</v>
      </c>
      <c r="FT99" s="31" t="s">
        <v>135</v>
      </c>
      <c r="FU99" s="37" t="s">
        <v>131</v>
      </c>
      <c r="FV99" s="31" t="s">
        <v>135</v>
      </c>
      <c r="FW99" s="37" t="s">
        <v>131</v>
      </c>
      <c r="FX99" s="31" t="s">
        <v>135</v>
      </c>
      <c r="FY99" s="37" t="s">
        <v>131</v>
      </c>
      <c r="FZ99" s="31" t="s">
        <v>135</v>
      </c>
      <c r="GA99" s="37" t="s">
        <v>131</v>
      </c>
      <c r="GB99" s="31" t="s">
        <v>135</v>
      </c>
      <c r="GC99" s="37" t="s">
        <v>131</v>
      </c>
      <c r="GD99" s="31" t="s">
        <v>135</v>
      </c>
      <c r="GE99" s="37" t="s">
        <v>131</v>
      </c>
      <c r="GF99" s="31" t="s">
        <v>135</v>
      </c>
      <c r="GG99" s="37" t="s">
        <v>131</v>
      </c>
      <c r="GH99" s="31" t="s">
        <v>135</v>
      </c>
      <c r="GI99" s="37" t="s">
        <v>131</v>
      </c>
      <c r="GJ99" s="31" t="s">
        <v>135</v>
      </c>
      <c r="GK99" s="37" t="s">
        <v>131</v>
      </c>
      <c r="GL99" s="31" t="s">
        <v>135</v>
      </c>
      <c r="GM99" s="37" t="s">
        <v>131</v>
      </c>
    </row>
    <row r="100" spans="1:195">
      <c r="A100" s="19" t="s">
        <v>132</v>
      </c>
      <c r="B100" s="20">
        <v>7.21</v>
      </c>
      <c r="C100" s="21">
        <v>17.600000000000001</v>
      </c>
      <c r="D100" s="20">
        <v>3.53</v>
      </c>
      <c r="E100" s="20">
        <v>2.04</v>
      </c>
      <c r="F100" s="21">
        <v>40</v>
      </c>
      <c r="G100" s="21">
        <v>11.7</v>
      </c>
      <c r="H100" s="22">
        <f t="shared" si="79"/>
        <v>1.7303921568627449</v>
      </c>
      <c r="J100" s="31">
        <v>526</v>
      </c>
      <c r="K100" s="37" t="s">
        <v>132</v>
      </c>
      <c r="L100" s="31">
        <v>481</v>
      </c>
      <c r="M100" s="37" t="s">
        <v>132</v>
      </c>
      <c r="N100" s="31">
        <v>465</v>
      </c>
      <c r="O100" s="37" t="s">
        <v>132</v>
      </c>
      <c r="P100" s="31">
        <v>448</v>
      </c>
      <c r="Q100" s="37" t="s">
        <v>132</v>
      </c>
      <c r="R100" s="31">
        <v>429</v>
      </c>
      <c r="S100" s="37" t="s">
        <v>132</v>
      </c>
      <c r="T100" s="31">
        <v>409</v>
      </c>
      <c r="U100" s="37" t="s">
        <v>132</v>
      </c>
      <c r="V100" s="31">
        <v>388</v>
      </c>
      <c r="W100" s="37" t="s">
        <v>132</v>
      </c>
      <c r="X100" s="31">
        <v>366</v>
      </c>
      <c r="Y100" s="37" t="s">
        <v>132</v>
      </c>
      <c r="Z100" s="31">
        <v>343</v>
      </c>
      <c r="AA100" s="37" t="s">
        <v>132</v>
      </c>
      <c r="AB100" s="31">
        <v>321</v>
      </c>
      <c r="AC100" s="37" t="s">
        <v>132</v>
      </c>
      <c r="AD100" s="31">
        <v>298</v>
      </c>
      <c r="AE100" s="37" t="s">
        <v>132</v>
      </c>
      <c r="AF100" s="31">
        <v>275</v>
      </c>
      <c r="AG100" s="37" t="s">
        <v>132</v>
      </c>
      <c r="AH100" s="31">
        <v>253</v>
      </c>
      <c r="AI100" s="37" t="s">
        <v>132</v>
      </c>
      <c r="AJ100" s="31">
        <v>232</v>
      </c>
      <c r="AK100" s="37" t="s">
        <v>132</v>
      </c>
      <c r="AL100" s="31">
        <v>211</v>
      </c>
      <c r="AM100" s="37" t="s">
        <v>132</v>
      </c>
      <c r="AN100" s="31">
        <v>191</v>
      </c>
      <c r="AO100" s="37" t="s">
        <v>132</v>
      </c>
      <c r="AP100" s="31">
        <f t="shared" si="80"/>
        <v>174.5</v>
      </c>
      <c r="AQ100" s="37" t="s">
        <v>132</v>
      </c>
      <c r="AR100" s="31">
        <v>158</v>
      </c>
      <c r="AS100" s="37" t="s">
        <v>132</v>
      </c>
      <c r="AT100" s="31">
        <f t="shared" si="81"/>
        <v>145.5</v>
      </c>
      <c r="AU100" s="37" t="s">
        <v>132</v>
      </c>
      <c r="AV100" s="31">
        <v>133</v>
      </c>
      <c r="AW100" s="37" t="s">
        <v>132</v>
      </c>
      <c r="AX100" s="31">
        <f t="shared" si="82"/>
        <v>123</v>
      </c>
      <c r="AY100" s="37" t="s">
        <v>132</v>
      </c>
      <c r="AZ100" s="31">
        <v>113</v>
      </c>
      <c r="BA100" s="37" t="s">
        <v>132</v>
      </c>
      <c r="BB100" s="31">
        <f t="shared" si="83"/>
        <v>105.2</v>
      </c>
      <c r="BC100" s="37" t="s">
        <v>132</v>
      </c>
      <c r="BD100" s="31">
        <v>97.4</v>
      </c>
      <c r="BE100" s="37" t="s">
        <v>132</v>
      </c>
      <c r="BF100" s="31">
        <f t="shared" si="84"/>
        <v>91.15</v>
      </c>
      <c r="BG100" s="37" t="s">
        <v>132</v>
      </c>
      <c r="BH100" s="31">
        <v>84.9</v>
      </c>
      <c r="BI100" s="37" t="s">
        <v>132</v>
      </c>
      <c r="BJ100" s="31">
        <f t="shared" si="85"/>
        <v>415.45</v>
      </c>
      <c r="BK100" s="37" t="s">
        <v>132</v>
      </c>
      <c r="BL100" s="31">
        <v>746</v>
      </c>
      <c r="BM100" s="37" t="s">
        <v>132</v>
      </c>
      <c r="BN100" s="31">
        <f>(BL100+BP100)/2</f>
        <v>406.05</v>
      </c>
      <c r="BO100" s="37" t="s">
        <v>132</v>
      </c>
      <c r="BP100" s="31">
        <v>66.099999999999994</v>
      </c>
      <c r="BQ100" s="37" t="s">
        <v>132</v>
      </c>
      <c r="BR100" s="31" t="s">
        <v>135</v>
      </c>
      <c r="BS100" s="37" t="s">
        <v>132</v>
      </c>
      <c r="BT100" s="31" t="s">
        <v>135</v>
      </c>
      <c r="BU100" s="37" t="s">
        <v>132</v>
      </c>
      <c r="BV100" s="31" t="s">
        <v>135</v>
      </c>
      <c r="BW100" s="37" t="s">
        <v>132</v>
      </c>
      <c r="BX100" s="31" t="s">
        <v>135</v>
      </c>
      <c r="BY100" s="37" t="s">
        <v>132</v>
      </c>
      <c r="BZ100" s="31" t="s">
        <v>135</v>
      </c>
      <c r="CA100" s="37" t="s">
        <v>132</v>
      </c>
      <c r="CB100" s="31" t="s">
        <v>135</v>
      </c>
      <c r="CC100" s="37" t="s">
        <v>132</v>
      </c>
      <c r="CD100" s="31" t="s">
        <v>135</v>
      </c>
      <c r="CE100" s="37" t="s">
        <v>132</v>
      </c>
      <c r="CF100" s="31" t="s">
        <v>135</v>
      </c>
      <c r="CG100" s="37" t="s">
        <v>132</v>
      </c>
      <c r="CH100" s="31" t="s">
        <v>135</v>
      </c>
      <c r="CI100" s="37" t="s">
        <v>132</v>
      </c>
      <c r="CJ100" s="31" t="s">
        <v>135</v>
      </c>
      <c r="CK100" s="37" t="s">
        <v>132</v>
      </c>
      <c r="CL100" s="31" t="s">
        <v>135</v>
      </c>
      <c r="CM100" s="37" t="s">
        <v>132</v>
      </c>
      <c r="CN100" s="31" t="s">
        <v>135</v>
      </c>
      <c r="CO100" s="37" t="s">
        <v>132</v>
      </c>
      <c r="CP100" s="31" t="s">
        <v>135</v>
      </c>
      <c r="CQ100" s="37" t="s">
        <v>132</v>
      </c>
      <c r="CR100" s="31" t="s">
        <v>135</v>
      </c>
      <c r="CS100" s="37" t="s">
        <v>132</v>
      </c>
      <c r="CT100" s="31" t="s">
        <v>135</v>
      </c>
      <c r="CU100" s="37" t="s">
        <v>132</v>
      </c>
      <c r="CV100" s="31" t="s">
        <v>135</v>
      </c>
      <c r="CW100" s="37" t="s">
        <v>132</v>
      </c>
      <c r="CX100" s="44"/>
      <c r="CY100" s="44"/>
      <c r="CZ100" s="31">
        <v>350</v>
      </c>
      <c r="DA100" s="37" t="s">
        <v>132</v>
      </c>
      <c r="DB100" s="31">
        <v>320</v>
      </c>
      <c r="DC100" s="37" t="s">
        <v>132</v>
      </c>
      <c r="DD100" s="31">
        <v>309</v>
      </c>
      <c r="DE100" s="37" t="s">
        <v>132</v>
      </c>
      <c r="DF100" s="31">
        <v>298</v>
      </c>
      <c r="DG100" s="37" t="s">
        <v>132</v>
      </c>
      <c r="DH100" s="31">
        <v>285</v>
      </c>
      <c r="DI100" s="37" t="s">
        <v>132</v>
      </c>
      <c r="DJ100" s="31">
        <v>272</v>
      </c>
      <c r="DK100" s="37" t="s">
        <v>132</v>
      </c>
      <c r="DL100" s="31">
        <v>258</v>
      </c>
      <c r="DM100" s="37" t="s">
        <v>132</v>
      </c>
      <c r="DN100" s="31">
        <v>243</v>
      </c>
      <c r="DO100" s="37" t="s">
        <v>132</v>
      </c>
      <c r="DP100" s="31">
        <v>228</v>
      </c>
      <c r="DQ100" s="37" t="s">
        <v>132</v>
      </c>
      <c r="DR100" s="31">
        <v>213</v>
      </c>
      <c r="DS100" s="37" t="s">
        <v>132</v>
      </c>
      <c r="DT100" s="31">
        <v>198</v>
      </c>
      <c r="DU100" s="37" t="s">
        <v>132</v>
      </c>
      <c r="DV100" s="31">
        <v>183</v>
      </c>
      <c r="DW100" s="37" t="s">
        <v>132</v>
      </c>
      <c r="DX100" s="31">
        <v>169</v>
      </c>
      <c r="DY100" s="37" t="s">
        <v>132</v>
      </c>
      <c r="DZ100" s="31">
        <v>154</v>
      </c>
      <c r="EA100" s="37" t="s">
        <v>132</v>
      </c>
      <c r="EB100" s="31">
        <v>141</v>
      </c>
      <c r="EC100" s="37" t="s">
        <v>132</v>
      </c>
      <c r="ED100" s="31">
        <v>127</v>
      </c>
      <c r="EE100" s="37" t="s">
        <v>132</v>
      </c>
      <c r="EF100" s="31">
        <f t="shared" si="86"/>
        <v>116</v>
      </c>
      <c r="EG100" s="37" t="s">
        <v>132</v>
      </c>
      <c r="EH100" s="31">
        <v>105</v>
      </c>
      <c r="EI100" s="37" t="s">
        <v>132</v>
      </c>
      <c r="EJ100" s="31">
        <f t="shared" si="87"/>
        <v>96.6</v>
      </c>
      <c r="EK100" s="37" t="s">
        <v>132</v>
      </c>
      <c r="EL100" s="31">
        <v>88.2</v>
      </c>
      <c r="EM100" s="37" t="s">
        <v>132</v>
      </c>
      <c r="EN100" s="31">
        <f t="shared" si="88"/>
        <v>81.7</v>
      </c>
      <c r="EO100" s="37" t="s">
        <v>132</v>
      </c>
      <c r="EP100" s="31">
        <v>75.2</v>
      </c>
      <c r="EQ100" s="37" t="s">
        <v>132</v>
      </c>
      <c r="ER100" s="31">
        <f t="shared" si="89"/>
        <v>70</v>
      </c>
      <c r="ES100" s="37" t="s">
        <v>132</v>
      </c>
      <c r="ET100" s="31">
        <v>64.8</v>
      </c>
      <c r="EU100" s="37" t="s">
        <v>132</v>
      </c>
      <c r="EV100" s="31">
        <f t="shared" si="90"/>
        <v>60.65</v>
      </c>
      <c r="EW100" s="37" t="s">
        <v>132</v>
      </c>
      <c r="EX100" s="31">
        <v>56.5</v>
      </c>
      <c r="EY100" s="37" t="s">
        <v>132</v>
      </c>
      <c r="EZ100" s="31">
        <f t="shared" si="91"/>
        <v>53.05</v>
      </c>
      <c r="FA100" s="37" t="s">
        <v>132</v>
      </c>
      <c r="FB100" s="31">
        <v>49.6</v>
      </c>
      <c r="FC100" s="37" t="s">
        <v>132</v>
      </c>
      <c r="FD100" s="31">
        <f>(FB100+FF100)/2</f>
        <v>46.8</v>
      </c>
      <c r="FE100" s="37" t="s">
        <v>132</v>
      </c>
      <c r="FF100" s="31">
        <v>44</v>
      </c>
      <c r="FG100" s="37" t="s">
        <v>132</v>
      </c>
      <c r="FH100" s="31" t="s">
        <v>135</v>
      </c>
      <c r="FI100" s="37" t="s">
        <v>132</v>
      </c>
      <c r="FJ100" s="31" t="s">
        <v>135</v>
      </c>
      <c r="FK100" s="37" t="s">
        <v>132</v>
      </c>
      <c r="FL100" s="31" t="s">
        <v>135</v>
      </c>
      <c r="FM100" s="37" t="s">
        <v>132</v>
      </c>
      <c r="FN100" s="31" t="s">
        <v>135</v>
      </c>
      <c r="FO100" s="37" t="s">
        <v>132</v>
      </c>
      <c r="FP100" s="31" t="s">
        <v>135</v>
      </c>
      <c r="FQ100" s="37" t="s">
        <v>132</v>
      </c>
      <c r="FR100" s="31" t="s">
        <v>135</v>
      </c>
      <c r="FS100" s="37" t="s">
        <v>132</v>
      </c>
      <c r="FT100" s="31" t="s">
        <v>135</v>
      </c>
      <c r="FU100" s="37" t="s">
        <v>132</v>
      </c>
      <c r="FV100" s="31" t="s">
        <v>135</v>
      </c>
      <c r="FW100" s="37" t="s">
        <v>132</v>
      </c>
      <c r="FX100" s="31" t="s">
        <v>135</v>
      </c>
      <c r="FY100" s="37" t="s">
        <v>132</v>
      </c>
      <c r="FZ100" s="31" t="s">
        <v>135</v>
      </c>
      <c r="GA100" s="37" t="s">
        <v>132</v>
      </c>
      <c r="GB100" s="31" t="s">
        <v>135</v>
      </c>
      <c r="GC100" s="37" t="s">
        <v>132</v>
      </c>
      <c r="GD100" s="31" t="s">
        <v>135</v>
      </c>
      <c r="GE100" s="37" t="s">
        <v>132</v>
      </c>
      <c r="GF100" s="31" t="s">
        <v>135</v>
      </c>
      <c r="GG100" s="37" t="s">
        <v>132</v>
      </c>
      <c r="GH100" s="31" t="s">
        <v>135</v>
      </c>
      <c r="GI100" s="37" t="s">
        <v>132</v>
      </c>
      <c r="GJ100" s="31" t="s">
        <v>135</v>
      </c>
      <c r="GK100" s="37" t="s">
        <v>132</v>
      </c>
      <c r="GL100" s="31" t="s">
        <v>135</v>
      </c>
      <c r="GM100" s="37" t="s">
        <v>132</v>
      </c>
    </row>
    <row r="101" spans="1:195">
      <c r="A101" s="19" t="s">
        <v>133</v>
      </c>
      <c r="B101" s="20">
        <v>8.1</v>
      </c>
      <c r="C101" s="21">
        <v>20.5</v>
      </c>
      <c r="D101" s="20">
        <v>3.51</v>
      </c>
      <c r="E101" s="20">
        <v>2.0299999999999998</v>
      </c>
      <c r="F101" s="21">
        <v>35</v>
      </c>
      <c r="G101" s="21">
        <v>10.3</v>
      </c>
      <c r="H101" s="22">
        <f t="shared" si="79"/>
        <v>1.729064039408867</v>
      </c>
      <c r="J101" s="31">
        <v>463</v>
      </c>
      <c r="K101" s="37" t="s">
        <v>133</v>
      </c>
      <c r="L101" s="31">
        <v>423</v>
      </c>
      <c r="M101" s="37" t="s">
        <v>133</v>
      </c>
      <c r="N101" s="31">
        <v>409</v>
      </c>
      <c r="O101" s="37" t="s">
        <v>133</v>
      </c>
      <c r="P101" s="31">
        <v>394</v>
      </c>
      <c r="Q101" s="37" t="s">
        <v>133</v>
      </c>
      <c r="R101" s="31">
        <v>377</v>
      </c>
      <c r="S101" s="37" t="s">
        <v>133</v>
      </c>
      <c r="T101" s="31">
        <v>359</v>
      </c>
      <c r="U101" s="37" t="s">
        <v>133</v>
      </c>
      <c r="V101" s="31">
        <v>340</v>
      </c>
      <c r="W101" s="37" t="s">
        <v>133</v>
      </c>
      <c r="X101" s="31">
        <v>321</v>
      </c>
      <c r="Y101" s="37" t="s">
        <v>133</v>
      </c>
      <c r="Z101" s="31">
        <v>301</v>
      </c>
      <c r="AA101" s="37" t="s">
        <v>133</v>
      </c>
      <c r="AB101" s="31">
        <v>281</v>
      </c>
      <c r="AC101" s="37" t="s">
        <v>133</v>
      </c>
      <c r="AD101" s="31">
        <v>261</v>
      </c>
      <c r="AE101" s="37" t="s">
        <v>133</v>
      </c>
      <c r="AF101" s="31">
        <v>241</v>
      </c>
      <c r="AG101" s="37" t="s">
        <v>133</v>
      </c>
      <c r="AH101" s="31">
        <v>221</v>
      </c>
      <c r="AI101" s="37" t="s">
        <v>133</v>
      </c>
      <c r="AJ101" s="31">
        <v>203</v>
      </c>
      <c r="AK101" s="37" t="s">
        <v>133</v>
      </c>
      <c r="AL101" s="31">
        <v>184</v>
      </c>
      <c r="AM101" s="37" t="s">
        <v>133</v>
      </c>
      <c r="AN101" s="31">
        <v>166</v>
      </c>
      <c r="AO101" s="37" t="s">
        <v>133</v>
      </c>
      <c r="AP101" s="31">
        <f t="shared" si="80"/>
        <v>152</v>
      </c>
      <c r="AQ101" s="37" t="s">
        <v>133</v>
      </c>
      <c r="AR101" s="31">
        <v>138</v>
      </c>
      <c r="AS101" s="37" t="s">
        <v>133</v>
      </c>
      <c r="AT101" s="31">
        <f t="shared" si="81"/>
        <v>127</v>
      </c>
      <c r="AU101" s="37" t="s">
        <v>133</v>
      </c>
      <c r="AV101" s="31">
        <v>116</v>
      </c>
      <c r="AW101" s="37" t="s">
        <v>133</v>
      </c>
      <c r="AX101" s="31">
        <f t="shared" si="82"/>
        <v>107.25</v>
      </c>
      <c r="AY101" s="37" t="s">
        <v>133</v>
      </c>
      <c r="AZ101" s="31">
        <v>98.5</v>
      </c>
      <c r="BA101" s="37" t="s">
        <v>133</v>
      </c>
      <c r="BB101" s="31">
        <f t="shared" si="83"/>
        <v>91.7</v>
      </c>
      <c r="BC101" s="37" t="s">
        <v>133</v>
      </c>
      <c r="BD101" s="31">
        <v>84.9</v>
      </c>
      <c r="BE101" s="37" t="s">
        <v>133</v>
      </c>
      <c r="BF101" s="31">
        <f t="shared" si="84"/>
        <v>79.45</v>
      </c>
      <c r="BG101" s="37" t="s">
        <v>133</v>
      </c>
      <c r="BH101" s="31">
        <v>74</v>
      </c>
      <c r="BI101" s="37" t="s">
        <v>133</v>
      </c>
      <c r="BJ101" s="31">
        <f t="shared" si="85"/>
        <v>69.5</v>
      </c>
      <c r="BK101" s="37" t="s">
        <v>133</v>
      </c>
      <c r="BL101" s="31">
        <v>65</v>
      </c>
      <c r="BM101" s="37" t="s">
        <v>133</v>
      </c>
      <c r="BN101" s="31" t="s">
        <v>135</v>
      </c>
      <c r="BO101" s="37" t="s">
        <v>133</v>
      </c>
      <c r="BP101" s="31" t="s">
        <v>135</v>
      </c>
      <c r="BQ101" s="37" t="s">
        <v>133</v>
      </c>
      <c r="BR101" s="31" t="s">
        <v>135</v>
      </c>
      <c r="BS101" s="37" t="s">
        <v>133</v>
      </c>
      <c r="BT101" s="31" t="s">
        <v>135</v>
      </c>
      <c r="BU101" s="37" t="s">
        <v>133</v>
      </c>
      <c r="BV101" s="31" t="s">
        <v>135</v>
      </c>
      <c r="BW101" s="37" t="s">
        <v>133</v>
      </c>
      <c r="BX101" s="31" t="s">
        <v>135</v>
      </c>
      <c r="BY101" s="37" t="s">
        <v>133</v>
      </c>
      <c r="BZ101" s="31" t="s">
        <v>135</v>
      </c>
      <c r="CA101" s="37" t="s">
        <v>133</v>
      </c>
      <c r="CB101" s="31" t="s">
        <v>135</v>
      </c>
      <c r="CC101" s="37" t="s">
        <v>133</v>
      </c>
      <c r="CD101" s="31" t="s">
        <v>135</v>
      </c>
      <c r="CE101" s="37" t="s">
        <v>133</v>
      </c>
      <c r="CF101" s="31" t="s">
        <v>135</v>
      </c>
      <c r="CG101" s="37" t="s">
        <v>133</v>
      </c>
      <c r="CH101" s="31" t="s">
        <v>135</v>
      </c>
      <c r="CI101" s="37" t="s">
        <v>133</v>
      </c>
      <c r="CJ101" s="31" t="s">
        <v>135</v>
      </c>
      <c r="CK101" s="37" t="s">
        <v>133</v>
      </c>
      <c r="CL101" s="31" t="s">
        <v>135</v>
      </c>
      <c r="CM101" s="37" t="s">
        <v>133</v>
      </c>
      <c r="CN101" s="31" t="s">
        <v>135</v>
      </c>
      <c r="CO101" s="37" t="s">
        <v>133</v>
      </c>
      <c r="CP101" s="31" t="s">
        <v>135</v>
      </c>
      <c r="CQ101" s="37" t="s">
        <v>133</v>
      </c>
      <c r="CR101" s="31" t="s">
        <v>135</v>
      </c>
      <c r="CS101" s="37" t="s">
        <v>133</v>
      </c>
      <c r="CT101" s="31" t="s">
        <v>135</v>
      </c>
      <c r="CU101" s="37" t="s">
        <v>133</v>
      </c>
      <c r="CV101" s="31" t="s">
        <v>135</v>
      </c>
      <c r="CW101" s="37" t="s">
        <v>133</v>
      </c>
      <c r="CX101" s="44"/>
      <c r="CY101" s="44"/>
      <c r="CZ101" s="31">
        <v>308</v>
      </c>
      <c r="DA101" s="37" t="s">
        <v>133</v>
      </c>
      <c r="DB101" s="31">
        <v>281</v>
      </c>
      <c r="DC101" s="37" t="s">
        <v>133</v>
      </c>
      <c r="DD101" s="31">
        <v>272</v>
      </c>
      <c r="DE101" s="37" t="s">
        <v>133</v>
      </c>
      <c r="DF101" s="31">
        <v>262</v>
      </c>
      <c r="DG101" s="37" t="s">
        <v>133</v>
      </c>
      <c r="DH101" s="31">
        <v>251</v>
      </c>
      <c r="DI101" s="37" t="s">
        <v>133</v>
      </c>
      <c r="DJ101" s="31">
        <v>239</v>
      </c>
      <c r="DK101" s="37" t="s">
        <v>133</v>
      </c>
      <c r="DL101" s="31">
        <v>226</v>
      </c>
      <c r="DM101" s="37" t="s">
        <v>133</v>
      </c>
      <c r="DN101" s="31">
        <v>213</v>
      </c>
      <c r="DO101" s="37" t="s">
        <v>133</v>
      </c>
      <c r="DP101" s="31">
        <v>200</v>
      </c>
      <c r="DQ101" s="37" t="s">
        <v>133</v>
      </c>
      <c r="DR101" s="31">
        <v>187</v>
      </c>
      <c r="DS101" s="37" t="s">
        <v>133</v>
      </c>
      <c r="DT101" s="31">
        <v>174</v>
      </c>
      <c r="DU101" s="37" t="s">
        <v>133</v>
      </c>
      <c r="DV101" s="31">
        <v>160</v>
      </c>
      <c r="DW101" s="37" t="s">
        <v>133</v>
      </c>
      <c r="DX101" s="31">
        <v>147</v>
      </c>
      <c r="DY101" s="37" t="s">
        <v>133</v>
      </c>
      <c r="DZ101" s="31">
        <v>135</v>
      </c>
      <c r="EA101" s="37" t="s">
        <v>133</v>
      </c>
      <c r="EB101" s="31">
        <v>123</v>
      </c>
      <c r="EC101" s="37" t="s">
        <v>133</v>
      </c>
      <c r="ED101" s="31">
        <v>111</v>
      </c>
      <c r="EE101" s="37" t="s">
        <v>133</v>
      </c>
      <c r="EF101" s="31">
        <f t="shared" si="86"/>
        <v>101.25</v>
      </c>
      <c r="EG101" s="37" t="s">
        <v>133</v>
      </c>
      <c r="EH101" s="31">
        <v>91.5</v>
      </c>
      <c r="EI101" s="37" t="s">
        <v>133</v>
      </c>
      <c r="EJ101" s="31">
        <f t="shared" si="87"/>
        <v>84.2</v>
      </c>
      <c r="EK101" s="37" t="s">
        <v>133</v>
      </c>
      <c r="EL101" s="31">
        <v>76.900000000000006</v>
      </c>
      <c r="EM101" s="37" t="s">
        <v>133</v>
      </c>
      <c r="EN101" s="31">
        <f t="shared" si="88"/>
        <v>71.2</v>
      </c>
      <c r="EO101" s="37" t="s">
        <v>133</v>
      </c>
      <c r="EP101" s="31">
        <v>65.5</v>
      </c>
      <c r="EQ101" s="37" t="s">
        <v>133</v>
      </c>
      <c r="ER101" s="31">
        <f t="shared" si="89"/>
        <v>61</v>
      </c>
      <c r="ES101" s="37" t="s">
        <v>133</v>
      </c>
      <c r="ET101" s="31">
        <v>56.5</v>
      </c>
      <c r="EU101" s="37" t="s">
        <v>133</v>
      </c>
      <c r="EV101" s="31">
        <f t="shared" si="90"/>
        <v>52.85</v>
      </c>
      <c r="EW101" s="37" t="s">
        <v>133</v>
      </c>
      <c r="EX101" s="31">
        <v>49.2</v>
      </c>
      <c r="EY101" s="37" t="s">
        <v>133</v>
      </c>
      <c r="EZ101" s="31">
        <f t="shared" si="91"/>
        <v>46.25</v>
      </c>
      <c r="FA101" s="37" t="s">
        <v>133</v>
      </c>
      <c r="FB101" s="31">
        <v>43.3</v>
      </c>
      <c r="FC101" s="37" t="s">
        <v>133</v>
      </c>
      <c r="FD101" s="31" t="s">
        <v>135</v>
      </c>
      <c r="FE101" s="37" t="s">
        <v>133</v>
      </c>
      <c r="FF101" s="31" t="s">
        <v>135</v>
      </c>
      <c r="FG101" s="37" t="s">
        <v>133</v>
      </c>
      <c r="FH101" s="31" t="s">
        <v>135</v>
      </c>
      <c r="FI101" s="37" t="s">
        <v>133</v>
      </c>
      <c r="FJ101" s="31" t="s">
        <v>135</v>
      </c>
      <c r="FK101" s="37" t="s">
        <v>133</v>
      </c>
      <c r="FL101" s="31" t="s">
        <v>135</v>
      </c>
      <c r="FM101" s="37" t="s">
        <v>133</v>
      </c>
      <c r="FN101" s="31" t="s">
        <v>135</v>
      </c>
      <c r="FO101" s="37" t="s">
        <v>133</v>
      </c>
      <c r="FP101" s="31" t="s">
        <v>135</v>
      </c>
      <c r="FQ101" s="37" t="s">
        <v>133</v>
      </c>
      <c r="FR101" s="31" t="s">
        <v>135</v>
      </c>
      <c r="FS101" s="37" t="s">
        <v>133</v>
      </c>
      <c r="FT101" s="31" t="s">
        <v>135</v>
      </c>
      <c r="FU101" s="37" t="s">
        <v>133</v>
      </c>
      <c r="FV101" s="31" t="s">
        <v>135</v>
      </c>
      <c r="FW101" s="37" t="s">
        <v>133</v>
      </c>
      <c r="FX101" s="31" t="s">
        <v>135</v>
      </c>
      <c r="FY101" s="37" t="s">
        <v>133</v>
      </c>
      <c r="FZ101" s="31" t="s">
        <v>135</v>
      </c>
      <c r="GA101" s="37" t="s">
        <v>133</v>
      </c>
      <c r="GB101" s="31" t="s">
        <v>135</v>
      </c>
      <c r="GC101" s="37" t="s">
        <v>133</v>
      </c>
      <c r="GD101" s="31" t="s">
        <v>135</v>
      </c>
      <c r="GE101" s="37" t="s">
        <v>133</v>
      </c>
      <c r="GF101" s="31" t="s">
        <v>135</v>
      </c>
      <c r="GG101" s="37" t="s">
        <v>133</v>
      </c>
      <c r="GH101" s="31" t="s">
        <v>135</v>
      </c>
      <c r="GI101" s="37" t="s">
        <v>133</v>
      </c>
      <c r="GJ101" s="31" t="s">
        <v>135</v>
      </c>
      <c r="GK101" s="37" t="s">
        <v>133</v>
      </c>
      <c r="GL101" s="31" t="s">
        <v>135</v>
      </c>
      <c r="GM101" s="37" t="s">
        <v>133</v>
      </c>
    </row>
    <row r="102" spans="1:195">
      <c r="A102" s="19" t="s">
        <v>134</v>
      </c>
      <c r="B102" s="20">
        <v>9.19</v>
      </c>
      <c r="C102" s="21">
        <v>22.3</v>
      </c>
      <c r="D102" s="20">
        <v>3.47</v>
      </c>
      <c r="E102" s="20">
        <v>2.02</v>
      </c>
      <c r="F102" s="21">
        <v>31</v>
      </c>
      <c r="G102" s="20">
        <v>9.1300000000000008</v>
      </c>
      <c r="H102" s="22">
        <f t="shared" si="79"/>
        <v>1.7178217821782178</v>
      </c>
      <c r="J102" s="31">
        <v>411</v>
      </c>
      <c r="K102" s="37" t="s">
        <v>134</v>
      </c>
      <c r="L102" s="31">
        <v>374</v>
      </c>
      <c r="M102" s="37" t="s">
        <v>134</v>
      </c>
      <c r="N102" s="31">
        <v>362</v>
      </c>
      <c r="O102" s="37" t="s">
        <v>134</v>
      </c>
      <c r="P102" s="31">
        <v>348</v>
      </c>
      <c r="Q102" s="37" t="s">
        <v>134</v>
      </c>
      <c r="R102" s="31">
        <v>333</v>
      </c>
      <c r="S102" s="37" t="s">
        <v>134</v>
      </c>
      <c r="T102" s="31">
        <v>317</v>
      </c>
      <c r="U102" s="37" t="s">
        <v>134</v>
      </c>
      <c r="V102" s="31">
        <v>301</v>
      </c>
      <c r="W102" s="37" t="s">
        <v>134</v>
      </c>
      <c r="X102" s="31">
        <v>283</v>
      </c>
      <c r="Y102" s="37" t="s">
        <v>134</v>
      </c>
      <c r="Z102" s="31">
        <v>266</v>
      </c>
      <c r="AA102" s="37" t="s">
        <v>134</v>
      </c>
      <c r="AB102" s="31">
        <v>248</v>
      </c>
      <c r="AC102" s="37" t="s">
        <v>134</v>
      </c>
      <c r="AD102" s="31">
        <v>230</v>
      </c>
      <c r="AE102" s="37" t="s">
        <v>134</v>
      </c>
      <c r="AF102" s="31">
        <v>212</v>
      </c>
      <c r="AG102" s="37" t="s">
        <v>134</v>
      </c>
      <c r="AH102" s="31">
        <v>195</v>
      </c>
      <c r="AI102" s="37" t="s">
        <v>134</v>
      </c>
      <c r="AJ102" s="31">
        <v>178</v>
      </c>
      <c r="AK102" s="37" t="s">
        <v>134</v>
      </c>
      <c r="AL102" s="31">
        <v>162</v>
      </c>
      <c r="AM102" s="37" t="s">
        <v>134</v>
      </c>
      <c r="AN102" s="31">
        <v>146</v>
      </c>
      <c r="AO102" s="37" t="s">
        <v>134</v>
      </c>
      <c r="AP102" s="31">
        <f t="shared" si="80"/>
        <v>133.5</v>
      </c>
      <c r="AQ102" s="37" t="s">
        <v>134</v>
      </c>
      <c r="AR102" s="31">
        <v>121</v>
      </c>
      <c r="AS102" s="37" t="s">
        <v>134</v>
      </c>
      <c r="AT102" s="31">
        <f t="shared" si="81"/>
        <v>111</v>
      </c>
      <c r="AU102" s="37" t="s">
        <v>134</v>
      </c>
      <c r="AV102" s="31">
        <v>101</v>
      </c>
      <c r="AW102" s="37" t="s">
        <v>134</v>
      </c>
      <c r="AX102" s="31">
        <f t="shared" si="82"/>
        <v>93.75</v>
      </c>
      <c r="AY102" s="37" t="s">
        <v>134</v>
      </c>
      <c r="AZ102" s="31">
        <v>86.5</v>
      </c>
      <c r="BA102" s="37" t="s">
        <v>134</v>
      </c>
      <c r="BB102" s="31">
        <f t="shared" si="83"/>
        <v>80.5</v>
      </c>
      <c r="BC102" s="37" t="s">
        <v>134</v>
      </c>
      <c r="BD102" s="31">
        <v>74.5</v>
      </c>
      <c r="BE102" s="37" t="s">
        <v>134</v>
      </c>
      <c r="BF102" s="31">
        <f t="shared" si="84"/>
        <v>69.7</v>
      </c>
      <c r="BG102" s="37" t="s">
        <v>134</v>
      </c>
      <c r="BH102" s="31">
        <v>64.900000000000006</v>
      </c>
      <c r="BI102" s="37" t="s">
        <v>134</v>
      </c>
      <c r="BJ102" s="31">
        <f t="shared" si="85"/>
        <v>61</v>
      </c>
      <c r="BK102" s="37" t="s">
        <v>134</v>
      </c>
      <c r="BL102" s="31">
        <v>57.1</v>
      </c>
      <c r="BM102" s="37" t="s">
        <v>134</v>
      </c>
      <c r="BN102" s="31" t="s">
        <v>135</v>
      </c>
      <c r="BO102" s="37" t="s">
        <v>134</v>
      </c>
      <c r="BP102" s="31" t="s">
        <v>135</v>
      </c>
      <c r="BQ102" s="37" t="s">
        <v>134</v>
      </c>
      <c r="BR102" s="31" t="s">
        <v>135</v>
      </c>
      <c r="BS102" s="37" t="s">
        <v>134</v>
      </c>
      <c r="BT102" s="31" t="s">
        <v>135</v>
      </c>
      <c r="BU102" s="37" t="s">
        <v>134</v>
      </c>
      <c r="BV102" s="31" t="s">
        <v>135</v>
      </c>
      <c r="BW102" s="37" t="s">
        <v>134</v>
      </c>
      <c r="BX102" s="31" t="s">
        <v>135</v>
      </c>
      <c r="BY102" s="37" t="s">
        <v>134</v>
      </c>
      <c r="BZ102" s="31" t="s">
        <v>135</v>
      </c>
      <c r="CA102" s="37" t="s">
        <v>134</v>
      </c>
      <c r="CB102" s="31" t="s">
        <v>135</v>
      </c>
      <c r="CC102" s="37" t="s">
        <v>134</v>
      </c>
      <c r="CD102" s="31" t="s">
        <v>135</v>
      </c>
      <c r="CE102" s="37" t="s">
        <v>134</v>
      </c>
      <c r="CF102" s="31" t="s">
        <v>135</v>
      </c>
      <c r="CG102" s="37" t="s">
        <v>134</v>
      </c>
      <c r="CH102" s="31" t="s">
        <v>135</v>
      </c>
      <c r="CI102" s="37" t="s">
        <v>134</v>
      </c>
      <c r="CJ102" s="31" t="s">
        <v>135</v>
      </c>
      <c r="CK102" s="37" t="s">
        <v>134</v>
      </c>
      <c r="CL102" s="31" t="s">
        <v>135</v>
      </c>
      <c r="CM102" s="37" t="s">
        <v>134</v>
      </c>
      <c r="CN102" s="31" t="s">
        <v>135</v>
      </c>
      <c r="CO102" s="37" t="s">
        <v>134</v>
      </c>
      <c r="CP102" s="31" t="s">
        <v>135</v>
      </c>
      <c r="CQ102" s="37" t="s">
        <v>134</v>
      </c>
      <c r="CR102" s="31" t="s">
        <v>135</v>
      </c>
      <c r="CS102" s="37" t="s">
        <v>134</v>
      </c>
      <c r="CT102" s="31" t="s">
        <v>135</v>
      </c>
      <c r="CU102" s="37" t="s">
        <v>134</v>
      </c>
      <c r="CV102" s="31" t="s">
        <v>135</v>
      </c>
      <c r="CW102" s="37" t="s">
        <v>134</v>
      </c>
      <c r="CX102" s="44"/>
      <c r="CY102" s="44"/>
      <c r="CZ102" s="31">
        <v>273</v>
      </c>
      <c r="DA102" s="37" t="s">
        <v>134</v>
      </c>
      <c r="DB102" s="31">
        <v>249</v>
      </c>
      <c r="DC102" s="37" t="s">
        <v>134</v>
      </c>
      <c r="DD102" s="31">
        <v>241</v>
      </c>
      <c r="DE102" s="37" t="s">
        <v>134</v>
      </c>
      <c r="DF102" s="31">
        <v>232</v>
      </c>
      <c r="DG102" s="37" t="s">
        <v>134</v>
      </c>
      <c r="DH102" s="31">
        <v>222</v>
      </c>
      <c r="DI102" s="37" t="s">
        <v>134</v>
      </c>
      <c r="DJ102" s="31">
        <v>211</v>
      </c>
      <c r="DK102" s="37" t="s">
        <v>134</v>
      </c>
      <c r="DL102" s="31">
        <v>200</v>
      </c>
      <c r="DM102" s="37" t="s">
        <v>134</v>
      </c>
      <c r="DN102" s="31">
        <v>189</v>
      </c>
      <c r="DO102" s="37" t="s">
        <v>134</v>
      </c>
      <c r="DP102" s="31">
        <v>177</v>
      </c>
      <c r="DQ102" s="37" t="s">
        <v>134</v>
      </c>
      <c r="DR102" s="31">
        <v>165</v>
      </c>
      <c r="DS102" s="37" t="s">
        <v>134</v>
      </c>
      <c r="DT102" s="31">
        <v>153</v>
      </c>
      <c r="DU102" s="37" t="s">
        <v>134</v>
      </c>
      <c r="DV102" s="31">
        <v>141</v>
      </c>
      <c r="DW102" s="37" t="s">
        <v>134</v>
      </c>
      <c r="DX102" s="31">
        <v>130</v>
      </c>
      <c r="DY102" s="37" t="s">
        <v>134</v>
      </c>
      <c r="DZ102" s="31">
        <v>118</v>
      </c>
      <c r="EA102" s="37" t="s">
        <v>134</v>
      </c>
      <c r="EB102" s="31">
        <v>108</v>
      </c>
      <c r="EC102" s="37" t="s">
        <v>134</v>
      </c>
      <c r="ED102" s="31">
        <v>97.2</v>
      </c>
      <c r="EE102" s="37" t="s">
        <v>134</v>
      </c>
      <c r="EF102" s="31">
        <f t="shared" si="86"/>
        <v>88.75</v>
      </c>
      <c r="EG102" s="37" t="s">
        <v>134</v>
      </c>
      <c r="EH102" s="31">
        <v>80.3</v>
      </c>
      <c r="EI102" s="37" t="s">
        <v>134</v>
      </c>
      <c r="EJ102" s="31">
        <f t="shared" si="87"/>
        <v>73.900000000000006</v>
      </c>
      <c r="EK102" s="37" t="s">
        <v>134</v>
      </c>
      <c r="EL102" s="31">
        <v>67.5</v>
      </c>
      <c r="EM102" s="37" t="s">
        <v>134</v>
      </c>
      <c r="EN102" s="31">
        <f t="shared" si="88"/>
        <v>62.5</v>
      </c>
      <c r="EO102" s="37" t="s">
        <v>134</v>
      </c>
      <c r="EP102" s="31">
        <v>57.5</v>
      </c>
      <c r="EQ102" s="37" t="s">
        <v>134</v>
      </c>
      <c r="ER102" s="31">
        <f t="shared" si="89"/>
        <v>53.55</v>
      </c>
      <c r="ES102" s="37" t="s">
        <v>134</v>
      </c>
      <c r="ET102" s="31">
        <v>49.6</v>
      </c>
      <c r="EU102" s="37" t="s">
        <v>134</v>
      </c>
      <c r="EV102" s="31">
        <f t="shared" si="90"/>
        <v>46.400000000000006</v>
      </c>
      <c r="EW102" s="37" t="s">
        <v>134</v>
      </c>
      <c r="EX102" s="31">
        <v>43.2</v>
      </c>
      <c r="EY102" s="37" t="s">
        <v>134</v>
      </c>
      <c r="EZ102" s="31">
        <f t="shared" si="91"/>
        <v>40.6</v>
      </c>
      <c r="FA102" s="37" t="s">
        <v>134</v>
      </c>
      <c r="FB102" s="31">
        <v>38</v>
      </c>
      <c r="FC102" s="37" t="s">
        <v>134</v>
      </c>
      <c r="FD102" s="31" t="s">
        <v>135</v>
      </c>
      <c r="FE102" s="37" t="s">
        <v>134</v>
      </c>
      <c r="FF102" s="31" t="s">
        <v>135</v>
      </c>
      <c r="FG102" s="37" t="s">
        <v>134</v>
      </c>
      <c r="FH102" s="31" t="s">
        <v>135</v>
      </c>
      <c r="FI102" s="37" t="s">
        <v>134</v>
      </c>
      <c r="FJ102" s="31" t="s">
        <v>135</v>
      </c>
      <c r="FK102" s="37" t="s">
        <v>134</v>
      </c>
      <c r="FL102" s="31" t="s">
        <v>135</v>
      </c>
      <c r="FM102" s="37" t="s">
        <v>134</v>
      </c>
      <c r="FN102" s="31" t="s">
        <v>135</v>
      </c>
      <c r="FO102" s="37" t="s">
        <v>134</v>
      </c>
      <c r="FP102" s="31" t="s">
        <v>135</v>
      </c>
      <c r="FQ102" s="37" t="s">
        <v>134</v>
      </c>
      <c r="FR102" s="31" t="s">
        <v>135</v>
      </c>
      <c r="FS102" s="37" t="s">
        <v>134</v>
      </c>
      <c r="FT102" s="31" t="s">
        <v>135</v>
      </c>
      <c r="FU102" s="37" t="s">
        <v>134</v>
      </c>
      <c r="FV102" s="31" t="s">
        <v>135</v>
      </c>
      <c r="FW102" s="37" t="s">
        <v>134</v>
      </c>
      <c r="FX102" s="31" t="s">
        <v>135</v>
      </c>
      <c r="FY102" s="37" t="s">
        <v>134</v>
      </c>
      <c r="FZ102" s="31" t="s">
        <v>135</v>
      </c>
      <c r="GA102" s="37" t="s">
        <v>134</v>
      </c>
      <c r="GB102" s="31" t="s">
        <v>135</v>
      </c>
      <c r="GC102" s="37" t="s">
        <v>134</v>
      </c>
      <c r="GD102" s="31" t="s">
        <v>135</v>
      </c>
      <c r="GE102" s="37" t="s">
        <v>134</v>
      </c>
      <c r="GF102" s="31" t="s">
        <v>135</v>
      </c>
      <c r="GG102" s="37" t="s">
        <v>134</v>
      </c>
      <c r="GH102" s="31" t="s">
        <v>135</v>
      </c>
      <c r="GI102" s="37" t="s">
        <v>134</v>
      </c>
      <c r="GJ102" s="31" t="s">
        <v>135</v>
      </c>
      <c r="GK102" s="37" t="s">
        <v>134</v>
      </c>
      <c r="GL102" s="31" t="s">
        <v>135</v>
      </c>
      <c r="GM102" s="37" t="s">
        <v>134</v>
      </c>
    </row>
    <row r="103" spans="1:195">
      <c r="A103" s="19"/>
      <c r="B103" s="20"/>
      <c r="C103" s="21"/>
      <c r="D103" s="20"/>
      <c r="E103" s="20"/>
      <c r="F103" s="21"/>
      <c r="G103" s="20"/>
      <c r="H103" s="20"/>
      <c r="N103" s="19"/>
      <c r="O103" s="19"/>
      <c r="P103" s="31"/>
      <c r="Q103" s="31"/>
      <c r="R103" s="31"/>
      <c r="S103" s="31"/>
      <c r="T103" s="31"/>
      <c r="U103" s="31"/>
      <c r="V103" s="31"/>
      <c r="W103" s="31"/>
      <c r="X103" s="31"/>
      <c r="Y103" s="31"/>
      <c r="Z103" s="31"/>
      <c r="AA103" s="31"/>
      <c r="AB103" s="31"/>
      <c r="AC103" s="31"/>
      <c r="AD103" s="31"/>
      <c r="AE103" s="31"/>
      <c r="AF103" s="31"/>
      <c r="AG103" s="31"/>
      <c r="AH103" s="31"/>
      <c r="AI103" s="31"/>
      <c r="AJ103" s="31"/>
      <c r="AK103" s="31"/>
      <c r="AL103" s="31"/>
      <c r="AM103" s="31"/>
      <c r="AN103" s="31"/>
      <c r="AO103" s="31"/>
      <c r="AP103" s="31"/>
      <c r="AQ103" s="31"/>
      <c r="AR103" s="31"/>
      <c r="AS103" s="31"/>
      <c r="AT103" s="31"/>
      <c r="AU103" s="31"/>
      <c r="AV103" s="31"/>
      <c r="AW103" s="31"/>
      <c r="AX103" s="31"/>
      <c r="AY103" s="31"/>
      <c r="AZ103" s="31"/>
      <c r="BA103" s="31"/>
      <c r="BB103" s="31"/>
      <c r="BC103" s="31"/>
      <c r="BD103" s="31"/>
      <c r="BE103" s="31"/>
      <c r="BF103" s="31"/>
      <c r="BG103" s="31"/>
      <c r="BH103" s="31"/>
      <c r="BI103" s="31"/>
      <c r="BJ103" s="31"/>
      <c r="BK103" s="31"/>
      <c r="BL103" s="31"/>
      <c r="BM103" s="31"/>
      <c r="BN103" s="31"/>
      <c r="BO103" s="31"/>
      <c r="BP103" s="31"/>
      <c r="BQ103" s="31"/>
      <c r="BR103" s="31"/>
      <c r="BS103" s="31"/>
      <c r="BT103" s="31"/>
      <c r="BU103" s="31"/>
      <c r="BV103" s="31"/>
      <c r="BW103" s="31"/>
      <c r="BX103" s="31"/>
      <c r="BY103" s="31"/>
      <c r="BZ103" s="31"/>
      <c r="CA103" s="31"/>
      <c r="CB103" s="31"/>
      <c r="CC103" s="31"/>
      <c r="CF103" s="31"/>
      <c r="CG103" s="31"/>
      <c r="CH103" s="31"/>
      <c r="CI103" s="31"/>
      <c r="CJ103" s="31"/>
      <c r="CK103" s="31"/>
      <c r="CL103" s="31"/>
      <c r="CM103" s="31"/>
    </row>
    <row r="104" spans="1:195">
      <c r="A104" s="19"/>
      <c r="B104" s="20"/>
      <c r="C104" s="21"/>
      <c r="D104" s="20"/>
      <c r="E104" s="20"/>
      <c r="F104" s="21"/>
      <c r="G104" s="20"/>
      <c r="H104" s="20"/>
      <c r="J104" s="19"/>
      <c r="K104" s="19"/>
      <c r="P104" s="19"/>
      <c r="Q104" s="19"/>
      <c r="R104" s="31"/>
      <c r="S104" s="31"/>
      <c r="T104" s="31"/>
      <c r="U104" s="31"/>
      <c r="V104" s="31"/>
      <c r="W104" s="31"/>
      <c r="X104" s="31"/>
      <c r="Y104" s="31"/>
      <c r="Z104" s="31"/>
      <c r="AA104" s="31"/>
      <c r="AB104" s="31"/>
      <c r="AC104" s="31"/>
      <c r="AD104" s="31"/>
      <c r="AE104" s="31"/>
      <c r="AF104" s="31"/>
      <c r="AG104" s="31"/>
      <c r="AH104" s="31"/>
      <c r="AI104" s="31"/>
      <c r="AJ104" s="31"/>
      <c r="AK104" s="31"/>
      <c r="AL104" s="31"/>
      <c r="AM104" s="31"/>
      <c r="AN104" s="31"/>
      <c r="AO104" s="31"/>
      <c r="AP104" s="31"/>
      <c r="AQ104" s="31"/>
      <c r="AR104" s="31"/>
      <c r="AS104" s="31"/>
      <c r="AT104" s="31"/>
      <c r="AU104" s="31"/>
      <c r="AV104" s="31"/>
      <c r="AW104" s="31"/>
      <c r="AX104" s="31"/>
      <c r="AY104" s="31"/>
      <c r="AZ104" s="31"/>
      <c r="BA104" s="31"/>
      <c r="BB104" s="31"/>
      <c r="BC104" s="31"/>
      <c r="BD104" s="31"/>
      <c r="BE104" s="31"/>
      <c r="BF104" s="31"/>
      <c r="BG104" s="31"/>
      <c r="BH104" s="31"/>
      <c r="BI104" s="31"/>
      <c r="BJ104" s="31"/>
      <c r="BK104" s="31"/>
      <c r="BL104" s="31"/>
      <c r="BM104" s="31"/>
      <c r="BN104" s="31"/>
      <c r="BO104" s="31"/>
      <c r="BP104" s="31"/>
      <c r="BQ104" s="31"/>
      <c r="BR104" s="31"/>
      <c r="BS104" s="31"/>
      <c r="BT104" s="31"/>
      <c r="BU104" s="31"/>
      <c r="BV104" s="31"/>
      <c r="BW104" s="31"/>
      <c r="BX104" s="31"/>
      <c r="BY104" s="31"/>
      <c r="BZ104" s="31"/>
      <c r="CA104" s="31"/>
      <c r="CB104" s="31"/>
      <c r="CC104" s="31"/>
      <c r="CD104" s="31"/>
      <c r="CE104" s="31"/>
      <c r="CF104" s="31"/>
      <c r="CG104" s="31"/>
      <c r="CH104" s="31"/>
      <c r="CI104" s="31"/>
      <c r="CJ104" s="31"/>
      <c r="CK104" s="31"/>
      <c r="CL104" s="31"/>
      <c r="CM104" s="31"/>
    </row>
    <row r="105" spans="1:195">
      <c r="A105" s="19"/>
      <c r="B105" s="20"/>
      <c r="C105" s="21"/>
      <c r="D105" s="20"/>
      <c r="E105" s="20"/>
      <c r="F105" s="19"/>
      <c r="G105" s="20"/>
      <c r="H105" s="20"/>
      <c r="I105" s="20"/>
      <c r="J105" s="19"/>
      <c r="K105" s="19"/>
      <c r="N105" s="19"/>
      <c r="O105" s="19"/>
      <c r="P105" s="20"/>
      <c r="Q105" s="20"/>
      <c r="R105" s="31"/>
      <c r="S105" s="31"/>
      <c r="T105" s="31"/>
      <c r="U105" s="31"/>
      <c r="V105" s="31"/>
      <c r="W105" s="31"/>
      <c r="X105" s="31"/>
      <c r="Y105" s="31"/>
      <c r="Z105" s="31"/>
      <c r="AA105" s="31"/>
      <c r="AB105" s="31"/>
      <c r="AC105" s="31"/>
      <c r="AD105" s="31"/>
      <c r="AE105" s="31"/>
      <c r="AF105" s="31"/>
      <c r="AG105" s="31"/>
      <c r="AH105" s="31"/>
      <c r="AI105" s="31"/>
      <c r="AJ105" s="31"/>
      <c r="AK105" s="31"/>
      <c r="AL105" s="31"/>
      <c r="AM105" s="31"/>
      <c r="AN105" s="31"/>
      <c r="AO105" s="31"/>
      <c r="AP105" s="31"/>
      <c r="AQ105" s="31"/>
      <c r="AR105" s="31"/>
      <c r="AS105" s="31"/>
      <c r="AT105" s="31"/>
      <c r="AU105" s="31"/>
      <c r="AV105" s="31"/>
      <c r="AW105" s="31"/>
      <c r="AX105" s="31"/>
      <c r="AY105" s="31"/>
      <c r="AZ105" s="31"/>
      <c r="BA105" s="31"/>
      <c r="BB105" s="31"/>
      <c r="BC105" s="31"/>
      <c r="BD105" s="31"/>
      <c r="BE105" s="31"/>
      <c r="BF105" s="31"/>
      <c r="BG105" s="31"/>
      <c r="BH105" s="31"/>
      <c r="BI105" s="31"/>
      <c r="BJ105" s="31"/>
      <c r="BK105" s="31"/>
      <c r="BL105" s="31"/>
      <c r="BM105" s="31"/>
      <c r="BN105" s="31"/>
      <c r="BO105" s="31"/>
      <c r="BP105" s="31"/>
      <c r="BQ105" s="31"/>
      <c r="BR105" s="31"/>
      <c r="BS105" s="31"/>
      <c r="BT105" s="31"/>
      <c r="BU105" s="31"/>
      <c r="BV105" s="31"/>
      <c r="BW105" s="31"/>
      <c r="BX105" s="31"/>
      <c r="BY105" s="31"/>
      <c r="BZ105" s="31"/>
      <c r="CA105" s="31"/>
      <c r="CB105" s="31"/>
      <c r="CC105" s="31"/>
      <c r="CD105" s="31"/>
      <c r="CE105" s="31"/>
      <c r="CF105" s="31"/>
      <c r="CG105" s="31"/>
      <c r="CH105" s="31"/>
      <c r="CI105" s="31"/>
      <c r="CJ105" s="31"/>
      <c r="CK105" s="31"/>
      <c r="CL105" s="31"/>
      <c r="CM105" s="31"/>
    </row>
    <row r="106" spans="1:195">
      <c r="A106" s="31"/>
      <c r="B106" s="31"/>
      <c r="C106" s="21"/>
      <c r="D106" s="20"/>
      <c r="E106" s="20"/>
      <c r="F106" s="31"/>
      <c r="G106" s="31"/>
      <c r="H106" s="20"/>
      <c r="I106" s="31"/>
      <c r="J106" s="19"/>
      <c r="K106" s="19"/>
      <c r="N106" s="31"/>
      <c r="O106" s="31"/>
      <c r="P106" s="31"/>
      <c r="Q106" s="31"/>
      <c r="R106" s="31"/>
      <c r="S106" s="31"/>
      <c r="T106" s="31"/>
      <c r="U106" s="31"/>
      <c r="V106" s="31"/>
      <c r="W106" s="31"/>
      <c r="X106" s="31"/>
      <c r="Y106" s="31"/>
      <c r="Z106" s="31"/>
      <c r="AA106" s="31"/>
      <c r="AB106" s="31"/>
      <c r="AC106" s="31"/>
      <c r="AD106" s="31"/>
      <c r="AE106" s="31"/>
      <c r="AF106" s="31"/>
      <c r="AG106" s="31"/>
      <c r="AH106" s="31"/>
      <c r="AI106" s="31"/>
      <c r="AJ106" s="31"/>
      <c r="AK106" s="31"/>
      <c r="AL106" s="31"/>
      <c r="AM106" s="31"/>
      <c r="AN106" s="31"/>
      <c r="AO106" s="31"/>
      <c r="AP106" s="31"/>
      <c r="AQ106" s="31"/>
      <c r="AR106" s="31"/>
      <c r="AS106" s="31"/>
      <c r="AT106" s="31"/>
      <c r="AU106" s="31"/>
      <c r="AV106" s="31"/>
      <c r="AW106" s="31"/>
      <c r="AX106" s="31"/>
      <c r="AY106" s="31"/>
      <c r="AZ106" s="31"/>
      <c r="BA106" s="31"/>
      <c r="BB106" s="31"/>
      <c r="BC106" s="31"/>
      <c r="BD106" s="31"/>
      <c r="BE106" s="31"/>
      <c r="BF106" s="31"/>
      <c r="BG106" s="31"/>
      <c r="BH106" s="31"/>
      <c r="BI106" s="31"/>
      <c r="BJ106" s="31"/>
      <c r="BK106" s="31"/>
      <c r="BL106" s="31"/>
      <c r="BM106" s="31"/>
      <c r="BN106" s="31"/>
      <c r="BO106" s="31"/>
      <c r="BP106" s="31"/>
      <c r="BQ106" s="31"/>
      <c r="BR106" s="31"/>
      <c r="BS106" s="31"/>
      <c r="BT106" s="31"/>
      <c r="BU106" s="31"/>
      <c r="BV106" s="31"/>
      <c r="BW106" s="31"/>
      <c r="BX106" s="31"/>
      <c r="BY106" s="31"/>
      <c r="BZ106" s="31"/>
      <c r="CA106" s="31"/>
      <c r="CB106" s="31"/>
      <c r="CC106" s="31"/>
      <c r="CD106" s="31"/>
      <c r="CE106" s="31"/>
      <c r="CF106" s="31"/>
      <c r="CG106" s="31"/>
      <c r="CH106" s="31"/>
      <c r="CI106" s="31"/>
      <c r="CJ106" s="31"/>
      <c r="CK106" s="31"/>
      <c r="CL106" s="31"/>
      <c r="CM106" s="31"/>
    </row>
    <row r="107" spans="1:195">
      <c r="A107" s="38"/>
      <c r="B107" s="31"/>
      <c r="C107" s="21"/>
      <c r="D107" s="20"/>
      <c r="E107" s="39"/>
      <c r="F107" s="21"/>
      <c r="G107" s="20"/>
      <c r="H107" s="20"/>
      <c r="J107" s="19"/>
      <c r="K107" s="19"/>
      <c r="P107" s="19"/>
      <c r="Q107" s="19"/>
      <c r="R107" s="31"/>
      <c r="S107" s="31"/>
      <c r="T107" s="31"/>
      <c r="U107" s="31"/>
      <c r="V107" s="31"/>
      <c r="W107" s="31"/>
      <c r="X107" s="31"/>
      <c r="Y107" s="31"/>
      <c r="Z107" s="31"/>
      <c r="AA107" s="31"/>
      <c r="AB107" s="31"/>
      <c r="AC107" s="31"/>
      <c r="AD107" s="31"/>
      <c r="AE107" s="31"/>
      <c r="AF107" s="31"/>
      <c r="AG107" s="31"/>
      <c r="AH107" s="31"/>
      <c r="AI107" s="31"/>
      <c r="AJ107" s="31"/>
      <c r="AK107" s="31"/>
      <c r="AL107" s="31"/>
      <c r="AM107" s="31"/>
      <c r="AN107" s="31"/>
      <c r="AO107" s="31"/>
      <c r="AP107" s="31"/>
      <c r="AQ107" s="31"/>
      <c r="AR107" s="31"/>
      <c r="AS107" s="31"/>
      <c r="AT107" s="31"/>
      <c r="AU107" s="31"/>
      <c r="AV107" s="31"/>
      <c r="AW107" s="31"/>
      <c r="AX107" s="31"/>
      <c r="AY107" s="31"/>
      <c r="AZ107" s="31"/>
      <c r="BA107" s="31"/>
      <c r="BB107" s="31"/>
      <c r="BC107" s="31"/>
      <c r="BD107" s="31"/>
      <c r="BE107" s="31"/>
      <c r="BF107" s="31"/>
      <c r="BG107" s="31"/>
      <c r="BH107" s="31"/>
      <c r="BI107" s="31"/>
      <c r="BJ107" s="31"/>
      <c r="BK107" s="31"/>
      <c r="BL107" s="31"/>
      <c r="BM107" s="31"/>
      <c r="BN107" s="31"/>
      <c r="BO107" s="31"/>
      <c r="BP107" s="31"/>
      <c r="BQ107" s="31"/>
      <c r="BR107" s="31"/>
      <c r="BS107" s="31"/>
      <c r="BT107" s="31"/>
      <c r="BU107" s="31"/>
      <c r="BV107" s="31"/>
      <c r="BW107" s="31"/>
      <c r="BX107" s="31"/>
      <c r="BY107" s="31"/>
      <c r="BZ107" s="31"/>
      <c r="CA107" s="31"/>
      <c r="CB107" s="31"/>
      <c r="CC107" s="31"/>
      <c r="CD107" s="31"/>
      <c r="CE107" s="31"/>
      <c r="CF107" s="31"/>
      <c r="CG107" s="31"/>
      <c r="CH107" s="31"/>
      <c r="CI107" s="31"/>
      <c r="CJ107" s="31"/>
      <c r="CK107" s="31"/>
      <c r="CL107" s="31"/>
      <c r="CM107" s="31"/>
    </row>
    <row r="108" spans="1:195">
      <c r="A108" s="31"/>
      <c r="B108" s="19"/>
      <c r="C108" s="21"/>
      <c r="D108" s="20"/>
      <c r="E108" s="39"/>
      <c r="F108" s="31"/>
      <c r="G108" s="19"/>
      <c r="H108" s="20"/>
      <c r="I108" s="19"/>
      <c r="J108" s="19"/>
      <c r="K108" s="19"/>
      <c r="N108" s="31"/>
      <c r="O108" s="31"/>
      <c r="P108" s="19"/>
      <c r="Q108" s="19"/>
      <c r="R108" s="31"/>
      <c r="S108" s="31"/>
      <c r="T108" s="31"/>
      <c r="U108" s="31"/>
      <c r="V108" s="31"/>
      <c r="W108" s="31"/>
      <c r="X108" s="31"/>
      <c r="Y108" s="31"/>
      <c r="Z108" s="31"/>
      <c r="AA108" s="31"/>
      <c r="AB108" s="31"/>
      <c r="AC108" s="31"/>
      <c r="AD108" s="31"/>
      <c r="AE108" s="31"/>
      <c r="AF108" s="31"/>
      <c r="AG108" s="31"/>
      <c r="AH108" s="31"/>
      <c r="AI108" s="31"/>
      <c r="AJ108" s="31"/>
      <c r="AK108" s="31"/>
      <c r="AL108" s="31"/>
      <c r="AM108" s="31"/>
      <c r="AN108" s="31"/>
      <c r="AO108" s="31"/>
      <c r="AP108" s="31"/>
      <c r="AQ108" s="31"/>
      <c r="AR108" s="31"/>
      <c r="AS108" s="31"/>
      <c r="AT108" s="31"/>
      <c r="AU108" s="31"/>
      <c r="AV108" s="31"/>
      <c r="AW108" s="31"/>
      <c r="AX108" s="31"/>
      <c r="AY108" s="31"/>
      <c r="AZ108" s="31"/>
      <c r="BA108" s="31"/>
      <c r="BB108" s="31"/>
      <c r="BC108" s="31"/>
      <c r="BD108" s="31"/>
      <c r="BE108" s="31"/>
      <c r="BF108" s="31"/>
      <c r="BG108" s="31"/>
      <c r="BH108" s="31"/>
      <c r="BI108" s="31"/>
      <c r="BJ108" s="31"/>
      <c r="BK108" s="31"/>
      <c r="BL108" s="31"/>
      <c r="BM108" s="31"/>
      <c r="BN108" s="31"/>
      <c r="BO108" s="31"/>
      <c r="BP108" s="31"/>
      <c r="BQ108" s="31"/>
      <c r="BR108" s="31"/>
      <c r="BS108" s="31"/>
      <c r="BT108" s="31"/>
      <c r="BU108" s="31"/>
      <c r="BV108" s="31"/>
      <c r="BW108" s="31"/>
      <c r="BX108" s="31"/>
      <c r="BY108" s="31"/>
      <c r="BZ108" s="31"/>
      <c r="CA108" s="31"/>
      <c r="CB108" s="31"/>
      <c r="CC108" s="31"/>
      <c r="CD108" s="31"/>
      <c r="CE108" s="31"/>
      <c r="CF108" s="31"/>
      <c r="CG108" s="31"/>
      <c r="CH108" s="31"/>
      <c r="CI108" s="31"/>
      <c r="CJ108" s="31"/>
      <c r="CK108" s="31"/>
      <c r="CL108" s="31"/>
      <c r="CM108" s="31"/>
    </row>
    <row r="109" spans="1:195">
      <c r="A109" s="31"/>
      <c r="B109" s="19"/>
      <c r="C109" s="21"/>
      <c r="D109" s="20"/>
      <c r="E109" s="39"/>
      <c r="F109" s="31"/>
      <c r="G109" s="19"/>
      <c r="H109" s="20"/>
      <c r="I109" s="19"/>
      <c r="J109" s="19"/>
      <c r="K109" s="19"/>
      <c r="N109" s="31"/>
      <c r="O109" s="31"/>
      <c r="P109" s="19"/>
      <c r="Q109" s="19"/>
      <c r="R109" s="31"/>
      <c r="S109" s="31"/>
      <c r="T109" s="31"/>
      <c r="U109" s="31"/>
      <c r="V109" s="31"/>
      <c r="W109" s="31"/>
      <c r="X109" s="31"/>
      <c r="Y109" s="31"/>
      <c r="Z109" s="31"/>
      <c r="AA109" s="31"/>
      <c r="AB109" s="31"/>
      <c r="AC109" s="31"/>
      <c r="AD109" s="31"/>
      <c r="AE109" s="31"/>
      <c r="AF109" s="31"/>
      <c r="AG109" s="31"/>
      <c r="AH109" s="31"/>
      <c r="AI109" s="31"/>
      <c r="AJ109" s="31"/>
      <c r="AK109" s="31"/>
      <c r="AL109" s="31"/>
      <c r="AM109" s="31"/>
      <c r="AN109" s="31"/>
      <c r="AO109" s="31"/>
      <c r="AP109" s="31"/>
      <c r="AQ109" s="31"/>
      <c r="AR109" s="31"/>
      <c r="AS109" s="31"/>
      <c r="AT109" s="31"/>
      <c r="AU109" s="31"/>
      <c r="AV109" s="31"/>
      <c r="AW109" s="31"/>
      <c r="AX109" s="31"/>
      <c r="AY109" s="31"/>
      <c r="AZ109" s="31"/>
      <c r="BA109" s="31"/>
      <c r="BB109" s="31"/>
      <c r="BC109" s="31"/>
      <c r="BD109" s="31"/>
      <c r="BE109" s="31"/>
      <c r="BF109" s="31"/>
      <c r="BG109" s="31"/>
      <c r="BH109" s="31"/>
      <c r="BI109" s="31"/>
      <c r="BJ109" s="31"/>
      <c r="BK109" s="31"/>
      <c r="BL109" s="31"/>
      <c r="BM109" s="31"/>
      <c r="BN109" s="31"/>
      <c r="BO109" s="31"/>
      <c r="BP109" s="31"/>
      <c r="BQ109" s="31"/>
      <c r="BR109" s="31"/>
      <c r="BS109" s="31"/>
      <c r="BT109" s="31"/>
      <c r="BU109" s="31"/>
      <c r="BV109" s="31"/>
      <c r="BW109" s="31"/>
      <c r="BX109" s="31"/>
      <c r="BY109" s="31"/>
      <c r="BZ109" s="31"/>
      <c r="CA109" s="31"/>
      <c r="CB109" s="31"/>
      <c r="CC109" s="31"/>
      <c r="CD109" s="31"/>
      <c r="CE109" s="31"/>
      <c r="CF109" s="31"/>
      <c r="CG109" s="31"/>
      <c r="CH109" s="31"/>
      <c r="CI109" s="31"/>
      <c r="CJ109" s="31"/>
      <c r="CK109" s="31"/>
      <c r="CL109" s="31"/>
      <c r="CM109" s="31"/>
    </row>
    <row r="110" spans="1:195">
      <c r="A110" s="31"/>
      <c r="B110" s="19"/>
      <c r="F110" s="31"/>
      <c r="G110" s="19"/>
      <c r="I110" s="19"/>
      <c r="J110" s="19"/>
      <c r="K110" s="19"/>
      <c r="N110" s="31"/>
      <c r="O110" s="31"/>
      <c r="P110" s="19"/>
      <c r="Q110" s="19"/>
      <c r="R110" s="31"/>
      <c r="S110" s="31"/>
      <c r="T110" s="31"/>
      <c r="U110" s="31"/>
      <c r="V110" s="31"/>
      <c r="W110" s="31"/>
      <c r="X110" s="31"/>
      <c r="Y110" s="31"/>
      <c r="Z110" s="31"/>
      <c r="AA110" s="31"/>
      <c r="AB110" s="31"/>
      <c r="AC110" s="31"/>
      <c r="AD110" s="31"/>
      <c r="AE110" s="31"/>
      <c r="AF110" s="31"/>
      <c r="AG110" s="31"/>
      <c r="AH110" s="31"/>
      <c r="AI110" s="31"/>
      <c r="AJ110" s="31"/>
      <c r="AK110" s="31"/>
      <c r="AL110" s="31"/>
      <c r="AM110" s="31"/>
      <c r="AN110" s="31"/>
      <c r="AO110" s="31"/>
      <c r="AP110" s="31"/>
      <c r="AQ110" s="31"/>
      <c r="AR110" s="31"/>
      <c r="AS110" s="31"/>
      <c r="AT110" s="31"/>
      <c r="AU110" s="31"/>
      <c r="AV110" s="31"/>
      <c r="AW110" s="31"/>
      <c r="AX110" s="31"/>
      <c r="AY110" s="31"/>
      <c r="AZ110" s="31"/>
      <c r="BA110" s="31"/>
      <c r="BB110" s="31"/>
      <c r="BC110" s="31"/>
      <c r="BD110" s="31"/>
      <c r="BE110" s="31"/>
      <c r="BF110" s="31"/>
      <c r="BG110" s="31"/>
      <c r="BH110" s="31"/>
      <c r="BI110" s="31"/>
      <c r="BJ110" s="31"/>
      <c r="BK110" s="31"/>
      <c r="BL110" s="31"/>
      <c r="BM110" s="31"/>
      <c r="BN110" s="31"/>
      <c r="BO110" s="31"/>
      <c r="BP110" s="31"/>
      <c r="BQ110" s="31"/>
      <c r="BR110" s="31"/>
      <c r="BS110" s="31"/>
      <c r="BT110" s="31"/>
      <c r="BU110" s="31"/>
      <c r="BV110" s="31"/>
      <c r="BW110" s="31"/>
      <c r="BX110" s="31"/>
      <c r="BY110" s="31"/>
      <c r="BZ110" s="31"/>
      <c r="CA110" s="31"/>
      <c r="CB110" s="31"/>
      <c r="CC110" s="31"/>
      <c r="CD110" s="31"/>
      <c r="CE110" s="31"/>
      <c r="CF110" s="31"/>
      <c r="CG110" s="31"/>
      <c r="CH110" s="31"/>
      <c r="CI110" s="31"/>
      <c r="CJ110" s="31"/>
      <c r="CK110" s="31"/>
      <c r="CL110" s="31"/>
      <c r="CM110" s="31"/>
    </row>
    <row r="111" spans="1:195">
      <c r="A111" s="31"/>
      <c r="B111" s="19"/>
      <c r="F111" s="31"/>
      <c r="G111" s="19"/>
      <c r="I111" s="19"/>
      <c r="J111" s="19"/>
      <c r="K111" s="19"/>
      <c r="N111" s="31"/>
      <c r="O111" s="31"/>
      <c r="P111" s="19"/>
      <c r="Q111" s="19"/>
      <c r="R111" s="31"/>
      <c r="S111" s="31"/>
      <c r="T111" s="31"/>
      <c r="U111" s="31"/>
      <c r="V111" s="31"/>
      <c r="W111" s="31"/>
      <c r="X111" s="31"/>
      <c r="Y111" s="31"/>
      <c r="Z111" s="31"/>
      <c r="AA111" s="31"/>
      <c r="AB111" s="31"/>
      <c r="AC111" s="31"/>
      <c r="AD111" s="31"/>
      <c r="AE111" s="31"/>
      <c r="AF111" s="31"/>
      <c r="AG111" s="31"/>
      <c r="AH111" s="31"/>
      <c r="AI111" s="31"/>
      <c r="AJ111" s="31"/>
      <c r="AK111" s="31"/>
      <c r="AL111" s="31"/>
      <c r="AM111" s="31"/>
      <c r="AN111" s="31"/>
      <c r="AO111" s="31"/>
      <c r="AP111" s="31"/>
      <c r="AQ111" s="31"/>
      <c r="AR111" s="31"/>
      <c r="AS111" s="31"/>
      <c r="AT111" s="31"/>
      <c r="AU111" s="31"/>
      <c r="AV111" s="31"/>
      <c r="AW111" s="31"/>
      <c r="AX111" s="31"/>
      <c r="AY111" s="31"/>
      <c r="AZ111" s="31"/>
      <c r="BA111" s="31"/>
      <c r="BB111" s="31"/>
      <c r="BC111" s="31"/>
      <c r="BD111" s="31"/>
      <c r="BE111" s="31"/>
      <c r="BF111" s="31"/>
      <c r="BG111" s="31"/>
      <c r="BH111" s="31"/>
      <c r="BI111" s="31"/>
      <c r="BJ111" s="31"/>
      <c r="BK111" s="31"/>
      <c r="BL111" s="31"/>
      <c r="BM111" s="31"/>
      <c r="BN111" s="31"/>
      <c r="BO111" s="31"/>
      <c r="BP111" s="31"/>
      <c r="BQ111" s="31"/>
      <c r="BR111" s="31"/>
      <c r="BS111" s="31"/>
      <c r="BT111" s="31"/>
      <c r="BU111" s="31"/>
      <c r="BV111" s="31"/>
      <c r="BW111" s="31"/>
      <c r="BX111" s="31"/>
      <c r="BY111" s="31"/>
      <c r="BZ111" s="31"/>
      <c r="CA111" s="31"/>
      <c r="CB111" s="31"/>
      <c r="CC111" s="31"/>
      <c r="CD111" s="31"/>
      <c r="CE111" s="31"/>
      <c r="CF111" s="31"/>
      <c r="CG111" s="31"/>
      <c r="CH111" s="31"/>
      <c r="CI111" s="31"/>
      <c r="CJ111" s="31"/>
      <c r="CK111" s="31"/>
      <c r="CL111" s="31"/>
      <c r="CM111" s="31"/>
    </row>
    <row r="112" spans="1:195">
      <c r="A112" s="31"/>
      <c r="B112" s="19"/>
      <c r="F112" s="31"/>
      <c r="G112" s="19"/>
      <c r="I112" s="19"/>
      <c r="J112" s="19"/>
      <c r="K112" s="19"/>
      <c r="N112" s="31"/>
      <c r="O112" s="31"/>
      <c r="P112" s="19"/>
      <c r="Q112" s="19"/>
      <c r="R112" s="31"/>
      <c r="S112" s="31"/>
      <c r="T112" s="31"/>
      <c r="U112" s="31"/>
      <c r="V112" s="31"/>
      <c r="W112" s="31"/>
      <c r="X112" s="31"/>
      <c r="Y112" s="31"/>
      <c r="Z112" s="31"/>
      <c r="AA112" s="31"/>
      <c r="AB112" s="31"/>
      <c r="AC112" s="31"/>
      <c r="AD112" s="31"/>
      <c r="AE112" s="31"/>
      <c r="AF112" s="31"/>
      <c r="AG112" s="31"/>
      <c r="AH112" s="31"/>
      <c r="AI112" s="31"/>
      <c r="AJ112" s="31"/>
      <c r="AK112" s="31"/>
      <c r="AL112" s="31"/>
      <c r="AM112" s="31"/>
      <c r="AN112" s="31"/>
      <c r="AO112" s="31"/>
      <c r="AP112" s="31"/>
      <c r="AQ112" s="31"/>
      <c r="AR112" s="31"/>
      <c r="AS112" s="31"/>
      <c r="AT112" s="31"/>
      <c r="AU112" s="31"/>
      <c r="AV112" s="31"/>
      <c r="AW112" s="31"/>
      <c r="AX112" s="31"/>
      <c r="AY112" s="31"/>
      <c r="AZ112" s="31"/>
      <c r="BA112" s="31"/>
      <c r="BB112" s="31"/>
      <c r="BC112" s="31"/>
      <c r="BD112" s="31"/>
      <c r="BE112" s="31"/>
      <c r="BF112" s="31"/>
      <c r="BG112" s="31"/>
      <c r="BH112" s="31"/>
      <c r="BI112" s="31"/>
      <c r="BJ112" s="31"/>
      <c r="BK112" s="31"/>
      <c r="BL112" s="31"/>
      <c r="BM112" s="31"/>
      <c r="BN112" s="31"/>
      <c r="BO112" s="31"/>
      <c r="BP112" s="31"/>
      <c r="BQ112" s="31"/>
      <c r="BR112" s="31"/>
      <c r="BS112" s="31"/>
      <c r="BT112" s="31"/>
      <c r="BU112" s="31"/>
      <c r="BV112" s="31"/>
      <c r="BW112" s="31"/>
      <c r="BX112" s="31"/>
      <c r="BY112" s="31"/>
      <c r="BZ112" s="31"/>
      <c r="CA112" s="31"/>
      <c r="CB112" s="31"/>
      <c r="CC112" s="31"/>
      <c r="CD112" s="31"/>
      <c r="CE112" s="31"/>
      <c r="CF112" s="31"/>
      <c r="CG112" s="31"/>
      <c r="CH112" s="31"/>
      <c r="CI112" s="31"/>
      <c r="CJ112" s="31"/>
      <c r="CK112" s="31"/>
      <c r="CL112" s="31"/>
      <c r="CM112" s="31"/>
    </row>
    <row r="113" spans="1:91">
      <c r="A113" s="31"/>
      <c r="B113" s="19"/>
      <c r="F113" s="31"/>
      <c r="G113" s="19"/>
      <c r="I113" s="19"/>
      <c r="J113" s="19"/>
      <c r="K113" s="19"/>
      <c r="N113" s="31"/>
      <c r="O113" s="31"/>
      <c r="P113" s="19"/>
      <c r="Q113" s="19"/>
      <c r="R113" s="31"/>
      <c r="S113" s="31"/>
      <c r="T113" s="31"/>
      <c r="U113" s="31"/>
      <c r="V113" s="31"/>
      <c r="W113" s="31"/>
      <c r="X113" s="31"/>
      <c r="Y113" s="31"/>
      <c r="Z113" s="31"/>
      <c r="AA113" s="31"/>
      <c r="AB113" s="31"/>
      <c r="AC113" s="31"/>
      <c r="AD113" s="31"/>
      <c r="AE113" s="31"/>
      <c r="AF113" s="31"/>
      <c r="AG113" s="31"/>
      <c r="AH113" s="31"/>
      <c r="AI113" s="31"/>
      <c r="AJ113" s="31"/>
      <c r="AK113" s="31"/>
      <c r="AL113" s="31"/>
      <c r="AM113" s="31"/>
      <c r="AN113" s="31"/>
      <c r="AO113" s="31"/>
      <c r="AP113" s="31"/>
      <c r="AQ113" s="31"/>
      <c r="AR113" s="31"/>
      <c r="AS113" s="31"/>
      <c r="AT113" s="31"/>
      <c r="AU113" s="31"/>
      <c r="AV113" s="31"/>
      <c r="AW113" s="31"/>
      <c r="AX113" s="31"/>
      <c r="AY113" s="31"/>
      <c r="AZ113" s="31"/>
      <c r="BA113" s="31"/>
      <c r="BB113" s="31"/>
      <c r="BC113" s="31"/>
      <c r="BD113" s="31"/>
      <c r="BE113" s="31"/>
      <c r="BF113" s="31"/>
      <c r="BG113" s="31"/>
      <c r="BH113" s="31"/>
      <c r="BI113" s="31"/>
      <c r="BJ113" s="31"/>
      <c r="BK113" s="31"/>
      <c r="BL113" s="31"/>
      <c r="BM113" s="31"/>
      <c r="BN113" s="31"/>
      <c r="BO113" s="31"/>
      <c r="BP113" s="31"/>
      <c r="BQ113" s="31"/>
      <c r="BR113" s="31"/>
      <c r="BS113" s="31"/>
      <c r="BT113" s="31"/>
      <c r="BU113" s="31"/>
      <c r="BV113" s="31"/>
      <c r="BW113" s="31"/>
      <c r="BX113" s="31"/>
      <c r="BY113" s="31"/>
      <c r="BZ113" s="31"/>
      <c r="CA113" s="31"/>
      <c r="CB113" s="31"/>
      <c r="CC113" s="31"/>
      <c r="CD113" s="31"/>
      <c r="CE113" s="31"/>
      <c r="CF113" s="31"/>
      <c r="CG113" s="31"/>
      <c r="CH113" s="31"/>
      <c r="CI113" s="31"/>
      <c r="CJ113" s="31"/>
      <c r="CK113" s="31"/>
      <c r="CL113" s="31"/>
      <c r="CM113" s="31"/>
    </row>
    <row r="114" spans="1:91">
      <c r="A114" s="31"/>
      <c r="B114" s="19"/>
      <c r="F114" s="31"/>
      <c r="G114" s="19"/>
      <c r="I114" s="19"/>
      <c r="J114" s="19"/>
      <c r="K114" s="19"/>
      <c r="P114" s="19"/>
      <c r="Q114" s="19"/>
      <c r="R114" s="31"/>
      <c r="S114" s="31"/>
      <c r="T114" s="31"/>
      <c r="U114" s="31"/>
      <c r="V114" s="31"/>
      <c r="W114" s="31"/>
      <c r="X114" s="31"/>
      <c r="Y114" s="31"/>
      <c r="Z114" s="31"/>
      <c r="AA114" s="31"/>
      <c r="AB114" s="31"/>
      <c r="AC114" s="31"/>
      <c r="AD114" s="31"/>
      <c r="AE114" s="31"/>
      <c r="AF114" s="31"/>
      <c r="AG114" s="31"/>
      <c r="AH114" s="31"/>
      <c r="AI114" s="31"/>
      <c r="AJ114" s="31"/>
      <c r="AK114" s="31"/>
      <c r="AL114" s="31"/>
      <c r="AM114" s="31"/>
      <c r="AN114" s="31"/>
      <c r="AO114" s="31"/>
      <c r="AP114" s="31"/>
      <c r="AQ114" s="31"/>
      <c r="AR114" s="31"/>
      <c r="AS114" s="31"/>
      <c r="AT114" s="31"/>
      <c r="AU114" s="31"/>
      <c r="AV114" s="31"/>
      <c r="AW114" s="31"/>
      <c r="AX114" s="31"/>
      <c r="AY114" s="31"/>
      <c r="AZ114" s="31"/>
      <c r="BA114" s="31"/>
      <c r="BB114" s="31"/>
      <c r="BC114" s="31"/>
      <c r="BD114" s="31"/>
      <c r="BE114" s="31"/>
      <c r="BF114" s="31"/>
      <c r="BG114" s="31"/>
      <c r="BH114" s="31"/>
      <c r="BI114" s="31"/>
      <c r="BJ114" s="31"/>
      <c r="BK114" s="31"/>
      <c r="BL114" s="31"/>
      <c r="BM114" s="31"/>
      <c r="BN114" s="31"/>
      <c r="BO114" s="31"/>
      <c r="BP114" s="31"/>
      <c r="BQ114" s="31"/>
      <c r="BR114" s="31"/>
      <c r="BS114" s="31"/>
      <c r="BT114" s="31"/>
      <c r="BU114" s="31"/>
      <c r="BV114" s="31"/>
      <c r="BW114" s="31"/>
      <c r="BX114" s="31"/>
      <c r="BY114" s="31"/>
      <c r="BZ114" s="31"/>
      <c r="CA114" s="31"/>
      <c r="CB114" s="31"/>
      <c r="CC114" s="31"/>
      <c r="CD114" s="31"/>
      <c r="CE114" s="31"/>
      <c r="CF114" s="31"/>
      <c r="CG114" s="31"/>
      <c r="CH114" s="31"/>
      <c r="CI114" s="31"/>
      <c r="CJ114" s="31"/>
      <c r="CK114" s="31"/>
      <c r="CL114" s="31"/>
      <c r="CM114" s="31"/>
    </row>
    <row r="115" spans="1:91">
      <c r="A115" s="31"/>
      <c r="B115" s="19"/>
      <c r="F115" s="31"/>
      <c r="G115" s="19"/>
      <c r="I115" s="19"/>
      <c r="J115" s="19"/>
      <c r="K115" s="19"/>
      <c r="P115" s="19"/>
      <c r="Q115" s="19"/>
      <c r="R115" s="31"/>
      <c r="S115" s="31"/>
      <c r="T115" s="31"/>
      <c r="U115" s="31"/>
      <c r="V115" s="31"/>
      <c r="W115" s="31"/>
      <c r="X115" s="31"/>
      <c r="Y115" s="31"/>
      <c r="Z115" s="31"/>
      <c r="AA115" s="31"/>
      <c r="AB115" s="31"/>
      <c r="AC115" s="31"/>
      <c r="AD115" s="31"/>
      <c r="AE115" s="31"/>
      <c r="AF115" s="31"/>
      <c r="AG115" s="31"/>
      <c r="AH115" s="31"/>
      <c r="AI115" s="31"/>
      <c r="AJ115" s="31"/>
      <c r="AK115" s="31"/>
      <c r="AL115" s="31"/>
      <c r="AM115" s="31"/>
      <c r="AN115" s="31"/>
      <c r="AO115" s="31"/>
      <c r="AP115" s="31"/>
      <c r="AQ115" s="31"/>
      <c r="AR115" s="31"/>
      <c r="AS115" s="31"/>
      <c r="AT115" s="31"/>
      <c r="AU115" s="31"/>
      <c r="AV115" s="31"/>
      <c r="AW115" s="31"/>
      <c r="AX115" s="31"/>
      <c r="AY115" s="31"/>
      <c r="AZ115" s="31"/>
      <c r="BA115" s="31"/>
      <c r="BB115" s="31"/>
      <c r="BC115" s="31"/>
      <c r="BD115" s="31"/>
      <c r="BE115" s="31"/>
      <c r="BF115" s="31"/>
      <c r="BG115" s="31"/>
      <c r="BH115" s="31"/>
      <c r="BI115" s="31"/>
      <c r="BJ115" s="31"/>
      <c r="BK115" s="31"/>
      <c r="BL115" s="31"/>
      <c r="BM115" s="31"/>
      <c r="BN115" s="31"/>
      <c r="BO115" s="31"/>
      <c r="BP115" s="31"/>
      <c r="BQ115" s="31"/>
      <c r="BR115" s="31"/>
      <c r="BS115" s="31"/>
      <c r="BT115" s="31"/>
      <c r="BU115" s="31"/>
      <c r="BV115" s="31"/>
      <c r="BW115" s="31"/>
      <c r="BX115" s="31"/>
      <c r="BY115" s="31"/>
      <c r="BZ115" s="31"/>
      <c r="CA115" s="31"/>
      <c r="CB115" s="31"/>
      <c r="CC115" s="31"/>
      <c r="CD115" s="31"/>
      <c r="CE115" s="31"/>
      <c r="CF115" s="31"/>
      <c r="CG115" s="31"/>
      <c r="CH115" s="31"/>
      <c r="CI115" s="31"/>
      <c r="CJ115" s="31"/>
      <c r="CK115" s="31"/>
      <c r="CL115" s="31"/>
      <c r="CM115" s="31"/>
    </row>
    <row r="116" spans="1:91">
      <c r="A116" s="31"/>
      <c r="B116" s="19"/>
      <c r="F116" s="31"/>
      <c r="G116" s="19"/>
      <c r="I116" s="19"/>
      <c r="J116" s="19"/>
      <c r="K116" s="19"/>
      <c r="P116" s="19"/>
      <c r="Q116" s="19"/>
      <c r="R116" s="31"/>
      <c r="S116" s="31"/>
      <c r="T116" s="31"/>
      <c r="U116" s="31"/>
      <c r="V116" s="31"/>
      <c r="W116" s="31"/>
      <c r="X116" s="31"/>
      <c r="Y116" s="31"/>
      <c r="Z116" s="31"/>
      <c r="AA116" s="31"/>
      <c r="AB116" s="31"/>
      <c r="AC116" s="31"/>
      <c r="AD116" s="31"/>
      <c r="AE116" s="31"/>
      <c r="AF116" s="31"/>
      <c r="AG116" s="31"/>
      <c r="AH116" s="31"/>
      <c r="AI116" s="31"/>
      <c r="AJ116" s="31"/>
      <c r="AK116" s="31"/>
      <c r="AL116" s="31"/>
      <c r="AM116" s="31"/>
      <c r="AN116" s="31"/>
      <c r="AO116" s="31"/>
      <c r="AP116" s="31"/>
      <c r="AQ116" s="31"/>
      <c r="AR116" s="31"/>
      <c r="AS116" s="31"/>
      <c r="AT116" s="31"/>
      <c r="AU116" s="31"/>
      <c r="AV116" s="31"/>
      <c r="AW116" s="31"/>
      <c r="AX116" s="31"/>
      <c r="AY116" s="31"/>
      <c r="AZ116" s="31"/>
      <c r="BA116" s="31"/>
      <c r="BB116" s="31"/>
      <c r="BC116" s="31"/>
      <c r="BD116" s="31"/>
      <c r="BE116" s="31"/>
      <c r="BF116" s="31"/>
      <c r="BG116" s="31"/>
      <c r="BH116" s="31"/>
      <c r="BI116" s="31"/>
      <c r="BJ116" s="31"/>
      <c r="BK116" s="31"/>
      <c r="BL116" s="31"/>
      <c r="BM116" s="31"/>
      <c r="BN116" s="31"/>
      <c r="BO116" s="31"/>
      <c r="BP116" s="31"/>
      <c r="BQ116" s="31"/>
      <c r="BR116" s="31"/>
      <c r="BS116" s="31"/>
      <c r="BT116" s="31"/>
      <c r="BU116" s="31"/>
      <c r="BV116" s="31"/>
      <c r="BW116" s="31"/>
      <c r="BX116" s="31"/>
      <c r="BY116" s="31"/>
      <c r="BZ116" s="31"/>
      <c r="CA116" s="31"/>
      <c r="CB116" s="31"/>
      <c r="CC116" s="31"/>
      <c r="CD116" s="31"/>
      <c r="CE116" s="31"/>
      <c r="CF116" s="31"/>
      <c r="CG116" s="31"/>
      <c r="CH116" s="31"/>
      <c r="CI116" s="31"/>
      <c r="CJ116" s="31"/>
      <c r="CK116" s="31"/>
      <c r="CL116" s="31"/>
      <c r="CM116" s="31"/>
    </row>
    <row r="117" spans="1:91">
      <c r="A117" s="31"/>
      <c r="B117" s="19"/>
      <c r="F117" s="31"/>
      <c r="G117" s="19"/>
      <c r="I117" s="19"/>
      <c r="P117" s="19"/>
      <c r="Q117" s="19"/>
      <c r="R117" s="31"/>
      <c r="S117" s="31"/>
      <c r="T117" s="31"/>
      <c r="U117" s="31"/>
      <c r="V117" s="31"/>
      <c r="W117" s="31"/>
      <c r="X117" s="31"/>
      <c r="Y117" s="31"/>
      <c r="Z117" s="31"/>
      <c r="AA117" s="31"/>
      <c r="AB117" s="31"/>
      <c r="AC117" s="31"/>
      <c r="AD117" s="31"/>
      <c r="AE117" s="31"/>
      <c r="AF117" s="31"/>
      <c r="AG117" s="31"/>
      <c r="AH117" s="31"/>
      <c r="AI117" s="31"/>
      <c r="AJ117" s="31"/>
      <c r="AK117" s="31"/>
      <c r="AL117" s="31"/>
      <c r="AM117" s="31"/>
      <c r="AN117" s="31"/>
      <c r="AO117" s="31"/>
      <c r="AP117" s="31"/>
      <c r="AQ117" s="31"/>
      <c r="AR117" s="31"/>
      <c r="AS117" s="31"/>
      <c r="AT117" s="31"/>
      <c r="AU117" s="31"/>
      <c r="AV117" s="31"/>
      <c r="AW117" s="31"/>
      <c r="AX117" s="31"/>
      <c r="AY117" s="31"/>
      <c r="AZ117" s="31"/>
      <c r="BA117" s="31"/>
      <c r="BB117" s="31"/>
      <c r="BC117" s="31"/>
      <c r="BD117" s="31"/>
      <c r="BE117" s="31"/>
      <c r="BF117" s="31"/>
      <c r="BG117" s="31"/>
      <c r="BH117" s="31"/>
      <c r="BI117" s="31"/>
      <c r="BJ117" s="31"/>
      <c r="BK117" s="31"/>
      <c r="BL117" s="31"/>
      <c r="BM117" s="31"/>
      <c r="BN117" s="31"/>
      <c r="BO117" s="31"/>
      <c r="BP117" s="31"/>
      <c r="BQ117" s="31"/>
      <c r="BR117" s="31"/>
      <c r="BS117" s="31"/>
      <c r="BT117" s="31"/>
      <c r="BU117" s="31"/>
      <c r="BV117" s="31"/>
      <c r="BW117" s="31"/>
      <c r="BX117" s="31"/>
      <c r="BY117" s="31"/>
      <c r="BZ117" s="31"/>
      <c r="CA117" s="31"/>
      <c r="CB117" s="31"/>
      <c r="CC117" s="31"/>
      <c r="CD117" s="31"/>
      <c r="CE117" s="31"/>
      <c r="CF117" s="31"/>
      <c r="CG117" s="31"/>
      <c r="CH117" s="31"/>
      <c r="CI117" s="31"/>
      <c r="CJ117" s="31"/>
      <c r="CK117" s="31"/>
      <c r="CL117" s="31"/>
      <c r="CM117" s="31"/>
    </row>
    <row r="118" spans="1:91">
      <c r="A118" s="31"/>
      <c r="B118" s="19"/>
      <c r="F118" s="31"/>
      <c r="G118" s="19"/>
      <c r="I118" s="19"/>
    </row>
    <row r="119" spans="1:91">
      <c r="A119" s="31"/>
      <c r="B119" s="19"/>
      <c r="F119" s="31"/>
      <c r="G119" s="19"/>
    </row>
    <row r="120" spans="1:91">
      <c r="A120" s="31"/>
      <c r="B120" s="19"/>
      <c r="F120" s="31"/>
      <c r="G120" s="19"/>
    </row>
    <row r="121" spans="1:91">
      <c r="A121" s="31"/>
      <c r="B121" s="19"/>
      <c r="F121" s="31"/>
      <c r="G121" s="19"/>
    </row>
    <row r="122" spans="1:91">
      <c r="A122" s="31"/>
      <c r="B122" s="19"/>
      <c r="F122" s="31"/>
      <c r="G122" s="19"/>
    </row>
    <row r="123" spans="1:91">
      <c r="A123" s="31"/>
      <c r="B123" s="19"/>
      <c r="F123" s="31"/>
      <c r="G123" s="19"/>
    </row>
    <row r="124" spans="1:91">
      <c r="A124" s="31"/>
      <c r="B124" s="19"/>
      <c r="F124" s="31"/>
      <c r="G124" s="19"/>
    </row>
    <row r="125" spans="1:91">
      <c r="A125" s="31"/>
      <c r="B125" s="19"/>
      <c r="F125" s="31"/>
      <c r="G125" s="19"/>
    </row>
    <row r="126" spans="1:91">
      <c r="A126" s="31"/>
      <c r="B126" s="19"/>
      <c r="F126" s="31"/>
      <c r="G126" s="19"/>
    </row>
    <row r="127" spans="1:91">
      <c r="A127" s="31"/>
      <c r="B127" s="19"/>
      <c r="F127" s="31"/>
      <c r="G127" s="19"/>
    </row>
    <row r="128" spans="1:91">
      <c r="A128" s="31"/>
      <c r="B128" s="19"/>
      <c r="F128" s="31"/>
      <c r="G128" s="19"/>
    </row>
    <row r="129" spans="1:7">
      <c r="A129" s="31"/>
      <c r="B129" s="19"/>
      <c r="F129" s="31"/>
      <c r="G129" s="19"/>
    </row>
    <row r="130" spans="1:7">
      <c r="A130" s="31"/>
      <c r="B130" s="19"/>
    </row>
    <row r="131" spans="1:7">
      <c r="A131" s="31"/>
      <c r="B131" s="19"/>
    </row>
    <row r="132" spans="1:7">
      <c r="A132" s="31"/>
      <c r="B132" s="19"/>
    </row>
    <row r="133" spans="1:7">
      <c r="A133" s="31"/>
      <c r="B133" s="19"/>
    </row>
    <row r="134" spans="1:7">
      <c r="A134" s="31"/>
      <c r="B134" s="19"/>
    </row>
    <row r="135" spans="1:7">
      <c r="A135" s="31"/>
      <c r="B135" s="19"/>
    </row>
    <row r="136" spans="1:7">
      <c r="A136" s="31"/>
      <c r="B136" s="19"/>
    </row>
    <row r="137" spans="1:7">
      <c r="A137" s="31"/>
      <c r="B137" s="19"/>
    </row>
    <row r="138" spans="1:7">
      <c r="A138" s="31"/>
      <c r="B138" s="19"/>
    </row>
    <row r="139" spans="1:7">
      <c r="A139" s="31"/>
      <c r="B139" s="19"/>
    </row>
    <row r="140" spans="1:7">
      <c r="A140" s="31"/>
      <c r="B140" s="19"/>
    </row>
    <row r="141" spans="1:7">
      <c r="A141" s="31"/>
      <c r="B141" s="19"/>
    </row>
    <row r="142" spans="1:7">
      <c r="A142" s="31"/>
      <c r="B142" s="19"/>
    </row>
    <row r="143" spans="1:7">
      <c r="A143" s="31"/>
      <c r="B143" s="19"/>
    </row>
    <row r="144" spans="1:7">
      <c r="A144" s="31"/>
      <c r="B144" s="19"/>
    </row>
    <row r="145" spans="1:2">
      <c r="A145" s="31"/>
      <c r="B145" s="19"/>
    </row>
    <row r="146" spans="1:2">
      <c r="A146" s="31"/>
      <c r="B146" s="19"/>
    </row>
    <row r="147" spans="1:2">
      <c r="A147" s="31"/>
      <c r="B147" s="19"/>
    </row>
    <row r="148" spans="1:2">
      <c r="A148" s="31"/>
      <c r="B148" s="19"/>
    </row>
    <row r="149" spans="1:2">
      <c r="A149" s="31"/>
      <c r="B149" s="19"/>
    </row>
    <row r="150" spans="1:2">
      <c r="A150" s="31"/>
      <c r="B150" s="19"/>
    </row>
    <row r="151" spans="1:2">
      <c r="A151" s="31"/>
      <c r="B151" s="19"/>
    </row>
    <row r="152" spans="1:2">
      <c r="A152" s="31"/>
      <c r="B152" s="19"/>
    </row>
    <row r="153" spans="1:2">
      <c r="A153" s="31"/>
      <c r="B153" s="19"/>
    </row>
    <row r="154" spans="1:2">
      <c r="A154" s="31"/>
      <c r="B154" s="19"/>
    </row>
    <row r="155" spans="1:2">
      <c r="A155" s="31"/>
      <c r="B155" s="19"/>
    </row>
    <row r="156" spans="1:2">
      <c r="A156" s="31"/>
      <c r="B156" s="19"/>
    </row>
    <row r="157" spans="1:2">
      <c r="A157" s="31"/>
      <c r="B157" s="19"/>
    </row>
    <row r="158" spans="1:2">
      <c r="A158" s="31"/>
      <c r="B158" s="19"/>
    </row>
    <row r="159" spans="1:2">
      <c r="A159" s="31"/>
      <c r="B159" s="19"/>
    </row>
    <row r="160" spans="1:2">
      <c r="A160" s="31"/>
      <c r="B160" s="19"/>
    </row>
    <row r="161" spans="1:2">
      <c r="A161" s="31"/>
      <c r="B161" s="19"/>
    </row>
    <row r="162" spans="1:2">
      <c r="A162" s="31"/>
      <c r="B162" s="19"/>
    </row>
    <row r="163" spans="1:2">
      <c r="A163" s="31"/>
      <c r="B163" s="19"/>
    </row>
    <row r="164" spans="1:2">
      <c r="A164" s="31"/>
      <c r="B164" s="19"/>
    </row>
    <row r="165" spans="1:2">
      <c r="A165" s="31"/>
      <c r="B165" s="19"/>
    </row>
    <row r="166" spans="1:2">
      <c r="A166" s="31"/>
      <c r="B166" s="19"/>
    </row>
    <row r="167" spans="1:2">
      <c r="A167" s="31"/>
      <c r="B167" s="19"/>
    </row>
    <row r="168" spans="1:2">
      <c r="A168" s="31"/>
      <c r="B168" s="19"/>
    </row>
    <row r="169" spans="1:2">
      <c r="A169" s="31"/>
      <c r="B169" s="19"/>
    </row>
    <row r="170" spans="1:2">
      <c r="A170" s="31"/>
      <c r="B170" s="19"/>
    </row>
    <row r="171" spans="1:2">
      <c r="A171" s="31"/>
      <c r="B171" s="19"/>
    </row>
    <row r="172" spans="1:2">
      <c r="A172" s="31"/>
      <c r="B172" s="19"/>
    </row>
    <row r="173" spans="1:2">
      <c r="A173" s="31"/>
      <c r="B173" s="19"/>
    </row>
    <row r="174" spans="1:2">
      <c r="A174" s="31"/>
      <c r="B174" s="19"/>
    </row>
    <row r="175" spans="1:2">
      <c r="A175" s="31"/>
      <c r="B175" s="19"/>
    </row>
    <row r="176" spans="1:2">
      <c r="A176" s="31"/>
      <c r="B176" s="19"/>
    </row>
    <row r="177" spans="1:2">
      <c r="A177" s="31"/>
      <c r="B177" s="19"/>
    </row>
    <row r="178" spans="1:2">
      <c r="A178" s="31"/>
      <c r="B178" s="19"/>
    </row>
    <row r="179" spans="1:2">
      <c r="A179" s="31"/>
      <c r="B179" s="19"/>
    </row>
  </sheetData>
  <mergeCells count="9">
    <mergeCell ref="F6:G6"/>
    <mergeCell ref="E7:F7"/>
    <mergeCell ref="J1:L2"/>
    <mergeCell ref="CZ1:DB2"/>
    <mergeCell ref="A1:C2"/>
    <mergeCell ref="E1:G2"/>
    <mergeCell ref="F3:G3"/>
    <mergeCell ref="F4:G4"/>
    <mergeCell ref="F5:G5"/>
  </mergeCells>
  <pageMargins left="0.7" right="0.7" top="0.75" bottom="0.75" header="0.3" footer="0.3"/>
  <pageSetup orientation="portrait" r:id="rId1"/>
  <ignoredErrors>
    <ignoredError sqref="J13" formulaRange="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C30375-13D8-4C7E-BBCC-D1803736A592}">
  <dimension ref="A1:DB111"/>
  <sheetViews>
    <sheetView topLeftCell="BI7" zoomScale="70" zoomScaleNormal="70" workbookViewId="0">
      <selection activeCell="CH11" sqref="CH11"/>
    </sheetView>
  </sheetViews>
  <sheetFormatPr defaultColWidth="9.140625" defaultRowHeight="14.25"/>
  <cols>
    <col min="1" max="1" width="12.28515625" style="2" bestFit="1" customWidth="1"/>
    <col min="2" max="2" width="10.140625" style="2" customWidth="1"/>
    <col min="3" max="3" width="11.42578125" style="2" customWidth="1"/>
    <col min="4" max="4" width="11" style="2" customWidth="1"/>
    <col min="5" max="5" width="9" style="2" customWidth="1"/>
    <col min="6" max="6" width="5.85546875" style="2" customWidth="1"/>
    <col min="7" max="7" width="9" style="2" customWidth="1"/>
    <col min="8" max="9" width="9.140625" style="2"/>
    <col min="10" max="10" width="9.28515625" style="2" customWidth="1"/>
    <col min="11" max="11" width="11.85546875" style="2" bestFit="1" customWidth="1"/>
    <col min="12" max="13" width="9.140625" style="2"/>
    <col min="14" max="14" width="10.140625" style="2" bestFit="1" customWidth="1"/>
    <col min="15" max="15" width="10.140625" style="2" customWidth="1"/>
    <col min="16" max="21" width="9.140625" style="2"/>
    <col min="22" max="22" width="10.5703125" style="2" customWidth="1"/>
    <col min="23" max="28" width="9.140625" style="2"/>
    <col min="29" max="29" width="10.5703125" style="2" customWidth="1"/>
    <col min="30" max="35" width="9.140625" style="2"/>
    <col min="36" max="36" width="10.5703125" style="2" customWidth="1"/>
    <col min="37" max="57" width="9.140625" style="2"/>
    <col min="58" max="58" width="9.140625" style="78"/>
    <col min="59" max="59" width="9.140625" style="2"/>
    <col min="60" max="60" width="10.85546875" style="2" customWidth="1"/>
    <col min="61" max="64" width="9.140625" style="2"/>
    <col min="65" max="65" width="11.42578125" style="2" customWidth="1"/>
    <col min="66" max="71" width="9.140625" style="2"/>
    <col min="72" max="72" width="10.42578125" style="2" customWidth="1"/>
    <col min="73" max="78" width="9.140625" style="2"/>
    <col min="79" max="79" width="10.85546875" style="2" customWidth="1"/>
    <col min="80" max="85" width="9.140625" style="2"/>
    <col min="86" max="86" width="11.140625" style="2" customWidth="1"/>
    <col min="87" max="16384" width="9.140625" style="2"/>
  </cols>
  <sheetData>
    <row r="1" spans="1:88" s="27" customFormat="1" ht="15">
      <c r="A1" s="74" t="s">
        <v>37</v>
      </c>
      <c r="F1" s="79"/>
      <c r="G1" s="79"/>
      <c r="L1" s="51"/>
      <c r="M1" s="51"/>
      <c r="N1" s="51"/>
      <c r="O1" s="51"/>
      <c r="P1" s="51" t="s">
        <v>151</v>
      </c>
      <c r="Q1" s="51" t="s">
        <v>152</v>
      </c>
      <c r="R1" s="80"/>
      <c r="S1" s="51"/>
      <c r="T1" s="51"/>
      <c r="U1" s="51"/>
      <c r="V1" s="51"/>
      <c r="W1" s="51" t="s">
        <v>151</v>
      </c>
      <c r="X1" s="51" t="s">
        <v>152</v>
      </c>
      <c r="Y1" s="80"/>
      <c r="Z1" s="51"/>
      <c r="AA1" s="51"/>
      <c r="AB1" s="51"/>
      <c r="AC1" s="51"/>
      <c r="AD1" s="51" t="s">
        <v>151</v>
      </c>
      <c r="AE1" s="51" t="s">
        <v>152</v>
      </c>
      <c r="AF1" s="80"/>
      <c r="AG1" s="51"/>
      <c r="AH1" s="51"/>
      <c r="AI1" s="51"/>
      <c r="AJ1" s="51"/>
      <c r="AK1" s="51" t="s">
        <v>151</v>
      </c>
      <c r="AL1" s="51" t="s">
        <v>152</v>
      </c>
      <c r="BF1" s="81"/>
      <c r="BJ1" s="51"/>
      <c r="BK1" s="51"/>
      <c r="BL1" s="51"/>
      <c r="BM1" s="51"/>
      <c r="BN1" s="51" t="s">
        <v>151</v>
      </c>
      <c r="BO1" s="51" t="s">
        <v>152</v>
      </c>
      <c r="BP1" s="80"/>
      <c r="BQ1" s="51"/>
      <c r="BR1" s="51"/>
      <c r="BS1" s="51"/>
      <c r="BT1" s="51"/>
      <c r="BU1" s="51" t="s">
        <v>151</v>
      </c>
      <c r="BV1" s="51" t="s">
        <v>152</v>
      </c>
      <c r="BW1" s="80"/>
      <c r="BX1" s="51"/>
      <c r="BY1" s="51"/>
      <c r="BZ1" s="51"/>
      <c r="CA1" s="51"/>
      <c r="CB1" s="51" t="s">
        <v>151</v>
      </c>
      <c r="CC1" s="51" t="s">
        <v>152</v>
      </c>
      <c r="CD1" s="80"/>
      <c r="CE1" s="51"/>
      <c r="CF1" s="51"/>
      <c r="CG1" s="51"/>
      <c r="CH1" s="51"/>
      <c r="CI1" s="51" t="s">
        <v>151</v>
      </c>
      <c r="CJ1" s="51" t="s">
        <v>152</v>
      </c>
    </row>
    <row r="2" spans="1:88" ht="15">
      <c r="A2" s="25">
        <f>MAIN!I30</f>
        <v>48</v>
      </c>
      <c r="B2" s="50" t="str">
        <f>MAIN!F30</f>
        <v>W14X48</v>
      </c>
      <c r="C2" s="50" t="str">
        <f>MAIN!Q30</f>
        <v>SAFE</v>
      </c>
      <c r="D2" s="50" t="str">
        <f t="array" ref="D2">VLOOKUP(MIN(IF(C2:C5="SAFE",A2:A5)),A2:B5,2,FALSE)</f>
        <v>W12X45</v>
      </c>
      <c r="F2" s="54"/>
      <c r="G2" s="54"/>
      <c r="L2" s="50" t="s">
        <v>153</v>
      </c>
      <c r="M2" s="50">
        <f>HLOOKUP(P2,$L$23:$BE$24,2,FALSE)</f>
        <v>17</v>
      </c>
      <c r="N2" s="50"/>
      <c r="O2" s="75" t="str">
        <f>MAIN!F30</f>
        <v>W14X48</v>
      </c>
      <c r="P2" s="50">
        <f>ROUND(MAIN!N40,0)</f>
        <v>20</v>
      </c>
      <c r="Q2" s="50">
        <f>VLOOKUP($O$2,$K$23:$BE$96,$M$2,FALSE)</f>
        <v>202</v>
      </c>
      <c r="R2" s="55"/>
      <c r="S2" s="50" t="s">
        <v>153</v>
      </c>
      <c r="T2" s="50">
        <f>HLOOKUP(W2,$L$23:$BE$24,2,FALSE)</f>
        <v>17</v>
      </c>
      <c r="U2" s="50"/>
      <c r="V2" s="75" t="str">
        <f>MAIN!F31</f>
        <v>W12X45</v>
      </c>
      <c r="W2" s="50">
        <f>ROUND(MAIN!N41,0)</f>
        <v>20</v>
      </c>
      <c r="X2" s="50">
        <f>VLOOKUP(V2,$K$23:$BE$96,$T$2,FALSE)</f>
        <v>195</v>
      </c>
      <c r="Y2" s="55"/>
      <c r="Z2" s="50" t="s">
        <v>153</v>
      </c>
      <c r="AA2" s="50">
        <f>HLOOKUP(AD2,$L$23:$BE$24,2,FALSE)</f>
        <v>27</v>
      </c>
      <c r="AB2" s="50"/>
      <c r="AC2" s="75" t="str">
        <f>MAIN!F32</f>
        <v>W10X45</v>
      </c>
      <c r="AD2" s="50">
        <f>ROUND(MAIN!N31,0)</f>
        <v>30</v>
      </c>
      <c r="AE2" s="50">
        <f>VLOOKUP(AC2,$K$23:$BE$96,AA2,FALSE)</f>
        <v>93.7</v>
      </c>
      <c r="AF2" s="55"/>
      <c r="AG2" s="50" t="s">
        <v>153</v>
      </c>
      <c r="AH2" s="50">
        <f>HLOOKUP(AK2,$L$23:$BE$24,2,FALSE)</f>
        <v>27</v>
      </c>
      <c r="AI2" s="50"/>
      <c r="AJ2" s="75" t="str">
        <f>MAIN!F33</f>
        <v>W8X48</v>
      </c>
      <c r="AK2" s="50">
        <f>ROUND(MAIN!N33,0)</f>
        <v>30</v>
      </c>
      <c r="AL2" s="50">
        <f>VLOOKUP(AJ2,$K$23:$BE$96,AH2,FALSE)</f>
        <v>106</v>
      </c>
      <c r="BJ2" s="50" t="s">
        <v>153</v>
      </c>
      <c r="BK2" s="50">
        <f>HLOOKUP(BN2,$L$23:$BE$24,2,FALSE)</f>
        <v>17</v>
      </c>
      <c r="BL2" s="50"/>
      <c r="BM2" s="75" t="str">
        <f>MAIN!F40</f>
        <v>W14X61</v>
      </c>
      <c r="BN2" s="50">
        <f>ROUND(MAIN!N40,0)</f>
        <v>20</v>
      </c>
      <c r="BO2" s="50">
        <f>VLOOKUP($BM$2,$BH$23:$DB$96,$BK$2,FALSE)</f>
        <v>266</v>
      </c>
      <c r="BP2" s="55"/>
      <c r="BQ2" s="50" t="s">
        <v>153</v>
      </c>
      <c r="BR2" s="50">
        <f>HLOOKUP(BU2,$L$23:$BE$24,2,FALSE)</f>
        <v>17</v>
      </c>
      <c r="BS2" s="50"/>
      <c r="BT2" s="75" t="str">
        <f>MAIN!F41</f>
        <v>W12X53</v>
      </c>
      <c r="BU2" s="50">
        <f>ROUND(MAIN!N41,0)</f>
        <v>20</v>
      </c>
      <c r="BV2" s="50">
        <f>VLOOKUP(BT2,$K$23:$BE$96,$T$2,FALSE)</f>
        <v>354</v>
      </c>
      <c r="BW2" s="55"/>
      <c r="BX2" s="50" t="s">
        <v>153</v>
      </c>
      <c r="BY2" s="50">
        <f>HLOOKUP(CB2,$L$23:$BE$24,2,FALSE)</f>
        <v>17</v>
      </c>
      <c r="BZ2" s="50"/>
      <c r="CA2" s="75" t="str">
        <f>MAIN!F42</f>
        <v>W10X49</v>
      </c>
      <c r="CB2" s="50">
        <f>MAIN!N42</f>
        <v>20</v>
      </c>
      <c r="CC2" s="50">
        <f>VLOOKUP(CA2,$K$23:$BE$96,BY2,FALSE)</f>
        <v>337</v>
      </c>
      <c r="CD2" s="55"/>
      <c r="CE2" s="50" t="s">
        <v>153</v>
      </c>
      <c r="CF2" s="50">
        <f>HLOOKUP(CI2,$L$23:$BE$24,2,FALSE)</f>
        <v>17</v>
      </c>
      <c r="CG2" s="50"/>
      <c r="CH2" s="75" t="str">
        <f>MAIN!F43</f>
        <v>W8X58</v>
      </c>
      <c r="CI2" s="50">
        <f>ROUND(MAIN!N43,0)</f>
        <v>20</v>
      </c>
      <c r="CJ2" s="50">
        <f>VLOOKUP(CH2,$K$23:$BE$96,CF2,FALSE)</f>
        <v>296</v>
      </c>
    </row>
    <row r="3" spans="1:88">
      <c r="A3" s="25">
        <f>MAIN!I31</f>
        <v>45</v>
      </c>
      <c r="B3" s="50" t="str">
        <f>MAIN!F31</f>
        <v>W12X45</v>
      </c>
      <c r="C3" s="50" t="str">
        <f>MAIN!Q31</f>
        <v>SAFE</v>
      </c>
      <c r="F3" s="9"/>
      <c r="G3" s="9"/>
      <c r="L3" s="50" t="s">
        <v>153</v>
      </c>
      <c r="M3" s="50">
        <f>HLOOKUP(P3,$L$23:$BE$24,2,FALSE)</f>
        <v>18</v>
      </c>
      <c r="N3" s="50"/>
      <c r="O3" s="50"/>
      <c r="P3" s="76">
        <f>P2+1</f>
        <v>21</v>
      </c>
      <c r="Q3" s="50">
        <f>VLOOKUP($O$2,$K$23:$BE$96,$M$3,FALSE)</f>
        <v>184.5</v>
      </c>
      <c r="R3" s="55"/>
      <c r="S3" s="50" t="s">
        <v>153</v>
      </c>
      <c r="T3" s="50">
        <f>HLOOKUP(W3,$L$23:$BE$24,2,FALSE)</f>
        <v>18</v>
      </c>
      <c r="U3" s="50"/>
      <c r="V3" s="50"/>
      <c r="W3" s="76">
        <f>W2+1</f>
        <v>21</v>
      </c>
      <c r="X3" s="50">
        <f>VLOOKUP(V2,$K$23:$BE$96,T3,FALSE)</f>
        <v>178</v>
      </c>
      <c r="Y3" s="55"/>
      <c r="Z3" s="50" t="s">
        <v>153</v>
      </c>
      <c r="AA3" s="50">
        <f>HLOOKUP(AD3,$L$23:$BE$24,2,FALSE)</f>
        <v>28</v>
      </c>
      <c r="AB3" s="50"/>
      <c r="AC3" s="50"/>
      <c r="AD3" s="76">
        <f>AD2+1</f>
        <v>31</v>
      </c>
      <c r="AE3" s="50">
        <f>VLOOKUP(AC2,$K$23:$BE$96,AA3,FALSE)</f>
        <v>88</v>
      </c>
      <c r="AF3" s="55"/>
      <c r="AG3" s="50" t="s">
        <v>153</v>
      </c>
      <c r="AH3" s="50">
        <f>HLOOKUP(AK3,$L$23:$BE$24,2,FALSE)</f>
        <v>28</v>
      </c>
      <c r="AI3" s="50"/>
      <c r="AJ3" s="50"/>
      <c r="AK3" s="76">
        <f>AK2+1</f>
        <v>31</v>
      </c>
      <c r="AL3" s="50">
        <f>VLOOKUP(AJ2,$K$23:$BE$96,AH3,FALSE)</f>
        <v>99.75</v>
      </c>
      <c r="BJ3" s="50" t="s">
        <v>153</v>
      </c>
      <c r="BK3" s="50">
        <f>HLOOKUP(BN3,$L$23:$BE$24,2,FALSE)</f>
        <v>18</v>
      </c>
      <c r="BL3" s="50"/>
      <c r="BM3" s="50"/>
      <c r="BN3" s="76">
        <f>BN2+1</f>
        <v>21</v>
      </c>
      <c r="BO3" s="50">
        <f>VLOOKUP($O$2,$K$23:$BE$96,$M$3,FALSE)</f>
        <v>184.5</v>
      </c>
      <c r="BP3" s="55"/>
      <c r="BQ3" s="50" t="s">
        <v>153</v>
      </c>
      <c r="BR3" s="50">
        <f>HLOOKUP(BU3,$L$23:$BE$24,2,FALSE)</f>
        <v>18</v>
      </c>
      <c r="BS3" s="50"/>
      <c r="BT3" s="50"/>
      <c r="BU3" s="76">
        <f>BU2+1</f>
        <v>21</v>
      </c>
      <c r="BV3" s="50">
        <f>VLOOKUP(BT2,$K$23:$BE$96,BR3,FALSE)</f>
        <v>330.5</v>
      </c>
      <c r="BW3" s="55"/>
      <c r="BX3" s="50" t="s">
        <v>153</v>
      </c>
      <c r="BY3" s="50">
        <f>HLOOKUP(CB3,$L$23:$BE$24,2,FALSE)</f>
        <v>18</v>
      </c>
      <c r="BZ3" s="50"/>
      <c r="CA3" s="50"/>
      <c r="CB3" s="76">
        <f>CB2+1</f>
        <v>21</v>
      </c>
      <c r="CC3" s="50">
        <f>VLOOKUP(CA2,$K$23:$BE$96,BY3,FALSE)</f>
        <v>315.5</v>
      </c>
      <c r="CD3" s="55"/>
      <c r="CE3" s="50" t="s">
        <v>153</v>
      </c>
      <c r="CF3" s="50">
        <f>HLOOKUP(CI3,$L$23:$BE$24,2,FALSE)</f>
        <v>18</v>
      </c>
      <c r="CG3" s="50"/>
      <c r="CH3" s="50"/>
      <c r="CI3" s="76">
        <f>CI2+1</f>
        <v>21</v>
      </c>
      <c r="CJ3" s="50">
        <f>VLOOKUP(CH2,$K$23:$BE$96,CF3,FALSE)</f>
        <v>270</v>
      </c>
    </row>
    <row r="4" spans="1:88">
      <c r="A4" s="25">
        <f>MAIN!I32</f>
        <v>45</v>
      </c>
      <c r="B4" s="50" t="str">
        <f>MAIN!F32</f>
        <v>W10X45</v>
      </c>
      <c r="C4" s="50" t="str">
        <f>MAIN!Q32</f>
        <v>SAFE</v>
      </c>
      <c r="L4" s="50"/>
      <c r="M4" s="50"/>
      <c r="N4" s="50"/>
      <c r="O4" s="50"/>
      <c r="P4" s="50">
        <f>MAIN!N30</f>
        <v>30</v>
      </c>
      <c r="Q4" s="77">
        <f>Q2+((P4-P2)*(Q3-Q2)/(P3-P2))</f>
        <v>27</v>
      </c>
      <c r="R4" s="55"/>
      <c r="S4" s="50"/>
      <c r="T4" s="50"/>
      <c r="U4" s="50"/>
      <c r="V4" s="50"/>
      <c r="W4" s="50">
        <f>MAIN!N31</f>
        <v>30</v>
      </c>
      <c r="X4" s="77">
        <f>X2+((W4-W2)*(X3-X2)/(W3-W2))</f>
        <v>25</v>
      </c>
      <c r="Y4" s="55"/>
      <c r="Z4" s="50"/>
      <c r="AA4" s="50"/>
      <c r="AB4" s="50"/>
      <c r="AC4" s="50"/>
      <c r="AD4" s="50">
        <f>MAIN!N31</f>
        <v>30</v>
      </c>
      <c r="AE4" s="77">
        <f>AE2+((AD4-AD2)*(AE3-AE2)/(AD3-AD2))</f>
        <v>93.7</v>
      </c>
      <c r="AF4" s="55"/>
      <c r="AG4" s="50"/>
      <c r="AH4" s="50"/>
      <c r="AI4" s="50"/>
      <c r="AJ4" s="50"/>
      <c r="AK4" s="50">
        <f>MAIN!N33</f>
        <v>30</v>
      </c>
      <c r="AL4" s="77">
        <f>AL2+((AK4-AK2)*(AL3-AL2)/(AK3-AK2))</f>
        <v>106</v>
      </c>
      <c r="BJ4" s="50"/>
      <c r="BK4" s="50"/>
      <c r="BL4" s="50"/>
      <c r="BM4" s="50"/>
      <c r="BN4" s="50">
        <f>MAIN!N40</f>
        <v>20</v>
      </c>
      <c r="BO4" s="77">
        <f>BO2+((BN4-BN2)*(BO3-BO2)/(BN3-BN2))</f>
        <v>266</v>
      </c>
      <c r="BP4" s="55"/>
      <c r="BQ4" s="50"/>
      <c r="BR4" s="50"/>
      <c r="BS4" s="50"/>
      <c r="BT4" s="50"/>
      <c r="BU4" s="50">
        <f>MAIN!N41</f>
        <v>20</v>
      </c>
      <c r="BV4" s="77">
        <f>BV2+((BU4-BU2)*(BV3-BV2)/(BU3-BU2))</f>
        <v>354</v>
      </c>
      <c r="BW4" s="55"/>
      <c r="BX4" s="50"/>
      <c r="BY4" s="50"/>
      <c r="BZ4" s="50"/>
      <c r="CA4" s="50"/>
      <c r="CB4" s="50">
        <f>MAIN!N42</f>
        <v>20</v>
      </c>
      <c r="CC4" s="77">
        <f>CC2+((CB4-CB2)*(CC3-CC2)/(CB3-CB2))</f>
        <v>337</v>
      </c>
      <c r="CD4" s="55"/>
      <c r="CE4" s="50"/>
      <c r="CF4" s="50"/>
      <c r="CG4" s="50"/>
      <c r="CH4" s="50"/>
      <c r="CI4" s="50">
        <f>MAIN!N43</f>
        <v>20</v>
      </c>
      <c r="CJ4" s="77">
        <f>CJ2+((CI4-CI2)*(CJ3-CJ2)/(CI3-CI2))</f>
        <v>296</v>
      </c>
    </row>
    <row r="5" spans="1:88">
      <c r="A5" s="25">
        <f>MAIN!I33</f>
        <v>48</v>
      </c>
      <c r="B5" s="50" t="str">
        <f>MAIN!F33</f>
        <v>W8X48</v>
      </c>
      <c r="C5" s="50" t="str">
        <f>MAIN!Q33</f>
        <v>SAFE</v>
      </c>
      <c r="Q5" s="53"/>
      <c r="R5" s="55"/>
      <c r="X5" s="53"/>
      <c r="Y5" s="55"/>
      <c r="AE5" s="53"/>
      <c r="AF5" s="55"/>
      <c r="AL5" s="53"/>
      <c r="BO5" s="53"/>
      <c r="BP5" s="55"/>
      <c r="BV5" s="53"/>
      <c r="BW5" s="55"/>
      <c r="CC5" s="53"/>
      <c r="CD5" s="55"/>
      <c r="CJ5" s="53"/>
    </row>
    <row r="6" spans="1:88" ht="15.75" customHeight="1">
      <c r="C6"/>
      <c r="L6" s="255" t="s">
        <v>145</v>
      </c>
      <c r="M6" s="255"/>
      <c r="N6" s="255"/>
      <c r="O6" s="255"/>
      <c r="P6" s="255"/>
      <c r="Q6" s="255"/>
      <c r="R6" s="55"/>
      <c r="S6" s="255" t="s">
        <v>145</v>
      </c>
      <c r="T6" s="255"/>
      <c r="U6" s="255"/>
      <c r="V6" s="255"/>
      <c r="W6" s="255"/>
      <c r="X6" s="255"/>
      <c r="Y6" s="55"/>
      <c r="Z6" s="255" t="s">
        <v>145</v>
      </c>
      <c r="AA6" s="255"/>
      <c r="AB6" s="255"/>
      <c r="AC6" s="255"/>
      <c r="AD6" s="255"/>
      <c r="AE6" s="255"/>
      <c r="AF6" s="55"/>
      <c r="AG6" s="255" t="s">
        <v>145</v>
      </c>
      <c r="AH6" s="255"/>
      <c r="AI6" s="255"/>
      <c r="AJ6" s="255"/>
      <c r="AK6" s="255"/>
      <c r="AL6" s="255"/>
      <c r="BJ6" s="255" t="s">
        <v>145</v>
      </c>
      <c r="BK6" s="255"/>
      <c r="BL6" s="255"/>
      <c r="BM6" s="255"/>
      <c r="BN6" s="255"/>
      <c r="BO6" s="255"/>
      <c r="BP6" s="55"/>
      <c r="BQ6" s="255" t="s">
        <v>145</v>
      </c>
      <c r="BR6" s="255"/>
      <c r="BS6" s="255"/>
      <c r="BT6" s="255"/>
      <c r="BU6" s="255"/>
      <c r="BV6" s="255"/>
      <c r="BW6" s="55"/>
      <c r="BX6" s="255" t="s">
        <v>145</v>
      </c>
      <c r="BY6" s="255"/>
      <c r="BZ6" s="255"/>
      <c r="CA6" s="255"/>
      <c r="CB6" s="255"/>
      <c r="CC6" s="255"/>
      <c r="CD6" s="55"/>
      <c r="CE6" s="255" t="s">
        <v>145</v>
      </c>
      <c r="CF6" s="255"/>
      <c r="CG6" s="255"/>
      <c r="CH6" s="255"/>
      <c r="CI6" s="255"/>
      <c r="CJ6" s="255"/>
    </row>
    <row r="7" spans="1:88" ht="15.75" customHeight="1">
      <c r="A7" s="73" t="s">
        <v>42</v>
      </c>
      <c r="R7" s="55"/>
      <c r="Y7" s="55"/>
      <c r="AF7" s="55"/>
      <c r="BP7" s="55"/>
      <c r="BW7" s="55"/>
      <c r="CD7" s="55"/>
    </row>
    <row r="8" spans="1:88">
      <c r="A8" s="25">
        <f>MAIN!I40</f>
        <v>61</v>
      </c>
      <c r="B8" s="50" t="str">
        <f>MAIN!F40</f>
        <v>W14X61</v>
      </c>
      <c r="C8" s="50" t="str">
        <f>MAIN!Q40</f>
        <v>SAFE</v>
      </c>
      <c r="D8" s="50" t="str">
        <f>VLOOKUP(MIN(IF(C8:C11="SAFE",A8:A11)),A8:B11,2,FALSE)</f>
        <v>W10X49</v>
      </c>
      <c r="L8" s="50"/>
      <c r="M8" s="50"/>
      <c r="N8" s="50" t="s">
        <v>154</v>
      </c>
      <c r="O8" s="50">
        <f>VLOOKUP(O2,$A$25:$H$96,2,FALSE)</f>
        <v>6.75</v>
      </c>
      <c r="P8" s="149" t="str">
        <f>IF(O8&lt;O10, "COMPACT","NONCOMPACT")</f>
        <v>COMPACT</v>
      </c>
      <c r="Q8" s="149"/>
      <c r="R8" s="55"/>
      <c r="S8" s="50"/>
      <c r="T8" s="50"/>
      <c r="U8" s="50" t="s">
        <v>154</v>
      </c>
      <c r="V8" s="50">
        <f>VLOOKUP(V2,$A$25:$H$96,2,FALSE)</f>
        <v>7</v>
      </c>
      <c r="W8" s="149" t="str">
        <f>IF(V8&lt;V10, "COMPACT","NONCOMPACT")</f>
        <v>COMPACT</v>
      </c>
      <c r="X8" s="149"/>
      <c r="Y8" s="55"/>
      <c r="Z8" s="50"/>
      <c r="AA8" s="50"/>
      <c r="AB8" s="50" t="s">
        <v>154</v>
      </c>
      <c r="AC8" s="50">
        <f>VLOOKUP(AC2,$A$25:$H$96,2,FALSE)</f>
        <v>6.47</v>
      </c>
      <c r="AD8" s="149" t="str">
        <f>IF(AC8&lt;AC10, "COMPACT","NONCOMPACT")</f>
        <v>COMPACT</v>
      </c>
      <c r="AE8" s="149"/>
      <c r="AF8" s="55"/>
      <c r="AG8" s="50"/>
      <c r="AH8" s="50"/>
      <c r="AI8" s="50" t="s">
        <v>154</v>
      </c>
      <c r="AJ8" s="50">
        <f>VLOOKUP(AJ2,$A$25:$H$96,2,FALSE)</f>
        <v>5.92</v>
      </c>
      <c r="AK8" s="149" t="str">
        <f>IF(AJ8&lt;AJ10, "COMPACT","NONCOMPACT")</f>
        <v>COMPACT</v>
      </c>
      <c r="AL8" s="149"/>
      <c r="BJ8" s="50"/>
      <c r="BK8" s="50"/>
      <c r="BL8" s="50" t="s">
        <v>154</v>
      </c>
      <c r="BM8" s="50">
        <f>VLOOKUP(BM2,$A$25:$H$96,2,FALSE)</f>
        <v>7.75</v>
      </c>
      <c r="BN8" s="149" t="str">
        <f>IF(BM8&lt;BM10, "COMPACT","NONCOMPACT")</f>
        <v>COMPACT</v>
      </c>
      <c r="BO8" s="149"/>
      <c r="BP8" s="55"/>
      <c r="BQ8" s="50"/>
      <c r="BR8" s="50"/>
      <c r="BS8" s="50" t="s">
        <v>154</v>
      </c>
      <c r="BT8" s="50">
        <f>VLOOKUP(BT2,$A$25:$H$96,2,FALSE)</f>
        <v>8.69</v>
      </c>
      <c r="BU8" s="149" t="str">
        <f>IF(BT8&lt;BT10, "COMPACT","NONCOMPACT")</f>
        <v>COMPACT</v>
      </c>
      <c r="BV8" s="149"/>
      <c r="BW8" s="55"/>
      <c r="BX8" s="50"/>
      <c r="BY8" s="50"/>
      <c r="BZ8" s="50" t="s">
        <v>154</v>
      </c>
      <c r="CA8" s="50">
        <f>VLOOKUP(CA2,$A$25:$H$96,2,FALSE)</f>
        <v>8.93</v>
      </c>
      <c r="CB8" s="149" t="str">
        <f>IF(CA8&lt;CA10, "COMPACT","NONCOMPACT")</f>
        <v>COMPACT</v>
      </c>
      <c r="CC8" s="149"/>
      <c r="CD8" s="55"/>
      <c r="CE8" s="50"/>
      <c r="CF8" s="50"/>
      <c r="CG8" s="50" t="s">
        <v>154</v>
      </c>
      <c r="CH8" s="50">
        <f>VLOOKUP(CH2,$A$25:$H$96,2,FALSE)</f>
        <v>5.07</v>
      </c>
      <c r="CI8" s="149" t="str">
        <f>IF(CH8&lt;CH10, "COMPACT","NONCOMPACT")</f>
        <v>COMPACT</v>
      </c>
      <c r="CJ8" s="149"/>
    </row>
    <row r="9" spans="1:88" ht="15">
      <c r="A9" s="25">
        <f>MAIN!I41</f>
        <v>53</v>
      </c>
      <c r="B9" s="50" t="str">
        <f>MAIN!F41</f>
        <v>W12X53</v>
      </c>
      <c r="C9" s="50" t="str">
        <f>MAIN!Q41</f>
        <v>SAFE</v>
      </c>
      <c r="L9" s="51" t="s">
        <v>155</v>
      </c>
      <c r="M9" s="50"/>
      <c r="N9" s="50" t="s">
        <v>156</v>
      </c>
      <c r="O9" s="50">
        <f>0.38*SQRT(MAIN!C41/MAIN!B31)</f>
        <v>8.7257195587631511</v>
      </c>
      <c r="P9" s="149"/>
      <c r="Q9" s="149"/>
      <c r="R9" s="55"/>
      <c r="S9" s="51" t="s">
        <v>155</v>
      </c>
      <c r="T9" s="50"/>
      <c r="U9" s="50" t="s">
        <v>156</v>
      </c>
      <c r="V9" s="50">
        <f>0.38*SQRT(MAIN!C41/MAIN!B31)</f>
        <v>8.7257195587631511</v>
      </c>
      <c r="W9" s="149"/>
      <c r="X9" s="149"/>
      <c r="Y9" s="55"/>
      <c r="Z9" s="51" t="s">
        <v>155</v>
      </c>
      <c r="AA9" s="50"/>
      <c r="AB9" s="50" t="s">
        <v>156</v>
      </c>
      <c r="AC9" s="50">
        <f>0.38*SQRT(MAIN!C41/MAIN!B31)</f>
        <v>8.7257195587631511</v>
      </c>
      <c r="AD9" s="149"/>
      <c r="AE9" s="149"/>
      <c r="AF9" s="55"/>
      <c r="AG9" s="51" t="s">
        <v>155</v>
      </c>
      <c r="AH9" s="50"/>
      <c r="AI9" s="50" t="s">
        <v>156</v>
      </c>
      <c r="AJ9" s="50">
        <f>0.38*SQRT(MAIN!C41/MAIN!B31)</f>
        <v>8.7257195587631511</v>
      </c>
      <c r="AK9" s="149"/>
      <c r="AL9" s="149"/>
      <c r="BJ9" s="51" t="s">
        <v>155</v>
      </c>
      <c r="BK9" s="50"/>
      <c r="BL9" s="50" t="s">
        <v>156</v>
      </c>
      <c r="BM9" s="50">
        <f>0.38*SQRT(MAIN!C41/MAIN!B31)</f>
        <v>8.7257195587631511</v>
      </c>
      <c r="BN9" s="149"/>
      <c r="BO9" s="149"/>
      <c r="BP9" s="55"/>
      <c r="BQ9" s="51" t="s">
        <v>155</v>
      </c>
      <c r="BR9" s="50"/>
      <c r="BS9" s="50" t="s">
        <v>156</v>
      </c>
      <c r="BT9" s="50">
        <f>0.38*SQRT(MAIN!C41/MAIN!B31)</f>
        <v>8.7257195587631511</v>
      </c>
      <c r="BU9" s="149"/>
      <c r="BV9" s="149"/>
      <c r="BW9" s="55"/>
      <c r="BX9" s="51" t="s">
        <v>155</v>
      </c>
      <c r="BY9" s="50"/>
      <c r="BZ9" s="50" t="s">
        <v>156</v>
      </c>
      <c r="CA9" s="50">
        <f>0.38*SQRT(MAIN!C41/MAIN!B31)</f>
        <v>8.7257195587631511</v>
      </c>
      <c r="CB9" s="149"/>
      <c r="CC9" s="149"/>
      <c r="CD9" s="55"/>
      <c r="CE9" s="51" t="s">
        <v>155</v>
      </c>
      <c r="CF9" s="50"/>
      <c r="CG9" s="50" t="s">
        <v>156</v>
      </c>
      <c r="CH9" s="50">
        <f>0.38*SQRT(MAIN!C41/MAIN!B31)</f>
        <v>8.7257195587631511</v>
      </c>
      <c r="CI9" s="149"/>
      <c r="CJ9" s="149"/>
    </row>
    <row r="10" spans="1:88">
      <c r="A10" s="25">
        <f>MAIN!I42</f>
        <v>49</v>
      </c>
      <c r="B10" s="50" t="str">
        <f>MAIN!F42</f>
        <v>W10X49</v>
      </c>
      <c r="C10" s="50" t="str">
        <f>MAIN!Q42</f>
        <v>SAFE</v>
      </c>
      <c r="L10" s="50"/>
      <c r="M10" s="50"/>
      <c r="N10" s="50" t="s">
        <v>157</v>
      </c>
      <c r="O10" s="50">
        <f>1*SQRT(MAIN!C41/MAIN!B31)</f>
        <v>22.962419891481979</v>
      </c>
      <c r="P10" s="149"/>
      <c r="Q10" s="149"/>
      <c r="R10" s="55"/>
      <c r="S10" s="50"/>
      <c r="T10" s="50"/>
      <c r="U10" s="50" t="s">
        <v>157</v>
      </c>
      <c r="V10" s="50">
        <f>1*SQRT(MAIN!C41/MAIN!B31)</f>
        <v>22.962419891481979</v>
      </c>
      <c r="W10" s="149"/>
      <c r="X10" s="149"/>
      <c r="Y10" s="55"/>
      <c r="Z10" s="50"/>
      <c r="AA10" s="50"/>
      <c r="AB10" s="50" t="s">
        <v>157</v>
      </c>
      <c r="AC10" s="50">
        <f>1*SQRT(MAIN!C41/MAIN!B31)</f>
        <v>22.962419891481979</v>
      </c>
      <c r="AD10" s="149"/>
      <c r="AE10" s="149"/>
      <c r="AF10" s="55"/>
      <c r="AG10" s="50"/>
      <c r="AH10" s="50"/>
      <c r="AI10" s="50" t="s">
        <v>157</v>
      </c>
      <c r="AJ10" s="50">
        <f>1*SQRT(MAIN!C41/MAIN!B31)</f>
        <v>22.962419891481979</v>
      </c>
      <c r="AK10" s="149"/>
      <c r="AL10" s="149"/>
      <c r="BJ10" s="50"/>
      <c r="BK10" s="50"/>
      <c r="BL10" s="50" t="s">
        <v>157</v>
      </c>
      <c r="BM10" s="50">
        <f>1*SQRT(MAIN!C41/MAIN!B31)</f>
        <v>22.962419891481979</v>
      </c>
      <c r="BN10" s="149"/>
      <c r="BO10" s="149"/>
      <c r="BP10" s="55"/>
      <c r="BQ10" s="50"/>
      <c r="BR10" s="50"/>
      <c r="BS10" s="50" t="s">
        <v>157</v>
      </c>
      <c r="BT10" s="50">
        <f>1*SQRT(MAIN!C41/MAIN!B31)</f>
        <v>22.962419891481979</v>
      </c>
      <c r="BU10" s="149"/>
      <c r="BV10" s="149"/>
      <c r="BW10" s="55"/>
      <c r="BX10" s="50"/>
      <c r="BY10" s="50"/>
      <c r="BZ10" s="50" t="s">
        <v>157</v>
      </c>
      <c r="CA10" s="50">
        <f>1*SQRT(MAIN!C41/MAIN!B31)</f>
        <v>22.962419891481979</v>
      </c>
      <c r="CB10" s="149"/>
      <c r="CC10" s="149"/>
      <c r="CD10" s="55"/>
      <c r="CE10" s="50"/>
      <c r="CF10" s="50"/>
      <c r="CG10" s="50" t="s">
        <v>157</v>
      </c>
      <c r="CH10" s="50">
        <f>1*SQRT(MAIN!C41/MAIN!B31)</f>
        <v>22.962419891481979</v>
      </c>
      <c r="CI10" s="149"/>
      <c r="CJ10" s="149"/>
    </row>
    <row r="11" spans="1:88">
      <c r="A11" s="25">
        <f>MAIN!I43</f>
        <v>58</v>
      </c>
      <c r="B11" s="50" t="str">
        <f>MAIN!F43</f>
        <v>W8X58</v>
      </c>
      <c r="C11" s="50" t="str">
        <f>MAIN!Q43</f>
        <v>SAFE</v>
      </c>
      <c r="R11" s="55"/>
      <c r="Y11" s="55"/>
      <c r="AF11" s="55"/>
      <c r="BP11" s="55"/>
      <c r="BW11" s="55"/>
      <c r="CD11" s="55"/>
    </row>
    <row r="12" spans="1:88">
      <c r="L12" s="50"/>
      <c r="M12" s="50"/>
      <c r="N12" s="50" t="s">
        <v>158</v>
      </c>
      <c r="O12" s="50">
        <f>VLOOKUP(O2,$A$25:$H$96,3,FALSE)</f>
        <v>33.6</v>
      </c>
      <c r="P12" s="149" t="str">
        <f>IF(O12&lt;O14, "COMPACT","NONCOMPACT")</f>
        <v>COMPACT</v>
      </c>
      <c r="Q12" s="149"/>
      <c r="R12" s="55"/>
      <c r="S12" s="50"/>
      <c r="T12" s="50"/>
      <c r="U12" s="50" t="s">
        <v>158</v>
      </c>
      <c r="V12" s="50">
        <f>VLOOKUP(V2,$A$25:$H$96,3,FALSE)</f>
        <v>29.6</v>
      </c>
      <c r="W12" s="149" t="str">
        <f>IF(V12&lt;V14, "COMPACT","NONCOMPACT")</f>
        <v>COMPACT</v>
      </c>
      <c r="X12" s="149"/>
      <c r="Y12" s="55"/>
      <c r="Z12" s="50"/>
      <c r="AA12" s="50"/>
      <c r="AB12" s="50" t="s">
        <v>158</v>
      </c>
      <c r="AC12" s="50">
        <f>VLOOKUP(AC2,$A$25:$H$96,3,FALSE)</f>
        <v>22.5</v>
      </c>
      <c r="AD12" s="149" t="str">
        <f>IF(AC12&lt;AC14, "COMPACT","NONCOMPACT")</f>
        <v>COMPACT</v>
      </c>
      <c r="AE12" s="149"/>
      <c r="AF12" s="55"/>
      <c r="AG12" s="50"/>
      <c r="AH12" s="50"/>
      <c r="AI12" s="50" t="s">
        <v>158</v>
      </c>
      <c r="AJ12" s="50">
        <f>VLOOKUP(AJ2,$A$25:$H$96,3,FALSE)</f>
        <v>15.9</v>
      </c>
      <c r="AK12" s="149" t="str">
        <f>IF(AJ12&lt;AJ14, "COMPACT","NONCOMPACT")</f>
        <v>COMPACT</v>
      </c>
      <c r="AL12" s="149"/>
      <c r="BJ12" s="50"/>
      <c r="BK12" s="50"/>
      <c r="BL12" s="50" t="s">
        <v>158</v>
      </c>
      <c r="BM12" s="50">
        <f>VLOOKUP(BM2,$A$25:$H$96,3,FALSE)</f>
        <v>30.4</v>
      </c>
      <c r="BN12" s="149" t="str">
        <f>IF(BM12&lt;BM14, "COMPACT","NONCOMPACT")</f>
        <v>COMPACT</v>
      </c>
      <c r="BO12" s="149"/>
      <c r="BP12" s="55"/>
      <c r="BQ12" s="50"/>
      <c r="BR12" s="50"/>
      <c r="BS12" s="50" t="s">
        <v>158</v>
      </c>
      <c r="BT12" s="50">
        <f>VLOOKUP(BT2,$A$25:$H$96,3,FALSE)</f>
        <v>28.1</v>
      </c>
      <c r="BU12" s="149" t="str">
        <f>IF(BT12&lt;BT14, "COMPACT","NONCOMPACT")</f>
        <v>COMPACT</v>
      </c>
      <c r="BV12" s="149"/>
      <c r="BW12" s="55"/>
      <c r="BX12" s="50"/>
      <c r="BY12" s="50"/>
      <c r="BZ12" s="50" t="s">
        <v>158</v>
      </c>
      <c r="CA12" s="50">
        <f>VLOOKUP(CA2,$A$25:$H$96,3,FALSE)</f>
        <v>23.1</v>
      </c>
      <c r="CB12" s="149" t="str">
        <f>IF(CA12&lt;CA14, "COMPACT","NONCOMPACT")</f>
        <v>COMPACT</v>
      </c>
      <c r="CC12" s="149"/>
      <c r="CD12" s="55"/>
      <c r="CE12" s="50"/>
      <c r="CF12" s="50"/>
      <c r="CG12" s="50" t="s">
        <v>158</v>
      </c>
      <c r="CH12" s="50">
        <f>VLOOKUP(CH2,$A$25:$H$96,3,FALSE)</f>
        <v>12.4</v>
      </c>
      <c r="CI12" s="149" t="str">
        <f>IF(CH12&lt;CH14, "COMPACT","NONCOMPACT")</f>
        <v>COMPACT</v>
      </c>
      <c r="CJ12" s="149"/>
    </row>
    <row r="13" spans="1:88" ht="15">
      <c r="L13" s="51" t="s">
        <v>159</v>
      </c>
      <c r="M13" s="50"/>
      <c r="N13" s="50" t="s">
        <v>156</v>
      </c>
      <c r="O13" s="50">
        <f>3.76*SQRT(MAIN!C41/MAIN!B31)</f>
        <v>86.338698791972234</v>
      </c>
      <c r="P13" s="149"/>
      <c r="Q13" s="149"/>
      <c r="R13" s="55"/>
      <c r="S13" s="51" t="s">
        <v>159</v>
      </c>
      <c r="T13" s="50"/>
      <c r="U13" s="50" t="s">
        <v>156</v>
      </c>
      <c r="V13" s="50">
        <f>3.76*SQRT(MAIN!C41/MAIN!B31)</f>
        <v>86.338698791972234</v>
      </c>
      <c r="W13" s="149"/>
      <c r="X13" s="149"/>
      <c r="Y13" s="55"/>
      <c r="Z13" s="51" t="s">
        <v>159</v>
      </c>
      <c r="AA13" s="50"/>
      <c r="AB13" s="50" t="s">
        <v>156</v>
      </c>
      <c r="AC13" s="50">
        <f>3.76*SQRT(MAIN!C41/MAIN!B31)</f>
        <v>86.338698791972234</v>
      </c>
      <c r="AD13" s="149"/>
      <c r="AE13" s="149"/>
      <c r="AF13" s="55"/>
      <c r="AG13" s="51" t="s">
        <v>159</v>
      </c>
      <c r="AH13" s="50"/>
      <c r="AI13" s="50" t="s">
        <v>156</v>
      </c>
      <c r="AJ13" s="50">
        <f>3.76*SQRT(MAIN!C41/MAIN!B31)</f>
        <v>86.338698791972234</v>
      </c>
      <c r="AK13" s="149"/>
      <c r="AL13" s="149"/>
      <c r="BJ13" s="51" t="s">
        <v>159</v>
      </c>
      <c r="BK13" s="50"/>
      <c r="BL13" s="50" t="s">
        <v>156</v>
      </c>
      <c r="BM13" s="50">
        <f>3.76*SQRT(MAIN!C41/MAIN!B31)</f>
        <v>86.338698791972234</v>
      </c>
      <c r="BN13" s="149"/>
      <c r="BO13" s="149"/>
      <c r="BP13" s="55"/>
      <c r="BQ13" s="51" t="s">
        <v>159</v>
      </c>
      <c r="BR13" s="50"/>
      <c r="BS13" s="50" t="s">
        <v>156</v>
      </c>
      <c r="BT13" s="50">
        <f>3.76*SQRT(MAIN!C41/MAIN!B31)</f>
        <v>86.338698791972234</v>
      </c>
      <c r="BU13" s="149"/>
      <c r="BV13" s="149"/>
      <c r="BW13" s="55"/>
      <c r="BX13" s="51" t="s">
        <v>159</v>
      </c>
      <c r="BY13" s="50"/>
      <c r="BZ13" s="50" t="s">
        <v>156</v>
      </c>
      <c r="CA13" s="50">
        <f>3.76*SQRT(MAIN!C41/MAIN!B31)</f>
        <v>86.338698791972234</v>
      </c>
      <c r="CB13" s="149"/>
      <c r="CC13" s="149"/>
      <c r="CD13" s="55"/>
      <c r="CE13" s="51" t="s">
        <v>159</v>
      </c>
      <c r="CF13" s="50"/>
      <c r="CG13" s="50" t="s">
        <v>156</v>
      </c>
      <c r="CH13" s="50">
        <f>3.76*SQRT(MAIN!C41/MAIN!B31)</f>
        <v>86.338698791972234</v>
      </c>
      <c r="CI13" s="149"/>
      <c r="CJ13" s="149"/>
    </row>
    <row r="14" spans="1:88">
      <c r="L14" s="50"/>
      <c r="M14" s="50"/>
      <c r="N14" s="50" t="s">
        <v>157</v>
      </c>
      <c r="O14" s="50">
        <f>5.7*SQRT(MAIN!C41/MAIN!B31)</f>
        <v>130.88579338144729</v>
      </c>
      <c r="P14" s="149"/>
      <c r="Q14" s="149"/>
      <c r="R14" s="55"/>
      <c r="S14" s="50"/>
      <c r="T14" s="50"/>
      <c r="U14" s="50" t="s">
        <v>157</v>
      </c>
      <c r="V14" s="50">
        <f>5.7*SQRT(MAIN!C41/MAIN!B31)</f>
        <v>130.88579338144729</v>
      </c>
      <c r="W14" s="149"/>
      <c r="X14" s="149"/>
      <c r="Y14" s="55"/>
      <c r="Z14" s="50"/>
      <c r="AA14" s="50"/>
      <c r="AB14" s="50" t="s">
        <v>157</v>
      </c>
      <c r="AC14" s="50">
        <f>5.7*SQRT(MAIN!C41/MAIN!B31)</f>
        <v>130.88579338144729</v>
      </c>
      <c r="AD14" s="149"/>
      <c r="AE14" s="149"/>
      <c r="AF14" s="55"/>
      <c r="AG14" s="50"/>
      <c r="AH14" s="50"/>
      <c r="AI14" s="50" t="s">
        <v>157</v>
      </c>
      <c r="AJ14" s="50">
        <f>5.7*SQRT(MAIN!C41/MAIN!B31)</f>
        <v>130.88579338144729</v>
      </c>
      <c r="AK14" s="149"/>
      <c r="AL14" s="149"/>
      <c r="BJ14" s="50"/>
      <c r="BK14" s="50"/>
      <c r="BL14" s="50" t="s">
        <v>157</v>
      </c>
      <c r="BM14" s="50">
        <f>5.7*SQRT(MAIN!C41/MAIN!B31)</f>
        <v>130.88579338144729</v>
      </c>
      <c r="BN14" s="149"/>
      <c r="BO14" s="149"/>
      <c r="BP14" s="55"/>
      <c r="BQ14" s="50"/>
      <c r="BR14" s="50"/>
      <c r="BS14" s="50" t="s">
        <v>157</v>
      </c>
      <c r="BT14" s="50">
        <f>5.7*SQRT(MAIN!C41/MAIN!B31)</f>
        <v>130.88579338144729</v>
      </c>
      <c r="BU14" s="149"/>
      <c r="BV14" s="149"/>
      <c r="BW14" s="55"/>
      <c r="BX14" s="50"/>
      <c r="BY14" s="50"/>
      <c r="BZ14" s="50" t="s">
        <v>157</v>
      </c>
      <c r="CA14" s="50">
        <f>5.7*SQRT(MAIN!C41/MAIN!B31)</f>
        <v>130.88579338144729</v>
      </c>
      <c r="CB14" s="149"/>
      <c r="CC14" s="149"/>
      <c r="CD14" s="55"/>
      <c r="CE14" s="50"/>
      <c r="CF14" s="50"/>
      <c r="CG14" s="50" t="s">
        <v>157</v>
      </c>
      <c r="CH14" s="50">
        <f>5.7*SQRT(MAIN!C41/MAIN!B31)</f>
        <v>130.88579338144729</v>
      </c>
      <c r="CI14" s="149"/>
      <c r="CJ14" s="149"/>
    </row>
    <row r="15" spans="1:88">
      <c r="P15" s="9"/>
      <c r="Q15" s="9"/>
      <c r="R15" s="55"/>
      <c r="W15" s="9"/>
      <c r="X15" s="9"/>
      <c r="Y15" s="55"/>
      <c r="AD15" s="9"/>
      <c r="AE15" s="9"/>
      <c r="AF15" s="55"/>
      <c r="AK15" s="9"/>
      <c r="AL15" s="9"/>
      <c r="BN15" s="9"/>
      <c r="BO15" s="9"/>
      <c r="BP15" s="55"/>
      <c r="BU15" s="9"/>
      <c r="BV15" s="9"/>
      <c r="BW15" s="55"/>
      <c r="CB15" s="9"/>
      <c r="CC15" s="9"/>
      <c r="CD15" s="55"/>
      <c r="CI15" s="9"/>
      <c r="CJ15" s="9"/>
    </row>
    <row r="16" spans="1:88" ht="15">
      <c r="K16" s="9"/>
      <c r="L16" s="255" t="str">
        <f>IF(OR(P8="COMPACT",P12="COMPACT",P8="NONCOMPACT",P12="NONCOMPACT"), "SECTION 505.3 IS APPLICABLE.", "SLENDER ELEMENT SECTION")</f>
        <v>SECTION 505.3 IS APPLICABLE.</v>
      </c>
      <c r="M16" s="255"/>
      <c r="N16" s="255"/>
      <c r="O16" s="255"/>
      <c r="P16" s="255"/>
      <c r="Q16" s="255"/>
      <c r="R16" s="55"/>
      <c r="S16" s="255" t="str">
        <f>IF(OR(W8="COMPACT",W12="COMPACT",W8="NONCOMPACT",W12="NONCOMPACT"), "SECTION 505.3 IS APPLICABLE.", "SLENDER ELEMENT SECTION")</f>
        <v>SECTION 505.3 IS APPLICABLE.</v>
      </c>
      <c r="T16" s="255"/>
      <c r="U16" s="255"/>
      <c r="V16" s="255"/>
      <c r="W16" s="255"/>
      <c r="X16" s="255"/>
      <c r="Y16" s="55"/>
      <c r="Z16" s="255" t="str">
        <f>IF(OR(AD8="COMPACT",AD12="COMPACT",AD8="NONCOMPACT",AD12="NONCOMPACT"), "SECTION 505.3 IS APPLICABLE.", "SLENDER ELEMENT SECTION")</f>
        <v>SECTION 505.3 IS APPLICABLE.</v>
      </c>
      <c r="AA16" s="255"/>
      <c r="AB16" s="255"/>
      <c r="AC16" s="255"/>
      <c r="AD16" s="255"/>
      <c r="AE16" s="255"/>
      <c r="AF16" s="55"/>
      <c r="AG16" s="255" t="str">
        <f>IF(OR(AK8="COMPACT",AK12="COMPACT",AK8="NONCOMPACT",AK12="NONCOMPACT"), "SECTION 505.3 IS APPLICABLE.", "SLENDER ELEMENT SECTION")</f>
        <v>SECTION 505.3 IS APPLICABLE.</v>
      </c>
      <c r="AH16" s="255"/>
      <c r="AI16" s="255"/>
      <c r="AJ16" s="255"/>
      <c r="AK16" s="255"/>
      <c r="AL16" s="255"/>
      <c r="BI16" s="9"/>
      <c r="BJ16" s="255" t="str">
        <f>IF(OR(BN8="COMPACT",BN12="COMPACT",BN8="NONCOMPACT",BN12="NONCOMPACT"), "SECTION 505.3 IS APPLICABLE.", "SLENDER ELEMENT SECTION")</f>
        <v>SECTION 505.3 IS APPLICABLE.</v>
      </c>
      <c r="BK16" s="255"/>
      <c r="BL16" s="255"/>
      <c r="BM16" s="255"/>
      <c r="BN16" s="255"/>
      <c r="BO16" s="255"/>
      <c r="BP16" s="55"/>
      <c r="BQ16" s="255" t="str">
        <f>IF(OR(BU8="COMPACT",BU12="COMPACT",BU8="NONCOMPACT",BU12="NONCOMPACT"), "SECTION 505.3 IS APPLICABLE.", "SLENDER ELEMENT SECTION")</f>
        <v>SECTION 505.3 IS APPLICABLE.</v>
      </c>
      <c r="BR16" s="255"/>
      <c r="BS16" s="255"/>
      <c r="BT16" s="255"/>
      <c r="BU16" s="255"/>
      <c r="BV16" s="255"/>
      <c r="BW16" s="55"/>
      <c r="BX16" s="255" t="str">
        <f>IF(OR(CB8="COMPACT",CB12="COMPACT",CB8="NONCOMPACT",CB12="NONCOMPACT"), "SECTION 505.3 IS APPLICABLE.", "SLENDER ELEMENT SECTION")</f>
        <v>SECTION 505.3 IS APPLICABLE.</v>
      </c>
      <c r="BY16" s="255"/>
      <c r="BZ16" s="255"/>
      <c r="CA16" s="255"/>
      <c r="CB16" s="255"/>
      <c r="CC16" s="255"/>
      <c r="CD16" s="55"/>
      <c r="CE16" s="255" t="str">
        <f>IF(OR(CI8="COMPACT",CI12="COMPACT",CI8="NONCOMPACT",CI12="NONCOMPACT"), "SECTION 505.3 IS APPLICABLE.", "SLENDER ELEMENT SECTION")</f>
        <v>SECTION 505.3 IS APPLICABLE.</v>
      </c>
      <c r="CF16" s="255"/>
      <c r="CG16" s="255"/>
      <c r="CH16" s="255"/>
      <c r="CI16" s="255"/>
      <c r="CJ16" s="255"/>
    </row>
    <row r="17" spans="1:106">
      <c r="K17" s="9"/>
      <c r="L17" s="53"/>
      <c r="M17" s="53"/>
      <c r="N17" s="53"/>
      <c r="O17" s="53"/>
      <c r="P17" s="53"/>
      <c r="Q17" s="53"/>
      <c r="R17" s="55"/>
      <c r="S17" s="53"/>
      <c r="T17" s="53"/>
      <c r="U17" s="53"/>
      <c r="V17" s="53"/>
      <c r="W17" s="53"/>
      <c r="X17" s="53"/>
      <c r="Y17" s="55"/>
      <c r="Z17" s="53"/>
      <c r="AA17" s="53"/>
      <c r="AB17" s="53"/>
      <c r="AC17" s="53"/>
      <c r="AD17" s="53"/>
      <c r="AE17" s="53"/>
      <c r="AF17" s="55"/>
      <c r="AG17" s="53"/>
      <c r="AH17" s="53"/>
      <c r="AI17" s="53"/>
      <c r="AJ17" s="53"/>
      <c r="AK17" s="53"/>
      <c r="AL17" s="53"/>
      <c r="BI17" s="9"/>
      <c r="BJ17" s="53"/>
      <c r="BK17" s="53"/>
      <c r="BL17" s="53"/>
      <c r="BM17" s="53"/>
      <c r="BN17" s="53"/>
      <c r="BO17" s="53"/>
      <c r="BP17" s="55"/>
      <c r="BQ17" s="53"/>
      <c r="BR17" s="53"/>
      <c r="BS17" s="53"/>
      <c r="BT17" s="53"/>
      <c r="BU17" s="53"/>
      <c r="BV17" s="53"/>
      <c r="BW17" s="55"/>
      <c r="BX17" s="53"/>
      <c r="BY17" s="53"/>
      <c r="BZ17" s="53"/>
      <c r="CA17" s="53"/>
      <c r="CB17" s="53"/>
      <c r="CC17" s="53"/>
      <c r="CD17" s="55"/>
      <c r="CE17" s="53"/>
      <c r="CF17" s="53"/>
      <c r="CG17" s="53"/>
      <c r="CH17" s="53"/>
      <c r="CI17" s="53"/>
      <c r="CJ17" s="53"/>
    </row>
    <row r="18" spans="1:106" ht="15">
      <c r="K18" s="9"/>
      <c r="L18" s="254" t="s">
        <v>160</v>
      </c>
      <c r="M18" s="254"/>
      <c r="N18" s="254"/>
      <c r="O18" s="254"/>
      <c r="P18" s="254"/>
      <c r="Q18" s="254"/>
      <c r="R18" s="55"/>
      <c r="S18" s="254" t="s">
        <v>160</v>
      </c>
      <c r="T18" s="254"/>
      <c r="U18" s="254"/>
      <c r="V18" s="254"/>
      <c r="W18" s="254"/>
      <c r="X18" s="254"/>
      <c r="Y18" s="55"/>
      <c r="Z18" s="254" t="s">
        <v>160</v>
      </c>
      <c r="AA18" s="254"/>
      <c r="AB18" s="254"/>
      <c r="AC18" s="254"/>
      <c r="AD18" s="254"/>
      <c r="AE18" s="254"/>
      <c r="AF18" s="55"/>
      <c r="AG18" s="254" t="s">
        <v>160</v>
      </c>
      <c r="AH18" s="254"/>
      <c r="AI18" s="254"/>
      <c r="AJ18" s="254"/>
      <c r="AK18" s="254"/>
      <c r="AL18" s="254"/>
      <c r="BI18" s="9"/>
      <c r="BJ18" s="254" t="s">
        <v>160</v>
      </c>
      <c r="BK18" s="254"/>
      <c r="BL18" s="254"/>
      <c r="BM18" s="254"/>
      <c r="BN18" s="254"/>
      <c r="BO18" s="254"/>
      <c r="BP18" s="55"/>
      <c r="BQ18" s="254" t="s">
        <v>160</v>
      </c>
      <c r="BR18" s="254"/>
      <c r="BS18" s="254"/>
      <c r="BT18" s="254"/>
      <c r="BU18" s="254"/>
      <c r="BV18" s="254"/>
      <c r="BW18" s="55"/>
      <c r="BX18" s="254" t="s">
        <v>160</v>
      </c>
      <c r="BY18" s="254"/>
      <c r="BZ18" s="254"/>
      <c r="CA18" s="254"/>
      <c r="CB18" s="254"/>
      <c r="CC18" s="254"/>
      <c r="CD18" s="55"/>
      <c r="CE18" s="254" t="s">
        <v>160</v>
      </c>
      <c r="CF18" s="254"/>
      <c r="CG18" s="254"/>
      <c r="CH18" s="254"/>
      <c r="CI18" s="254"/>
      <c r="CJ18" s="254"/>
    </row>
    <row r="19" spans="1:106">
      <c r="K19" s="9"/>
      <c r="L19" s="53"/>
      <c r="M19" s="53"/>
      <c r="N19" s="53"/>
      <c r="O19" s="53"/>
      <c r="P19" s="53"/>
      <c r="Q19" s="53"/>
      <c r="R19" s="55"/>
      <c r="S19" s="53"/>
      <c r="T19" s="53"/>
      <c r="U19" s="53"/>
      <c r="V19" s="53"/>
      <c r="W19" s="53"/>
      <c r="X19" s="53"/>
      <c r="Y19" s="55"/>
      <c r="Z19" s="53"/>
      <c r="AA19" s="53"/>
      <c r="AB19" s="53"/>
      <c r="AC19" s="53"/>
      <c r="AD19" s="53"/>
      <c r="AE19" s="53"/>
      <c r="AF19" s="55"/>
      <c r="AG19" s="53"/>
      <c r="AH19" s="53"/>
      <c r="AI19" s="53"/>
      <c r="AJ19" s="53"/>
      <c r="AK19" s="53"/>
      <c r="AL19" s="53"/>
      <c r="BI19" s="9"/>
      <c r="BJ19" s="53"/>
      <c r="BK19" s="53"/>
      <c r="BL19" s="53"/>
      <c r="BM19" s="53"/>
      <c r="BN19" s="53"/>
      <c r="BO19" s="53"/>
      <c r="BP19" s="55"/>
      <c r="BQ19" s="53"/>
      <c r="BR19" s="53"/>
      <c r="BS19" s="53"/>
      <c r="BT19" s="53"/>
      <c r="BU19" s="53"/>
      <c r="BV19" s="53"/>
      <c r="BW19" s="55"/>
      <c r="BX19" s="53"/>
      <c r="BY19" s="53"/>
      <c r="BZ19" s="53"/>
      <c r="CA19" s="53"/>
      <c r="CB19" s="53"/>
      <c r="CC19" s="53"/>
      <c r="CD19" s="55"/>
      <c r="CE19" s="53"/>
      <c r="CF19" s="53"/>
      <c r="CG19" s="53"/>
      <c r="CH19" s="53"/>
      <c r="CI19" s="53"/>
      <c r="CJ19" s="53"/>
    </row>
    <row r="20" spans="1:106">
      <c r="K20" s="9"/>
      <c r="L20" s="53"/>
      <c r="M20" s="53"/>
      <c r="N20" s="53"/>
      <c r="O20" s="53"/>
      <c r="P20" s="53"/>
      <c r="Q20" s="53"/>
      <c r="R20" s="55"/>
      <c r="S20" s="53"/>
      <c r="T20" s="53"/>
      <c r="U20" s="53"/>
      <c r="V20" s="53"/>
      <c r="W20" s="53"/>
      <c r="X20" s="53"/>
      <c r="Y20" s="55"/>
      <c r="Z20" s="53"/>
      <c r="AA20" s="53"/>
      <c r="AB20" s="53"/>
      <c r="AC20" s="53"/>
      <c r="AD20" s="53"/>
      <c r="AE20" s="53"/>
      <c r="AF20" s="55"/>
      <c r="AG20" s="53"/>
      <c r="AH20" s="53"/>
      <c r="AI20" s="53"/>
      <c r="AJ20" s="53"/>
      <c r="AK20" s="53"/>
      <c r="AL20" s="53"/>
      <c r="BI20" s="9"/>
      <c r="BJ20" s="53"/>
      <c r="BK20" s="53"/>
      <c r="BL20" s="53"/>
      <c r="BM20" s="53"/>
      <c r="BN20" s="53"/>
      <c r="BO20" s="53"/>
      <c r="BP20" s="55"/>
      <c r="BQ20" s="53"/>
      <c r="BR20" s="53"/>
      <c r="BS20" s="53"/>
      <c r="BT20" s="53"/>
      <c r="BU20" s="53"/>
      <c r="BV20" s="53"/>
      <c r="BW20" s="55"/>
      <c r="BX20" s="53"/>
      <c r="BY20" s="53"/>
      <c r="BZ20" s="53"/>
      <c r="CA20" s="53"/>
      <c r="CB20" s="53"/>
      <c r="CC20" s="53"/>
      <c r="CD20" s="55"/>
      <c r="CE20" s="53"/>
      <c r="CF20" s="53"/>
      <c r="CG20" s="53"/>
      <c r="CH20" s="53"/>
      <c r="CI20" s="53"/>
      <c r="CJ20" s="53"/>
    </row>
    <row r="21" spans="1:106">
      <c r="K21" s="9"/>
      <c r="L21" s="53"/>
      <c r="M21" s="53"/>
      <c r="N21" s="53"/>
      <c r="O21" s="53"/>
      <c r="P21" s="53"/>
      <c r="Q21" s="53"/>
      <c r="R21" s="55"/>
      <c r="S21" s="53"/>
      <c r="T21" s="53"/>
      <c r="U21" s="53"/>
      <c r="V21" s="53"/>
      <c r="W21" s="53"/>
      <c r="X21" s="53"/>
      <c r="Y21" s="55"/>
      <c r="Z21" s="53"/>
      <c r="AA21" s="53"/>
      <c r="AB21" s="53"/>
      <c r="AC21" s="53"/>
      <c r="AD21" s="53"/>
      <c r="AE21" s="53"/>
      <c r="AF21" s="55"/>
      <c r="AG21" s="53"/>
      <c r="AH21" s="53"/>
      <c r="AI21" s="53"/>
      <c r="AJ21" s="53"/>
      <c r="AK21" s="53"/>
      <c r="AL21" s="53"/>
      <c r="BI21" s="9"/>
      <c r="BJ21" s="53"/>
      <c r="BK21" s="53"/>
      <c r="BL21" s="53"/>
      <c r="BM21" s="53"/>
      <c r="BN21" s="53"/>
      <c r="BO21" s="53"/>
      <c r="BP21" s="55"/>
      <c r="BQ21" s="53"/>
      <c r="BR21" s="53"/>
      <c r="BS21" s="53"/>
      <c r="BT21" s="53"/>
      <c r="BU21" s="53"/>
      <c r="BV21" s="53"/>
      <c r="BW21" s="55"/>
      <c r="BX21" s="53"/>
      <c r="BY21" s="53"/>
      <c r="BZ21" s="53"/>
      <c r="CA21" s="53"/>
      <c r="CB21" s="53"/>
      <c r="CC21" s="53"/>
      <c r="CD21" s="55"/>
      <c r="CE21" s="53"/>
      <c r="CF21" s="53"/>
      <c r="CG21" s="53"/>
      <c r="CH21" s="53"/>
      <c r="CI21" s="53"/>
      <c r="CJ21" s="53"/>
    </row>
    <row r="23" spans="1:106" ht="15">
      <c r="A23" s="67" t="s">
        <v>55</v>
      </c>
      <c r="B23" s="67" t="s">
        <v>56</v>
      </c>
      <c r="C23" s="67" t="s">
        <v>57</v>
      </c>
      <c r="D23" s="67" t="s">
        <v>58</v>
      </c>
      <c r="E23" s="67" t="s">
        <v>59</v>
      </c>
      <c r="F23" s="67" t="s">
        <v>60</v>
      </c>
      <c r="G23" s="67" t="s">
        <v>61</v>
      </c>
      <c r="H23" s="67" t="s">
        <v>62</v>
      </c>
      <c r="L23" s="2">
        <v>0</v>
      </c>
      <c r="M23" s="2">
        <v>6</v>
      </c>
      <c r="N23" s="2">
        <v>7</v>
      </c>
      <c r="O23" s="2">
        <v>8</v>
      </c>
      <c r="P23" s="2">
        <v>9</v>
      </c>
      <c r="Q23" s="2">
        <v>10</v>
      </c>
      <c r="R23" s="2">
        <v>11</v>
      </c>
      <c r="S23" s="2">
        <v>12</v>
      </c>
      <c r="T23" s="2">
        <v>13</v>
      </c>
      <c r="U23" s="2">
        <v>14</v>
      </c>
      <c r="V23" s="2">
        <v>15</v>
      </c>
      <c r="W23" s="2">
        <v>16</v>
      </c>
      <c r="X23" s="2">
        <v>17</v>
      </c>
      <c r="Y23" s="2">
        <v>18</v>
      </c>
      <c r="Z23" s="2">
        <v>19</v>
      </c>
      <c r="AA23" s="2">
        <v>20</v>
      </c>
      <c r="AB23" s="2">
        <v>21</v>
      </c>
      <c r="AC23" s="2">
        <v>22</v>
      </c>
      <c r="AD23" s="2">
        <v>23</v>
      </c>
      <c r="AE23" s="2">
        <v>24</v>
      </c>
      <c r="AF23" s="2">
        <v>25</v>
      </c>
      <c r="AG23" s="2">
        <v>26</v>
      </c>
      <c r="AH23" s="2">
        <v>27</v>
      </c>
      <c r="AI23" s="2">
        <v>28</v>
      </c>
      <c r="AJ23" s="2">
        <v>29</v>
      </c>
      <c r="AK23" s="2">
        <v>30</v>
      </c>
      <c r="AL23" s="2">
        <v>31</v>
      </c>
      <c r="AM23" s="2">
        <v>32</v>
      </c>
      <c r="AN23" s="2">
        <v>33</v>
      </c>
      <c r="AO23" s="2">
        <v>34</v>
      </c>
      <c r="AP23" s="2">
        <v>35</v>
      </c>
      <c r="AQ23" s="2">
        <v>36</v>
      </c>
      <c r="AR23" s="2">
        <v>37</v>
      </c>
      <c r="AS23" s="2">
        <v>38</v>
      </c>
      <c r="AT23" s="2">
        <v>39</v>
      </c>
      <c r="AU23" s="2">
        <v>40</v>
      </c>
      <c r="AV23" s="2">
        <v>41</v>
      </c>
      <c r="AW23" s="2">
        <v>42</v>
      </c>
      <c r="AX23" s="2">
        <v>43</v>
      </c>
      <c r="AY23" s="2">
        <v>44</v>
      </c>
      <c r="AZ23" s="2">
        <v>45</v>
      </c>
      <c r="BA23" s="2">
        <v>46</v>
      </c>
      <c r="BB23" s="2">
        <v>47</v>
      </c>
      <c r="BC23" s="2">
        <v>48</v>
      </c>
      <c r="BD23" s="2">
        <v>49</v>
      </c>
      <c r="BE23" s="2">
        <v>50</v>
      </c>
      <c r="BI23" s="2">
        <v>0</v>
      </c>
      <c r="BJ23" s="2">
        <v>6</v>
      </c>
      <c r="BK23" s="2">
        <v>7</v>
      </c>
      <c r="BL23" s="2">
        <v>8</v>
      </c>
      <c r="BM23" s="2">
        <v>9</v>
      </c>
      <c r="BN23" s="2">
        <v>10</v>
      </c>
      <c r="BO23" s="2">
        <v>11</v>
      </c>
      <c r="BP23" s="2">
        <v>12</v>
      </c>
      <c r="BQ23" s="2">
        <v>13</v>
      </c>
      <c r="BR23" s="2">
        <v>14</v>
      </c>
      <c r="BS23" s="2">
        <v>15</v>
      </c>
      <c r="BT23" s="2">
        <v>16</v>
      </c>
      <c r="BU23" s="2">
        <v>17</v>
      </c>
      <c r="BV23" s="2">
        <v>18</v>
      </c>
      <c r="BW23" s="2">
        <v>19</v>
      </c>
      <c r="BX23" s="2">
        <v>20</v>
      </c>
      <c r="BY23" s="2">
        <v>21</v>
      </c>
      <c r="BZ23" s="2">
        <v>22</v>
      </c>
      <c r="CA23" s="2">
        <v>23</v>
      </c>
      <c r="CB23" s="2">
        <v>24</v>
      </c>
      <c r="CC23" s="2">
        <v>25</v>
      </c>
      <c r="CD23" s="2">
        <v>26</v>
      </c>
      <c r="CE23" s="2">
        <v>27</v>
      </c>
      <c r="CF23" s="2">
        <v>28</v>
      </c>
      <c r="CG23" s="2">
        <v>29</v>
      </c>
      <c r="CH23" s="2">
        <v>30</v>
      </c>
      <c r="CI23" s="2">
        <v>31</v>
      </c>
      <c r="CJ23" s="2">
        <v>32</v>
      </c>
      <c r="CK23" s="2">
        <v>33</v>
      </c>
      <c r="CL23" s="2">
        <v>34</v>
      </c>
      <c r="CM23" s="2">
        <v>35</v>
      </c>
      <c r="CN23" s="2">
        <v>36</v>
      </c>
      <c r="CO23" s="2">
        <v>37</v>
      </c>
      <c r="CP23" s="2">
        <v>38</v>
      </c>
      <c r="CQ23" s="2">
        <v>39</v>
      </c>
      <c r="CR23" s="2">
        <v>40</v>
      </c>
      <c r="CS23" s="2">
        <v>41</v>
      </c>
      <c r="CT23" s="2">
        <v>42</v>
      </c>
      <c r="CU23" s="2">
        <v>43</v>
      </c>
      <c r="CV23" s="2">
        <v>44</v>
      </c>
      <c r="CW23" s="2">
        <v>45</v>
      </c>
      <c r="CX23" s="2">
        <v>46</v>
      </c>
      <c r="CY23" s="2">
        <v>47</v>
      </c>
      <c r="CZ23" s="2">
        <v>48</v>
      </c>
      <c r="DA23" s="2">
        <v>49</v>
      </c>
      <c r="DB23" s="2">
        <v>50</v>
      </c>
    </row>
    <row r="24" spans="1:106">
      <c r="A24" s="50"/>
      <c r="B24" s="50"/>
      <c r="C24" s="50"/>
      <c r="D24" s="50"/>
      <c r="E24" s="50"/>
      <c r="F24" s="50"/>
      <c r="G24" s="50"/>
      <c r="H24" s="50"/>
      <c r="K24" s="56"/>
      <c r="L24" s="56">
        <v>2</v>
      </c>
      <c r="M24" s="56">
        <f>L24+1</f>
        <v>3</v>
      </c>
      <c r="N24" s="56">
        <f t="shared" ref="N24:BE24" si="0">M24+1</f>
        <v>4</v>
      </c>
      <c r="O24" s="56">
        <f t="shared" si="0"/>
        <v>5</v>
      </c>
      <c r="P24" s="56">
        <f t="shared" si="0"/>
        <v>6</v>
      </c>
      <c r="Q24" s="56">
        <f t="shared" si="0"/>
        <v>7</v>
      </c>
      <c r="R24" s="56">
        <f t="shared" si="0"/>
        <v>8</v>
      </c>
      <c r="S24" s="56">
        <f t="shared" si="0"/>
        <v>9</v>
      </c>
      <c r="T24" s="56">
        <f t="shared" si="0"/>
        <v>10</v>
      </c>
      <c r="U24" s="56">
        <f t="shared" si="0"/>
        <v>11</v>
      </c>
      <c r="V24" s="56">
        <f t="shared" si="0"/>
        <v>12</v>
      </c>
      <c r="W24" s="56">
        <f t="shared" si="0"/>
        <v>13</v>
      </c>
      <c r="X24" s="56">
        <f t="shared" si="0"/>
        <v>14</v>
      </c>
      <c r="Y24" s="56">
        <f t="shared" si="0"/>
        <v>15</v>
      </c>
      <c r="Z24" s="56">
        <f t="shared" si="0"/>
        <v>16</v>
      </c>
      <c r="AA24" s="56">
        <f t="shared" si="0"/>
        <v>17</v>
      </c>
      <c r="AB24" s="56">
        <f t="shared" si="0"/>
        <v>18</v>
      </c>
      <c r="AC24" s="56">
        <f t="shared" si="0"/>
        <v>19</v>
      </c>
      <c r="AD24" s="56">
        <f t="shared" si="0"/>
        <v>20</v>
      </c>
      <c r="AE24" s="56">
        <f t="shared" si="0"/>
        <v>21</v>
      </c>
      <c r="AF24" s="56">
        <f t="shared" si="0"/>
        <v>22</v>
      </c>
      <c r="AG24" s="56">
        <f t="shared" si="0"/>
        <v>23</v>
      </c>
      <c r="AH24" s="56">
        <f t="shared" si="0"/>
        <v>24</v>
      </c>
      <c r="AI24" s="56">
        <f t="shared" si="0"/>
        <v>25</v>
      </c>
      <c r="AJ24" s="56">
        <f t="shared" si="0"/>
        <v>26</v>
      </c>
      <c r="AK24" s="56">
        <f t="shared" si="0"/>
        <v>27</v>
      </c>
      <c r="AL24" s="56">
        <f t="shared" si="0"/>
        <v>28</v>
      </c>
      <c r="AM24" s="56">
        <f t="shared" si="0"/>
        <v>29</v>
      </c>
      <c r="AN24" s="56">
        <f t="shared" si="0"/>
        <v>30</v>
      </c>
      <c r="AO24" s="56">
        <f t="shared" si="0"/>
        <v>31</v>
      </c>
      <c r="AP24" s="56">
        <f t="shared" si="0"/>
        <v>32</v>
      </c>
      <c r="AQ24" s="56">
        <f t="shared" si="0"/>
        <v>33</v>
      </c>
      <c r="AR24" s="56">
        <f t="shared" si="0"/>
        <v>34</v>
      </c>
      <c r="AS24" s="56">
        <f t="shared" si="0"/>
        <v>35</v>
      </c>
      <c r="AT24" s="56">
        <f t="shared" si="0"/>
        <v>36</v>
      </c>
      <c r="AU24" s="56">
        <f t="shared" si="0"/>
        <v>37</v>
      </c>
      <c r="AV24" s="56">
        <f t="shared" si="0"/>
        <v>38</v>
      </c>
      <c r="AW24" s="56">
        <f t="shared" si="0"/>
        <v>39</v>
      </c>
      <c r="AX24" s="56">
        <f t="shared" si="0"/>
        <v>40</v>
      </c>
      <c r="AY24" s="56">
        <f t="shared" si="0"/>
        <v>41</v>
      </c>
      <c r="AZ24" s="56">
        <f t="shared" si="0"/>
        <v>42</v>
      </c>
      <c r="BA24" s="56">
        <f t="shared" si="0"/>
        <v>43</v>
      </c>
      <c r="BB24" s="56">
        <f t="shared" si="0"/>
        <v>44</v>
      </c>
      <c r="BC24" s="56">
        <f t="shared" si="0"/>
        <v>45</v>
      </c>
      <c r="BD24" s="56">
        <f t="shared" si="0"/>
        <v>46</v>
      </c>
      <c r="BE24" s="56">
        <f t="shared" si="0"/>
        <v>47</v>
      </c>
    </row>
    <row r="25" spans="1:106">
      <c r="A25" s="61" t="s">
        <v>63</v>
      </c>
      <c r="B25" s="62">
        <v>1.71</v>
      </c>
      <c r="C25" s="62">
        <v>2.89</v>
      </c>
      <c r="D25" s="62">
        <v>8.39</v>
      </c>
      <c r="E25" s="63">
        <v>4.9000000000000004</v>
      </c>
      <c r="F25" s="64">
        <v>873</v>
      </c>
      <c r="G25" s="65">
        <v>257</v>
      </c>
      <c r="H25" s="50">
        <f t="shared" ref="H25:H88" si="1">D25/E25</f>
        <v>1.7122448979591838</v>
      </c>
      <c r="K25" s="57" t="s">
        <v>63</v>
      </c>
      <c r="L25" s="2">
        <v>11600</v>
      </c>
      <c r="M25" s="2" t="s">
        <v>135</v>
      </c>
      <c r="N25" s="2" t="s">
        <v>135</v>
      </c>
      <c r="O25" s="2" t="s">
        <v>135</v>
      </c>
      <c r="P25" s="2" t="s">
        <v>135</v>
      </c>
      <c r="Q25" s="2" t="s">
        <v>135</v>
      </c>
      <c r="R25" s="2">
        <v>11000</v>
      </c>
      <c r="S25" s="2">
        <v>10900</v>
      </c>
      <c r="T25" s="2">
        <v>10700</v>
      </c>
      <c r="U25" s="2">
        <v>10600</v>
      </c>
      <c r="V25" s="2">
        <v>10500</v>
      </c>
      <c r="W25" s="2">
        <v>10300</v>
      </c>
      <c r="X25" s="2">
        <v>10200</v>
      </c>
      <c r="Y25" s="2">
        <v>10000</v>
      </c>
      <c r="Z25" s="2">
        <v>9870</v>
      </c>
      <c r="AA25" s="2">
        <v>9700</v>
      </c>
      <c r="AB25" s="2">
        <f>(AA25+AC25)/2</f>
        <v>9525</v>
      </c>
      <c r="AC25" s="2">
        <v>9350</v>
      </c>
      <c r="AD25" s="2">
        <f>(AC25+AE25)/2</f>
        <v>9165</v>
      </c>
      <c r="AE25" s="2">
        <v>8980</v>
      </c>
      <c r="AF25" s="2">
        <f>(AE25+AG25)/2</f>
        <v>8790</v>
      </c>
      <c r="AG25" s="2">
        <v>8600</v>
      </c>
      <c r="AH25" s="2">
        <f>(AG25+AI25)/2</f>
        <v>8400</v>
      </c>
      <c r="AI25" s="2">
        <v>8200</v>
      </c>
      <c r="AJ25" s="2">
        <f>(AI25+AK25)/2</f>
        <v>7995</v>
      </c>
      <c r="AK25" s="2">
        <v>7790</v>
      </c>
      <c r="AL25" s="2">
        <f>(AK25+AM25)/2</f>
        <v>7585</v>
      </c>
      <c r="AM25" s="2">
        <v>7380</v>
      </c>
      <c r="AN25" s="2">
        <f>(AM25+AO25)/2</f>
        <v>7175</v>
      </c>
      <c r="AO25" s="2">
        <v>6970</v>
      </c>
      <c r="AP25" s="2">
        <f>(AO25+AQ25)/2</f>
        <v>6760</v>
      </c>
      <c r="AQ25" s="2">
        <v>6550</v>
      </c>
      <c r="AR25" s="2">
        <f>(AQ25+AS25)/2</f>
        <v>6345</v>
      </c>
      <c r="AS25" s="2">
        <v>6140</v>
      </c>
      <c r="AT25" s="2">
        <f>(AS25+AU25)/2</f>
        <v>5935</v>
      </c>
      <c r="AU25" s="2">
        <v>5730</v>
      </c>
      <c r="AV25" s="2">
        <f>(AU25+AW25)/2</f>
        <v>5535</v>
      </c>
      <c r="AW25" s="2">
        <v>5340</v>
      </c>
      <c r="AX25" s="2">
        <f>(AW25+AY25)/2</f>
        <v>5145</v>
      </c>
      <c r="AY25" s="2">
        <v>4950</v>
      </c>
      <c r="AZ25" s="2">
        <f>(AY25+BA25)/2</f>
        <v>4760</v>
      </c>
      <c r="BA25" s="2">
        <v>4570</v>
      </c>
      <c r="BB25" s="2">
        <f>(BA25+BC25)/2</f>
        <v>4385</v>
      </c>
      <c r="BC25" s="2">
        <v>4200</v>
      </c>
      <c r="BD25" s="2">
        <f>(BC25+BE25)/2</f>
        <v>4035</v>
      </c>
      <c r="BE25" s="2">
        <v>3870</v>
      </c>
      <c r="BH25" s="57" t="s">
        <v>63</v>
      </c>
      <c r="BI25" s="2">
        <v>7690</v>
      </c>
      <c r="BJ25" s="2" t="s">
        <v>135</v>
      </c>
      <c r="BK25" s="2" t="s">
        <v>135</v>
      </c>
      <c r="BL25" s="2" t="s">
        <v>135</v>
      </c>
      <c r="BM25" s="2" t="s">
        <v>135</v>
      </c>
      <c r="BN25" s="2" t="s">
        <v>135</v>
      </c>
      <c r="BO25" s="2">
        <v>7300</v>
      </c>
      <c r="BP25" s="2">
        <v>7220</v>
      </c>
      <c r="BQ25" s="2">
        <v>7140</v>
      </c>
      <c r="BR25" s="2">
        <v>7060</v>
      </c>
      <c r="BS25" s="2">
        <v>6970</v>
      </c>
      <c r="BT25" s="2">
        <v>6880</v>
      </c>
      <c r="BU25" s="2">
        <v>6780</v>
      </c>
      <c r="BV25" s="2">
        <v>6680</v>
      </c>
      <c r="BW25" s="2">
        <v>6570</v>
      </c>
      <c r="BX25" s="2">
        <v>6460</v>
      </c>
      <c r="BY25" s="2">
        <f>(BX25+BZ25)/2</f>
        <v>6340</v>
      </c>
      <c r="BZ25" s="2">
        <v>6220</v>
      </c>
      <c r="CA25" s="2">
        <f>(BZ25+CB25)/2</f>
        <v>6100</v>
      </c>
      <c r="CB25" s="2">
        <v>5980</v>
      </c>
      <c r="CC25" s="2">
        <f>(CB25+CD25)/2</f>
        <v>5850</v>
      </c>
      <c r="CD25" s="2">
        <v>5720</v>
      </c>
      <c r="CE25" s="2">
        <f>(CD25+CF25)/2</f>
        <v>5590</v>
      </c>
      <c r="CF25" s="2">
        <v>5460</v>
      </c>
      <c r="CG25" s="2">
        <f>(CF25+CH25)/2</f>
        <v>5325</v>
      </c>
      <c r="CH25" s="2">
        <v>5190</v>
      </c>
      <c r="CI25" s="2">
        <f>(CH25+CJ25)/2</f>
        <v>5050</v>
      </c>
      <c r="CJ25" s="2">
        <v>4910</v>
      </c>
      <c r="CK25" s="2">
        <f>(CJ25+CL25)/2</f>
        <v>4770</v>
      </c>
      <c r="CL25" s="2">
        <v>4630</v>
      </c>
      <c r="CM25" s="2">
        <f>(CL25+CN25)/2</f>
        <v>4495</v>
      </c>
      <c r="CN25" s="2">
        <v>4360</v>
      </c>
      <c r="CO25" s="2">
        <f>(CN25+CP25)/2</f>
        <v>4220</v>
      </c>
      <c r="CP25" s="2">
        <v>4080</v>
      </c>
      <c r="CQ25" s="2">
        <f>(CP25+CR25)/2</f>
        <v>3945</v>
      </c>
      <c r="CR25" s="2">
        <v>3810</v>
      </c>
      <c r="CS25" s="2">
        <f>(CR25+CT25)/2</f>
        <v>3680</v>
      </c>
      <c r="CT25" s="2">
        <v>3550</v>
      </c>
      <c r="CU25" s="2">
        <f>(CT25+CV25)/2</f>
        <v>3420</v>
      </c>
      <c r="CV25" s="2">
        <v>3290</v>
      </c>
      <c r="CW25" s="2">
        <f>(CV25+CX25)/2</f>
        <v>3165</v>
      </c>
      <c r="CX25" s="2">
        <v>3040</v>
      </c>
      <c r="CY25" s="2">
        <f>(CX25+CZ25)/2</f>
        <v>2920</v>
      </c>
      <c r="CZ25" s="2">
        <v>2800</v>
      </c>
      <c r="DA25" s="2">
        <f>(CZ25+DB25)/2</f>
        <v>2690</v>
      </c>
      <c r="DB25" s="2">
        <v>2580</v>
      </c>
    </row>
    <row r="26" spans="1:106">
      <c r="A26" s="61" t="s">
        <v>64</v>
      </c>
      <c r="B26" s="62">
        <v>1.82</v>
      </c>
      <c r="C26" s="62">
        <v>3.04</v>
      </c>
      <c r="D26" s="62">
        <v>8.17</v>
      </c>
      <c r="E26" s="63">
        <v>4.83</v>
      </c>
      <c r="F26" s="64">
        <v>808</v>
      </c>
      <c r="G26" s="65">
        <v>238</v>
      </c>
      <c r="H26" s="50">
        <f t="shared" si="1"/>
        <v>1.691511387163561</v>
      </c>
      <c r="K26" s="57" t="s">
        <v>64</v>
      </c>
      <c r="L26" s="2">
        <v>10700</v>
      </c>
      <c r="M26" s="2" t="s">
        <v>135</v>
      </c>
      <c r="N26" s="2" t="s">
        <v>135</v>
      </c>
      <c r="O26" s="2" t="s">
        <v>135</v>
      </c>
      <c r="P26" s="2" t="s">
        <v>135</v>
      </c>
      <c r="Q26" s="2" t="s">
        <v>135</v>
      </c>
      <c r="R26" s="2">
        <v>10100</v>
      </c>
      <c r="S26" s="2">
        <v>10000</v>
      </c>
      <c r="T26" s="2">
        <v>9920</v>
      </c>
      <c r="U26" s="2">
        <v>9800</v>
      </c>
      <c r="V26" s="2">
        <v>9680</v>
      </c>
      <c r="W26" s="2">
        <v>9540</v>
      </c>
      <c r="X26" s="2">
        <v>9400</v>
      </c>
      <c r="Y26" s="2">
        <v>9250</v>
      </c>
      <c r="Z26" s="2">
        <v>9100</v>
      </c>
      <c r="AA26" s="2">
        <v>8940</v>
      </c>
      <c r="AB26" s="2">
        <f t="shared" ref="AB26:AB57" si="2">(AA26+AC26)/2</f>
        <v>8775</v>
      </c>
      <c r="AC26" s="2">
        <v>8610</v>
      </c>
      <c r="AD26" s="2">
        <f t="shared" ref="AD26:AD57" si="3">(AC26+AE26)/2</f>
        <v>8435</v>
      </c>
      <c r="AE26" s="2">
        <v>8260</v>
      </c>
      <c r="AF26" s="2">
        <f t="shared" ref="AF26:AF57" si="4">(AE26+AG26)/2</f>
        <v>8075</v>
      </c>
      <c r="AG26" s="2">
        <v>7890</v>
      </c>
      <c r="AH26" s="2">
        <f t="shared" ref="AH26:AH57" si="5">(AG26+AI26)/2</f>
        <v>7705</v>
      </c>
      <c r="AI26" s="2">
        <v>7520</v>
      </c>
      <c r="AJ26" s="2">
        <f t="shared" ref="AJ26:AJ57" si="6">(AI26+AK26)/2</f>
        <v>7325</v>
      </c>
      <c r="AK26" s="2">
        <v>7130</v>
      </c>
      <c r="AL26" s="2">
        <f t="shared" ref="AL26:AL55" si="7">(AK26+AM26)/2</f>
        <v>6940</v>
      </c>
      <c r="AM26" s="2">
        <v>6750</v>
      </c>
      <c r="AN26" s="2">
        <f t="shared" ref="AN26:AN54" si="8">(AM26+AO26)/2</f>
        <v>6555</v>
      </c>
      <c r="AO26" s="2">
        <v>6360</v>
      </c>
      <c r="AP26" s="2">
        <f t="shared" ref="AP26:AP54" si="9">(AO26+AQ26)/2</f>
        <v>6165</v>
      </c>
      <c r="AQ26" s="2">
        <v>5970</v>
      </c>
      <c r="AR26" s="2">
        <f t="shared" ref="AR26:AR54" si="10">(AQ26+AS26)/2</f>
        <v>5775</v>
      </c>
      <c r="AS26" s="2">
        <v>5580</v>
      </c>
      <c r="AT26" s="2">
        <f t="shared" ref="AT26:AT54" si="11">(AS26+AU26)/2</f>
        <v>5390</v>
      </c>
      <c r="AU26" s="2">
        <v>5200</v>
      </c>
      <c r="AV26" s="2">
        <f t="shared" ref="AV26:AV38" si="12">(AU26+AW26)/2</f>
        <v>5015</v>
      </c>
      <c r="AW26" s="2">
        <v>4830</v>
      </c>
      <c r="AX26" s="2">
        <f t="shared" ref="AX26:AX38" si="13">(AW26+AY26)/2</f>
        <v>4650</v>
      </c>
      <c r="AY26" s="2">
        <v>4470</v>
      </c>
      <c r="AZ26" s="2">
        <f t="shared" ref="AZ26:AZ38" si="14">(AY26+BA26)/2</f>
        <v>4295</v>
      </c>
      <c r="BA26" s="2">
        <v>4120</v>
      </c>
      <c r="BB26" s="2">
        <f t="shared" ref="BB26:BB38" si="15">(BA26+BC26)/2</f>
        <v>3950</v>
      </c>
      <c r="BC26" s="2">
        <v>3780</v>
      </c>
      <c r="BD26" s="2">
        <f t="shared" ref="BD26:BD38" si="16">(BC26+BE26)/2</f>
        <v>3630</v>
      </c>
      <c r="BE26" s="2">
        <v>3480</v>
      </c>
      <c r="BH26" s="57" t="s">
        <v>64</v>
      </c>
      <c r="BI26" s="2">
        <v>7130</v>
      </c>
      <c r="BJ26" s="2" t="s">
        <v>135</v>
      </c>
      <c r="BK26" s="2" t="s">
        <v>135</v>
      </c>
      <c r="BL26" s="2" t="s">
        <v>135</v>
      </c>
      <c r="BM26" s="2" t="s">
        <v>135</v>
      </c>
      <c r="BN26" s="2" t="s">
        <v>135</v>
      </c>
      <c r="BO26" s="2">
        <v>6750</v>
      </c>
      <c r="BP26" s="2">
        <v>6680</v>
      </c>
      <c r="BQ26" s="2">
        <v>6600</v>
      </c>
      <c r="BR26" s="2">
        <v>6520</v>
      </c>
      <c r="BS26" s="2">
        <v>6440</v>
      </c>
      <c r="BT26" s="2">
        <v>6350</v>
      </c>
      <c r="BU26" s="2">
        <v>6250</v>
      </c>
      <c r="BV26" s="2">
        <v>6160</v>
      </c>
      <c r="BW26" s="2">
        <v>6050</v>
      </c>
      <c r="BX26" s="2">
        <v>5950</v>
      </c>
      <c r="BY26" s="2">
        <f t="shared" ref="BY26:BY57" si="17">(BX26+BZ26)/2</f>
        <v>5840</v>
      </c>
      <c r="BZ26" s="2">
        <v>5730</v>
      </c>
      <c r="CA26" s="2">
        <f t="shared" ref="CA26:CA57" si="18">(BZ26+CB26)/2</f>
        <v>5610</v>
      </c>
      <c r="CB26" s="2">
        <v>5490</v>
      </c>
      <c r="CC26" s="2">
        <f t="shared" ref="CC26:CC57" si="19">(CB26+CD26)/2</f>
        <v>5370</v>
      </c>
      <c r="CD26" s="2">
        <v>5250</v>
      </c>
      <c r="CE26" s="2">
        <f t="shared" ref="CE26:CE57" si="20">(CD26+CF26)/2</f>
        <v>5125</v>
      </c>
      <c r="CF26" s="2">
        <v>5000</v>
      </c>
      <c r="CG26" s="2">
        <f t="shared" ref="CG26:CG57" si="21">(CF26+CH26)/2</f>
        <v>4875</v>
      </c>
      <c r="CH26" s="2">
        <v>4750</v>
      </c>
      <c r="CI26" s="2">
        <f t="shared" ref="CI26:CI55" si="22">(CH26+CJ26)/2</f>
        <v>4620</v>
      </c>
      <c r="CJ26" s="2">
        <v>4490</v>
      </c>
      <c r="CK26" s="2">
        <f t="shared" ref="CK26:CK54" si="23">(CJ26+CL26)/2</f>
        <v>4360</v>
      </c>
      <c r="CL26" s="2">
        <v>4230</v>
      </c>
      <c r="CM26" s="2">
        <f t="shared" ref="CM26:CM54" si="24">(CL26+CN26)/2</f>
        <v>4100</v>
      </c>
      <c r="CN26" s="2">
        <v>3970</v>
      </c>
      <c r="CO26" s="2">
        <f t="shared" ref="CO26:CO54" si="25">(CN26+CP26)/2</f>
        <v>3840</v>
      </c>
      <c r="CP26" s="2">
        <v>3710</v>
      </c>
      <c r="CQ26" s="2">
        <f t="shared" ref="CQ26:CQ54" si="26">(CP26+CR26)/2</f>
        <v>3585</v>
      </c>
      <c r="CR26" s="2">
        <v>3460</v>
      </c>
      <c r="CS26" s="2">
        <f t="shared" ref="CS26:CS38" si="27">(CR26+CT26)/2</f>
        <v>3335</v>
      </c>
      <c r="CT26" s="2">
        <v>3210</v>
      </c>
      <c r="CU26" s="2">
        <f t="shared" ref="CU26:CU38" si="28">(CT26+CV26)/2</f>
        <v>3090</v>
      </c>
      <c r="CV26" s="2">
        <v>2970</v>
      </c>
      <c r="CW26" s="2">
        <f t="shared" ref="CW26:CW38" si="29">(CV26+CX26)/2</f>
        <v>2855</v>
      </c>
      <c r="CX26" s="2">
        <v>2740</v>
      </c>
      <c r="CY26" s="2">
        <f t="shared" ref="CY26:CY38" si="30">(CX26+CZ26)/2</f>
        <v>2630</v>
      </c>
      <c r="CZ26" s="2">
        <v>2520</v>
      </c>
      <c r="DA26" s="2">
        <f t="shared" ref="DA26:DA38" si="31">(CZ26+DB26)/2</f>
        <v>2420</v>
      </c>
      <c r="DB26" s="2">
        <v>2320</v>
      </c>
    </row>
    <row r="27" spans="1:106">
      <c r="A27" s="61" t="s">
        <v>65</v>
      </c>
      <c r="B27" s="62">
        <v>1.82</v>
      </c>
      <c r="C27" s="62">
        <v>3.71</v>
      </c>
      <c r="D27" s="62">
        <v>8.17</v>
      </c>
      <c r="E27" s="62">
        <v>4.6900000000000004</v>
      </c>
      <c r="F27" s="61">
        <v>730</v>
      </c>
      <c r="G27" s="61">
        <v>215</v>
      </c>
      <c r="H27" s="50">
        <f t="shared" si="1"/>
        <v>1.7420042643923239</v>
      </c>
      <c r="K27" s="57" t="s">
        <v>65</v>
      </c>
      <c r="L27" s="2">
        <v>9670</v>
      </c>
      <c r="M27" s="2" t="s">
        <v>135</v>
      </c>
      <c r="N27" s="2" t="s">
        <v>135</v>
      </c>
      <c r="O27" s="2" t="s">
        <v>135</v>
      </c>
      <c r="P27" s="2" t="s">
        <v>135</v>
      </c>
      <c r="Q27" s="2" t="s">
        <v>135</v>
      </c>
      <c r="R27" s="2">
        <v>9130</v>
      </c>
      <c r="S27" s="2">
        <v>9030</v>
      </c>
      <c r="T27" s="2">
        <v>8920</v>
      </c>
      <c r="U27" s="2">
        <v>8810</v>
      </c>
      <c r="V27" s="2">
        <v>8690</v>
      </c>
      <c r="W27" s="2">
        <v>8560</v>
      </c>
      <c r="X27" s="2">
        <v>8430</v>
      </c>
      <c r="Y27" s="2">
        <v>8290</v>
      </c>
      <c r="Z27" s="2">
        <v>8140</v>
      </c>
      <c r="AA27" s="2">
        <v>7990</v>
      </c>
      <c r="AB27" s="2">
        <f t="shared" si="2"/>
        <v>7830</v>
      </c>
      <c r="AC27" s="2">
        <v>7670</v>
      </c>
      <c r="AD27" s="2">
        <f t="shared" si="3"/>
        <v>7505</v>
      </c>
      <c r="AE27" s="2">
        <v>7340</v>
      </c>
      <c r="AF27" s="2">
        <f t="shared" si="4"/>
        <v>7170</v>
      </c>
      <c r="AG27" s="2">
        <v>7000</v>
      </c>
      <c r="AH27" s="2">
        <f t="shared" si="5"/>
        <v>6825</v>
      </c>
      <c r="AI27" s="2">
        <v>6650</v>
      </c>
      <c r="AJ27" s="2">
        <f t="shared" si="6"/>
        <v>6470</v>
      </c>
      <c r="AK27" s="2">
        <v>6290</v>
      </c>
      <c r="AL27" s="2">
        <f t="shared" si="7"/>
        <v>6110</v>
      </c>
      <c r="AM27" s="2">
        <v>5930</v>
      </c>
      <c r="AN27" s="2">
        <f t="shared" si="8"/>
        <v>5745</v>
      </c>
      <c r="AO27" s="2">
        <v>5560</v>
      </c>
      <c r="AP27" s="2">
        <f t="shared" si="9"/>
        <v>5380</v>
      </c>
      <c r="AQ27" s="2">
        <v>5200</v>
      </c>
      <c r="AR27" s="2">
        <f t="shared" si="10"/>
        <v>5025</v>
      </c>
      <c r="AS27" s="2">
        <v>4850</v>
      </c>
      <c r="AT27" s="2">
        <f t="shared" si="11"/>
        <v>4675</v>
      </c>
      <c r="AU27" s="2">
        <v>4500</v>
      </c>
      <c r="AV27" s="2">
        <f t="shared" si="12"/>
        <v>4330</v>
      </c>
      <c r="AW27" s="2">
        <v>4160</v>
      </c>
      <c r="AX27" s="2">
        <f t="shared" si="13"/>
        <v>3995</v>
      </c>
      <c r="AY27" s="2">
        <v>3830</v>
      </c>
      <c r="AZ27" s="2">
        <f t="shared" si="14"/>
        <v>3670</v>
      </c>
      <c r="BA27" s="2">
        <v>3510</v>
      </c>
      <c r="BB27" s="2">
        <f t="shared" si="15"/>
        <v>3365</v>
      </c>
      <c r="BC27" s="2">
        <v>3220</v>
      </c>
      <c r="BD27" s="2">
        <f t="shared" si="16"/>
        <v>3095</v>
      </c>
      <c r="BE27" s="2">
        <v>2970</v>
      </c>
      <c r="BH27" s="57" t="s">
        <v>65</v>
      </c>
      <c r="BI27" s="2">
        <v>6440</v>
      </c>
      <c r="BJ27" s="2" t="s">
        <v>135</v>
      </c>
      <c r="BK27" s="2" t="s">
        <v>135</v>
      </c>
      <c r="BL27" s="2" t="s">
        <v>135</v>
      </c>
      <c r="BM27" s="2" t="s">
        <v>135</v>
      </c>
      <c r="BN27" s="2" t="s">
        <v>135</v>
      </c>
      <c r="BO27" s="2">
        <v>6070</v>
      </c>
      <c r="BP27" s="2">
        <v>6010</v>
      </c>
      <c r="BQ27" s="2">
        <v>5940</v>
      </c>
      <c r="BR27" s="2">
        <v>5860</v>
      </c>
      <c r="BS27" s="2">
        <v>5780</v>
      </c>
      <c r="BT27" s="2">
        <v>5690</v>
      </c>
      <c r="BU27" s="2">
        <v>5610</v>
      </c>
      <c r="BV27" s="2">
        <v>5510</v>
      </c>
      <c r="BW27" s="2">
        <v>5420</v>
      </c>
      <c r="BX27" s="2">
        <v>5320</v>
      </c>
      <c r="BY27" s="2">
        <f t="shared" si="17"/>
        <v>5215</v>
      </c>
      <c r="BZ27" s="2">
        <v>5110</v>
      </c>
      <c r="CA27" s="2">
        <f t="shared" si="18"/>
        <v>5000</v>
      </c>
      <c r="CB27" s="2">
        <v>4890</v>
      </c>
      <c r="CC27" s="2">
        <f t="shared" si="19"/>
        <v>4775</v>
      </c>
      <c r="CD27" s="2">
        <v>4660</v>
      </c>
      <c r="CE27" s="2">
        <f t="shared" si="20"/>
        <v>4540</v>
      </c>
      <c r="CF27" s="2">
        <v>4420</v>
      </c>
      <c r="CG27" s="2">
        <f t="shared" si="21"/>
        <v>4300</v>
      </c>
      <c r="CH27" s="2">
        <v>4180</v>
      </c>
      <c r="CI27" s="2">
        <f t="shared" si="22"/>
        <v>4060</v>
      </c>
      <c r="CJ27" s="2">
        <v>3940</v>
      </c>
      <c r="CK27" s="2">
        <f t="shared" si="23"/>
        <v>3820</v>
      </c>
      <c r="CL27" s="2">
        <v>3700</v>
      </c>
      <c r="CM27" s="2">
        <f t="shared" si="24"/>
        <v>3580</v>
      </c>
      <c r="CN27" s="2">
        <v>3460</v>
      </c>
      <c r="CO27" s="2">
        <f t="shared" si="25"/>
        <v>3340</v>
      </c>
      <c r="CP27" s="2">
        <v>3220</v>
      </c>
      <c r="CQ27" s="2">
        <f t="shared" si="26"/>
        <v>3105</v>
      </c>
      <c r="CR27" s="2">
        <v>2990</v>
      </c>
      <c r="CS27" s="2">
        <f t="shared" si="27"/>
        <v>2880</v>
      </c>
      <c r="CT27" s="2">
        <v>2770</v>
      </c>
      <c r="CU27" s="2">
        <f t="shared" si="28"/>
        <v>2660</v>
      </c>
      <c r="CV27" s="2">
        <v>2550</v>
      </c>
      <c r="CW27" s="2">
        <f t="shared" si="29"/>
        <v>2440</v>
      </c>
      <c r="CX27" s="2">
        <v>2330</v>
      </c>
      <c r="CY27" s="2">
        <f t="shared" si="30"/>
        <v>2235</v>
      </c>
      <c r="CZ27" s="2">
        <v>2140</v>
      </c>
      <c r="DA27" s="2">
        <f t="shared" si="31"/>
        <v>2055</v>
      </c>
      <c r="DB27" s="2">
        <v>1970</v>
      </c>
    </row>
    <row r="28" spans="1:106">
      <c r="A28" s="61" t="s">
        <v>66</v>
      </c>
      <c r="B28" s="62">
        <v>1.95</v>
      </c>
      <c r="C28" s="62">
        <v>4.03</v>
      </c>
      <c r="D28" s="62">
        <v>7.98</v>
      </c>
      <c r="E28" s="62">
        <v>4.62</v>
      </c>
      <c r="F28" s="61">
        <v>665</v>
      </c>
      <c r="G28" s="61">
        <v>196</v>
      </c>
      <c r="H28" s="50">
        <f t="shared" si="1"/>
        <v>1.7272727272727273</v>
      </c>
      <c r="K28" s="57" t="s">
        <v>66</v>
      </c>
      <c r="L28" s="2">
        <v>8820</v>
      </c>
      <c r="M28" s="2" t="s">
        <v>135</v>
      </c>
      <c r="N28" s="2" t="s">
        <v>135</v>
      </c>
      <c r="O28" s="2" t="s">
        <v>135</v>
      </c>
      <c r="P28" s="2" t="s">
        <v>135</v>
      </c>
      <c r="Q28" s="2" t="s">
        <v>135</v>
      </c>
      <c r="R28" s="2">
        <v>8310</v>
      </c>
      <c r="S28" s="2">
        <v>8220</v>
      </c>
      <c r="T28" s="2">
        <v>8110</v>
      </c>
      <c r="U28" s="2">
        <v>8010</v>
      </c>
      <c r="V28" s="2">
        <v>7890</v>
      </c>
      <c r="W28" s="2">
        <v>7770</v>
      </c>
      <c r="X28" s="2">
        <v>7650</v>
      </c>
      <c r="Y28" s="2">
        <v>7520</v>
      </c>
      <c r="Z28" s="2">
        <v>7380</v>
      </c>
      <c r="AA28" s="2">
        <v>7240</v>
      </c>
      <c r="AB28" s="2">
        <f t="shared" si="2"/>
        <v>7095</v>
      </c>
      <c r="AC28" s="2">
        <v>6950</v>
      </c>
      <c r="AD28" s="2">
        <f t="shared" si="3"/>
        <v>6795</v>
      </c>
      <c r="AE28" s="2">
        <v>6640</v>
      </c>
      <c r="AF28" s="2">
        <f t="shared" si="4"/>
        <v>6480</v>
      </c>
      <c r="AG28" s="2">
        <v>6320</v>
      </c>
      <c r="AH28" s="2">
        <f t="shared" si="5"/>
        <v>6155</v>
      </c>
      <c r="AI28" s="2">
        <v>5990</v>
      </c>
      <c r="AJ28" s="2">
        <f t="shared" si="6"/>
        <v>5825</v>
      </c>
      <c r="AK28" s="2">
        <v>5660</v>
      </c>
      <c r="AL28" s="2">
        <f t="shared" si="7"/>
        <v>5490</v>
      </c>
      <c r="AM28" s="2">
        <v>5320</v>
      </c>
      <c r="AN28" s="2">
        <f t="shared" si="8"/>
        <v>5155</v>
      </c>
      <c r="AO28" s="2">
        <v>4990</v>
      </c>
      <c r="AP28" s="2">
        <f t="shared" si="9"/>
        <v>4820</v>
      </c>
      <c r="AQ28" s="2">
        <v>4650</v>
      </c>
      <c r="AR28" s="2">
        <f t="shared" si="10"/>
        <v>4490</v>
      </c>
      <c r="AS28" s="2">
        <v>4330</v>
      </c>
      <c r="AT28" s="2">
        <f t="shared" si="11"/>
        <v>4170</v>
      </c>
      <c r="AU28" s="2">
        <v>4010</v>
      </c>
      <c r="AV28" s="2">
        <f t="shared" si="12"/>
        <v>3850</v>
      </c>
      <c r="AW28" s="2">
        <v>3690</v>
      </c>
      <c r="AX28" s="2">
        <f t="shared" si="13"/>
        <v>3540</v>
      </c>
      <c r="AY28" s="2">
        <v>3390</v>
      </c>
      <c r="AZ28" s="2">
        <f t="shared" si="14"/>
        <v>3245</v>
      </c>
      <c r="BA28" s="2">
        <v>3100</v>
      </c>
      <c r="BB28" s="2">
        <f t="shared" si="15"/>
        <v>2975</v>
      </c>
      <c r="BC28" s="2">
        <v>2850</v>
      </c>
      <c r="BD28" s="2">
        <f t="shared" si="16"/>
        <v>2740</v>
      </c>
      <c r="BE28" s="2">
        <v>2630</v>
      </c>
      <c r="BH28" s="57" t="s">
        <v>66</v>
      </c>
      <c r="BI28" s="2">
        <v>5870</v>
      </c>
      <c r="BJ28" s="2" t="s">
        <v>135</v>
      </c>
      <c r="BK28" s="2" t="s">
        <v>135</v>
      </c>
      <c r="BL28" s="2" t="s">
        <v>135</v>
      </c>
      <c r="BM28" s="2" t="s">
        <v>135</v>
      </c>
      <c r="BN28" s="2" t="s">
        <v>135</v>
      </c>
      <c r="BO28" s="2">
        <v>5530</v>
      </c>
      <c r="BP28" s="2">
        <v>5470</v>
      </c>
      <c r="BQ28" s="2">
        <v>5400</v>
      </c>
      <c r="BR28" s="2">
        <v>5330</v>
      </c>
      <c r="BS28" s="2">
        <v>5250</v>
      </c>
      <c r="BT28" s="2">
        <v>5170</v>
      </c>
      <c r="BU28" s="2">
        <v>5090</v>
      </c>
      <c r="BV28" s="2">
        <v>5000</v>
      </c>
      <c r="BW28" s="2">
        <v>4910</v>
      </c>
      <c r="BX28" s="2">
        <v>4820</v>
      </c>
      <c r="BY28" s="2">
        <f t="shared" si="17"/>
        <v>4720</v>
      </c>
      <c r="BZ28" s="2">
        <v>4620</v>
      </c>
      <c r="CA28" s="2">
        <f t="shared" si="18"/>
        <v>4520</v>
      </c>
      <c r="CB28" s="2">
        <v>4420</v>
      </c>
      <c r="CC28" s="2">
        <f t="shared" si="19"/>
        <v>4310</v>
      </c>
      <c r="CD28" s="2">
        <v>4200</v>
      </c>
      <c r="CE28" s="2">
        <f t="shared" si="20"/>
        <v>4095</v>
      </c>
      <c r="CF28" s="2">
        <v>3990</v>
      </c>
      <c r="CG28" s="2">
        <f t="shared" si="21"/>
        <v>3875</v>
      </c>
      <c r="CH28" s="2">
        <v>3760</v>
      </c>
      <c r="CI28" s="2">
        <f t="shared" si="22"/>
        <v>3650</v>
      </c>
      <c r="CJ28" s="2">
        <v>3540</v>
      </c>
      <c r="CK28" s="2">
        <f t="shared" si="23"/>
        <v>3430</v>
      </c>
      <c r="CL28" s="2">
        <v>3320</v>
      </c>
      <c r="CM28" s="2">
        <f t="shared" si="24"/>
        <v>3210</v>
      </c>
      <c r="CN28" s="2">
        <v>3100</v>
      </c>
      <c r="CO28" s="2">
        <f t="shared" si="25"/>
        <v>2990</v>
      </c>
      <c r="CP28" s="2">
        <v>2880</v>
      </c>
      <c r="CQ28" s="2">
        <f t="shared" si="26"/>
        <v>2775</v>
      </c>
      <c r="CR28" s="2">
        <v>2670</v>
      </c>
      <c r="CS28" s="2">
        <f t="shared" si="27"/>
        <v>2565</v>
      </c>
      <c r="CT28" s="2">
        <v>2460</v>
      </c>
      <c r="CU28" s="2">
        <f t="shared" si="28"/>
        <v>2360</v>
      </c>
      <c r="CV28" s="2">
        <v>2260</v>
      </c>
      <c r="CW28" s="2">
        <f t="shared" si="29"/>
        <v>2160</v>
      </c>
      <c r="CX28" s="2">
        <v>2060</v>
      </c>
      <c r="CY28" s="2">
        <f t="shared" si="30"/>
        <v>1980</v>
      </c>
      <c r="CZ28" s="2">
        <v>1900</v>
      </c>
      <c r="DA28" s="2">
        <f t="shared" si="31"/>
        <v>1825</v>
      </c>
      <c r="DB28" s="2">
        <v>1750</v>
      </c>
    </row>
    <row r="29" spans="1:106">
      <c r="A29" s="61" t="s">
        <v>67</v>
      </c>
      <c r="B29" s="62">
        <v>2.09</v>
      </c>
      <c r="C29" s="62">
        <v>4.3899999999999997</v>
      </c>
      <c r="D29" s="62">
        <v>7.8</v>
      </c>
      <c r="E29" s="62">
        <v>4.55</v>
      </c>
      <c r="F29" s="61">
        <v>605</v>
      </c>
      <c r="G29" s="61">
        <v>178</v>
      </c>
      <c r="H29" s="50">
        <f t="shared" si="1"/>
        <v>1.7142857142857144</v>
      </c>
      <c r="K29" s="57" t="s">
        <v>67</v>
      </c>
      <c r="L29" s="2">
        <v>8010</v>
      </c>
      <c r="M29" s="2" t="s">
        <v>135</v>
      </c>
      <c r="N29" s="2" t="s">
        <v>135</v>
      </c>
      <c r="O29" s="2" t="s">
        <v>135</v>
      </c>
      <c r="P29" s="2" t="s">
        <v>135</v>
      </c>
      <c r="Q29" s="2" t="s">
        <v>135</v>
      </c>
      <c r="R29" s="2">
        <v>7530</v>
      </c>
      <c r="S29" s="2">
        <v>7440</v>
      </c>
      <c r="T29" s="2">
        <v>7350</v>
      </c>
      <c r="U29" s="2">
        <v>7250</v>
      </c>
      <c r="V29" s="2">
        <v>7140</v>
      </c>
      <c r="W29" s="2">
        <v>7030</v>
      </c>
      <c r="X29" s="2">
        <v>6920</v>
      </c>
      <c r="Y29" s="2">
        <v>6790</v>
      </c>
      <c r="Z29" s="2">
        <v>6670</v>
      </c>
      <c r="AA29" s="2">
        <v>6540</v>
      </c>
      <c r="AB29" s="2">
        <f t="shared" si="2"/>
        <v>6400</v>
      </c>
      <c r="AC29" s="2">
        <v>6260</v>
      </c>
      <c r="AD29" s="2">
        <f t="shared" si="3"/>
        <v>6120</v>
      </c>
      <c r="AE29" s="2">
        <v>5980</v>
      </c>
      <c r="AF29" s="2">
        <f t="shared" si="4"/>
        <v>5830</v>
      </c>
      <c r="AG29" s="2">
        <v>5680</v>
      </c>
      <c r="AH29" s="2">
        <f t="shared" si="5"/>
        <v>5530</v>
      </c>
      <c r="AI29" s="2">
        <v>5380</v>
      </c>
      <c r="AJ29" s="2">
        <f t="shared" si="6"/>
        <v>5225</v>
      </c>
      <c r="AK29" s="2">
        <v>5070</v>
      </c>
      <c r="AL29" s="2">
        <f t="shared" si="7"/>
        <v>4915</v>
      </c>
      <c r="AM29" s="2">
        <v>4760</v>
      </c>
      <c r="AN29" s="2">
        <f t="shared" si="8"/>
        <v>4605</v>
      </c>
      <c r="AO29" s="2">
        <v>4450</v>
      </c>
      <c r="AP29" s="2">
        <f t="shared" si="9"/>
        <v>4295</v>
      </c>
      <c r="AQ29" s="2">
        <v>4140</v>
      </c>
      <c r="AR29" s="2">
        <f t="shared" si="10"/>
        <v>3990</v>
      </c>
      <c r="AS29" s="2">
        <v>3840</v>
      </c>
      <c r="AT29" s="2">
        <f t="shared" si="11"/>
        <v>3695</v>
      </c>
      <c r="AU29" s="2">
        <v>3550</v>
      </c>
      <c r="AV29" s="2">
        <f t="shared" si="12"/>
        <v>3410</v>
      </c>
      <c r="AW29" s="2">
        <v>3270</v>
      </c>
      <c r="AX29" s="2">
        <f t="shared" si="13"/>
        <v>3130</v>
      </c>
      <c r="AY29" s="2">
        <v>2990</v>
      </c>
      <c r="AZ29" s="2">
        <f t="shared" si="14"/>
        <v>2860</v>
      </c>
      <c r="BA29" s="2">
        <v>2730</v>
      </c>
      <c r="BB29" s="2">
        <f t="shared" si="15"/>
        <v>2620</v>
      </c>
      <c r="BC29" s="2">
        <v>2510</v>
      </c>
      <c r="BD29" s="2">
        <f t="shared" si="16"/>
        <v>2410</v>
      </c>
      <c r="BE29" s="2">
        <v>2310</v>
      </c>
      <c r="BH29" s="57" t="s">
        <v>67</v>
      </c>
      <c r="BI29" s="2">
        <v>5330</v>
      </c>
      <c r="BJ29" s="2" t="s">
        <v>135</v>
      </c>
      <c r="BK29" s="2" t="s">
        <v>135</v>
      </c>
      <c r="BL29" s="2" t="s">
        <v>135</v>
      </c>
      <c r="BM29" s="2" t="s">
        <v>135</v>
      </c>
      <c r="BN29" s="2" t="s">
        <v>135</v>
      </c>
      <c r="BO29" s="2">
        <v>5010</v>
      </c>
      <c r="BP29" s="2">
        <v>4950</v>
      </c>
      <c r="BQ29" s="2">
        <v>4890</v>
      </c>
      <c r="BR29" s="2">
        <v>4820</v>
      </c>
      <c r="BS29" s="2">
        <v>4750</v>
      </c>
      <c r="BT29" s="2">
        <v>4680</v>
      </c>
      <c r="BU29" s="2">
        <v>4600</v>
      </c>
      <c r="BV29" s="2">
        <v>4520</v>
      </c>
      <c r="BW29" s="2">
        <v>4440</v>
      </c>
      <c r="BX29" s="2">
        <v>4350</v>
      </c>
      <c r="BY29" s="2">
        <f t="shared" si="17"/>
        <v>4260</v>
      </c>
      <c r="BZ29" s="2">
        <v>4170</v>
      </c>
      <c r="CA29" s="2">
        <f t="shared" si="18"/>
        <v>4075</v>
      </c>
      <c r="CB29" s="2">
        <v>3980</v>
      </c>
      <c r="CC29" s="2">
        <f t="shared" si="19"/>
        <v>3880</v>
      </c>
      <c r="CD29" s="2">
        <v>3780</v>
      </c>
      <c r="CE29" s="2">
        <f t="shared" si="20"/>
        <v>3680</v>
      </c>
      <c r="CF29" s="2">
        <v>3580</v>
      </c>
      <c r="CG29" s="2">
        <f t="shared" si="21"/>
        <v>3475</v>
      </c>
      <c r="CH29" s="2">
        <v>3370</v>
      </c>
      <c r="CI29" s="2">
        <f t="shared" si="22"/>
        <v>3270</v>
      </c>
      <c r="CJ29" s="2">
        <v>3170</v>
      </c>
      <c r="CK29" s="2">
        <f t="shared" si="23"/>
        <v>3065</v>
      </c>
      <c r="CL29" s="2">
        <v>2960</v>
      </c>
      <c r="CM29" s="2">
        <f t="shared" si="24"/>
        <v>2860</v>
      </c>
      <c r="CN29" s="2">
        <v>2760</v>
      </c>
      <c r="CO29" s="2">
        <f t="shared" si="25"/>
        <v>2660</v>
      </c>
      <c r="CP29" s="2">
        <v>2560</v>
      </c>
      <c r="CQ29" s="2">
        <f t="shared" si="26"/>
        <v>2460</v>
      </c>
      <c r="CR29" s="2">
        <v>2360</v>
      </c>
      <c r="CS29" s="2">
        <f t="shared" si="27"/>
        <v>2265</v>
      </c>
      <c r="CT29" s="2">
        <v>2170</v>
      </c>
      <c r="CU29" s="2">
        <f t="shared" si="28"/>
        <v>2080</v>
      </c>
      <c r="CV29" s="2">
        <v>1990</v>
      </c>
      <c r="CW29" s="2">
        <f t="shared" si="29"/>
        <v>1905</v>
      </c>
      <c r="CX29" s="2">
        <v>1820</v>
      </c>
      <c r="CY29" s="2">
        <f t="shared" si="30"/>
        <v>1745</v>
      </c>
      <c r="CZ29" s="2">
        <v>1670</v>
      </c>
      <c r="DA29" s="2">
        <f t="shared" si="31"/>
        <v>1605</v>
      </c>
      <c r="DB29" s="2">
        <v>1540</v>
      </c>
    </row>
    <row r="30" spans="1:106">
      <c r="A30" s="61" t="s">
        <v>68</v>
      </c>
      <c r="B30" s="62">
        <v>2.25</v>
      </c>
      <c r="C30" s="62">
        <v>4.79</v>
      </c>
      <c r="D30" s="62">
        <v>7.63</v>
      </c>
      <c r="E30" s="62">
        <v>4.49</v>
      </c>
      <c r="F30" s="61">
        <v>550</v>
      </c>
      <c r="G30" s="61">
        <v>162</v>
      </c>
      <c r="H30" s="50">
        <f t="shared" si="1"/>
        <v>1.6993318485523383</v>
      </c>
      <c r="K30" s="57" t="s">
        <v>68</v>
      </c>
      <c r="L30" s="2">
        <v>7290</v>
      </c>
      <c r="M30" s="2" t="s">
        <v>135</v>
      </c>
      <c r="N30" s="2" t="s">
        <v>135</v>
      </c>
      <c r="O30" s="2" t="s">
        <v>135</v>
      </c>
      <c r="P30" s="2" t="s">
        <v>135</v>
      </c>
      <c r="Q30" s="2" t="s">
        <v>135</v>
      </c>
      <c r="R30" s="2">
        <v>6840</v>
      </c>
      <c r="S30" s="2">
        <v>6760</v>
      </c>
      <c r="T30" s="2">
        <v>6670</v>
      </c>
      <c r="U30" s="2">
        <v>6580</v>
      </c>
      <c r="V30" s="2">
        <v>6480</v>
      </c>
      <c r="W30" s="2">
        <v>6380</v>
      </c>
      <c r="X30" s="2">
        <v>6270</v>
      </c>
      <c r="Y30" s="2">
        <v>6160</v>
      </c>
      <c r="Z30" s="2">
        <v>6040</v>
      </c>
      <c r="AA30" s="2">
        <v>5920</v>
      </c>
      <c r="AB30" s="2">
        <f t="shared" si="2"/>
        <v>5790</v>
      </c>
      <c r="AC30" s="2">
        <v>5660</v>
      </c>
      <c r="AD30" s="2">
        <f t="shared" si="3"/>
        <v>5530</v>
      </c>
      <c r="AE30" s="2">
        <v>5400</v>
      </c>
      <c r="AF30" s="2">
        <f t="shared" si="4"/>
        <v>5260</v>
      </c>
      <c r="AG30" s="2">
        <v>5120</v>
      </c>
      <c r="AH30" s="2">
        <f t="shared" si="5"/>
        <v>4980</v>
      </c>
      <c r="AI30" s="2">
        <v>4840</v>
      </c>
      <c r="AJ30" s="2">
        <f t="shared" si="6"/>
        <v>4700</v>
      </c>
      <c r="AK30" s="2">
        <v>4560</v>
      </c>
      <c r="AL30" s="2">
        <f t="shared" si="7"/>
        <v>4415</v>
      </c>
      <c r="AM30" s="2">
        <v>4270</v>
      </c>
      <c r="AN30" s="2">
        <f t="shared" si="8"/>
        <v>4130</v>
      </c>
      <c r="AO30" s="2">
        <v>3990</v>
      </c>
      <c r="AP30" s="2">
        <f t="shared" si="9"/>
        <v>3845</v>
      </c>
      <c r="AQ30" s="2">
        <v>3700</v>
      </c>
      <c r="AR30" s="2">
        <f t="shared" si="10"/>
        <v>3565</v>
      </c>
      <c r="AS30" s="2">
        <v>3430</v>
      </c>
      <c r="AT30" s="2">
        <f t="shared" si="11"/>
        <v>3295</v>
      </c>
      <c r="AU30" s="2">
        <v>3160</v>
      </c>
      <c r="AV30" s="2">
        <f t="shared" si="12"/>
        <v>3030</v>
      </c>
      <c r="AW30" s="2">
        <v>2900</v>
      </c>
      <c r="AX30" s="2">
        <f t="shared" si="13"/>
        <v>2775</v>
      </c>
      <c r="AY30" s="2">
        <v>2650</v>
      </c>
      <c r="AZ30" s="2">
        <f t="shared" si="14"/>
        <v>2535</v>
      </c>
      <c r="BA30" s="2">
        <v>2420</v>
      </c>
      <c r="BB30" s="2">
        <f t="shared" si="15"/>
        <v>2320</v>
      </c>
      <c r="BC30" s="2">
        <v>2220</v>
      </c>
      <c r="BD30" s="2">
        <f t="shared" si="16"/>
        <v>2135</v>
      </c>
      <c r="BE30" s="2">
        <v>2050</v>
      </c>
      <c r="BH30" s="57" t="s">
        <v>68</v>
      </c>
      <c r="BI30" s="2">
        <v>4850</v>
      </c>
      <c r="BJ30" s="2" t="s">
        <v>135</v>
      </c>
      <c r="BK30" s="2" t="s">
        <v>135</v>
      </c>
      <c r="BL30" s="2" t="s">
        <v>135</v>
      </c>
      <c r="BM30" s="2" t="s">
        <v>135</v>
      </c>
      <c r="BN30" s="2" t="s">
        <v>135</v>
      </c>
      <c r="BO30" s="2">
        <v>4550</v>
      </c>
      <c r="BP30" s="2">
        <v>4500</v>
      </c>
      <c r="BQ30" s="2">
        <v>4440</v>
      </c>
      <c r="BR30" s="2">
        <v>4380</v>
      </c>
      <c r="BS30" s="2">
        <v>4310</v>
      </c>
      <c r="BT30" s="2">
        <v>4240</v>
      </c>
      <c r="BU30" s="2">
        <v>4170</v>
      </c>
      <c r="BV30" s="2">
        <v>4100</v>
      </c>
      <c r="BW30" s="2">
        <v>4020</v>
      </c>
      <c r="BX30" s="2">
        <v>3940</v>
      </c>
      <c r="BY30" s="2">
        <f t="shared" si="17"/>
        <v>3855</v>
      </c>
      <c r="BZ30" s="2">
        <v>3770</v>
      </c>
      <c r="CA30" s="2">
        <f t="shared" si="18"/>
        <v>3680</v>
      </c>
      <c r="CB30" s="2">
        <v>3590</v>
      </c>
      <c r="CC30" s="2">
        <f t="shared" si="19"/>
        <v>3500</v>
      </c>
      <c r="CD30" s="2">
        <v>3410</v>
      </c>
      <c r="CE30" s="2">
        <f t="shared" si="20"/>
        <v>3315</v>
      </c>
      <c r="CF30" s="2">
        <v>3220</v>
      </c>
      <c r="CG30" s="2">
        <f t="shared" si="21"/>
        <v>3125</v>
      </c>
      <c r="CH30" s="2">
        <v>3030</v>
      </c>
      <c r="CI30" s="2">
        <f t="shared" si="22"/>
        <v>2935</v>
      </c>
      <c r="CJ30" s="2">
        <v>2840</v>
      </c>
      <c r="CK30" s="2">
        <f t="shared" si="23"/>
        <v>2745</v>
      </c>
      <c r="CL30" s="2">
        <v>2650</v>
      </c>
      <c r="CM30" s="2">
        <f t="shared" si="24"/>
        <v>2555</v>
      </c>
      <c r="CN30" s="2">
        <v>2460</v>
      </c>
      <c r="CO30" s="2">
        <f t="shared" si="25"/>
        <v>2370</v>
      </c>
      <c r="CP30" s="2">
        <v>2280</v>
      </c>
      <c r="CQ30" s="2">
        <f t="shared" si="26"/>
        <v>2190</v>
      </c>
      <c r="CR30" s="2">
        <v>2100</v>
      </c>
      <c r="CS30" s="2">
        <f t="shared" si="27"/>
        <v>2015</v>
      </c>
      <c r="CT30" s="2">
        <v>1930</v>
      </c>
      <c r="CU30" s="2">
        <f t="shared" si="28"/>
        <v>1845</v>
      </c>
      <c r="CV30" s="2">
        <v>1760</v>
      </c>
      <c r="CW30" s="2">
        <f t="shared" si="29"/>
        <v>1685</v>
      </c>
      <c r="CX30" s="2">
        <v>1610</v>
      </c>
      <c r="CY30" s="2">
        <f t="shared" si="30"/>
        <v>1545</v>
      </c>
      <c r="CZ30" s="2">
        <v>1480</v>
      </c>
      <c r="DA30" s="2">
        <f t="shared" si="31"/>
        <v>1420</v>
      </c>
      <c r="DB30" s="2">
        <v>1360</v>
      </c>
    </row>
    <row r="31" spans="1:106">
      <c r="A31" s="61" t="s">
        <v>69</v>
      </c>
      <c r="B31" s="62">
        <v>2.4300000000000002</v>
      </c>
      <c r="C31" s="62">
        <v>5.21</v>
      </c>
      <c r="D31" s="62">
        <v>7.48</v>
      </c>
      <c r="E31" s="62">
        <v>4.43</v>
      </c>
      <c r="F31" s="61">
        <v>500</v>
      </c>
      <c r="G31" s="61">
        <v>147</v>
      </c>
      <c r="H31" s="50">
        <f t="shared" si="1"/>
        <v>1.6884875846501131</v>
      </c>
      <c r="K31" s="57" t="s">
        <v>69</v>
      </c>
      <c r="L31" s="2">
        <v>6610</v>
      </c>
      <c r="M31" s="2" t="s">
        <v>135</v>
      </c>
      <c r="N31" s="2" t="s">
        <v>135</v>
      </c>
      <c r="O31" s="2" t="s">
        <v>135</v>
      </c>
      <c r="P31" s="2" t="s">
        <v>135</v>
      </c>
      <c r="Q31" s="2" t="s">
        <v>135</v>
      </c>
      <c r="R31" s="2">
        <v>6200</v>
      </c>
      <c r="S31" s="2">
        <v>6120</v>
      </c>
      <c r="T31" s="2">
        <v>6040</v>
      </c>
      <c r="U31" s="2">
        <v>5950</v>
      </c>
      <c r="V31" s="2">
        <v>5860</v>
      </c>
      <c r="W31" s="2">
        <v>5770</v>
      </c>
      <c r="X31" s="2">
        <v>5660</v>
      </c>
      <c r="Y31" s="2">
        <v>5560</v>
      </c>
      <c r="Z31" s="2">
        <v>5450</v>
      </c>
      <c r="AA31" s="2">
        <v>5340</v>
      </c>
      <c r="AB31" s="2">
        <f t="shared" si="2"/>
        <v>5220</v>
      </c>
      <c r="AC31" s="2">
        <v>5100</v>
      </c>
      <c r="AD31" s="2">
        <f t="shared" si="3"/>
        <v>4980</v>
      </c>
      <c r="AE31" s="2">
        <v>4860</v>
      </c>
      <c r="AF31" s="2">
        <f t="shared" si="4"/>
        <v>4730</v>
      </c>
      <c r="AG31" s="2">
        <v>4600</v>
      </c>
      <c r="AH31" s="2">
        <f t="shared" si="5"/>
        <v>4470</v>
      </c>
      <c r="AI31" s="2">
        <v>4340</v>
      </c>
      <c r="AJ31" s="2">
        <f t="shared" si="6"/>
        <v>4210</v>
      </c>
      <c r="AK31" s="2">
        <v>4080</v>
      </c>
      <c r="AL31" s="2">
        <f t="shared" si="7"/>
        <v>3950</v>
      </c>
      <c r="AM31" s="2">
        <v>3820</v>
      </c>
      <c r="AN31" s="2">
        <f t="shared" si="8"/>
        <v>3690</v>
      </c>
      <c r="AO31" s="2">
        <v>3560</v>
      </c>
      <c r="AP31" s="2">
        <f t="shared" si="9"/>
        <v>3430</v>
      </c>
      <c r="AQ31" s="2">
        <v>3300</v>
      </c>
      <c r="AR31" s="2">
        <f t="shared" si="10"/>
        <v>3175</v>
      </c>
      <c r="AS31" s="2">
        <v>3050</v>
      </c>
      <c r="AT31" s="2">
        <f t="shared" si="11"/>
        <v>2925</v>
      </c>
      <c r="AU31" s="2">
        <v>2800</v>
      </c>
      <c r="AV31" s="2">
        <f t="shared" si="12"/>
        <v>2685</v>
      </c>
      <c r="AW31" s="2">
        <v>2570</v>
      </c>
      <c r="AX31" s="2">
        <f t="shared" si="13"/>
        <v>2455</v>
      </c>
      <c r="AY31" s="2">
        <v>2340</v>
      </c>
      <c r="AZ31" s="2">
        <f t="shared" si="14"/>
        <v>2240</v>
      </c>
      <c r="BA31" s="2">
        <v>2140</v>
      </c>
      <c r="BB31" s="2">
        <f t="shared" si="15"/>
        <v>2050</v>
      </c>
      <c r="BC31" s="2">
        <v>1960</v>
      </c>
      <c r="BD31" s="2">
        <f t="shared" si="16"/>
        <v>1885</v>
      </c>
      <c r="BE31" s="2">
        <v>1810</v>
      </c>
      <c r="BH31" s="57" t="s">
        <v>69</v>
      </c>
      <c r="BI31" s="2">
        <v>4400</v>
      </c>
      <c r="BJ31" s="2" t="s">
        <v>135</v>
      </c>
      <c r="BK31" s="2" t="s">
        <v>135</v>
      </c>
      <c r="BL31" s="2" t="s">
        <v>135</v>
      </c>
      <c r="BM31" s="2" t="s">
        <v>135</v>
      </c>
      <c r="BN31" s="2" t="s">
        <v>135</v>
      </c>
      <c r="BO31" s="2">
        <v>4120</v>
      </c>
      <c r="BP31" s="2">
        <v>4070</v>
      </c>
      <c r="BQ31" s="2">
        <v>4020</v>
      </c>
      <c r="BR31" s="2">
        <v>3960</v>
      </c>
      <c r="BS31" s="2">
        <v>3900</v>
      </c>
      <c r="BT31" s="2">
        <v>3840</v>
      </c>
      <c r="BU31" s="2">
        <v>3770</v>
      </c>
      <c r="BV31" s="2">
        <v>3700</v>
      </c>
      <c r="BW31" s="2">
        <v>3630</v>
      </c>
      <c r="BX31" s="2">
        <v>3550</v>
      </c>
      <c r="BY31" s="2">
        <f t="shared" si="17"/>
        <v>3470</v>
      </c>
      <c r="BZ31" s="2">
        <v>3390</v>
      </c>
      <c r="CA31" s="2">
        <f t="shared" si="18"/>
        <v>3310</v>
      </c>
      <c r="CB31" s="2">
        <v>3230</v>
      </c>
      <c r="CC31" s="2">
        <f t="shared" si="19"/>
        <v>3145</v>
      </c>
      <c r="CD31" s="2">
        <v>3060</v>
      </c>
      <c r="CE31" s="2">
        <f t="shared" si="20"/>
        <v>2975</v>
      </c>
      <c r="CF31" s="2">
        <v>2890</v>
      </c>
      <c r="CG31" s="2">
        <f t="shared" si="21"/>
        <v>2805</v>
      </c>
      <c r="CH31" s="2">
        <v>2720</v>
      </c>
      <c r="CI31" s="2">
        <f t="shared" si="22"/>
        <v>2630</v>
      </c>
      <c r="CJ31" s="2">
        <v>2540</v>
      </c>
      <c r="CK31" s="2">
        <f t="shared" si="23"/>
        <v>2455</v>
      </c>
      <c r="CL31" s="2">
        <v>2370</v>
      </c>
      <c r="CM31" s="2">
        <f t="shared" si="24"/>
        <v>2285</v>
      </c>
      <c r="CN31" s="2">
        <v>2200</v>
      </c>
      <c r="CO31" s="2">
        <f t="shared" si="25"/>
        <v>2115</v>
      </c>
      <c r="CP31" s="2">
        <v>2030</v>
      </c>
      <c r="CQ31" s="2">
        <f t="shared" si="26"/>
        <v>1950</v>
      </c>
      <c r="CR31" s="2">
        <v>1870</v>
      </c>
      <c r="CS31" s="2">
        <f t="shared" si="27"/>
        <v>1790</v>
      </c>
      <c r="CT31" s="2">
        <v>1710</v>
      </c>
      <c r="CU31" s="2">
        <f t="shared" si="28"/>
        <v>1635</v>
      </c>
      <c r="CV31" s="2">
        <v>1560</v>
      </c>
      <c r="CW31" s="2">
        <f t="shared" si="29"/>
        <v>1490</v>
      </c>
      <c r="CX31" s="2">
        <v>1420</v>
      </c>
      <c r="CY31" s="2">
        <f t="shared" si="30"/>
        <v>1365</v>
      </c>
      <c r="CZ31" s="2">
        <v>1310</v>
      </c>
      <c r="DA31" s="2">
        <f t="shared" si="31"/>
        <v>1255</v>
      </c>
      <c r="DB31" s="2">
        <v>1200</v>
      </c>
    </row>
    <row r="32" spans="1:106">
      <c r="A32" s="61" t="s">
        <v>70</v>
      </c>
      <c r="B32" s="62">
        <v>2.62</v>
      </c>
      <c r="C32" s="62">
        <v>5.66</v>
      </c>
      <c r="D32" s="62">
        <v>7.33</v>
      </c>
      <c r="E32" s="62">
        <v>4.38</v>
      </c>
      <c r="F32" s="61">
        <v>455</v>
      </c>
      <c r="G32" s="61">
        <v>134</v>
      </c>
      <c r="H32" s="50">
        <f t="shared" si="1"/>
        <v>1.6735159817351599</v>
      </c>
      <c r="K32" s="57" t="s">
        <v>70</v>
      </c>
      <c r="L32" s="2">
        <v>6030</v>
      </c>
      <c r="M32" s="2" t="s">
        <v>135</v>
      </c>
      <c r="N32" s="2" t="s">
        <v>135</v>
      </c>
      <c r="O32" s="2" t="s">
        <v>135</v>
      </c>
      <c r="P32" s="2" t="s">
        <v>135</v>
      </c>
      <c r="Q32" s="2" t="s">
        <v>135</v>
      </c>
      <c r="R32" s="2">
        <v>5640</v>
      </c>
      <c r="S32" s="2">
        <v>5570</v>
      </c>
      <c r="T32" s="2">
        <v>5500</v>
      </c>
      <c r="U32" s="2">
        <v>5420</v>
      </c>
      <c r="V32" s="2">
        <v>5330</v>
      </c>
      <c r="W32" s="2">
        <v>5240</v>
      </c>
      <c r="X32" s="2">
        <v>5150</v>
      </c>
      <c r="Y32" s="2">
        <v>5050</v>
      </c>
      <c r="Z32" s="2">
        <v>4950</v>
      </c>
      <c r="AA32" s="2">
        <v>4840</v>
      </c>
      <c r="AB32" s="2">
        <f t="shared" si="2"/>
        <v>4730</v>
      </c>
      <c r="AC32" s="2">
        <v>4620</v>
      </c>
      <c r="AD32" s="2">
        <f t="shared" si="3"/>
        <v>4510</v>
      </c>
      <c r="AE32" s="2">
        <v>4400</v>
      </c>
      <c r="AF32" s="2">
        <f t="shared" si="4"/>
        <v>4280</v>
      </c>
      <c r="AG32" s="2">
        <v>4160</v>
      </c>
      <c r="AH32" s="2">
        <f t="shared" si="5"/>
        <v>4040</v>
      </c>
      <c r="AI32" s="2">
        <v>3920</v>
      </c>
      <c r="AJ32" s="2">
        <f t="shared" si="6"/>
        <v>3800</v>
      </c>
      <c r="AK32" s="2">
        <v>3680</v>
      </c>
      <c r="AL32" s="2">
        <f t="shared" si="7"/>
        <v>3560</v>
      </c>
      <c r="AM32" s="2">
        <v>3440</v>
      </c>
      <c r="AN32" s="2">
        <f t="shared" si="8"/>
        <v>3320</v>
      </c>
      <c r="AO32" s="2">
        <v>3200</v>
      </c>
      <c r="AP32" s="2">
        <f t="shared" si="9"/>
        <v>3080</v>
      </c>
      <c r="AQ32" s="2">
        <v>2960</v>
      </c>
      <c r="AR32" s="2">
        <f t="shared" si="10"/>
        <v>2845</v>
      </c>
      <c r="AS32" s="2">
        <v>2730</v>
      </c>
      <c r="AT32" s="2">
        <f t="shared" si="11"/>
        <v>2620</v>
      </c>
      <c r="AU32" s="2">
        <v>2510</v>
      </c>
      <c r="AV32" s="2">
        <f t="shared" si="12"/>
        <v>2400</v>
      </c>
      <c r="AW32" s="2">
        <v>2290</v>
      </c>
      <c r="AX32" s="2">
        <f t="shared" si="13"/>
        <v>2185</v>
      </c>
      <c r="AY32" s="2">
        <v>2080</v>
      </c>
      <c r="AZ32" s="2">
        <f t="shared" si="14"/>
        <v>1995</v>
      </c>
      <c r="BA32" s="2">
        <v>1910</v>
      </c>
      <c r="BB32" s="2">
        <f t="shared" si="15"/>
        <v>1830</v>
      </c>
      <c r="BC32" s="2">
        <v>1750</v>
      </c>
      <c r="BD32" s="2">
        <f t="shared" si="16"/>
        <v>1680</v>
      </c>
      <c r="BE32" s="2">
        <v>1610</v>
      </c>
      <c r="BH32" s="57" t="s">
        <v>70</v>
      </c>
      <c r="BI32" s="2">
        <v>4010</v>
      </c>
      <c r="BJ32" s="2" t="s">
        <v>135</v>
      </c>
      <c r="BK32" s="2" t="s">
        <v>135</v>
      </c>
      <c r="BL32" s="2" t="s">
        <v>135</v>
      </c>
      <c r="BM32" s="2" t="s">
        <v>135</v>
      </c>
      <c r="BN32" s="2" t="s">
        <v>135</v>
      </c>
      <c r="BO32" s="2">
        <v>3750</v>
      </c>
      <c r="BP32" s="2">
        <v>3710</v>
      </c>
      <c r="BQ32" s="2">
        <v>3660</v>
      </c>
      <c r="BR32" s="2">
        <v>3600</v>
      </c>
      <c r="BS32" s="2">
        <v>3550</v>
      </c>
      <c r="BT32" s="2">
        <v>3490</v>
      </c>
      <c r="BU32" s="2">
        <v>3420</v>
      </c>
      <c r="BV32" s="2">
        <v>3360</v>
      </c>
      <c r="BW32" s="2">
        <v>3290</v>
      </c>
      <c r="BX32" s="2">
        <v>3220</v>
      </c>
      <c r="BY32" s="2">
        <f t="shared" si="17"/>
        <v>3150</v>
      </c>
      <c r="BZ32" s="2">
        <v>3080</v>
      </c>
      <c r="CA32" s="2">
        <f t="shared" si="18"/>
        <v>3000</v>
      </c>
      <c r="CB32" s="2">
        <v>2920</v>
      </c>
      <c r="CC32" s="2">
        <f t="shared" si="19"/>
        <v>2845</v>
      </c>
      <c r="CD32" s="2">
        <v>2770</v>
      </c>
      <c r="CE32" s="2">
        <f t="shared" si="20"/>
        <v>2690</v>
      </c>
      <c r="CF32" s="2">
        <v>2610</v>
      </c>
      <c r="CG32" s="2">
        <f t="shared" si="21"/>
        <v>2530</v>
      </c>
      <c r="CH32" s="2">
        <v>2450</v>
      </c>
      <c r="CI32" s="2">
        <f t="shared" si="22"/>
        <v>2370</v>
      </c>
      <c r="CJ32" s="2">
        <v>2290</v>
      </c>
      <c r="CK32" s="2">
        <f t="shared" si="23"/>
        <v>2210</v>
      </c>
      <c r="CL32" s="2">
        <v>2130</v>
      </c>
      <c r="CM32" s="2">
        <f t="shared" si="24"/>
        <v>2050</v>
      </c>
      <c r="CN32" s="2">
        <v>1970</v>
      </c>
      <c r="CO32" s="2">
        <f t="shared" si="25"/>
        <v>1895</v>
      </c>
      <c r="CP32" s="2">
        <v>1820</v>
      </c>
      <c r="CQ32" s="2">
        <f t="shared" si="26"/>
        <v>1745</v>
      </c>
      <c r="CR32" s="2">
        <v>1670</v>
      </c>
      <c r="CS32" s="2">
        <f t="shared" si="27"/>
        <v>1595</v>
      </c>
      <c r="CT32" s="2">
        <v>1520</v>
      </c>
      <c r="CU32" s="2">
        <f t="shared" si="28"/>
        <v>1455</v>
      </c>
      <c r="CV32" s="2">
        <v>1390</v>
      </c>
      <c r="CW32" s="2">
        <f t="shared" si="29"/>
        <v>1330</v>
      </c>
      <c r="CX32" s="2">
        <v>1270</v>
      </c>
      <c r="CY32" s="2">
        <f t="shared" si="30"/>
        <v>1215</v>
      </c>
      <c r="CZ32" s="2">
        <v>1160</v>
      </c>
      <c r="DA32" s="2">
        <f t="shared" si="31"/>
        <v>1115</v>
      </c>
      <c r="DB32" s="2">
        <v>1070</v>
      </c>
    </row>
    <row r="33" spans="1:106">
      <c r="A33" s="61" t="s">
        <v>71</v>
      </c>
      <c r="B33" s="62">
        <v>2.75</v>
      </c>
      <c r="C33" s="62">
        <v>6.08</v>
      </c>
      <c r="D33" s="62">
        <v>7.26</v>
      </c>
      <c r="E33" s="62">
        <v>4.34</v>
      </c>
      <c r="F33" s="61">
        <v>426</v>
      </c>
      <c r="G33" s="61">
        <v>125</v>
      </c>
      <c r="H33" s="50">
        <f t="shared" si="1"/>
        <v>1.6728110599078341</v>
      </c>
      <c r="K33" s="57" t="s">
        <v>71</v>
      </c>
      <c r="L33" s="2">
        <v>5620</v>
      </c>
      <c r="M33" s="2" t="s">
        <v>135</v>
      </c>
      <c r="N33" s="2" t="s">
        <v>135</v>
      </c>
      <c r="O33" s="2" t="s">
        <v>135</v>
      </c>
      <c r="P33" s="2" t="s">
        <v>135</v>
      </c>
      <c r="Q33" s="2" t="s">
        <v>135</v>
      </c>
      <c r="R33" s="2">
        <v>5260</v>
      </c>
      <c r="S33" s="2">
        <v>5190</v>
      </c>
      <c r="T33" s="2">
        <v>5120</v>
      </c>
      <c r="U33" s="2">
        <v>5040</v>
      </c>
      <c r="V33" s="2">
        <v>4960</v>
      </c>
      <c r="W33" s="2">
        <v>4870</v>
      </c>
      <c r="X33" s="2">
        <v>4790</v>
      </c>
      <c r="Y33" s="2">
        <v>4690</v>
      </c>
      <c r="Z33" s="2">
        <v>4600</v>
      </c>
      <c r="AA33" s="2">
        <v>4500</v>
      </c>
      <c r="AB33" s="2">
        <f t="shared" si="2"/>
        <v>4395</v>
      </c>
      <c r="AC33" s="2">
        <v>4290</v>
      </c>
      <c r="AD33" s="2">
        <f t="shared" si="3"/>
        <v>4185</v>
      </c>
      <c r="AE33" s="2">
        <v>4080</v>
      </c>
      <c r="AF33" s="2">
        <f t="shared" si="4"/>
        <v>3965</v>
      </c>
      <c r="AG33" s="2">
        <v>3850</v>
      </c>
      <c r="AH33" s="2">
        <f t="shared" si="5"/>
        <v>3740</v>
      </c>
      <c r="AI33" s="2">
        <v>3630</v>
      </c>
      <c r="AJ33" s="2">
        <f t="shared" si="6"/>
        <v>3515</v>
      </c>
      <c r="AK33" s="2">
        <v>3400</v>
      </c>
      <c r="AL33" s="2">
        <f t="shared" si="7"/>
        <v>3285</v>
      </c>
      <c r="AM33" s="2">
        <v>3170</v>
      </c>
      <c r="AN33" s="2">
        <f t="shared" si="8"/>
        <v>3060</v>
      </c>
      <c r="AO33" s="2">
        <v>2950</v>
      </c>
      <c r="AP33" s="2">
        <f t="shared" si="9"/>
        <v>2840</v>
      </c>
      <c r="AQ33" s="2">
        <v>2730</v>
      </c>
      <c r="AR33" s="2">
        <f t="shared" si="10"/>
        <v>2620</v>
      </c>
      <c r="AS33" s="2">
        <v>2510</v>
      </c>
      <c r="AT33" s="2">
        <f t="shared" si="11"/>
        <v>2405</v>
      </c>
      <c r="AU33" s="2">
        <v>2300</v>
      </c>
      <c r="AV33" s="2">
        <f t="shared" si="12"/>
        <v>2195</v>
      </c>
      <c r="AW33" s="2">
        <v>2090</v>
      </c>
      <c r="AX33" s="2">
        <f t="shared" si="13"/>
        <v>2000</v>
      </c>
      <c r="AY33" s="2">
        <v>1910</v>
      </c>
      <c r="AZ33" s="2">
        <f t="shared" si="14"/>
        <v>1830</v>
      </c>
      <c r="BA33" s="2">
        <v>1750</v>
      </c>
      <c r="BB33" s="2">
        <f t="shared" si="15"/>
        <v>1675</v>
      </c>
      <c r="BC33" s="2">
        <v>1600</v>
      </c>
      <c r="BD33" s="2">
        <f t="shared" si="16"/>
        <v>1540</v>
      </c>
      <c r="BE33" s="2">
        <v>1480</v>
      </c>
      <c r="BH33" s="57" t="s">
        <v>71</v>
      </c>
      <c r="BI33" s="2">
        <v>3740</v>
      </c>
      <c r="BJ33" s="2" t="s">
        <v>135</v>
      </c>
      <c r="BK33" s="2" t="s">
        <v>135</v>
      </c>
      <c r="BL33" s="2" t="s">
        <v>135</v>
      </c>
      <c r="BM33" s="2" t="s">
        <v>135</v>
      </c>
      <c r="BN33" s="2" t="s">
        <v>135</v>
      </c>
      <c r="BO33" s="2">
        <v>3500</v>
      </c>
      <c r="BP33" s="2">
        <v>3450</v>
      </c>
      <c r="BQ33" s="2">
        <v>3410</v>
      </c>
      <c r="BR33" s="2">
        <v>3350</v>
      </c>
      <c r="BS33" s="2">
        <v>3300</v>
      </c>
      <c r="BT33" s="2">
        <v>3240</v>
      </c>
      <c r="BU33" s="2">
        <v>3180</v>
      </c>
      <c r="BV33" s="2">
        <v>3120</v>
      </c>
      <c r="BW33" s="2">
        <v>3060</v>
      </c>
      <c r="BX33" s="2">
        <v>2990</v>
      </c>
      <c r="BY33" s="2">
        <f t="shared" si="17"/>
        <v>2925</v>
      </c>
      <c r="BZ33" s="2">
        <v>2860</v>
      </c>
      <c r="CA33" s="2">
        <f t="shared" si="18"/>
        <v>2785</v>
      </c>
      <c r="CB33" s="2">
        <v>2710</v>
      </c>
      <c r="CC33" s="2">
        <f t="shared" si="19"/>
        <v>2635</v>
      </c>
      <c r="CD33" s="2">
        <v>2560</v>
      </c>
      <c r="CE33" s="2">
        <f t="shared" si="20"/>
        <v>2485</v>
      </c>
      <c r="CF33" s="2">
        <v>2410</v>
      </c>
      <c r="CG33" s="2">
        <f t="shared" si="21"/>
        <v>2335</v>
      </c>
      <c r="CH33" s="2">
        <v>2260</v>
      </c>
      <c r="CI33" s="2">
        <f t="shared" si="22"/>
        <v>2185</v>
      </c>
      <c r="CJ33" s="2">
        <v>2110</v>
      </c>
      <c r="CK33" s="2">
        <f t="shared" si="23"/>
        <v>2035</v>
      </c>
      <c r="CL33" s="2">
        <v>1960</v>
      </c>
      <c r="CM33" s="2">
        <f t="shared" si="24"/>
        <v>1885</v>
      </c>
      <c r="CN33" s="2">
        <v>1810</v>
      </c>
      <c r="CO33" s="2">
        <f t="shared" si="25"/>
        <v>1740</v>
      </c>
      <c r="CP33" s="2">
        <v>1670</v>
      </c>
      <c r="CQ33" s="2">
        <f t="shared" si="26"/>
        <v>1600</v>
      </c>
      <c r="CR33" s="2">
        <v>1530</v>
      </c>
      <c r="CS33" s="2">
        <f t="shared" si="27"/>
        <v>1460</v>
      </c>
      <c r="CT33" s="2">
        <v>1390</v>
      </c>
      <c r="CU33" s="2">
        <f t="shared" si="28"/>
        <v>1330</v>
      </c>
      <c r="CV33" s="2">
        <v>1270</v>
      </c>
      <c r="CW33" s="2">
        <f t="shared" si="29"/>
        <v>1215</v>
      </c>
      <c r="CX33" s="2">
        <v>1160</v>
      </c>
      <c r="CY33" s="2">
        <f t="shared" si="30"/>
        <v>1115</v>
      </c>
      <c r="CZ33" s="2">
        <v>1070</v>
      </c>
      <c r="DA33" s="2">
        <f t="shared" si="31"/>
        <v>1026.5</v>
      </c>
      <c r="DB33" s="2">
        <v>983</v>
      </c>
    </row>
    <row r="34" spans="1:106">
      <c r="A34" s="61" t="s">
        <v>72</v>
      </c>
      <c r="B34" s="62">
        <v>2.92</v>
      </c>
      <c r="C34" s="62">
        <v>6.44</v>
      </c>
      <c r="D34" s="62">
        <v>7.16</v>
      </c>
      <c r="E34" s="62">
        <v>4.3099999999999996</v>
      </c>
      <c r="F34" s="61">
        <v>398</v>
      </c>
      <c r="G34" s="61">
        <v>117</v>
      </c>
      <c r="H34" s="50">
        <f t="shared" si="1"/>
        <v>1.6612529002320187</v>
      </c>
      <c r="K34" s="57" t="s">
        <v>72</v>
      </c>
      <c r="L34" s="2">
        <v>5260</v>
      </c>
      <c r="M34" s="2" t="s">
        <v>135</v>
      </c>
      <c r="N34" s="2" t="s">
        <v>135</v>
      </c>
      <c r="O34" s="2" t="s">
        <v>135</v>
      </c>
      <c r="P34" s="2" t="s">
        <v>135</v>
      </c>
      <c r="Q34" s="2" t="s">
        <v>135</v>
      </c>
      <c r="R34" s="2">
        <v>4920</v>
      </c>
      <c r="S34" s="2">
        <v>4850</v>
      </c>
      <c r="T34" s="2">
        <v>4780</v>
      </c>
      <c r="U34" s="2">
        <v>4710</v>
      </c>
      <c r="V34" s="2">
        <v>4630</v>
      </c>
      <c r="W34" s="2">
        <v>4550</v>
      </c>
      <c r="X34" s="2">
        <v>4470</v>
      </c>
      <c r="Y34" s="2">
        <v>4380</v>
      </c>
      <c r="Z34" s="2">
        <v>4290</v>
      </c>
      <c r="AA34" s="2">
        <v>4200</v>
      </c>
      <c r="AB34" s="2">
        <f t="shared" si="2"/>
        <v>4100</v>
      </c>
      <c r="AC34" s="2">
        <v>4000</v>
      </c>
      <c r="AD34" s="2">
        <f t="shared" si="3"/>
        <v>3900</v>
      </c>
      <c r="AE34" s="2">
        <v>3800</v>
      </c>
      <c r="AF34" s="2">
        <f t="shared" si="4"/>
        <v>3695</v>
      </c>
      <c r="AG34" s="2">
        <v>3590</v>
      </c>
      <c r="AH34" s="2">
        <f t="shared" si="5"/>
        <v>3485</v>
      </c>
      <c r="AI34" s="2">
        <v>3380</v>
      </c>
      <c r="AJ34" s="2">
        <f t="shared" si="6"/>
        <v>3270</v>
      </c>
      <c r="AK34" s="2">
        <v>3160</v>
      </c>
      <c r="AL34" s="2">
        <f t="shared" si="7"/>
        <v>3055</v>
      </c>
      <c r="AM34" s="2">
        <v>2950</v>
      </c>
      <c r="AN34" s="2">
        <f t="shared" si="8"/>
        <v>2840</v>
      </c>
      <c r="AO34" s="2">
        <v>2730</v>
      </c>
      <c r="AP34" s="2">
        <f t="shared" si="9"/>
        <v>2630</v>
      </c>
      <c r="AQ34" s="2">
        <v>2530</v>
      </c>
      <c r="AR34" s="2">
        <f t="shared" si="10"/>
        <v>2425</v>
      </c>
      <c r="AS34" s="2">
        <v>2320</v>
      </c>
      <c r="AT34" s="2">
        <f t="shared" si="11"/>
        <v>2225</v>
      </c>
      <c r="AU34" s="2">
        <v>2130</v>
      </c>
      <c r="AV34" s="2">
        <f t="shared" si="12"/>
        <v>2030</v>
      </c>
      <c r="AW34" s="2">
        <v>1930</v>
      </c>
      <c r="AX34" s="2">
        <f t="shared" si="13"/>
        <v>1845</v>
      </c>
      <c r="AY34" s="2">
        <v>1760</v>
      </c>
      <c r="AZ34" s="2">
        <f t="shared" si="14"/>
        <v>1685</v>
      </c>
      <c r="BA34" s="2">
        <v>1610</v>
      </c>
      <c r="BB34" s="2">
        <f t="shared" si="15"/>
        <v>1545</v>
      </c>
      <c r="BC34" s="2">
        <v>1480</v>
      </c>
      <c r="BD34" s="2">
        <f t="shared" si="16"/>
        <v>1420</v>
      </c>
      <c r="BE34" s="2">
        <v>1360</v>
      </c>
      <c r="BH34" s="57" t="s">
        <v>72</v>
      </c>
      <c r="BI34" s="2">
        <v>3500</v>
      </c>
      <c r="BJ34" s="2" t="s">
        <v>135</v>
      </c>
      <c r="BK34" s="2" t="s">
        <v>135</v>
      </c>
      <c r="BL34" s="2" t="s">
        <v>135</v>
      </c>
      <c r="BM34" s="2" t="s">
        <v>135</v>
      </c>
      <c r="BN34" s="2" t="s">
        <v>135</v>
      </c>
      <c r="BO34" s="2">
        <v>3270</v>
      </c>
      <c r="BP34" s="2">
        <v>3230</v>
      </c>
      <c r="BQ34" s="2">
        <v>3180</v>
      </c>
      <c r="BR34" s="2">
        <v>3130</v>
      </c>
      <c r="BS34" s="2">
        <v>3080</v>
      </c>
      <c r="BT34" s="2">
        <v>3030</v>
      </c>
      <c r="BU34" s="2">
        <v>2970</v>
      </c>
      <c r="BV34" s="2">
        <v>2920</v>
      </c>
      <c r="BW34" s="2">
        <v>2850</v>
      </c>
      <c r="BX34" s="2">
        <v>2790</v>
      </c>
      <c r="BY34" s="2">
        <f t="shared" si="17"/>
        <v>2725</v>
      </c>
      <c r="BZ34" s="2">
        <v>2660</v>
      </c>
      <c r="CA34" s="2">
        <f t="shared" si="18"/>
        <v>2595</v>
      </c>
      <c r="CB34" s="2">
        <v>2530</v>
      </c>
      <c r="CC34" s="2">
        <f t="shared" si="19"/>
        <v>2460</v>
      </c>
      <c r="CD34" s="2">
        <v>2390</v>
      </c>
      <c r="CE34" s="2">
        <f t="shared" si="20"/>
        <v>2320</v>
      </c>
      <c r="CF34" s="2">
        <v>2250</v>
      </c>
      <c r="CG34" s="2">
        <f t="shared" si="21"/>
        <v>2175</v>
      </c>
      <c r="CH34" s="2">
        <v>2100</v>
      </c>
      <c r="CI34" s="2">
        <f t="shared" si="22"/>
        <v>2030</v>
      </c>
      <c r="CJ34" s="2">
        <v>1960</v>
      </c>
      <c r="CK34" s="2">
        <f t="shared" si="23"/>
        <v>1890</v>
      </c>
      <c r="CL34" s="2">
        <v>1820</v>
      </c>
      <c r="CM34" s="2">
        <f t="shared" si="24"/>
        <v>1750</v>
      </c>
      <c r="CN34" s="2">
        <v>1680</v>
      </c>
      <c r="CO34" s="2">
        <f t="shared" si="25"/>
        <v>1615</v>
      </c>
      <c r="CP34" s="2">
        <v>1550</v>
      </c>
      <c r="CQ34" s="2">
        <f t="shared" si="26"/>
        <v>1480</v>
      </c>
      <c r="CR34" s="2">
        <v>1410</v>
      </c>
      <c r="CS34" s="2">
        <f t="shared" si="27"/>
        <v>1350</v>
      </c>
      <c r="CT34" s="2">
        <v>1290</v>
      </c>
      <c r="CU34" s="2">
        <f t="shared" si="28"/>
        <v>1230</v>
      </c>
      <c r="CV34" s="2">
        <v>1170</v>
      </c>
      <c r="CW34" s="2">
        <f t="shared" si="29"/>
        <v>1120</v>
      </c>
      <c r="CX34" s="2">
        <v>1070</v>
      </c>
      <c r="CY34" s="2">
        <f t="shared" si="30"/>
        <v>1027.5</v>
      </c>
      <c r="CZ34" s="2">
        <v>985</v>
      </c>
      <c r="DA34" s="2">
        <f t="shared" si="31"/>
        <v>946</v>
      </c>
      <c r="DB34" s="2">
        <v>907</v>
      </c>
    </row>
    <row r="35" spans="1:106">
      <c r="A35" s="61" t="s">
        <v>73</v>
      </c>
      <c r="B35" s="62">
        <v>3.1</v>
      </c>
      <c r="C35" s="62">
        <v>6.89</v>
      </c>
      <c r="D35" s="62">
        <v>7.07</v>
      </c>
      <c r="E35" s="62">
        <v>4.2699999999999996</v>
      </c>
      <c r="F35" s="61">
        <v>370</v>
      </c>
      <c r="G35" s="61">
        <v>109</v>
      </c>
      <c r="H35" s="50">
        <f t="shared" si="1"/>
        <v>1.6557377049180331</v>
      </c>
      <c r="K35" s="57" t="s">
        <v>73</v>
      </c>
      <c r="L35" s="2">
        <v>4900</v>
      </c>
      <c r="M35" s="2" t="s">
        <v>135</v>
      </c>
      <c r="N35" s="2" t="s">
        <v>135</v>
      </c>
      <c r="O35" s="2" t="s">
        <v>135</v>
      </c>
      <c r="P35" s="2" t="s">
        <v>135</v>
      </c>
      <c r="Q35" s="2" t="s">
        <v>135</v>
      </c>
      <c r="R35" s="2">
        <v>4570</v>
      </c>
      <c r="S35" s="2">
        <v>4510</v>
      </c>
      <c r="T35" s="2">
        <v>4450</v>
      </c>
      <c r="U35" s="2">
        <v>4380</v>
      </c>
      <c r="V35" s="2">
        <v>4310</v>
      </c>
      <c r="W35" s="2">
        <v>4230</v>
      </c>
      <c r="X35" s="2">
        <v>4150</v>
      </c>
      <c r="Y35" s="2">
        <v>4070</v>
      </c>
      <c r="Z35" s="2">
        <v>3980</v>
      </c>
      <c r="AA35" s="2">
        <v>3890</v>
      </c>
      <c r="AB35" s="2">
        <f t="shared" si="2"/>
        <v>3800</v>
      </c>
      <c r="AC35" s="2">
        <v>3710</v>
      </c>
      <c r="AD35" s="2">
        <f t="shared" si="3"/>
        <v>3615</v>
      </c>
      <c r="AE35" s="2">
        <v>3520</v>
      </c>
      <c r="AF35" s="2">
        <f t="shared" si="4"/>
        <v>3420</v>
      </c>
      <c r="AG35" s="2">
        <v>3320</v>
      </c>
      <c r="AH35" s="2">
        <f t="shared" si="5"/>
        <v>3220</v>
      </c>
      <c r="AI35" s="2">
        <v>3120</v>
      </c>
      <c r="AJ35" s="2">
        <f t="shared" si="6"/>
        <v>3020</v>
      </c>
      <c r="AK35" s="2">
        <v>2920</v>
      </c>
      <c r="AL35" s="2">
        <f t="shared" si="7"/>
        <v>2820</v>
      </c>
      <c r="AM35" s="2">
        <v>2720</v>
      </c>
      <c r="AN35" s="2">
        <f t="shared" si="8"/>
        <v>2620</v>
      </c>
      <c r="AO35" s="2">
        <v>2520</v>
      </c>
      <c r="AP35" s="2">
        <f t="shared" si="9"/>
        <v>2420</v>
      </c>
      <c r="AQ35" s="2">
        <v>2320</v>
      </c>
      <c r="AR35" s="2">
        <f t="shared" si="10"/>
        <v>2225</v>
      </c>
      <c r="AS35" s="2">
        <v>2130</v>
      </c>
      <c r="AT35" s="2">
        <f t="shared" si="11"/>
        <v>2040</v>
      </c>
      <c r="AU35" s="2">
        <v>1950</v>
      </c>
      <c r="AV35" s="2">
        <f t="shared" si="12"/>
        <v>1860</v>
      </c>
      <c r="AW35" s="2">
        <v>1770</v>
      </c>
      <c r="AX35" s="2">
        <f t="shared" si="13"/>
        <v>1690</v>
      </c>
      <c r="AY35" s="2">
        <v>1610</v>
      </c>
      <c r="AZ35" s="2">
        <f t="shared" si="14"/>
        <v>1540</v>
      </c>
      <c r="BA35" s="2">
        <v>1470</v>
      </c>
      <c r="BB35" s="2">
        <f t="shared" si="15"/>
        <v>1410</v>
      </c>
      <c r="BC35" s="2">
        <v>1350</v>
      </c>
      <c r="BD35" s="2">
        <f t="shared" si="16"/>
        <v>1300</v>
      </c>
      <c r="BE35" s="2">
        <v>1250</v>
      </c>
      <c r="BH35" s="57" t="s">
        <v>73</v>
      </c>
      <c r="BI35" s="2">
        <v>3260</v>
      </c>
      <c r="BJ35" s="2" t="s">
        <v>135</v>
      </c>
      <c r="BK35" s="2" t="s">
        <v>135</v>
      </c>
      <c r="BL35" s="2" t="s">
        <v>135</v>
      </c>
      <c r="BM35" s="2" t="s">
        <v>135</v>
      </c>
      <c r="BN35" s="2" t="s">
        <v>135</v>
      </c>
      <c r="BO35" s="2">
        <v>3040</v>
      </c>
      <c r="BP35" s="2">
        <v>3000</v>
      </c>
      <c r="BQ35" s="2">
        <v>2960</v>
      </c>
      <c r="BR35" s="2">
        <v>2910</v>
      </c>
      <c r="BS35" s="2">
        <v>2870</v>
      </c>
      <c r="BT35" s="2">
        <v>2810</v>
      </c>
      <c r="BU35" s="2">
        <v>2760</v>
      </c>
      <c r="BV35" s="2">
        <v>2710</v>
      </c>
      <c r="BW35" s="2">
        <v>2650</v>
      </c>
      <c r="BX35" s="2">
        <v>2590</v>
      </c>
      <c r="BY35" s="2">
        <f t="shared" si="17"/>
        <v>2530</v>
      </c>
      <c r="BZ35" s="2">
        <v>2470</v>
      </c>
      <c r="CA35" s="2">
        <f t="shared" si="18"/>
        <v>2405</v>
      </c>
      <c r="CB35" s="2">
        <v>2340</v>
      </c>
      <c r="CC35" s="2">
        <f t="shared" si="19"/>
        <v>2275</v>
      </c>
      <c r="CD35" s="2">
        <v>2210</v>
      </c>
      <c r="CE35" s="2">
        <f t="shared" si="20"/>
        <v>2145</v>
      </c>
      <c r="CF35" s="2">
        <v>2080</v>
      </c>
      <c r="CG35" s="2">
        <f t="shared" si="21"/>
        <v>2010</v>
      </c>
      <c r="CH35" s="2">
        <v>1940</v>
      </c>
      <c r="CI35" s="2">
        <f t="shared" si="22"/>
        <v>1875</v>
      </c>
      <c r="CJ35" s="2">
        <v>1810</v>
      </c>
      <c r="CK35" s="2">
        <f t="shared" si="23"/>
        <v>1740</v>
      </c>
      <c r="CL35" s="2">
        <v>1670</v>
      </c>
      <c r="CM35" s="2">
        <f t="shared" si="24"/>
        <v>1605</v>
      </c>
      <c r="CN35" s="2">
        <v>1540</v>
      </c>
      <c r="CO35" s="2">
        <f t="shared" si="25"/>
        <v>1480</v>
      </c>
      <c r="CP35" s="2">
        <v>1420</v>
      </c>
      <c r="CQ35" s="2">
        <f t="shared" si="26"/>
        <v>1360</v>
      </c>
      <c r="CR35" s="2">
        <v>1300</v>
      </c>
      <c r="CS35" s="2">
        <f t="shared" si="27"/>
        <v>1240</v>
      </c>
      <c r="CT35" s="2">
        <v>1180</v>
      </c>
      <c r="CU35" s="2">
        <f t="shared" si="28"/>
        <v>1125</v>
      </c>
      <c r="CV35" s="2">
        <v>1070</v>
      </c>
      <c r="CW35" s="2">
        <f t="shared" si="29"/>
        <v>1025</v>
      </c>
      <c r="CX35" s="2">
        <v>980</v>
      </c>
      <c r="CY35" s="2">
        <f t="shared" si="30"/>
        <v>940</v>
      </c>
      <c r="CZ35" s="2">
        <v>900</v>
      </c>
      <c r="DA35" s="2">
        <f t="shared" si="31"/>
        <v>865</v>
      </c>
      <c r="DB35" s="2">
        <v>830</v>
      </c>
    </row>
    <row r="36" spans="1:106">
      <c r="A36" s="61" t="s">
        <v>74</v>
      </c>
      <c r="B36" s="62">
        <v>3.31</v>
      </c>
      <c r="C36" s="62">
        <v>7.41</v>
      </c>
      <c r="D36" s="62">
        <v>6.98</v>
      </c>
      <c r="E36" s="62">
        <v>4.24</v>
      </c>
      <c r="F36" s="61">
        <v>342</v>
      </c>
      <c r="G36" s="61">
        <v>101</v>
      </c>
      <c r="H36" s="50">
        <f t="shared" si="1"/>
        <v>1.6462264150943395</v>
      </c>
      <c r="K36" s="57" t="s">
        <v>74</v>
      </c>
      <c r="L36" s="2">
        <v>4540</v>
      </c>
      <c r="M36" s="2" t="s">
        <v>135</v>
      </c>
      <c r="N36" s="2" t="s">
        <v>135</v>
      </c>
      <c r="O36" s="2" t="s">
        <v>135</v>
      </c>
      <c r="P36" s="2" t="s">
        <v>135</v>
      </c>
      <c r="Q36" s="2" t="s">
        <v>135</v>
      </c>
      <c r="R36" s="2">
        <v>4230</v>
      </c>
      <c r="S36" s="2">
        <v>4180</v>
      </c>
      <c r="T36" s="2">
        <v>4120</v>
      </c>
      <c r="U36" s="2">
        <v>4050</v>
      </c>
      <c r="V36" s="2">
        <v>3980</v>
      </c>
      <c r="W36" s="2">
        <v>3910</v>
      </c>
      <c r="X36" s="2">
        <v>3840</v>
      </c>
      <c r="Y36" s="2">
        <v>3760</v>
      </c>
      <c r="Z36" s="2">
        <v>3680</v>
      </c>
      <c r="AA36" s="2">
        <v>3600</v>
      </c>
      <c r="AB36" s="2">
        <f t="shared" si="2"/>
        <v>3510</v>
      </c>
      <c r="AC36" s="2">
        <v>3420</v>
      </c>
      <c r="AD36" s="2">
        <f t="shared" si="3"/>
        <v>3330</v>
      </c>
      <c r="AE36" s="2">
        <v>3240</v>
      </c>
      <c r="AF36" s="2">
        <f t="shared" si="4"/>
        <v>3150</v>
      </c>
      <c r="AG36" s="2">
        <v>3060</v>
      </c>
      <c r="AH36" s="2">
        <f t="shared" si="5"/>
        <v>2965</v>
      </c>
      <c r="AI36" s="2">
        <v>2870</v>
      </c>
      <c r="AJ36" s="2">
        <f t="shared" si="6"/>
        <v>2775</v>
      </c>
      <c r="AK36" s="2">
        <v>2680</v>
      </c>
      <c r="AL36" s="2">
        <f t="shared" si="7"/>
        <v>2590</v>
      </c>
      <c r="AM36" s="2">
        <v>2500</v>
      </c>
      <c r="AN36" s="2">
        <f t="shared" si="8"/>
        <v>2405</v>
      </c>
      <c r="AO36" s="2">
        <v>2310</v>
      </c>
      <c r="AP36" s="2">
        <f t="shared" si="9"/>
        <v>2220</v>
      </c>
      <c r="AQ36" s="2">
        <v>2130</v>
      </c>
      <c r="AR36" s="2">
        <f t="shared" si="10"/>
        <v>2040</v>
      </c>
      <c r="AS36" s="2">
        <v>1950</v>
      </c>
      <c r="AT36" s="2">
        <f t="shared" si="11"/>
        <v>1865</v>
      </c>
      <c r="AU36" s="2">
        <v>1780</v>
      </c>
      <c r="AV36" s="2">
        <f t="shared" si="12"/>
        <v>1695</v>
      </c>
      <c r="AW36" s="2">
        <v>1610</v>
      </c>
      <c r="AX36" s="2">
        <f t="shared" si="13"/>
        <v>1540</v>
      </c>
      <c r="AY36" s="2">
        <v>1470</v>
      </c>
      <c r="AZ36" s="2">
        <f t="shared" si="14"/>
        <v>1410</v>
      </c>
      <c r="BA36" s="2">
        <v>1350</v>
      </c>
      <c r="BB36" s="2">
        <f t="shared" si="15"/>
        <v>1295</v>
      </c>
      <c r="BC36" s="2">
        <v>1240</v>
      </c>
      <c r="BD36" s="2">
        <f t="shared" si="16"/>
        <v>1190</v>
      </c>
      <c r="BE36" s="2">
        <v>1140</v>
      </c>
      <c r="BH36" s="57" t="s">
        <v>74</v>
      </c>
      <c r="BI36" s="2">
        <v>3020</v>
      </c>
      <c r="BJ36" s="2" t="s">
        <v>135</v>
      </c>
      <c r="BK36" s="2" t="s">
        <v>135</v>
      </c>
      <c r="BL36" s="2" t="s">
        <v>135</v>
      </c>
      <c r="BM36" s="2" t="s">
        <v>135</v>
      </c>
      <c r="BN36" s="2" t="s">
        <v>135</v>
      </c>
      <c r="BO36" s="2">
        <v>2820</v>
      </c>
      <c r="BP36" s="2">
        <v>2780</v>
      </c>
      <c r="BQ36" s="2">
        <v>2740</v>
      </c>
      <c r="BR36" s="2">
        <v>2700</v>
      </c>
      <c r="BS36" s="2">
        <v>2650</v>
      </c>
      <c r="BT36" s="2">
        <v>2600</v>
      </c>
      <c r="BU36" s="2">
        <v>2550</v>
      </c>
      <c r="BV36" s="2">
        <v>2500</v>
      </c>
      <c r="BW36" s="2">
        <v>2450</v>
      </c>
      <c r="BX36" s="2">
        <v>2390</v>
      </c>
      <c r="BY36" s="2">
        <f t="shared" si="17"/>
        <v>2335</v>
      </c>
      <c r="BZ36" s="2">
        <v>2280</v>
      </c>
      <c r="CA36" s="2">
        <f t="shared" si="18"/>
        <v>2220</v>
      </c>
      <c r="CB36" s="2">
        <v>2160</v>
      </c>
      <c r="CC36" s="2">
        <f t="shared" si="19"/>
        <v>2100</v>
      </c>
      <c r="CD36" s="2">
        <v>2040</v>
      </c>
      <c r="CE36" s="2">
        <f t="shared" si="20"/>
        <v>1975</v>
      </c>
      <c r="CF36" s="2">
        <v>1910</v>
      </c>
      <c r="CG36" s="2">
        <f t="shared" si="21"/>
        <v>1850</v>
      </c>
      <c r="CH36" s="2">
        <v>1790</v>
      </c>
      <c r="CI36" s="2">
        <f t="shared" si="22"/>
        <v>1725</v>
      </c>
      <c r="CJ36" s="2">
        <v>1660</v>
      </c>
      <c r="CK36" s="2">
        <f t="shared" si="23"/>
        <v>1600</v>
      </c>
      <c r="CL36" s="2">
        <v>1540</v>
      </c>
      <c r="CM36" s="2">
        <f t="shared" si="24"/>
        <v>1480</v>
      </c>
      <c r="CN36" s="2">
        <v>1420</v>
      </c>
      <c r="CO36" s="2">
        <f t="shared" si="25"/>
        <v>1360</v>
      </c>
      <c r="CP36" s="2">
        <v>1300</v>
      </c>
      <c r="CQ36" s="2">
        <f t="shared" si="26"/>
        <v>1240</v>
      </c>
      <c r="CR36" s="2">
        <v>1180</v>
      </c>
      <c r="CS36" s="2">
        <f t="shared" si="27"/>
        <v>1125</v>
      </c>
      <c r="CT36" s="2">
        <v>1070</v>
      </c>
      <c r="CU36" s="2">
        <f t="shared" si="28"/>
        <v>1024.5</v>
      </c>
      <c r="CV36" s="2">
        <v>979</v>
      </c>
      <c r="CW36" s="2">
        <f t="shared" si="29"/>
        <v>937.5</v>
      </c>
      <c r="CX36" s="2">
        <v>896</v>
      </c>
      <c r="CY36" s="2">
        <f t="shared" si="30"/>
        <v>859.5</v>
      </c>
      <c r="CZ36" s="2">
        <v>823</v>
      </c>
      <c r="DA36" s="2">
        <f t="shared" si="31"/>
        <v>790.5</v>
      </c>
      <c r="DB36" s="2">
        <v>758</v>
      </c>
    </row>
    <row r="37" spans="1:106">
      <c r="A37" s="61" t="s">
        <v>75</v>
      </c>
      <c r="B37" s="62">
        <v>3.59</v>
      </c>
      <c r="C37" s="62">
        <v>8.09</v>
      </c>
      <c r="D37" s="62">
        <v>6.88</v>
      </c>
      <c r="E37" s="62">
        <v>4.2</v>
      </c>
      <c r="F37" s="61">
        <v>311</v>
      </c>
      <c r="G37" s="66">
        <v>91.4</v>
      </c>
      <c r="H37" s="50">
        <f t="shared" si="1"/>
        <v>1.638095238095238</v>
      </c>
      <c r="K37" s="57" t="s">
        <v>75</v>
      </c>
      <c r="L37" s="2">
        <v>4110</v>
      </c>
      <c r="M37" s="2" t="s">
        <v>135</v>
      </c>
      <c r="N37" s="2" t="s">
        <v>135</v>
      </c>
      <c r="O37" s="2" t="s">
        <v>135</v>
      </c>
      <c r="P37" s="2" t="s">
        <v>135</v>
      </c>
      <c r="Q37" s="2" t="s">
        <v>135</v>
      </c>
      <c r="R37" s="2">
        <v>3830</v>
      </c>
      <c r="S37" s="2">
        <v>3770</v>
      </c>
      <c r="T37" s="2">
        <v>3720</v>
      </c>
      <c r="U37" s="2">
        <v>3660</v>
      </c>
      <c r="V37" s="2">
        <v>3600</v>
      </c>
      <c r="W37" s="2">
        <v>3530</v>
      </c>
      <c r="X37" s="2">
        <v>3460</v>
      </c>
      <c r="Y37" s="2">
        <v>3390</v>
      </c>
      <c r="Z37" s="2">
        <v>3320</v>
      </c>
      <c r="AA37" s="2">
        <v>3240</v>
      </c>
      <c r="AB37" s="2">
        <f t="shared" si="2"/>
        <v>3160</v>
      </c>
      <c r="AC37" s="2">
        <v>3080</v>
      </c>
      <c r="AD37" s="2">
        <f t="shared" si="3"/>
        <v>3000</v>
      </c>
      <c r="AE37" s="2">
        <v>2920</v>
      </c>
      <c r="AF37" s="2">
        <f t="shared" si="4"/>
        <v>2835</v>
      </c>
      <c r="AG37" s="2">
        <v>2750</v>
      </c>
      <c r="AH37" s="2">
        <f t="shared" si="5"/>
        <v>2665</v>
      </c>
      <c r="AI37" s="2">
        <v>2580</v>
      </c>
      <c r="AJ37" s="2">
        <f t="shared" si="6"/>
        <v>2490</v>
      </c>
      <c r="AK37" s="2">
        <v>2400</v>
      </c>
      <c r="AL37" s="2">
        <f t="shared" si="7"/>
        <v>2315</v>
      </c>
      <c r="AM37" s="2">
        <v>2230</v>
      </c>
      <c r="AN37" s="2">
        <f t="shared" si="8"/>
        <v>2145</v>
      </c>
      <c r="AO37" s="2">
        <v>2060</v>
      </c>
      <c r="AP37" s="2">
        <f t="shared" si="9"/>
        <v>1980</v>
      </c>
      <c r="AQ37" s="2">
        <v>1900</v>
      </c>
      <c r="AR37" s="2">
        <f t="shared" si="10"/>
        <v>1820</v>
      </c>
      <c r="AS37" s="2">
        <v>1740</v>
      </c>
      <c r="AT37" s="2">
        <f t="shared" si="11"/>
        <v>1660</v>
      </c>
      <c r="AU37" s="2">
        <v>1580</v>
      </c>
      <c r="AV37" s="2">
        <f t="shared" si="12"/>
        <v>1505</v>
      </c>
      <c r="AW37" s="2">
        <v>1430</v>
      </c>
      <c r="AX37" s="2">
        <f t="shared" si="13"/>
        <v>1370</v>
      </c>
      <c r="AY37" s="2">
        <v>1310</v>
      </c>
      <c r="AZ37" s="2">
        <f t="shared" si="14"/>
        <v>1255</v>
      </c>
      <c r="BA37" s="2">
        <v>1200</v>
      </c>
      <c r="BB37" s="2">
        <f t="shared" si="15"/>
        <v>1150</v>
      </c>
      <c r="BC37" s="2">
        <v>1100</v>
      </c>
      <c r="BD37" s="2">
        <f t="shared" si="16"/>
        <v>1055</v>
      </c>
      <c r="BE37" s="2">
        <v>1010</v>
      </c>
      <c r="BH37" s="57" t="s">
        <v>75</v>
      </c>
      <c r="BI37" s="2">
        <v>2740</v>
      </c>
      <c r="BJ37" s="2" t="s">
        <v>135</v>
      </c>
      <c r="BK37" s="2" t="s">
        <v>135</v>
      </c>
      <c r="BL37" s="2" t="s">
        <v>135</v>
      </c>
      <c r="BM37" s="2" t="s">
        <v>135</v>
      </c>
      <c r="BN37" s="2" t="s">
        <v>135</v>
      </c>
      <c r="BO37" s="2">
        <v>2550</v>
      </c>
      <c r="BP37" s="2">
        <v>2510</v>
      </c>
      <c r="BQ37" s="2">
        <v>2470</v>
      </c>
      <c r="BR37" s="2">
        <v>2430</v>
      </c>
      <c r="BS37" s="2">
        <v>2390</v>
      </c>
      <c r="BT37" s="2">
        <v>2350</v>
      </c>
      <c r="BU37" s="2">
        <v>2300</v>
      </c>
      <c r="BV37" s="2">
        <v>2260</v>
      </c>
      <c r="BW37" s="2">
        <v>2210</v>
      </c>
      <c r="BX37" s="2">
        <v>2160</v>
      </c>
      <c r="BY37" s="2">
        <f t="shared" si="17"/>
        <v>2105</v>
      </c>
      <c r="BZ37" s="2">
        <v>2050</v>
      </c>
      <c r="CA37" s="2">
        <f t="shared" si="18"/>
        <v>1995</v>
      </c>
      <c r="CB37" s="2">
        <v>1940</v>
      </c>
      <c r="CC37" s="2">
        <f t="shared" si="19"/>
        <v>1885</v>
      </c>
      <c r="CD37" s="2">
        <v>1830</v>
      </c>
      <c r="CE37" s="2">
        <f t="shared" si="20"/>
        <v>1770</v>
      </c>
      <c r="CF37" s="2">
        <v>1710</v>
      </c>
      <c r="CG37" s="2">
        <f t="shared" si="21"/>
        <v>1655</v>
      </c>
      <c r="CH37" s="2">
        <v>1600</v>
      </c>
      <c r="CI37" s="2">
        <f t="shared" si="22"/>
        <v>1545</v>
      </c>
      <c r="CJ37" s="2">
        <v>1490</v>
      </c>
      <c r="CK37" s="2">
        <f t="shared" si="23"/>
        <v>1430</v>
      </c>
      <c r="CL37" s="2">
        <v>1370</v>
      </c>
      <c r="CM37" s="2">
        <f t="shared" si="24"/>
        <v>1315</v>
      </c>
      <c r="CN37" s="2">
        <v>1260</v>
      </c>
      <c r="CO37" s="2">
        <f t="shared" si="25"/>
        <v>1210</v>
      </c>
      <c r="CP37" s="2">
        <v>1160</v>
      </c>
      <c r="CQ37" s="2">
        <f t="shared" si="26"/>
        <v>1105</v>
      </c>
      <c r="CR37" s="2">
        <v>1050</v>
      </c>
      <c r="CS37" s="2">
        <f t="shared" si="27"/>
        <v>1002</v>
      </c>
      <c r="CT37" s="2">
        <v>954</v>
      </c>
      <c r="CU37" s="2">
        <f t="shared" si="28"/>
        <v>911.5</v>
      </c>
      <c r="CV37" s="2">
        <v>869</v>
      </c>
      <c r="CW37" s="2">
        <f t="shared" si="29"/>
        <v>832</v>
      </c>
      <c r="CX37" s="2">
        <v>795</v>
      </c>
      <c r="CY37" s="2">
        <f t="shared" si="30"/>
        <v>762.5</v>
      </c>
      <c r="CZ37" s="2">
        <v>730</v>
      </c>
      <c r="DA37" s="2">
        <f t="shared" si="31"/>
        <v>701.5</v>
      </c>
      <c r="DB37" s="2">
        <v>673</v>
      </c>
    </row>
    <row r="38" spans="1:106">
      <c r="A38" s="61" t="s">
        <v>76</v>
      </c>
      <c r="B38" s="62">
        <v>3.89</v>
      </c>
      <c r="C38" s="62">
        <v>8.84</v>
      </c>
      <c r="D38" s="62">
        <v>6.79</v>
      </c>
      <c r="E38" s="62">
        <v>4.17</v>
      </c>
      <c r="F38" s="61">
        <v>283</v>
      </c>
      <c r="G38" s="66">
        <v>83.3</v>
      </c>
      <c r="H38" s="50">
        <f t="shared" si="1"/>
        <v>1.6282973621103118</v>
      </c>
      <c r="K38" s="57" t="s">
        <v>76</v>
      </c>
      <c r="L38" s="2">
        <v>3750</v>
      </c>
      <c r="M38" s="2" t="s">
        <v>135</v>
      </c>
      <c r="N38" s="2" t="s">
        <v>135</v>
      </c>
      <c r="O38" s="2" t="s">
        <v>135</v>
      </c>
      <c r="P38" s="2" t="s">
        <v>135</v>
      </c>
      <c r="Q38" s="2" t="s">
        <v>135</v>
      </c>
      <c r="R38" s="2">
        <v>3480</v>
      </c>
      <c r="S38" s="2">
        <v>3440</v>
      </c>
      <c r="T38" s="2">
        <v>3380</v>
      </c>
      <c r="U38" s="2">
        <v>3330</v>
      </c>
      <c r="V38" s="2">
        <v>3270</v>
      </c>
      <c r="W38" s="2">
        <v>3210</v>
      </c>
      <c r="X38" s="2">
        <v>3150</v>
      </c>
      <c r="Y38" s="2">
        <v>3080</v>
      </c>
      <c r="Z38" s="2">
        <v>3010</v>
      </c>
      <c r="AA38" s="2">
        <v>2940</v>
      </c>
      <c r="AB38" s="2">
        <f t="shared" si="2"/>
        <v>2870</v>
      </c>
      <c r="AC38" s="2">
        <v>2800</v>
      </c>
      <c r="AD38" s="2">
        <f t="shared" si="3"/>
        <v>2720</v>
      </c>
      <c r="AE38" s="2">
        <v>2640</v>
      </c>
      <c r="AF38" s="2">
        <f t="shared" si="4"/>
        <v>2565</v>
      </c>
      <c r="AG38" s="2">
        <v>2490</v>
      </c>
      <c r="AH38" s="2">
        <f t="shared" si="5"/>
        <v>2410</v>
      </c>
      <c r="AI38" s="2">
        <v>2330</v>
      </c>
      <c r="AJ38" s="2">
        <f t="shared" si="6"/>
        <v>2250</v>
      </c>
      <c r="AK38" s="2">
        <v>2170</v>
      </c>
      <c r="AL38" s="2">
        <f t="shared" si="7"/>
        <v>2095</v>
      </c>
      <c r="AM38" s="2">
        <v>2020</v>
      </c>
      <c r="AN38" s="2">
        <f t="shared" si="8"/>
        <v>1940</v>
      </c>
      <c r="AO38" s="2">
        <v>1860</v>
      </c>
      <c r="AP38" s="2">
        <f t="shared" si="9"/>
        <v>1785</v>
      </c>
      <c r="AQ38" s="2">
        <v>1710</v>
      </c>
      <c r="AR38" s="2">
        <f t="shared" si="10"/>
        <v>1635</v>
      </c>
      <c r="AS38" s="2">
        <v>1560</v>
      </c>
      <c r="AT38" s="2">
        <f t="shared" si="11"/>
        <v>1490</v>
      </c>
      <c r="AU38" s="2">
        <v>1420</v>
      </c>
      <c r="AV38" s="2">
        <f t="shared" si="12"/>
        <v>1355</v>
      </c>
      <c r="AW38" s="2">
        <v>1290</v>
      </c>
      <c r="AX38" s="2">
        <f t="shared" si="13"/>
        <v>1230</v>
      </c>
      <c r="AY38" s="2">
        <v>1170</v>
      </c>
      <c r="AZ38" s="2">
        <f t="shared" si="14"/>
        <v>1120</v>
      </c>
      <c r="BA38" s="2">
        <v>1070</v>
      </c>
      <c r="BB38" s="2">
        <f t="shared" si="15"/>
        <v>1028</v>
      </c>
      <c r="BC38" s="2">
        <v>986</v>
      </c>
      <c r="BD38" s="2">
        <f t="shared" si="16"/>
        <v>947.5</v>
      </c>
      <c r="BE38" s="2">
        <v>909</v>
      </c>
      <c r="BH38" s="57" t="s">
        <v>76</v>
      </c>
      <c r="BI38" s="2">
        <v>2490</v>
      </c>
      <c r="BJ38" s="2" t="s">
        <v>135</v>
      </c>
      <c r="BK38" s="2" t="s">
        <v>135</v>
      </c>
      <c r="BL38" s="2" t="s">
        <v>135</v>
      </c>
      <c r="BM38" s="2" t="s">
        <v>135</v>
      </c>
      <c r="BN38" s="2" t="s">
        <v>135</v>
      </c>
      <c r="BO38" s="2">
        <v>2320</v>
      </c>
      <c r="BP38" s="2">
        <v>2290</v>
      </c>
      <c r="BQ38" s="2">
        <v>2250</v>
      </c>
      <c r="BR38" s="2">
        <v>2210</v>
      </c>
      <c r="BS38" s="2">
        <v>2180</v>
      </c>
      <c r="BT38" s="2">
        <v>2140</v>
      </c>
      <c r="BU38" s="2">
        <v>2090</v>
      </c>
      <c r="BV38" s="2">
        <v>2050</v>
      </c>
      <c r="BW38" s="2">
        <v>2000</v>
      </c>
      <c r="BX38" s="2">
        <v>1960</v>
      </c>
      <c r="BY38" s="2">
        <f t="shared" si="17"/>
        <v>1910</v>
      </c>
      <c r="BZ38" s="2">
        <v>1860</v>
      </c>
      <c r="CA38" s="2">
        <f t="shared" si="18"/>
        <v>1810</v>
      </c>
      <c r="CB38" s="2">
        <v>1760</v>
      </c>
      <c r="CC38" s="2">
        <f t="shared" si="19"/>
        <v>1710</v>
      </c>
      <c r="CD38" s="2">
        <v>1660</v>
      </c>
      <c r="CE38" s="2">
        <f t="shared" si="20"/>
        <v>1605</v>
      </c>
      <c r="CF38" s="2">
        <v>1550</v>
      </c>
      <c r="CG38" s="2">
        <f t="shared" si="21"/>
        <v>1500</v>
      </c>
      <c r="CH38" s="2">
        <v>1450</v>
      </c>
      <c r="CI38" s="2">
        <f t="shared" si="22"/>
        <v>1395</v>
      </c>
      <c r="CJ38" s="2">
        <v>1340</v>
      </c>
      <c r="CK38" s="2">
        <f t="shared" si="23"/>
        <v>1290</v>
      </c>
      <c r="CL38" s="2">
        <v>1240</v>
      </c>
      <c r="CM38" s="2">
        <f t="shared" si="24"/>
        <v>1190</v>
      </c>
      <c r="CN38" s="2">
        <v>1140</v>
      </c>
      <c r="CO38" s="2">
        <f t="shared" si="25"/>
        <v>1090</v>
      </c>
      <c r="CP38" s="2">
        <v>1040</v>
      </c>
      <c r="CQ38" s="2">
        <f t="shared" si="26"/>
        <v>992.5</v>
      </c>
      <c r="CR38" s="2">
        <v>945</v>
      </c>
      <c r="CS38" s="2">
        <f t="shared" si="27"/>
        <v>901</v>
      </c>
      <c r="CT38" s="2">
        <v>857</v>
      </c>
      <c r="CU38" s="2">
        <f t="shared" si="28"/>
        <v>819</v>
      </c>
      <c r="CV38" s="2">
        <v>781</v>
      </c>
      <c r="CW38" s="2">
        <f t="shared" si="29"/>
        <v>748</v>
      </c>
      <c r="CX38" s="2">
        <v>715</v>
      </c>
      <c r="CY38" s="2">
        <f t="shared" si="30"/>
        <v>685.5</v>
      </c>
      <c r="CZ38" s="2">
        <v>656</v>
      </c>
      <c r="DA38" s="2">
        <f t="shared" si="31"/>
        <v>630.5</v>
      </c>
      <c r="DB38" s="2">
        <v>605</v>
      </c>
    </row>
    <row r="39" spans="1:106">
      <c r="A39" s="61" t="s">
        <v>77</v>
      </c>
      <c r="B39" s="62">
        <v>4.2300000000000004</v>
      </c>
      <c r="C39" s="62">
        <v>9.7100000000000009</v>
      </c>
      <c r="D39" s="62">
        <v>6.71</v>
      </c>
      <c r="E39" s="62">
        <v>4.13</v>
      </c>
      <c r="F39" s="61">
        <v>257</v>
      </c>
      <c r="G39" s="66">
        <v>75.599999999999994</v>
      </c>
      <c r="H39" s="50">
        <f t="shared" si="1"/>
        <v>1.6246973365617434</v>
      </c>
      <c r="K39" s="57" t="s">
        <v>77</v>
      </c>
      <c r="L39" s="2">
        <v>3400</v>
      </c>
      <c r="M39" s="2">
        <v>3330</v>
      </c>
      <c r="N39" s="2">
        <v>3300</v>
      </c>
      <c r="O39" s="2">
        <v>3270</v>
      </c>
      <c r="P39" s="2">
        <v>3240</v>
      </c>
      <c r="Q39" s="2">
        <v>3200</v>
      </c>
      <c r="R39" s="2">
        <v>3160</v>
      </c>
      <c r="S39" s="2">
        <v>3110</v>
      </c>
      <c r="T39" s="2">
        <v>3060</v>
      </c>
      <c r="U39" s="2">
        <v>3010</v>
      </c>
      <c r="V39" s="2">
        <v>2960</v>
      </c>
      <c r="W39" s="2">
        <v>2900</v>
      </c>
      <c r="X39" s="2">
        <v>2850</v>
      </c>
      <c r="Y39" s="2">
        <v>2790</v>
      </c>
      <c r="Z39" s="2">
        <v>2720</v>
      </c>
      <c r="AA39" s="2">
        <v>2660</v>
      </c>
      <c r="AB39" s="2">
        <f t="shared" si="2"/>
        <v>2590</v>
      </c>
      <c r="AC39" s="2">
        <v>2520</v>
      </c>
      <c r="AD39" s="2">
        <f t="shared" si="3"/>
        <v>2450</v>
      </c>
      <c r="AE39" s="2">
        <v>2380</v>
      </c>
      <c r="AF39" s="2">
        <f t="shared" si="4"/>
        <v>2310</v>
      </c>
      <c r="AG39" s="2">
        <v>2240</v>
      </c>
      <c r="AH39" s="2">
        <f t="shared" si="5"/>
        <v>2170</v>
      </c>
      <c r="AI39" s="2">
        <v>2100</v>
      </c>
      <c r="AJ39" s="2">
        <f t="shared" si="6"/>
        <v>2025</v>
      </c>
      <c r="AK39" s="2">
        <v>1950</v>
      </c>
      <c r="AL39" s="2">
        <f t="shared" si="7"/>
        <v>1880</v>
      </c>
      <c r="AM39" s="2">
        <v>1810</v>
      </c>
      <c r="AN39" s="2">
        <f t="shared" si="8"/>
        <v>1740</v>
      </c>
      <c r="AO39" s="2">
        <v>1670</v>
      </c>
      <c r="AP39" s="2">
        <f t="shared" si="9"/>
        <v>1600</v>
      </c>
      <c r="AQ39" s="2">
        <v>1530</v>
      </c>
      <c r="AR39" s="2">
        <f t="shared" si="10"/>
        <v>1465</v>
      </c>
      <c r="AS39" s="2">
        <v>1400</v>
      </c>
      <c r="AT39" s="2">
        <f t="shared" si="11"/>
        <v>1330</v>
      </c>
      <c r="AU39" s="2">
        <v>1260</v>
      </c>
      <c r="AV39" s="2" t="s">
        <v>135</v>
      </c>
      <c r="AW39" s="2" t="s">
        <v>135</v>
      </c>
      <c r="AX39" s="2" t="s">
        <v>135</v>
      </c>
      <c r="AY39" s="2" t="s">
        <v>135</v>
      </c>
      <c r="AZ39" s="2" t="s">
        <v>135</v>
      </c>
      <c r="BA39" s="2" t="s">
        <v>135</v>
      </c>
      <c r="BB39" s="2" t="s">
        <v>135</v>
      </c>
      <c r="BC39" s="2" t="s">
        <v>135</v>
      </c>
      <c r="BD39" s="2" t="s">
        <v>135</v>
      </c>
      <c r="BE39" s="2" t="s">
        <v>135</v>
      </c>
      <c r="BH39" s="57" t="s">
        <v>77</v>
      </c>
      <c r="BI39" s="2">
        <v>2260</v>
      </c>
      <c r="BJ39" s="2">
        <v>2210</v>
      </c>
      <c r="BK39" s="2">
        <v>2200</v>
      </c>
      <c r="BL39" s="2">
        <v>2180</v>
      </c>
      <c r="BM39" s="2">
        <v>2150</v>
      </c>
      <c r="BN39" s="2">
        <v>2130</v>
      </c>
      <c r="BO39" s="2">
        <v>2100</v>
      </c>
      <c r="BP39" s="2">
        <v>2070</v>
      </c>
      <c r="BQ39" s="2">
        <v>2040</v>
      </c>
      <c r="BR39" s="2">
        <v>2010</v>
      </c>
      <c r="BS39" s="2">
        <v>1970</v>
      </c>
      <c r="BT39" s="2">
        <v>1930</v>
      </c>
      <c r="BU39" s="2">
        <v>1890</v>
      </c>
      <c r="BV39" s="2">
        <v>1850</v>
      </c>
      <c r="BW39" s="2">
        <v>1810</v>
      </c>
      <c r="BX39" s="2">
        <v>1770</v>
      </c>
      <c r="BY39" s="2">
        <f t="shared" si="17"/>
        <v>1725</v>
      </c>
      <c r="BZ39" s="2">
        <v>1680</v>
      </c>
      <c r="CA39" s="2">
        <f t="shared" si="18"/>
        <v>1635</v>
      </c>
      <c r="CB39" s="2">
        <v>1590</v>
      </c>
      <c r="CC39" s="2">
        <f t="shared" si="19"/>
        <v>1540</v>
      </c>
      <c r="CD39" s="2">
        <v>1490</v>
      </c>
      <c r="CE39" s="2">
        <f t="shared" si="20"/>
        <v>1445</v>
      </c>
      <c r="CF39" s="2">
        <v>1400</v>
      </c>
      <c r="CG39" s="2">
        <f t="shared" si="21"/>
        <v>1350</v>
      </c>
      <c r="CH39" s="2">
        <v>1300</v>
      </c>
      <c r="CI39" s="2">
        <f t="shared" si="22"/>
        <v>1250</v>
      </c>
      <c r="CJ39" s="2">
        <v>1200</v>
      </c>
      <c r="CK39" s="2">
        <f t="shared" si="23"/>
        <v>1155</v>
      </c>
      <c r="CL39" s="2">
        <v>1110</v>
      </c>
      <c r="CM39" s="2">
        <f t="shared" si="24"/>
        <v>1065</v>
      </c>
      <c r="CN39" s="2">
        <v>1020</v>
      </c>
      <c r="CO39" s="2">
        <f t="shared" si="25"/>
        <v>974</v>
      </c>
      <c r="CP39" s="2">
        <v>928</v>
      </c>
      <c r="CQ39" s="2">
        <f t="shared" si="26"/>
        <v>884.5</v>
      </c>
      <c r="CR39" s="2">
        <v>841</v>
      </c>
      <c r="CS39" s="2" t="s">
        <v>135</v>
      </c>
      <c r="CT39" s="2" t="s">
        <v>135</v>
      </c>
      <c r="CU39" s="2" t="s">
        <v>135</v>
      </c>
      <c r="CV39" s="2" t="s">
        <v>135</v>
      </c>
      <c r="CW39" s="2" t="s">
        <v>135</v>
      </c>
      <c r="CX39" s="2" t="s">
        <v>135</v>
      </c>
      <c r="CY39" s="2" t="s">
        <v>135</v>
      </c>
      <c r="CZ39" s="2" t="s">
        <v>135</v>
      </c>
      <c r="DA39" s="2" t="s">
        <v>135</v>
      </c>
      <c r="DB39" s="2" t="s">
        <v>135</v>
      </c>
    </row>
    <row r="40" spans="1:106">
      <c r="A40" s="61" t="s">
        <v>78</v>
      </c>
      <c r="B40" s="62">
        <v>4.62</v>
      </c>
      <c r="C40" s="66">
        <v>10.7</v>
      </c>
      <c r="D40" s="62">
        <v>6.63</v>
      </c>
      <c r="E40" s="62">
        <v>4.0999999999999996</v>
      </c>
      <c r="F40" s="61">
        <v>233</v>
      </c>
      <c r="G40" s="66">
        <v>68.5</v>
      </c>
      <c r="H40" s="50">
        <f t="shared" si="1"/>
        <v>1.6170731707317074</v>
      </c>
      <c r="K40" s="57" t="s">
        <v>78</v>
      </c>
      <c r="L40" s="2">
        <v>3080</v>
      </c>
      <c r="M40" s="2">
        <v>3010</v>
      </c>
      <c r="N40" s="2">
        <v>2990</v>
      </c>
      <c r="O40" s="2">
        <v>2960</v>
      </c>
      <c r="P40" s="2">
        <v>2930</v>
      </c>
      <c r="Q40" s="2">
        <v>2900</v>
      </c>
      <c r="R40" s="2">
        <v>2860</v>
      </c>
      <c r="S40" s="2">
        <v>2820</v>
      </c>
      <c r="T40" s="2">
        <v>2770</v>
      </c>
      <c r="U40" s="2">
        <v>2730</v>
      </c>
      <c r="V40" s="2">
        <v>2680</v>
      </c>
      <c r="W40" s="2">
        <v>2630</v>
      </c>
      <c r="X40" s="2">
        <v>2570</v>
      </c>
      <c r="Y40" s="2">
        <v>2520</v>
      </c>
      <c r="Z40" s="2">
        <v>2460</v>
      </c>
      <c r="AA40" s="2">
        <v>2400</v>
      </c>
      <c r="AB40" s="2">
        <f t="shared" si="2"/>
        <v>2340</v>
      </c>
      <c r="AC40" s="2">
        <v>2280</v>
      </c>
      <c r="AD40" s="2">
        <f t="shared" si="3"/>
        <v>2215</v>
      </c>
      <c r="AE40" s="2">
        <v>2150</v>
      </c>
      <c r="AF40" s="2">
        <f t="shared" si="4"/>
        <v>2085</v>
      </c>
      <c r="AG40" s="2">
        <v>2020</v>
      </c>
      <c r="AH40" s="2">
        <f t="shared" si="5"/>
        <v>1955</v>
      </c>
      <c r="AI40" s="2">
        <v>1890</v>
      </c>
      <c r="AJ40" s="2">
        <f t="shared" si="6"/>
        <v>1820</v>
      </c>
      <c r="AK40" s="2">
        <v>1750</v>
      </c>
      <c r="AL40" s="2">
        <f t="shared" si="7"/>
        <v>1685</v>
      </c>
      <c r="AM40" s="2">
        <v>1620</v>
      </c>
      <c r="AN40" s="2">
        <f t="shared" si="8"/>
        <v>1555</v>
      </c>
      <c r="AO40" s="2">
        <v>1490</v>
      </c>
      <c r="AP40" s="2">
        <f t="shared" si="9"/>
        <v>1430</v>
      </c>
      <c r="AQ40" s="2">
        <v>1370</v>
      </c>
      <c r="AR40" s="2">
        <f t="shared" si="10"/>
        <v>1310</v>
      </c>
      <c r="AS40" s="2">
        <v>1250</v>
      </c>
      <c r="AT40" s="2">
        <f t="shared" si="11"/>
        <v>1190</v>
      </c>
      <c r="AU40" s="2">
        <v>1130</v>
      </c>
      <c r="AV40" s="2" t="s">
        <v>135</v>
      </c>
      <c r="AW40" s="2" t="s">
        <v>135</v>
      </c>
      <c r="AX40" s="2" t="s">
        <v>135</v>
      </c>
      <c r="AY40" s="2" t="s">
        <v>135</v>
      </c>
      <c r="AZ40" s="2" t="s">
        <v>135</v>
      </c>
      <c r="BA40" s="2" t="s">
        <v>135</v>
      </c>
      <c r="BB40" s="2" t="s">
        <v>135</v>
      </c>
      <c r="BC40" s="2" t="s">
        <v>135</v>
      </c>
      <c r="BD40" s="2" t="s">
        <v>135</v>
      </c>
      <c r="BE40" s="2" t="s">
        <v>135</v>
      </c>
      <c r="BH40" s="57" t="s">
        <v>78</v>
      </c>
      <c r="BI40" s="2">
        <v>2050</v>
      </c>
      <c r="BJ40" s="2">
        <v>2010</v>
      </c>
      <c r="BK40" s="2">
        <v>1990</v>
      </c>
      <c r="BL40" s="2">
        <v>1970</v>
      </c>
      <c r="BM40" s="2">
        <v>1950</v>
      </c>
      <c r="BN40" s="2">
        <v>1930</v>
      </c>
      <c r="BO40" s="2">
        <v>1900</v>
      </c>
      <c r="BP40" s="2">
        <v>1870</v>
      </c>
      <c r="BQ40" s="2">
        <v>1840</v>
      </c>
      <c r="BR40" s="2">
        <v>1810</v>
      </c>
      <c r="BS40" s="2">
        <v>1780</v>
      </c>
      <c r="BT40" s="2">
        <v>1750</v>
      </c>
      <c r="BU40" s="2">
        <v>1710</v>
      </c>
      <c r="BV40" s="2">
        <v>1670</v>
      </c>
      <c r="BW40" s="2">
        <v>1640</v>
      </c>
      <c r="BX40" s="2">
        <v>1600</v>
      </c>
      <c r="BY40" s="2">
        <f t="shared" si="17"/>
        <v>1555</v>
      </c>
      <c r="BZ40" s="2">
        <v>1510</v>
      </c>
      <c r="CA40" s="2">
        <f t="shared" si="18"/>
        <v>1470</v>
      </c>
      <c r="CB40" s="2">
        <v>1430</v>
      </c>
      <c r="CC40" s="2">
        <f t="shared" si="19"/>
        <v>1385</v>
      </c>
      <c r="CD40" s="2">
        <v>1340</v>
      </c>
      <c r="CE40" s="2">
        <f t="shared" si="20"/>
        <v>1300</v>
      </c>
      <c r="CF40" s="2">
        <v>1260</v>
      </c>
      <c r="CG40" s="2">
        <f t="shared" si="21"/>
        <v>1215</v>
      </c>
      <c r="CH40" s="2">
        <v>1170</v>
      </c>
      <c r="CI40" s="2">
        <f t="shared" si="22"/>
        <v>1125</v>
      </c>
      <c r="CJ40" s="2">
        <v>1080</v>
      </c>
      <c r="CK40" s="2">
        <f t="shared" si="23"/>
        <v>1037</v>
      </c>
      <c r="CL40" s="2">
        <v>994</v>
      </c>
      <c r="CM40" s="2">
        <f t="shared" si="24"/>
        <v>952.5</v>
      </c>
      <c r="CN40" s="2">
        <v>911</v>
      </c>
      <c r="CO40" s="2">
        <f t="shared" si="25"/>
        <v>870.5</v>
      </c>
      <c r="CP40" s="2">
        <v>830</v>
      </c>
      <c r="CQ40" s="2">
        <f t="shared" si="26"/>
        <v>790.5</v>
      </c>
      <c r="CR40" s="2">
        <v>751</v>
      </c>
      <c r="CS40" s="2" t="s">
        <v>135</v>
      </c>
      <c r="CT40" s="2" t="s">
        <v>135</v>
      </c>
      <c r="CU40" s="2" t="s">
        <v>135</v>
      </c>
      <c r="CV40" s="2" t="s">
        <v>135</v>
      </c>
      <c r="CW40" s="2" t="s">
        <v>135</v>
      </c>
      <c r="CX40" s="2" t="s">
        <v>135</v>
      </c>
      <c r="CY40" s="2" t="s">
        <v>135</v>
      </c>
      <c r="CZ40" s="2" t="s">
        <v>135</v>
      </c>
      <c r="DA40" s="2" t="s">
        <v>135</v>
      </c>
      <c r="DB40" s="2" t="s">
        <v>135</v>
      </c>
    </row>
    <row r="41" spans="1:106">
      <c r="A41" s="61" t="s">
        <v>79</v>
      </c>
      <c r="B41" s="62">
        <v>5.0599999999999996</v>
      </c>
      <c r="C41" s="66">
        <v>11.6</v>
      </c>
      <c r="D41" s="62">
        <v>6.55</v>
      </c>
      <c r="E41" s="62">
        <v>4.07</v>
      </c>
      <c r="F41" s="61">
        <v>211</v>
      </c>
      <c r="G41" s="66">
        <v>62</v>
      </c>
      <c r="H41" s="50">
        <f t="shared" si="1"/>
        <v>1.6093366093366093</v>
      </c>
      <c r="K41" s="57" t="s">
        <v>79</v>
      </c>
      <c r="L41" s="2">
        <v>2790</v>
      </c>
      <c r="M41" s="2">
        <v>2730</v>
      </c>
      <c r="N41" s="2">
        <v>2700</v>
      </c>
      <c r="O41" s="2">
        <v>2680</v>
      </c>
      <c r="P41" s="2">
        <v>2650</v>
      </c>
      <c r="Q41" s="2">
        <v>2620</v>
      </c>
      <c r="R41" s="2">
        <v>2580</v>
      </c>
      <c r="S41" s="2">
        <v>2550</v>
      </c>
      <c r="T41" s="2">
        <v>2510</v>
      </c>
      <c r="U41" s="2">
        <v>2460</v>
      </c>
      <c r="V41" s="2">
        <v>2420</v>
      </c>
      <c r="W41" s="2">
        <v>2370</v>
      </c>
      <c r="X41" s="2">
        <v>2320</v>
      </c>
      <c r="Y41" s="2">
        <v>2270</v>
      </c>
      <c r="Z41" s="2">
        <v>2220</v>
      </c>
      <c r="AA41" s="2">
        <v>2160</v>
      </c>
      <c r="AB41" s="2">
        <f t="shared" si="2"/>
        <v>2105</v>
      </c>
      <c r="AC41" s="2">
        <v>2050</v>
      </c>
      <c r="AD41" s="2">
        <f t="shared" si="3"/>
        <v>1990</v>
      </c>
      <c r="AE41" s="2">
        <v>1930</v>
      </c>
      <c r="AF41" s="2">
        <f t="shared" si="4"/>
        <v>1875</v>
      </c>
      <c r="AG41" s="2">
        <v>1820</v>
      </c>
      <c r="AH41" s="2">
        <f t="shared" si="5"/>
        <v>1760</v>
      </c>
      <c r="AI41" s="2">
        <v>1700</v>
      </c>
      <c r="AJ41" s="2">
        <f t="shared" si="6"/>
        <v>1635</v>
      </c>
      <c r="AK41" s="2">
        <v>1570</v>
      </c>
      <c r="AL41" s="2">
        <f t="shared" si="7"/>
        <v>1515</v>
      </c>
      <c r="AM41" s="2">
        <v>1460</v>
      </c>
      <c r="AN41" s="2">
        <f t="shared" si="8"/>
        <v>1400</v>
      </c>
      <c r="AO41" s="2">
        <v>1340</v>
      </c>
      <c r="AP41" s="2">
        <f t="shared" si="9"/>
        <v>1280</v>
      </c>
      <c r="AQ41" s="2">
        <v>1220</v>
      </c>
      <c r="AR41" s="2">
        <f t="shared" si="10"/>
        <v>1165</v>
      </c>
      <c r="AS41" s="2">
        <v>1110</v>
      </c>
      <c r="AT41" s="2">
        <f t="shared" si="11"/>
        <v>1060</v>
      </c>
      <c r="AU41" s="2">
        <v>1010</v>
      </c>
      <c r="AV41" s="2" t="s">
        <v>135</v>
      </c>
      <c r="AW41" s="2" t="s">
        <v>135</v>
      </c>
      <c r="AX41" s="2" t="s">
        <v>135</v>
      </c>
      <c r="AY41" s="2" t="s">
        <v>135</v>
      </c>
      <c r="AZ41" s="2" t="s">
        <v>135</v>
      </c>
      <c r="BA41" s="2" t="s">
        <v>135</v>
      </c>
      <c r="BB41" s="2" t="s">
        <v>135</v>
      </c>
      <c r="BC41" s="2" t="s">
        <v>135</v>
      </c>
      <c r="BD41" s="2" t="s">
        <v>135</v>
      </c>
      <c r="BE41" s="2" t="s">
        <v>135</v>
      </c>
      <c r="BH41" s="57" t="s">
        <v>79</v>
      </c>
      <c r="BI41" s="2">
        <v>1860</v>
      </c>
      <c r="BJ41" s="2">
        <v>1810</v>
      </c>
      <c r="BK41" s="2">
        <v>1800</v>
      </c>
      <c r="BL41" s="2">
        <v>1780</v>
      </c>
      <c r="BM41" s="2">
        <v>1760</v>
      </c>
      <c r="BN41" s="2">
        <v>1740</v>
      </c>
      <c r="BO41" s="2">
        <v>1720</v>
      </c>
      <c r="BP41" s="2">
        <v>1690</v>
      </c>
      <c r="BQ41" s="2">
        <v>1670</v>
      </c>
      <c r="BR41" s="2">
        <v>1640</v>
      </c>
      <c r="BS41" s="2">
        <v>1610</v>
      </c>
      <c r="BT41" s="2">
        <v>1580</v>
      </c>
      <c r="BU41" s="2">
        <v>1540</v>
      </c>
      <c r="BV41" s="2">
        <v>1510</v>
      </c>
      <c r="BW41" s="2">
        <v>1480</v>
      </c>
      <c r="BX41" s="2">
        <v>1440</v>
      </c>
      <c r="BY41" s="2">
        <f t="shared" si="17"/>
        <v>1400</v>
      </c>
      <c r="BZ41" s="2">
        <v>1360</v>
      </c>
      <c r="CA41" s="2">
        <f t="shared" si="18"/>
        <v>1325</v>
      </c>
      <c r="CB41" s="2">
        <v>1290</v>
      </c>
      <c r="CC41" s="2">
        <f t="shared" si="19"/>
        <v>1250</v>
      </c>
      <c r="CD41" s="2">
        <v>1210</v>
      </c>
      <c r="CE41" s="2">
        <f t="shared" si="20"/>
        <v>1170</v>
      </c>
      <c r="CF41" s="2">
        <v>1130</v>
      </c>
      <c r="CG41" s="2">
        <f t="shared" si="21"/>
        <v>1090</v>
      </c>
      <c r="CH41" s="2">
        <v>1050</v>
      </c>
      <c r="CI41" s="2">
        <f t="shared" si="22"/>
        <v>1009</v>
      </c>
      <c r="CJ41" s="2">
        <v>968</v>
      </c>
      <c r="CK41" s="2">
        <f t="shared" si="23"/>
        <v>929</v>
      </c>
      <c r="CL41" s="2">
        <v>890</v>
      </c>
      <c r="CM41" s="2">
        <f t="shared" si="24"/>
        <v>852.5</v>
      </c>
      <c r="CN41" s="2">
        <v>815</v>
      </c>
      <c r="CO41" s="2">
        <f t="shared" si="25"/>
        <v>778</v>
      </c>
      <c r="CP41" s="2">
        <v>741</v>
      </c>
      <c r="CQ41" s="2">
        <f t="shared" si="26"/>
        <v>705.5</v>
      </c>
      <c r="CR41" s="2">
        <v>670</v>
      </c>
      <c r="CS41" s="2" t="s">
        <v>135</v>
      </c>
      <c r="CT41" s="2" t="s">
        <v>135</v>
      </c>
      <c r="CU41" s="2" t="s">
        <v>135</v>
      </c>
      <c r="CV41" s="2" t="s">
        <v>135</v>
      </c>
      <c r="CW41" s="2" t="s">
        <v>135</v>
      </c>
      <c r="CX41" s="2" t="s">
        <v>135</v>
      </c>
      <c r="CY41" s="2" t="s">
        <v>135</v>
      </c>
      <c r="CZ41" s="2" t="s">
        <v>135</v>
      </c>
      <c r="DA41" s="2" t="s">
        <v>135</v>
      </c>
      <c r="DB41" s="2" t="s">
        <v>135</v>
      </c>
    </row>
    <row r="42" spans="1:106">
      <c r="A42" s="61" t="s">
        <v>80</v>
      </c>
      <c r="B42" s="62">
        <v>5.45</v>
      </c>
      <c r="C42" s="66">
        <v>12.8</v>
      </c>
      <c r="D42" s="62">
        <v>6.5</v>
      </c>
      <c r="E42" s="62">
        <v>4.05</v>
      </c>
      <c r="F42" s="61">
        <v>193</v>
      </c>
      <c r="G42" s="66">
        <v>56.8</v>
      </c>
      <c r="H42" s="50">
        <f t="shared" si="1"/>
        <v>1.6049382716049383</v>
      </c>
      <c r="K42" s="57" t="s">
        <v>80</v>
      </c>
      <c r="L42" s="2">
        <v>2560</v>
      </c>
      <c r="M42" s="2">
        <v>2500</v>
      </c>
      <c r="N42" s="2">
        <v>2480</v>
      </c>
      <c r="O42" s="2">
        <v>2450</v>
      </c>
      <c r="P42" s="2">
        <v>2430</v>
      </c>
      <c r="Q42" s="2">
        <v>2400</v>
      </c>
      <c r="R42" s="2">
        <v>2360</v>
      </c>
      <c r="S42" s="2">
        <v>2330</v>
      </c>
      <c r="T42" s="2">
        <v>2290</v>
      </c>
      <c r="U42" s="2">
        <v>2250</v>
      </c>
      <c r="V42" s="2">
        <v>2210</v>
      </c>
      <c r="W42" s="2">
        <v>2170</v>
      </c>
      <c r="X42" s="2">
        <v>2120</v>
      </c>
      <c r="Y42" s="2">
        <v>2080</v>
      </c>
      <c r="Z42" s="2">
        <v>2030</v>
      </c>
      <c r="AA42" s="2">
        <v>1980</v>
      </c>
      <c r="AB42" s="2">
        <f t="shared" si="2"/>
        <v>1925</v>
      </c>
      <c r="AC42" s="2">
        <v>1870</v>
      </c>
      <c r="AD42" s="2">
        <f t="shared" si="3"/>
        <v>1820</v>
      </c>
      <c r="AE42" s="2">
        <v>1770</v>
      </c>
      <c r="AF42" s="2">
        <f t="shared" si="4"/>
        <v>1715</v>
      </c>
      <c r="AG42" s="2">
        <v>1660</v>
      </c>
      <c r="AH42" s="2">
        <f t="shared" si="5"/>
        <v>1605</v>
      </c>
      <c r="AI42" s="2">
        <v>1550</v>
      </c>
      <c r="AJ42" s="2">
        <f t="shared" si="6"/>
        <v>1490</v>
      </c>
      <c r="AK42" s="2">
        <v>1430</v>
      </c>
      <c r="AL42" s="2">
        <f t="shared" si="7"/>
        <v>1375</v>
      </c>
      <c r="AM42" s="2">
        <v>1320</v>
      </c>
      <c r="AN42" s="2">
        <f t="shared" si="8"/>
        <v>1270</v>
      </c>
      <c r="AO42" s="2">
        <v>1220</v>
      </c>
      <c r="AP42" s="2">
        <f t="shared" si="9"/>
        <v>1165</v>
      </c>
      <c r="AQ42" s="2">
        <v>1110</v>
      </c>
      <c r="AR42" s="2">
        <f t="shared" si="10"/>
        <v>1060</v>
      </c>
      <c r="AS42" s="2">
        <v>1010</v>
      </c>
      <c r="AT42" s="2">
        <f t="shared" si="11"/>
        <v>962</v>
      </c>
      <c r="AU42" s="2">
        <v>914</v>
      </c>
      <c r="AV42" s="2" t="s">
        <v>135</v>
      </c>
      <c r="AW42" s="2" t="s">
        <v>135</v>
      </c>
      <c r="AX42" s="2" t="s">
        <v>135</v>
      </c>
      <c r="AY42" s="2" t="s">
        <v>135</v>
      </c>
      <c r="AZ42" s="2" t="s">
        <v>135</v>
      </c>
      <c r="BA42" s="2" t="s">
        <v>135</v>
      </c>
      <c r="BB42" s="2" t="s">
        <v>135</v>
      </c>
      <c r="BC42" s="2" t="s">
        <v>135</v>
      </c>
      <c r="BD42" s="2" t="s">
        <v>135</v>
      </c>
      <c r="BE42" s="2" t="s">
        <v>135</v>
      </c>
      <c r="BH42" s="57" t="s">
        <v>80</v>
      </c>
      <c r="BI42" s="2">
        <v>1700</v>
      </c>
      <c r="BJ42" s="2">
        <v>1660</v>
      </c>
      <c r="BK42" s="2">
        <v>1650</v>
      </c>
      <c r="BL42" s="2">
        <v>1630</v>
      </c>
      <c r="BM42" s="2">
        <v>1610</v>
      </c>
      <c r="BN42" s="2">
        <v>1590</v>
      </c>
      <c r="BO42" s="2">
        <v>1570</v>
      </c>
      <c r="BP42" s="2">
        <v>1550</v>
      </c>
      <c r="BQ42" s="2">
        <v>1530</v>
      </c>
      <c r="BR42" s="2">
        <v>1500</v>
      </c>
      <c r="BS42" s="2">
        <v>1470</v>
      </c>
      <c r="BT42" s="2">
        <v>1440</v>
      </c>
      <c r="BU42" s="2">
        <v>1410</v>
      </c>
      <c r="BV42" s="2">
        <v>1380</v>
      </c>
      <c r="BW42" s="2">
        <v>1350</v>
      </c>
      <c r="BX42" s="2">
        <v>1320</v>
      </c>
      <c r="BY42" s="2">
        <f t="shared" si="17"/>
        <v>1285</v>
      </c>
      <c r="BZ42" s="2">
        <v>1250</v>
      </c>
      <c r="CA42" s="2">
        <f t="shared" si="18"/>
        <v>1210</v>
      </c>
      <c r="CB42" s="2">
        <v>1170</v>
      </c>
      <c r="CC42" s="2">
        <f t="shared" si="19"/>
        <v>1135</v>
      </c>
      <c r="CD42" s="2">
        <v>1100</v>
      </c>
      <c r="CE42" s="2">
        <f t="shared" si="20"/>
        <v>1065</v>
      </c>
      <c r="CF42" s="2">
        <v>1030</v>
      </c>
      <c r="CG42" s="2">
        <f t="shared" si="21"/>
        <v>992</v>
      </c>
      <c r="CH42" s="2">
        <v>954</v>
      </c>
      <c r="CI42" s="2">
        <f t="shared" si="22"/>
        <v>917.5</v>
      </c>
      <c r="CJ42" s="2">
        <v>881</v>
      </c>
      <c r="CK42" s="2">
        <f t="shared" si="23"/>
        <v>845.5</v>
      </c>
      <c r="CL42" s="2">
        <v>810</v>
      </c>
      <c r="CM42" s="2">
        <f t="shared" si="24"/>
        <v>775</v>
      </c>
      <c r="CN42" s="2">
        <v>740</v>
      </c>
      <c r="CO42" s="2">
        <f t="shared" si="25"/>
        <v>706.5</v>
      </c>
      <c r="CP42" s="2">
        <v>673</v>
      </c>
      <c r="CQ42" s="2">
        <f t="shared" si="26"/>
        <v>640.5</v>
      </c>
      <c r="CR42" s="2">
        <v>608</v>
      </c>
      <c r="CS42" s="2" t="s">
        <v>135</v>
      </c>
      <c r="CT42" s="2" t="s">
        <v>135</v>
      </c>
      <c r="CU42" s="2" t="s">
        <v>135</v>
      </c>
      <c r="CV42" s="2" t="s">
        <v>135</v>
      </c>
      <c r="CW42" s="2" t="s">
        <v>135</v>
      </c>
      <c r="CX42" s="2" t="s">
        <v>135</v>
      </c>
      <c r="CY42" s="2" t="s">
        <v>135</v>
      </c>
      <c r="CZ42" s="2" t="s">
        <v>135</v>
      </c>
      <c r="DA42" s="2" t="s">
        <v>135</v>
      </c>
      <c r="DB42" s="2" t="s">
        <v>135</v>
      </c>
    </row>
    <row r="43" spans="1:106">
      <c r="A43" s="61" t="s">
        <v>81</v>
      </c>
      <c r="B43" s="62">
        <v>5.97</v>
      </c>
      <c r="C43" s="66">
        <v>13.7</v>
      </c>
      <c r="D43" s="62">
        <v>6.43</v>
      </c>
      <c r="E43" s="62">
        <v>4.0199999999999996</v>
      </c>
      <c r="F43" s="61">
        <v>176</v>
      </c>
      <c r="G43" s="66">
        <v>51.8</v>
      </c>
      <c r="H43" s="50">
        <f t="shared" si="1"/>
        <v>1.599502487562189</v>
      </c>
      <c r="K43" s="57" t="s">
        <v>81</v>
      </c>
      <c r="L43" s="2">
        <v>2330</v>
      </c>
      <c r="M43" s="2">
        <v>2280</v>
      </c>
      <c r="N43" s="2">
        <v>2260</v>
      </c>
      <c r="O43" s="2">
        <v>2240</v>
      </c>
      <c r="P43" s="2">
        <v>2210</v>
      </c>
      <c r="Q43" s="2">
        <v>2180</v>
      </c>
      <c r="R43" s="2">
        <v>2150</v>
      </c>
      <c r="S43" s="2">
        <v>2120</v>
      </c>
      <c r="T43" s="2">
        <v>2090</v>
      </c>
      <c r="U43" s="2">
        <v>2050</v>
      </c>
      <c r="V43" s="2">
        <v>2010</v>
      </c>
      <c r="W43" s="2">
        <v>1970</v>
      </c>
      <c r="X43" s="2">
        <v>1930</v>
      </c>
      <c r="Y43" s="2">
        <v>1890</v>
      </c>
      <c r="Z43" s="2">
        <v>1840</v>
      </c>
      <c r="AA43" s="2">
        <v>1800</v>
      </c>
      <c r="AB43" s="2">
        <f t="shared" si="2"/>
        <v>1750</v>
      </c>
      <c r="AC43" s="2">
        <v>1700</v>
      </c>
      <c r="AD43" s="2">
        <f t="shared" si="3"/>
        <v>1650</v>
      </c>
      <c r="AE43" s="2">
        <v>1600</v>
      </c>
      <c r="AF43" s="2">
        <f t="shared" si="4"/>
        <v>1550</v>
      </c>
      <c r="AG43" s="2">
        <v>1500</v>
      </c>
      <c r="AH43" s="2">
        <f t="shared" si="5"/>
        <v>1450</v>
      </c>
      <c r="AI43" s="2">
        <v>1400</v>
      </c>
      <c r="AJ43" s="2">
        <f t="shared" si="6"/>
        <v>1350</v>
      </c>
      <c r="AK43" s="2">
        <v>1300</v>
      </c>
      <c r="AL43" s="2">
        <f t="shared" si="7"/>
        <v>1250</v>
      </c>
      <c r="AM43" s="2">
        <v>1200</v>
      </c>
      <c r="AN43" s="2">
        <f t="shared" si="8"/>
        <v>1150</v>
      </c>
      <c r="AO43" s="2">
        <v>1100</v>
      </c>
      <c r="AP43" s="2">
        <f t="shared" si="9"/>
        <v>1050</v>
      </c>
      <c r="AQ43" s="2">
        <v>1000</v>
      </c>
      <c r="AR43" s="2">
        <f t="shared" si="10"/>
        <v>954.5</v>
      </c>
      <c r="AS43" s="2">
        <v>909</v>
      </c>
      <c r="AT43" s="2">
        <f t="shared" si="11"/>
        <v>865</v>
      </c>
      <c r="AU43" s="2">
        <v>821</v>
      </c>
      <c r="AV43" s="2" t="s">
        <v>135</v>
      </c>
      <c r="AW43" s="2" t="s">
        <v>135</v>
      </c>
      <c r="AX43" s="2" t="s">
        <v>135</v>
      </c>
      <c r="AY43" s="2" t="s">
        <v>135</v>
      </c>
      <c r="AZ43" s="2" t="s">
        <v>135</v>
      </c>
      <c r="BA43" s="2" t="s">
        <v>135</v>
      </c>
      <c r="BB43" s="2" t="s">
        <v>135</v>
      </c>
      <c r="BC43" s="2" t="s">
        <v>135</v>
      </c>
      <c r="BD43" s="2" t="s">
        <v>135</v>
      </c>
      <c r="BE43" s="2" t="s">
        <v>135</v>
      </c>
      <c r="BH43" s="57" t="s">
        <v>81</v>
      </c>
      <c r="BI43" s="2">
        <v>1550</v>
      </c>
      <c r="BJ43" s="2">
        <v>1510</v>
      </c>
      <c r="BK43" s="2">
        <v>1500</v>
      </c>
      <c r="BL43" s="2">
        <v>1490</v>
      </c>
      <c r="BM43" s="2">
        <v>1470</v>
      </c>
      <c r="BN43" s="2">
        <v>1450</v>
      </c>
      <c r="BO43" s="2">
        <v>1430</v>
      </c>
      <c r="BP43" s="2">
        <v>1410</v>
      </c>
      <c r="BQ43" s="2">
        <v>1390</v>
      </c>
      <c r="BR43" s="2">
        <v>1360</v>
      </c>
      <c r="BS43" s="2">
        <v>1340</v>
      </c>
      <c r="BT43" s="2">
        <v>1310</v>
      </c>
      <c r="BU43" s="2">
        <v>1280</v>
      </c>
      <c r="BV43" s="2">
        <v>1260</v>
      </c>
      <c r="BW43" s="2">
        <v>1230</v>
      </c>
      <c r="BX43" s="2">
        <v>1200</v>
      </c>
      <c r="BY43" s="2">
        <f t="shared" si="17"/>
        <v>1165</v>
      </c>
      <c r="BZ43" s="2">
        <v>1130</v>
      </c>
      <c r="CA43" s="2">
        <f t="shared" si="18"/>
        <v>1100</v>
      </c>
      <c r="CB43" s="2">
        <v>1070</v>
      </c>
      <c r="CC43" s="2">
        <f t="shared" si="19"/>
        <v>1034</v>
      </c>
      <c r="CD43" s="2">
        <v>998</v>
      </c>
      <c r="CE43" s="2">
        <f t="shared" si="20"/>
        <v>964.5</v>
      </c>
      <c r="CF43" s="2">
        <v>931</v>
      </c>
      <c r="CG43" s="2">
        <f t="shared" si="21"/>
        <v>897</v>
      </c>
      <c r="CH43" s="2">
        <v>863</v>
      </c>
      <c r="CI43" s="2">
        <f t="shared" si="22"/>
        <v>829.5</v>
      </c>
      <c r="CJ43" s="2">
        <v>796</v>
      </c>
      <c r="CK43" s="2">
        <f t="shared" si="23"/>
        <v>763</v>
      </c>
      <c r="CL43" s="2">
        <v>730</v>
      </c>
      <c r="CM43" s="2">
        <f t="shared" si="24"/>
        <v>698.5</v>
      </c>
      <c r="CN43" s="2">
        <v>667</v>
      </c>
      <c r="CO43" s="2">
        <f t="shared" si="25"/>
        <v>636</v>
      </c>
      <c r="CP43" s="2">
        <v>605</v>
      </c>
      <c r="CQ43" s="2">
        <f t="shared" si="26"/>
        <v>575.5</v>
      </c>
      <c r="CR43" s="2">
        <v>546</v>
      </c>
      <c r="CS43" s="2" t="s">
        <v>135</v>
      </c>
      <c r="CT43" s="2" t="s">
        <v>135</v>
      </c>
      <c r="CU43" s="2" t="s">
        <v>135</v>
      </c>
      <c r="CV43" s="2" t="s">
        <v>135</v>
      </c>
      <c r="CW43" s="2" t="s">
        <v>135</v>
      </c>
      <c r="CX43" s="2" t="s">
        <v>135</v>
      </c>
      <c r="CY43" s="2" t="s">
        <v>135</v>
      </c>
      <c r="CZ43" s="2" t="s">
        <v>135</v>
      </c>
      <c r="DA43" s="2" t="s">
        <v>135</v>
      </c>
      <c r="DB43" s="2" t="s">
        <v>135</v>
      </c>
    </row>
    <row r="44" spans="1:106">
      <c r="A44" s="61" t="s">
        <v>82</v>
      </c>
      <c r="B44" s="62">
        <v>6.54</v>
      </c>
      <c r="C44" s="66">
        <v>15.3</v>
      </c>
      <c r="D44" s="62">
        <v>6.38</v>
      </c>
      <c r="E44" s="62">
        <v>4</v>
      </c>
      <c r="F44" s="61">
        <v>159</v>
      </c>
      <c r="G44" s="66">
        <v>46.7</v>
      </c>
      <c r="H44" s="50">
        <f t="shared" si="1"/>
        <v>1.595</v>
      </c>
      <c r="K44" s="57" t="s">
        <v>82</v>
      </c>
      <c r="L44" s="2">
        <v>2100</v>
      </c>
      <c r="M44" s="2">
        <v>2050</v>
      </c>
      <c r="N44" s="2">
        <v>2030</v>
      </c>
      <c r="O44" s="2">
        <v>2010</v>
      </c>
      <c r="P44" s="2">
        <v>1990</v>
      </c>
      <c r="Q44" s="2">
        <v>1970</v>
      </c>
      <c r="R44" s="2">
        <v>1940</v>
      </c>
      <c r="S44" s="2">
        <v>1910</v>
      </c>
      <c r="T44" s="2">
        <v>1880</v>
      </c>
      <c r="U44" s="2">
        <v>1850</v>
      </c>
      <c r="V44" s="2">
        <v>1810</v>
      </c>
      <c r="W44" s="2">
        <v>1780</v>
      </c>
      <c r="X44" s="2">
        <v>1740</v>
      </c>
      <c r="Y44" s="2">
        <v>1700</v>
      </c>
      <c r="Z44" s="2">
        <v>1660</v>
      </c>
      <c r="AA44" s="2">
        <v>1620</v>
      </c>
      <c r="AB44" s="2">
        <f t="shared" si="2"/>
        <v>1575</v>
      </c>
      <c r="AC44" s="2">
        <v>1530</v>
      </c>
      <c r="AD44" s="2">
        <f t="shared" si="3"/>
        <v>1485</v>
      </c>
      <c r="AE44" s="2">
        <v>1440</v>
      </c>
      <c r="AF44" s="2">
        <f t="shared" si="4"/>
        <v>1395</v>
      </c>
      <c r="AG44" s="2">
        <v>1350</v>
      </c>
      <c r="AH44" s="2">
        <f t="shared" si="5"/>
        <v>1300</v>
      </c>
      <c r="AI44" s="2">
        <v>1250</v>
      </c>
      <c r="AJ44" s="2">
        <f t="shared" si="6"/>
        <v>1205</v>
      </c>
      <c r="AK44" s="2">
        <v>1160</v>
      </c>
      <c r="AL44" s="2">
        <f t="shared" si="7"/>
        <v>1115</v>
      </c>
      <c r="AM44" s="2">
        <v>1070</v>
      </c>
      <c r="AN44" s="2">
        <f t="shared" si="8"/>
        <v>1026</v>
      </c>
      <c r="AO44" s="2">
        <v>982</v>
      </c>
      <c r="AP44" s="2">
        <f t="shared" si="9"/>
        <v>939</v>
      </c>
      <c r="AQ44" s="2">
        <v>896</v>
      </c>
      <c r="AR44" s="2">
        <f t="shared" si="10"/>
        <v>854</v>
      </c>
      <c r="AS44" s="2">
        <v>812</v>
      </c>
      <c r="AT44" s="2">
        <f t="shared" si="11"/>
        <v>772.5</v>
      </c>
      <c r="AU44" s="2">
        <v>733</v>
      </c>
      <c r="AV44" s="2" t="s">
        <v>135</v>
      </c>
      <c r="AW44" s="2" t="s">
        <v>135</v>
      </c>
      <c r="AX44" s="2" t="s">
        <v>135</v>
      </c>
      <c r="AY44" s="2" t="s">
        <v>135</v>
      </c>
      <c r="AZ44" s="2" t="s">
        <v>135</v>
      </c>
      <c r="BA44" s="2" t="s">
        <v>135</v>
      </c>
      <c r="BB44" s="2" t="s">
        <v>135</v>
      </c>
      <c r="BC44" s="2" t="s">
        <v>135</v>
      </c>
      <c r="BD44" s="2" t="s">
        <v>135</v>
      </c>
      <c r="BE44" s="2" t="s">
        <v>135</v>
      </c>
      <c r="BH44" s="57" t="s">
        <v>82</v>
      </c>
      <c r="BI44" s="2">
        <v>1400</v>
      </c>
      <c r="BJ44" s="2">
        <v>1370</v>
      </c>
      <c r="BK44" s="2">
        <v>1350</v>
      </c>
      <c r="BL44" s="2">
        <v>1340</v>
      </c>
      <c r="BM44" s="2">
        <v>1330</v>
      </c>
      <c r="BN44" s="2">
        <v>1310</v>
      </c>
      <c r="BO44" s="2">
        <v>1290</v>
      </c>
      <c r="BP44" s="2">
        <v>1270</v>
      </c>
      <c r="BQ44" s="2">
        <v>1250</v>
      </c>
      <c r="BR44" s="2">
        <v>1230</v>
      </c>
      <c r="BS44" s="2">
        <v>1210</v>
      </c>
      <c r="BT44" s="2">
        <v>1180</v>
      </c>
      <c r="BU44" s="2">
        <v>1160</v>
      </c>
      <c r="BV44" s="2">
        <v>1130</v>
      </c>
      <c r="BW44" s="2">
        <v>1100</v>
      </c>
      <c r="BX44" s="2">
        <v>1070</v>
      </c>
      <c r="BY44" s="2">
        <f t="shared" si="17"/>
        <v>1045</v>
      </c>
      <c r="BZ44" s="2">
        <v>1020</v>
      </c>
      <c r="CA44" s="2">
        <f t="shared" si="18"/>
        <v>988.5</v>
      </c>
      <c r="CB44" s="2">
        <v>957</v>
      </c>
      <c r="CC44" s="2">
        <f t="shared" si="19"/>
        <v>926.5</v>
      </c>
      <c r="CD44" s="2">
        <v>896</v>
      </c>
      <c r="CE44" s="2">
        <f t="shared" si="20"/>
        <v>865.5</v>
      </c>
      <c r="CF44" s="2">
        <v>835</v>
      </c>
      <c r="CG44" s="2">
        <f t="shared" si="21"/>
        <v>804</v>
      </c>
      <c r="CH44" s="2">
        <v>773</v>
      </c>
      <c r="CI44" s="2">
        <f t="shared" si="22"/>
        <v>743</v>
      </c>
      <c r="CJ44" s="2">
        <v>713</v>
      </c>
      <c r="CK44" s="2">
        <f t="shared" si="23"/>
        <v>683</v>
      </c>
      <c r="CL44" s="2">
        <v>653</v>
      </c>
      <c r="CM44" s="2">
        <f t="shared" si="24"/>
        <v>624.5</v>
      </c>
      <c r="CN44" s="2">
        <v>596</v>
      </c>
      <c r="CO44" s="2">
        <f t="shared" si="25"/>
        <v>568</v>
      </c>
      <c r="CP44" s="2">
        <v>540</v>
      </c>
      <c r="CQ44" s="2">
        <f t="shared" si="26"/>
        <v>513.5</v>
      </c>
      <c r="CR44" s="2">
        <v>487</v>
      </c>
      <c r="CS44" s="2" t="s">
        <v>135</v>
      </c>
      <c r="CT44" s="2" t="s">
        <v>135</v>
      </c>
      <c r="CU44" s="2" t="s">
        <v>135</v>
      </c>
      <c r="CV44" s="2" t="s">
        <v>135</v>
      </c>
      <c r="CW44" s="2" t="s">
        <v>135</v>
      </c>
      <c r="CX44" s="2" t="s">
        <v>135</v>
      </c>
      <c r="CY44" s="2" t="s">
        <v>135</v>
      </c>
      <c r="CZ44" s="2" t="s">
        <v>135</v>
      </c>
      <c r="DA44" s="2" t="s">
        <v>135</v>
      </c>
      <c r="DB44" s="2" t="s">
        <v>135</v>
      </c>
    </row>
    <row r="45" spans="1:106">
      <c r="A45" s="61" t="s">
        <v>83</v>
      </c>
      <c r="B45" s="62">
        <v>7.11</v>
      </c>
      <c r="C45" s="66">
        <v>16.8</v>
      </c>
      <c r="D45" s="62">
        <v>6.33</v>
      </c>
      <c r="E45" s="62">
        <v>3.98</v>
      </c>
      <c r="F45" s="61">
        <v>145</v>
      </c>
      <c r="G45" s="66">
        <v>42.7</v>
      </c>
      <c r="H45" s="50">
        <f t="shared" si="1"/>
        <v>1.5904522613065326</v>
      </c>
      <c r="K45" s="57" t="s">
        <v>83</v>
      </c>
      <c r="L45" s="2">
        <v>1920</v>
      </c>
      <c r="M45" s="2">
        <v>1880</v>
      </c>
      <c r="N45" s="2">
        <v>1860</v>
      </c>
      <c r="O45" s="2">
        <v>1840</v>
      </c>
      <c r="P45" s="2">
        <v>1820</v>
      </c>
      <c r="Q45" s="2">
        <v>1800</v>
      </c>
      <c r="R45" s="2">
        <v>1770</v>
      </c>
      <c r="S45" s="2">
        <v>1750</v>
      </c>
      <c r="T45" s="2">
        <v>1720</v>
      </c>
      <c r="U45" s="2">
        <v>1690</v>
      </c>
      <c r="V45" s="2">
        <v>1650</v>
      </c>
      <c r="W45" s="2">
        <v>1620</v>
      </c>
      <c r="X45" s="2">
        <v>1590</v>
      </c>
      <c r="Y45" s="2">
        <v>1550</v>
      </c>
      <c r="Z45" s="2">
        <v>1510</v>
      </c>
      <c r="AA45" s="2">
        <v>1470</v>
      </c>
      <c r="AB45" s="2">
        <f t="shared" si="2"/>
        <v>1430</v>
      </c>
      <c r="AC45" s="2">
        <v>1390</v>
      </c>
      <c r="AD45" s="2">
        <f t="shared" si="3"/>
        <v>1350</v>
      </c>
      <c r="AE45" s="2">
        <v>1310</v>
      </c>
      <c r="AF45" s="2">
        <f t="shared" si="4"/>
        <v>1270</v>
      </c>
      <c r="AG45" s="2">
        <v>1230</v>
      </c>
      <c r="AH45" s="2">
        <f t="shared" si="5"/>
        <v>1185</v>
      </c>
      <c r="AI45" s="2">
        <v>1140</v>
      </c>
      <c r="AJ45" s="2">
        <f t="shared" si="6"/>
        <v>1100</v>
      </c>
      <c r="AK45" s="2">
        <v>1060</v>
      </c>
      <c r="AL45" s="2">
        <f t="shared" si="7"/>
        <v>1016.5</v>
      </c>
      <c r="AM45" s="2">
        <v>973</v>
      </c>
      <c r="AN45" s="2">
        <f t="shared" si="8"/>
        <v>932</v>
      </c>
      <c r="AO45" s="2">
        <v>891</v>
      </c>
      <c r="AP45" s="2">
        <f t="shared" si="9"/>
        <v>851.5</v>
      </c>
      <c r="AQ45" s="2">
        <v>812</v>
      </c>
      <c r="AR45" s="2">
        <f t="shared" si="10"/>
        <v>773.5</v>
      </c>
      <c r="AS45" s="2">
        <v>735</v>
      </c>
      <c r="AT45" s="2">
        <f t="shared" si="11"/>
        <v>699</v>
      </c>
      <c r="AU45" s="2">
        <v>663</v>
      </c>
      <c r="AV45" s="2" t="s">
        <v>135</v>
      </c>
      <c r="AW45" s="2" t="s">
        <v>135</v>
      </c>
      <c r="AX45" s="2" t="s">
        <v>135</v>
      </c>
      <c r="AY45" s="2" t="s">
        <v>135</v>
      </c>
      <c r="AZ45" s="2" t="s">
        <v>135</v>
      </c>
      <c r="BA45" s="2" t="s">
        <v>135</v>
      </c>
      <c r="BB45" s="2" t="s">
        <v>135</v>
      </c>
      <c r="BC45" s="2" t="s">
        <v>135</v>
      </c>
      <c r="BD45" s="2" t="s">
        <v>135</v>
      </c>
      <c r="BE45" s="2" t="s">
        <v>135</v>
      </c>
      <c r="BH45" s="57" t="s">
        <v>83</v>
      </c>
      <c r="BI45" s="2">
        <v>1280</v>
      </c>
      <c r="BJ45" s="2">
        <v>1250</v>
      </c>
      <c r="BK45" s="2">
        <v>1240</v>
      </c>
      <c r="BL45" s="2">
        <v>1230</v>
      </c>
      <c r="BM45" s="2">
        <v>1210</v>
      </c>
      <c r="BN45" s="2">
        <v>1200</v>
      </c>
      <c r="BO45" s="2">
        <v>1180</v>
      </c>
      <c r="BP45" s="2">
        <v>1160</v>
      </c>
      <c r="BQ45" s="2">
        <v>1140</v>
      </c>
      <c r="BR45" s="2">
        <v>1120</v>
      </c>
      <c r="BS45" s="2">
        <v>1100</v>
      </c>
      <c r="BT45" s="2">
        <v>1080</v>
      </c>
      <c r="BU45" s="2">
        <v>1060</v>
      </c>
      <c r="BV45" s="2">
        <v>1030</v>
      </c>
      <c r="BW45" s="2">
        <v>1010</v>
      </c>
      <c r="BX45" s="2">
        <v>980</v>
      </c>
      <c r="BY45" s="2">
        <f t="shared" si="17"/>
        <v>953.5</v>
      </c>
      <c r="BZ45" s="2">
        <v>927</v>
      </c>
      <c r="CA45" s="2">
        <f t="shared" si="18"/>
        <v>899.5</v>
      </c>
      <c r="CB45" s="2">
        <v>872</v>
      </c>
      <c r="CC45" s="2">
        <f t="shared" si="19"/>
        <v>844</v>
      </c>
      <c r="CD45" s="2">
        <v>816</v>
      </c>
      <c r="CE45" s="2">
        <f t="shared" si="20"/>
        <v>787.5</v>
      </c>
      <c r="CF45" s="2">
        <v>759</v>
      </c>
      <c r="CG45" s="2">
        <f t="shared" si="21"/>
        <v>731</v>
      </c>
      <c r="CH45" s="2">
        <v>703</v>
      </c>
      <c r="CI45" s="2">
        <f t="shared" si="22"/>
        <v>675</v>
      </c>
      <c r="CJ45" s="2">
        <v>647</v>
      </c>
      <c r="CK45" s="2">
        <f t="shared" si="23"/>
        <v>620</v>
      </c>
      <c r="CL45" s="2">
        <v>593</v>
      </c>
      <c r="CM45" s="2">
        <f t="shared" si="24"/>
        <v>566.5</v>
      </c>
      <c r="CN45" s="2">
        <v>540</v>
      </c>
      <c r="CO45" s="2">
        <f t="shared" si="25"/>
        <v>514.5</v>
      </c>
      <c r="CP45" s="2">
        <v>489</v>
      </c>
      <c r="CQ45" s="2">
        <f t="shared" si="26"/>
        <v>465</v>
      </c>
      <c r="CR45" s="2">
        <v>441</v>
      </c>
      <c r="CS45" s="2" t="s">
        <v>135</v>
      </c>
      <c r="CT45" s="2" t="s">
        <v>135</v>
      </c>
      <c r="CU45" s="2" t="s">
        <v>135</v>
      </c>
      <c r="CV45" s="2" t="s">
        <v>135</v>
      </c>
      <c r="CW45" s="2" t="s">
        <v>135</v>
      </c>
      <c r="CX45" s="2" t="s">
        <v>135</v>
      </c>
      <c r="CY45" s="2" t="s">
        <v>135</v>
      </c>
      <c r="CZ45" s="2" t="s">
        <v>135</v>
      </c>
      <c r="DA45" s="2" t="s">
        <v>135</v>
      </c>
      <c r="DB45" s="2" t="s">
        <v>135</v>
      </c>
    </row>
    <row r="46" spans="1:106">
      <c r="A46" s="61" t="s">
        <v>84</v>
      </c>
      <c r="B46" s="62">
        <v>7.15</v>
      </c>
      <c r="C46" s="66">
        <v>17.7</v>
      </c>
      <c r="D46" s="62">
        <v>6.28</v>
      </c>
      <c r="E46" s="62">
        <v>3.76</v>
      </c>
      <c r="F46" s="61">
        <v>132</v>
      </c>
      <c r="G46" s="66">
        <v>38.799999999999997</v>
      </c>
      <c r="H46" s="50">
        <f t="shared" si="1"/>
        <v>1.6702127659574471</v>
      </c>
      <c r="K46" s="57" t="s">
        <v>84</v>
      </c>
      <c r="L46" s="2">
        <v>1750</v>
      </c>
      <c r="M46" s="2">
        <v>1700</v>
      </c>
      <c r="N46" s="2">
        <v>1680</v>
      </c>
      <c r="O46" s="2">
        <v>1660</v>
      </c>
      <c r="P46" s="2">
        <v>1640</v>
      </c>
      <c r="Q46" s="2">
        <v>1620</v>
      </c>
      <c r="R46" s="2">
        <v>1600</v>
      </c>
      <c r="S46" s="2">
        <v>1570</v>
      </c>
      <c r="T46" s="2">
        <v>1540</v>
      </c>
      <c r="U46" s="2">
        <v>1510</v>
      </c>
      <c r="V46" s="2">
        <v>1480</v>
      </c>
      <c r="W46" s="2">
        <v>1440</v>
      </c>
      <c r="X46" s="2">
        <v>1410</v>
      </c>
      <c r="Y46" s="2">
        <v>1370</v>
      </c>
      <c r="Z46" s="2">
        <v>1330</v>
      </c>
      <c r="AA46" s="2">
        <v>1300</v>
      </c>
      <c r="AB46" s="2">
        <f t="shared" si="2"/>
        <v>1260</v>
      </c>
      <c r="AC46" s="2">
        <v>1220</v>
      </c>
      <c r="AD46" s="2">
        <f t="shared" si="3"/>
        <v>1180</v>
      </c>
      <c r="AE46" s="2">
        <v>1140</v>
      </c>
      <c r="AF46" s="2">
        <f t="shared" si="4"/>
        <v>1100</v>
      </c>
      <c r="AG46" s="2">
        <v>1060</v>
      </c>
      <c r="AH46" s="2">
        <f t="shared" si="5"/>
        <v>1017</v>
      </c>
      <c r="AI46" s="2">
        <v>974</v>
      </c>
      <c r="AJ46" s="2">
        <f t="shared" si="6"/>
        <v>933.5</v>
      </c>
      <c r="AK46" s="2">
        <v>893</v>
      </c>
      <c r="AL46" s="2">
        <f t="shared" si="7"/>
        <v>853.5</v>
      </c>
      <c r="AM46" s="2">
        <v>814</v>
      </c>
      <c r="AN46" s="2">
        <f t="shared" si="8"/>
        <v>776</v>
      </c>
      <c r="AO46" s="2">
        <v>738</v>
      </c>
      <c r="AP46" s="2">
        <f t="shared" si="9"/>
        <v>701</v>
      </c>
      <c r="AQ46" s="2">
        <v>664</v>
      </c>
      <c r="AR46" s="2">
        <f t="shared" si="10"/>
        <v>630</v>
      </c>
      <c r="AS46" s="2">
        <v>596</v>
      </c>
      <c r="AT46" s="2">
        <f t="shared" si="11"/>
        <v>567</v>
      </c>
      <c r="AU46" s="2">
        <v>538</v>
      </c>
      <c r="AV46" s="2" t="s">
        <v>135</v>
      </c>
      <c r="AW46" s="2" t="s">
        <v>135</v>
      </c>
      <c r="AX46" s="2" t="s">
        <v>135</v>
      </c>
      <c r="AY46" s="2" t="s">
        <v>135</v>
      </c>
      <c r="AZ46" s="2" t="s">
        <v>135</v>
      </c>
      <c r="BA46" s="2" t="s">
        <v>135</v>
      </c>
      <c r="BB46" s="2" t="s">
        <v>135</v>
      </c>
      <c r="BC46" s="2" t="s">
        <v>135</v>
      </c>
      <c r="BD46" s="2" t="s">
        <v>135</v>
      </c>
      <c r="BE46" s="2" t="s">
        <v>135</v>
      </c>
      <c r="BH46" s="57" t="s">
        <v>84</v>
      </c>
      <c r="BI46" s="2">
        <v>1160</v>
      </c>
      <c r="BJ46" s="2">
        <v>1130</v>
      </c>
      <c r="BK46" s="2">
        <v>1120</v>
      </c>
      <c r="BL46" s="2">
        <v>1110</v>
      </c>
      <c r="BM46" s="2">
        <v>1090</v>
      </c>
      <c r="BN46" s="2">
        <v>1080</v>
      </c>
      <c r="BO46" s="2">
        <v>1060</v>
      </c>
      <c r="BP46" s="2">
        <v>1040</v>
      </c>
      <c r="BQ46" s="2">
        <v>1020</v>
      </c>
      <c r="BR46" s="2">
        <v>1000</v>
      </c>
      <c r="BS46" s="2">
        <v>982</v>
      </c>
      <c r="BT46" s="2">
        <v>960</v>
      </c>
      <c r="BU46" s="2">
        <v>937</v>
      </c>
      <c r="BV46" s="2">
        <v>913</v>
      </c>
      <c r="BW46" s="2">
        <v>888</v>
      </c>
      <c r="BX46" s="2">
        <v>862</v>
      </c>
      <c r="BY46" s="2">
        <f t="shared" si="17"/>
        <v>836</v>
      </c>
      <c r="BZ46" s="2">
        <v>810</v>
      </c>
      <c r="CA46" s="2">
        <f t="shared" si="18"/>
        <v>783</v>
      </c>
      <c r="CB46" s="2">
        <v>756</v>
      </c>
      <c r="CC46" s="2">
        <f t="shared" si="19"/>
        <v>729</v>
      </c>
      <c r="CD46" s="2">
        <v>702</v>
      </c>
      <c r="CE46" s="2">
        <f t="shared" si="20"/>
        <v>675</v>
      </c>
      <c r="CF46" s="2">
        <v>648</v>
      </c>
      <c r="CG46" s="2">
        <f t="shared" si="21"/>
        <v>621</v>
      </c>
      <c r="CH46" s="2">
        <v>594</v>
      </c>
      <c r="CI46" s="2">
        <f t="shared" si="22"/>
        <v>568</v>
      </c>
      <c r="CJ46" s="2">
        <v>542</v>
      </c>
      <c r="CK46" s="2">
        <f t="shared" si="23"/>
        <v>516.5</v>
      </c>
      <c r="CL46" s="2">
        <v>491</v>
      </c>
      <c r="CM46" s="2">
        <f t="shared" si="24"/>
        <v>466.5</v>
      </c>
      <c r="CN46" s="2">
        <v>442</v>
      </c>
      <c r="CO46" s="2">
        <f t="shared" si="25"/>
        <v>419.5</v>
      </c>
      <c r="CP46" s="2">
        <v>397</v>
      </c>
      <c r="CQ46" s="2">
        <f t="shared" si="26"/>
        <v>377.5</v>
      </c>
      <c r="CR46" s="2">
        <v>358</v>
      </c>
      <c r="CS46" s="2" t="s">
        <v>135</v>
      </c>
      <c r="CT46" s="2" t="s">
        <v>135</v>
      </c>
      <c r="CU46" s="2" t="s">
        <v>135</v>
      </c>
      <c r="CV46" s="2" t="s">
        <v>135</v>
      </c>
      <c r="CW46" s="2" t="s">
        <v>135</v>
      </c>
      <c r="CX46" s="2" t="s">
        <v>135</v>
      </c>
      <c r="CY46" s="2" t="s">
        <v>135</v>
      </c>
      <c r="CZ46" s="2" t="s">
        <v>135</v>
      </c>
      <c r="DA46" s="2" t="s">
        <v>135</v>
      </c>
      <c r="DB46" s="2" t="s">
        <v>135</v>
      </c>
    </row>
    <row r="47" spans="1:106">
      <c r="A47" s="61" t="s">
        <v>85</v>
      </c>
      <c r="B47" s="62">
        <v>7.8</v>
      </c>
      <c r="C47" s="66">
        <v>19.3</v>
      </c>
      <c r="D47" s="62">
        <v>6.24</v>
      </c>
      <c r="E47" s="62">
        <v>3.74</v>
      </c>
      <c r="F47" s="61">
        <v>120</v>
      </c>
      <c r="G47" s="66">
        <v>35.299999999999997</v>
      </c>
      <c r="H47" s="50">
        <f t="shared" si="1"/>
        <v>1.6684491978609626</v>
      </c>
      <c r="K47" s="57" t="s">
        <v>85</v>
      </c>
      <c r="L47" s="2">
        <v>1590</v>
      </c>
      <c r="M47" s="2">
        <v>1550</v>
      </c>
      <c r="N47" s="2">
        <v>1530</v>
      </c>
      <c r="O47" s="2">
        <v>1510</v>
      </c>
      <c r="P47" s="2">
        <v>1490</v>
      </c>
      <c r="Q47" s="2">
        <v>1470</v>
      </c>
      <c r="R47" s="2">
        <v>1450</v>
      </c>
      <c r="S47" s="2">
        <v>1430</v>
      </c>
      <c r="T47" s="2">
        <v>1400</v>
      </c>
      <c r="U47" s="2">
        <v>1370</v>
      </c>
      <c r="V47" s="2">
        <v>1340</v>
      </c>
      <c r="W47" s="2">
        <v>1310</v>
      </c>
      <c r="X47" s="2">
        <v>1280</v>
      </c>
      <c r="Y47" s="2">
        <v>1240</v>
      </c>
      <c r="Z47" s="2">
        <v>1210</v>
      </c>
      <c r="AA47" s="2">
        <v>1180</v>
      </c>
      <c r="AB47" s="2">
        <f t="shared" si="2"/>
        <v>1140</v>
      </c>
      <c r="AC47" s="2">
        <v>1100</v>
      </c>
      <c r="AD47" s="2">
        <f t="shared" si="3"/>
        <v>1065</v>
      </c>
      <c r="AE47" s="2">
        <v>1030</v>
      </c>
      <c r="AF47" s="2">
        <f t="shared" si="4"/>
        <v>992.5</v>
      </c>
      <c r="AG47" s="2">
        <v>955</v>
      </c>
      <c r="AH47" s="2">
        <f t="shared" si="5"/>
        <v>917.5</v>
      </c>
      <c r="AI47" s="2">
        <v>880</v>
      </c>
      <c r="AJ47" s="2">
        <f t="shared" si="6"/>
        <v>843.5</v>
      </c>
      <c r="AK47" s="2">
        <v>807</v>
      </c>
      <c r="AL47" s="2">
        <f t="shared" si="7"/>
        <v>771</v>
      </c>
      <c r="AM47" s="2">
        <v>735</v>
      </c>
      <c r="AN47" s="2">
        <f t="shared" si="8"/>
        <v>700</v>
      </c>
      <c r="AO47" s="2">
        <v>665</v>
      </c>
      <c r="AP47" s="2">
        <f t="shared" si="9"/>
        <v>631.5</v>
      </c>
      <c r="AQ47" s="2">
        <v>598</v>
      </c>
      <c r="AR47" s="2">
        <f t="shared" si="10"/>
        <v>567</v>
      </c>
      <c r="AS47" s="2">
        <v>536</v>
      </c>
      <c r="AT47" s="2">
        <f t="shared" si="11"/>
        <v>510</v>
      </c>
      <c r="AU47" s="2">
        <v>484</v>
      </c>
      <c r="AV47" s="2" t="s">
        <v>135</v>
      </c>
      <c r="AW47" s="2" t="s">
        <v>135</v>
      </c>
      <c r="AX47" s="2" t="s">
        <v>135</v>
      </c>
      <c r="AY47" s="2" t="s">
        <v>135</v>
      </c>
      <c r="AZ47" s="2" t="s">
        <v>135</v>
      </c>
      <c r="BA47" s="2" t="s">
        <v>135</v>
      </c>
      <c r="BB47" s="2" t="s">
        <v>135</v>
      </c>
      <c r="BC47" s="2" t="s">
        <v>135</v>
      </c>
      <c r="BD47" s="2" t="s">
        <v>135</v>
      </c>
      <c r="BE47" s="2" t="s">
        <v>135</v>
      </c>
      <c r="BH47" s="57" t="s">
        <v>85</v>
      </c>
      <c r="BI47" s="2">
        <v>1060</v>
      </c>
      <c r="BJ47" s="2">
        <v>1030</v>
      </c>
      <c r="BK47" s="2">
        <v>1020</v>
      </c>
      <c r="BL47" s="2">
        <v>1010</v>
      </c>
      <c r="BM47" s="2">
        <v>994</v>
      </c>
      <c r="BN47" s="2">
        <v>980</v>
      </c>
      <c r="BO47" s="2">
        <v>965</v>
      </c>
      <c r="BP47" s="2">
        <v>948</v>
      </c>
      <c r="BQ47" s="2">
        <v>931</v>
      </c>
      <c r="BR47" s="2">
        <v>912</v>
      </c>
      <c r="BS47" s="2">
        <v>892</v>
      </c>
      <c r="BT47" s="2">
        <v>872</v>
      </c>
      <c r="BU47" s="2">
        <v>850</v>
      </c>
      <c r="BV47" s="2">
        <v>828</v>
      </c>
      <c r="BW47" s="2">
        <v>805</v>
      </c>
      <c r="BX47" s="2">
        <v>782</v>
      </c>
      <c r="BY47" s="2">
        <f t="shared" si="17"/>
        <v>758</v>
      </c>
      <c r="BZ47" s="2">
        <v>734</v>
      </c>
      <c r="CA47" s="2">
        <f t="shared" si="18"/>
        <v>709.5</v>
      </c>
      <c r="CB47" s="2">
        <v>685</v>
      </c>
      <c r="CC47" s="2">
        <f t="shared" si="19"/>
        <v>660</v>
      </c>
      <c r="CD47" s="2">
        <v>635</v>
      </c>
      <c r="CE47" s="2">
        <f t="shared" si="20"/>
        <v>610.5</v>
      </c>
      <c r="CF47" s="2">
        <v>586</v>
      </c>
      <c r="CG47" s="2">
        <f t="shared" si="21"/>
        <v>561.5</v>
      </c>
      <c r="CH47" s="2">
        <v>537</v>
      </c>
      <c r="CI47" s="2">
        <f t="shared" si="22"/>
        <v>513</v>
      </c>
      <c r="CJ47" s="2">
        <v>489</v>
      </c>
      <c r="CK47" s="2">
        <f t="shared" si="23"/>
        <v>466</v>
      </c>
      <c r="CL47" s="2">
        <v>443</v>
      </c>
      <c r="CM47" s="2">
        <f t="shared" si="24"/>
        <v>420.5</v>
      </c>
      <c r="CN47" s="2">
        <v>398</v>
      </c>
      <c r="CO47" s="2">
        <f t="shared" si="25"/>
        <v>377.5</v>
      </c>
      <c r="CP47" s="2">
        <v>357</v>
      </c>
      <c r="CQ47" s="2">
        <f t="shared" si="26"/>
        <v>339.5</v>
      </c>
      <c r="CR47" s="2">
        <v>322</v>
      </c>
      <c r="CS47" s="2" t="s">
        <v>135</v>
      </c>
      <c r="CT47" s="2" t="s">
        <v>135</v>
      </c>
      <c r="CU47" s="2" t="s">
        <v>135</v>
      </c>
      <c r="CV47" s="2" t="s">
        <v>135</v>
      </c>
      <c r="CW47" s="2" t="s">
        <v>135</v>
      </c>
      <c r="CX47" s="2" t="s">
        <v>135</v>
      </c>
      <c r="CY47" s="2" t="s">
        <v>135</v>
      </c>
      <c r="CZ47" s="2" t="s">
        <v>135</v>
      </c>
      <c r="DA47" s="2" t="s">
        <v>135</v>
      </c>
      <c r="DB47" s="2" t="s">
        <v>135</v>
      </c>
    </row>
    <row r="48" spans="1:106">
      <c r="A48" s="61" t="s">
        <v>86</v>
      </c>
      <c r="B48" s="62">
        <v>8.49</v>
      </c>
      <c r="C48" s="66">
        <v>21.7</v>
      </c>
      <c r="D48" s="62">
        <v>6.22</v>
      </c>
      <c r="E48" s="62">
        <v>3.73</v>
      </c>
      <c r="F48" s="61">
        <v>109</v>
      </c>
      <c r="G48" s="66">
        <v>32</v>
      </c>
      <c r="H48" s="50">
        <f t="shared" si="1"/>
        <v>1.6675603217158177</v>
      </c>
      <c r="K48" s="57" t="s">
        <v>86</v>
      </c>
      <c r="L48" s="2">
        <v>1440</v>
      </c>
      <c r="M48" s="2">
        <v>1400</v>
      </c>
      <c r="N48" s="2">
        <v>1390</v>
      </c>
      <c r="O48" s="2">
        <v>1370</v>
      </c>
      <c r="P48" s="2">
        <v>1350</v>
      </c>
      <c r="Q48" s="2">
        <v>1340</v>
      </c>
      <c r="R48" s="2">
        <v>1310</v>
      </c>
      <c r="S48" s="2">
        <v>1290</v>
      </c>
      <c r="T48" s="2">
        <v>1270</v>
      </c>
      <c r="U48" s="2">
        <v>1240</v>
      </c>
      <c r="V48" s="2">
        <v>1210</v>
      </c>
      <c r="W48" s="2">
        <v>1190</v>
      </c>
      <c r="X48" s="2">
        <v>1160</v>
      </c>
      <c r="Y48" s="2">
        <v>1130</v>
      </c>
      <c r="Z48" s="2">
        <v>1100</v>
      </c>
      <c r="AA48" s="2">
        <v>1060</v>
      </c>
      <c r="AB48" s="2">
        <f t="shared" si="2"/>
        <v>1029</v>
      </c>
      <c r="AC48" s="2">
        <v>998</v>
      </c>
      <c r="AD48" s="2">
        <f t="shared" si="3"/>
        <v>964.5</v>
      </c>
      <c r="AE48" s="2">
        <v>931</v>
      </c>
      <c r="AF48" s="2">
        <f t="shared" si="4"/>
        <v>897</v>
      </c>
      <c r="AG48" s="2">
        <v>863</v>
      </c>
      <c r="AH48" s="2">
        <f t="shared" si="5"/>
        <v>829.5</v>
      </c>
      <c r="AI48" s="2">
        <v>796</v>
      </c>
      <c r="AJ48" s="2">
        <f t="shared" si="6"/>
        <v>762.5</v>
      </c>
      <c r="AK48" s="2">
        <v>729</v>
      </c>
      <c r="AL48" s="2">
        <f t="shared" si="7"/>
        <v>696</v>
      </c>
      <c r="AM48" s="2">
        <v>663</v>
      </c>
      <c r="AN48" s="2">
        <f t="shared" si="8"/>
        <v>631.5</v>
      </c>
      <c r="AO48" s="2">
        <v>600</v>
      </c>
      <c r="AP48" s="2">
        <f t="shared" si="9"/>
        <v>569.5</v>
      </c>
      <c r="AQ48" s="2">
        <v>539</v>
      </c>
      <c r="AR48" s="2">
        <f t="shared" si="10"/>
        <v>511.5</v>
      </c>
      <c r="AS48" s="2">
        <v>484</v>
      </c>
      <c r="AT48" s="2">
        <f t="shared" si="11"/>
        <v>460.5</v>
      </c>
      <c r="AU48" s="2">
        <v>437</v>
      </c>
      <c r="AV48" s="2" t="s">
        <v>135</v>
      </c>
      <c r="AW48" s="2" t="s">
        <v>135</v>
      </c>
      <c r="AX48" s="2" t="s">
        <v>135</v>
      </c>
      <c r="AY48" s="2" t="s">
        <v>135</v>
      </c>
      <c r="AZ48" s="2" t="s">
        <v>135</v>
      </c>
      <c r="BA48" s="2" t="s">
        <v>135</v>
      </c>
      <c r="BB48" s="2" t="s">
        <v>135</v>
      </c>
      <c r="BC48" s="2" t="s">
        <v>135</v>
      </c>
      <c r="BD48" s="2" t="s">
        <v>135</v>
      </c>
      <c r="BE48" s="2" t="s">
        <v>135</v>
      </c>
      <c r="BH48" s="57" t="s">
        <v>86</v>
      </c>
      <c r="BI48" s="2">
        <v>958</v>
      </c>
      <c r="BJ48" s="2">
        <v>932</v>
      </c>
      <c r="BK48" s="2">
        <v>923</v>
      </c>
      <c r="BL48" s="2">
        <v>913</v>
      </c>
      <c r="BM48" s="2">
        <v>901</v>
      </c>
      <c r="BN48" s="2">
        <v>888</v>
      </c>
      <c r="BO48" s="2">
        <v>874</v>
      </c>
      <c r="BP48" s="2">
        <v>859</v>
      </c>
      <c r="BQ48" s="2">
        <v>843</v>
      </c>
      <c r="BR48" s="2">
        <v>826</v>
      </c>
      <c r="BS48" s="2">
        <v>808</v>
      </c>
      <c r="BT48" s="2">
        <v>789</v>
      </c>
      <c r="BU48" s="2">
        <v>770</v>
      </c>
      <c r="BV48" s="2">
        <v>750</v>
      </c>
      <c r="BW48" s="2">
        <v>729</v>
      </c>
      <c r="BX48" s="2">
        <v>708</v>
      </c>
      <c r="BY48" s="2">
        <f t="shared" si="17"/>
        <v>686</v>
      </c>
      <c r="BZ48" s="2">
        <v>664</v>
      </c>
      <c r="CA48" s="2">
        <f t="shared" si="18"/>
        <v>642</v>
      </c>
      <c r="CB48" s="2">
        <v>620</v>
      </c>
      <c r="CC48" s="2">
        <f t="shared" si="19"/>
        <v>597</v>
      </c>
      <c r="CD48" s="2">
        <v>574</v>
      </c>
      <c r="CE48" s="2">
        <f t="shared" si="20"/>
        <v>551.5</v>
      </c>
      <c r="CF48" s="2">
        <v>529</v>
      </c>
      <c r="CG48" s="2">
        <f t="shared" si="21"/>
        <v>507</v>
      </c>
      <c r="CH48" s="2">
        <v>485</v>
      </c>
      <c r="CI48" s="2">
        <f t="shared" si="22"/>
        <v>463</v>
      </c>
      <c r="CJ48" s="2">
        <v>441</v>
      </c>
      <c r="CK48" s="2">
        <f t="shared" si="23"/>
        <v>420</v>
      </c>
      <c r="CL48" s="2">
        <v>399</v>
      </c>
      <c r="CM48" s="2">
        <f t="shared" si="24"/>
        <v>379</v>
      </c>
      <c r="CN48" s="2">
        <v>359</v>
      </c>
      <c r="CO48" s="2">
        <f t="shared" si="25"/>
        <v>340.5</v>
      </c>
      <c r="CP48" s="2">
        <v>322</v>
      </c>
      <c r="CQ48" s="2">
        <f t="shared" si="26"/>
        <v>306</v>
      </c>
      <c r="CR48" s="2">
        <v>290</v>
      </c>
      <c r="CS48" s="2" t="s">
        <v>135</v>
      </c>
      <c r="CT48" s="2" t="s">
        <v>135</v>
      </c>
      <c r="CU48" s="2" t="s">
        <v>135</v>
      </c>
      <c r="CV48" s="2" t="s">
        <v>135</v>
      </c>
      <c r="CW48" s="2" t="s">
        <v>135</v>
      </c>
      <c r="CX48" s="2" t="s">
        <v>135</v>
      </c>
      <c r="CY48" s="2" t="s">
        <v>135</v>
      </c>
      <c r="CZ48" s="2" t="s">
        <v>135</v>
      </c>
      <c r="DA48" s="2" t="s">
        <v>135</v>
      </c>
      <c r="DB48" s="2" t="s">
        <v>135</v>
      </c>
    </row>
    <row r="49" spans="1:106">
      <c r="A49" s="61" t="s">
        <v>87</v>
      </c>
      <c r="B49" s="62">
        <v>9.34</v>
      </c>
      <c r="C49" s="66">
        <v>23.5</v>
      </c>
      <c r="D49" s="62">
        <v>6.17</v>
      </c>
      <c r="E49" s="62">
        <v>3.71</v>
      </c>
      <c r="F49" s="66">
        <v>99</v>
      </c>
      <c r="G49" s="66">
        <v>29.1</v>
      </c>
      <c r="H49" s="50">
        <f t="shared" si="1"/>
        <v>1.6630727762803235</v>
      </c>
      <c r="K49" s="57" t="s">
        <v>87</v>
      </c>
      <c r="L49" s="2">
        <v>1310</v>
      </c>
      <c r="M49" s="2">
        <v>1270</v>
      </c>
      <c r="N49" s="2">
        <v>1260</v>
      </c>
      <c r="O49" s="2">
        <v>1250</v>
      </c>
      <c r="P49" s="2">
        <v>1230</v>
      </c>
      <c r="Q49" s="2">
        <v>1210</v>
      </c>
      <c r="R49" s="2">
        <v>1190</v>
      </c>
      <c r="S49" s="2">
        <v>1170</v>
      </c>
      <c r="T49" s="2">
        <v>1150</v>
      </c>
      <c r="U49" s="2">
        <v>1130</v>
      </c>
      <c r="V49" s="2">
        <v>1100</v>
      </c>
      <c r="W49" s="2">
        <v>1080</v>
      </c>
      <c r="X49" s="2">
        <v>1050</v>
      </c>
      <c r="Y49" s="2">
        <v>1020</v>
      </c>
      <c r="Z49" s="2">
        <v>994</v>
      </c>
      <c r="AA49" s="2">
        <v>964</v>
      </c>
      <c r="AB49" s="2">
        <f t="shared" si="2"/>
        <v>934</v>
      </c>
      <c r="AC49" s="2">
        <v>904</v>
      </c>
      <c r="AD49" s="2">
        <f t="shared" si="3"/>
        <v>873.5</v>
      </c>
      <c r="AE49" s="2">
        <v>843</v>
      </c>
      <c r="AF49" s="2">
        <f t="shared" si="4"/>
        <v>812</v>
      </c>
      <c r="AG49" s="2">
        <v>781</v>
      </c>
      <c r="AH49" s="2">
        <f t="shared" si="5"/>
        <v>750</v>
      </c>
      <c r="AI49" s="2">
        <v>719</v>
      </c>
      <c r="AJ49" s="2">
        <f t="shared" si="6"/>
        <v>688.5</v>
      </c>
      <c r="AK49" s="2">
        <v>658</v>
      </c>
      <c r="AL49" s="2">
        <f t="shared" si="7"/>
        <v>628</v>
      </c>
      <c r="AM49" s="2">
        <v>598</v>
      </c>
      <c r="AN49" s="2">
        <f t="shared" si="8"/>
        <v>569.5</v>
      </c>
      <c r="AO49" s="2">
        <v>541</v>
      </c>
      <c r="AP49" s="2">
        <f t="shared" si="9"/>
        <v>513</v>
      </c>
      <c r="AQ49" s="2">
        <v>485</v>
      </c>
      <c r="AR49" s="2">
        <f t="shared" si="10"/>
        <v>460</v>
      </c>
      <c r="AS49" s="2">
        <v>435</v>
      </c>
      <c r="AT49" s="2">
        <f t="shared" si="11"/>
        <v>414</v>
      </c>
      <c r="AU49" s="2">
        <v>393</v>
      </c>
      <c r="AV49" s="2" t="s">
        <v>135</v>
      </c>
      <c r="AW49" s="2" t="s">
        <v>135</v>
      </c>
      <c r="AX49" s="2" t="s">
        <v>135</v>
      </c>
      <c r="AY49" s="2" t="s">
        <v>135</v>
      </c>
      <c r="AZ49" s="2" t="s">
        <v>135</v>
      </c>
      <c r="BA49" s="2" t="s">
        <v>135</v>
      </c>
      <c r="BB49" s="2" t="s">
        <v>135</v>
      </c>
      <c r="BC49" s="2" t="s">
        <v>135</v>
      </c>
      <c r="BD49" s="2" t="s">
        <v>135</v>
      </c>
      <c r="BE49" s="2" t="s">
        <v>135</v>
      </c>
      <c r="BH49" s="57" t="s">
        <v>87</v>
      </c>
      <c r="BI49" s="2">
        <v>871</v>
      </c>
      <c r="BJ49" s="2">
        <v>848</v>
      </c>
      <c r="BK49" s="2">
        <v>839</v>
      </c>
      <c r="BL49" s="2">
        <v>830</v>
      </c>
      <c r="BM49" s="2">
        <v>819</v>
      </c>
      <c r="BN49" s="2">
        <v>807</v>
      </c>
      <c r="BO49" s="2">
        <v>794</v>
      </c>
      <c r="BP49" s="2">
        <v>780</v>
      </c>
      <c r="BQ49" s="2">
        <v>766</v>
      </c>
      <c r="BR49" s="2">
        <v>750</v>
      </c>
      <c r="BS49" s="2">
        <v>733</v>
      </c>
      <c r="BT49" s="2">
        <v>716</v>
      </c>
      <c r="BU49" s="2">
        <v>698</v>
      </c>
      <c r="BV49" s="2">
        <v>680</v>
      </c>
      <c r="BW49" s="2">
        <v>661</v>
      </c>
      <c r="BX49" s="2">
        <v>642</v>
      </c>
      <c r="BY49" s="2">
        <f t="shared" si="17"/>
        <v>622</v>
      </c>
      <c r="BZ49" s="2">
        <v>602</v>
      </c>
      <c r="CA49" s="2">
        <f t="shared" si="18"/>
        <v>581.5</v>
      </c>
      <c r="CB49" s="2">
        <v>561</v>
      </c>
      <c r="CC49" s="2">
        <f t="shared" si="19"/>
        <v>540</v>
      </c>
      <c r="CD49" s="2">
        <v>519</v>
      </c>
      <c r="CE49" s="2">
        <f t="shared" si="20"/>
        <v>498.5</v>
      </c>
      <c r="CF49" s="2">
        <v>478</v>
      </c>
      <c r="CG49" s="2">
        <f t="shared" si="21"/>
        <v>458</v>
      </c>
      <c r="CH49" s="2">
        <v>438</v>
      </c>
      <c r="CI49" s="2">
        <f t="shared" si="22"/>
        <v>418</v>
      </c>
      <c r="CJ49" s="2">
        <v>398</v>
      </c>
      <c r="CK49" s="2">
        <f t="shared" si="23"/>
        <v>379</v>
      </c>
      <c r="CL49" s="2">
        <v>360</v>
      </c>
      <c r="CM49" s="2">
        <f t="shared" si="24"/>
        <v>341.5</v>
      </c>
      <c r="CN49" s="2">
        <v>323</v>
      </c>
      <c r="CO49" s="2">
        <f t="shared" si="25"/>
        <v>306.5</v>
      </c>
      <c r="CP49" s="2">
        <v>290</v>
      </c>
      <c r="CQ49" s="2">
        <f t="shared" si="26"/>
        <v>275.5</v>
      </c>
      <c r="CR49" s="2">
        <v>261</v>
      </c>
      <c r="CS49" s="2" t="s">
        <v>135</v>
      </c>
      <c r="CT49" s="2" t="s">
        <v>135</v>
      </c>
      <c r="CU49" s="2" t="s">
        <v>135</v>
      </c>
      <c r="CV49" s="2" t="s">
        <v>135</v>
      </c>
      <c r="CW49" s="2" t="s">
        <v>135</v>
      </c>
      <c r="CX49" s="2" t="s">
        <v>135</v>
      </c>
      <c r="CY49" s="2" t="s">
        <v>135</v>
      </c>
      <c r="CZ49" s="2" t="s">
        <v>135</v>
      </c>
      <c r="DA49" s="2" t="s">
        <v>135</v>
      </c>
      <c r="DB49" s="2" t="s">
        <v>135</v>
      </c>
    </row>
    <row r="50" spans="1:106">
      <c r="A50" s="61" t="s">
        <v>88</v>
      </c>
      <c r="B50" s="66">
        <v>10.199999999999999</v>
      </c>
      <c r="C50" s="66">
        <v>25.9</v>
      </c>
      <c r="D50" s="62">
        <v>6.14</v>
      </c>
      <c r="E50" s="62">
        <v>3.7</v>
      </c>
      <c r="F50" s="66">
        <v>90</v>
      </c>
      <c r="G50" s="66">
        <v>26.5</v>
      </c>
      <c r="H50" s="50">
        <f t="shared" si="1"/>
        <v>1.6594594594594594</v>
      </c>
      <c r="K50" s="57" t="s">
        <v>88</v>
      </c>
      <c r="L50" s="2">
        <v>1190</v>
      </c>
      <c r="M50" s="2">
        <v>1160</v>
      </c>
      <c r="N50" s="2">
        <v>1150</v>
      </c>
      <c r="O50" s="2">
        <v>1140</v>
      </c>
      <c r="P50" s="2">
        <v>1120</v>
      </c>
      <c r="Q50" s="2">
        <v>1100</v>
      </c>
      <c r="R50" s="2">
        <v>1090</v>
      </c>
      <c r="S50" s="2">
        <v>1070</v>
      </c>
      <c r="T50" s="2">
        <v>1050</v>
      </c>
      <c r="U50" s="2">
        <v>1030</v>
      </c>
      <c r="V50" s="2">
        <v>1000</v>
      </c>
      <c r="W50" s="2">
        <v>979</v>
      </c>
      <c r="X50" s="2">
        <v>955</v>
      </c>
      <c r="Y50" s="2">
        <v>929</v>
      </c>
      <c r="Z50" s="2">
        <v>903</v>
      </c>
      <c r="AA50" s="2">
        <v>877</v>
      </c>
      <c r="AB50" s="2">
        <f t="shared" si="2"/>
        <v>849.5</v>
      </c>
      <c r="AC50" s="2">
        <v>822</v>
      </c>
      <c r="AD50" s="2">
        <f t="shared" si="3"/>
        <v>794</v>
      </c>
      <c r="AE50" s="2">
        <v>766</v>
      </c>
      <c r="AF50" s="2">
        <f t="shared" si="4"/>
        <v>737.5</v>
      </c>
      <c r="AG50" s="2">
        <v>709</v>
      </c>
      <c r="AH50" s="2">
        <f t="shared" si="5"/>
        <v>681</v>
      </c>
      <c r="AI50" s="2">
        <v>653</v>
      </c>
      <c r="AJ50" s="2">
        <f t="shared" si="6"/>
        <v>625</v>
      </c>
      <c r="AK50" s="2">
        <v>597</v>
      </c>
      <c r="AL50" s="2">
        <f t="shared" si="7"/>
        <v>570</v>
      </c>
      <c r="AM50" s="2">
        <v>543</v>
      </c>
      <c r="AN50" s="2">
        <f t="shared" si="8"/>
        <v>516.5</v>
      </c>
      <c r="AO50" s="2">
        <v>490</v>
      </c>
      <c r="AP50" s="2">
        <f t="shared" si="9"/>
        <v>464.5</v>
      </c>
      <c r="AQ50" s="2">
        <v>439</v>
      </c>
      <c r="AR50" s="2">
        <f t="shared" si="10"/>
        <v>416.5</v>
      </c>
      <c r="AS50" s="2">
        <v>394</v>
      </c>
      <c r="AT50" s="2">
        <f t="shared" si="11"/>
        <v>375</v>
      </c>
      <c r="AU50" s="2">
        <v>356</v>
      </c>
      <c r="AV50" s="2" t="s">
        <v>135</v>
      </c>
      <c r="AW50" s="2" t="s">
        <v>135</v>
      </c>
      <c r="AX50" s="2" t="s">
        <v>135</v>
      </c>
      <c r="AY50" s="2" t="s">
        <v>135</v>
      </c>
      <c r="AZ50" s="2" t="s">
        <v>135</v>
      </c>
      <c r="BA50" s="2" t="s">
        <v>135</v>
      </c>
      <c r="BB50" s="2" t="s">
        <v>135</v>
      </c>
      <c r="BC50" s="2" t="s">
        <v>135</v>
      </c>
      <c r="BD50" s="2" t="s">
        <v>135</v>
      </c>
      <c r="BE50" s="2" t="s">
        <v>135</v>
      </c>
      <c r="BH50" s="57" t="s">
        <v>88</v>
      </c>
      <c r="BI50" s="2">
        <v>793</v>
      </c>
      <c r="BJ50" s="2">
        <v>772</v>
      </c>
      <c r="BK50" s="2">
        <v>764</v>
      </c>
      <c r="BL50" s="2">
        <v>755</v>
      </c>
      <c r="BM50" s="2">
        <v>745</v>
      </c>
      <c r="BN50" s="2">
        <v>735</v>
      </c>
      <c r="BO50" s="2">
        <v>723</v>
      </c>
      <c r="BP50" s="2">
        <v>710</v>
      </c>
      <c r="BQ50" s="2">
        <v>697</v>
      </c>
      <c r="BR50" s="2">
        <v>682</v>
      </c>
      <c r="BS50" s="2">
        <v>667</v>
      </c>
      <c r="BT50" s="2">
        <v>652</v>
      </c>
      <c r="BU50" s="2">
        <v>635</v>
      </c>
      <c r="BV50" s="2">
        <v>618</v>
      </c>
      <c r="BW50" s="2">
        <v>601</v>
      </c>
      <c r="BX50" s="2">
        <v>583</v>
      </c>
      <c r="BY50" s="2">
        <f t="shared" si="17"/>
        <v>565</v>
      </c>
      <c r="BZ50" s="2">
        <v>547</v>
      </c>
      <c r="CA50" s="2">
        <f t="shared" si="18"/>
        <v>528</v>
      </c>
      <c r="CB50" s="2">
        <v>509</v>
      </c>
      <c r="CC50" s="2">
        <f t="shared" si="19"/>
        <v>490.5</v>
      </c>
      <c r="CD50" s="2">
        <v>472</v>
      </c>
      <c r="CE50" s="2">
        <f t="shared" si="20"/>
        <v>453</v>
      </c>
      <c r="CF50" s="2">
        <v>434</v>
      </c>
      <c r="CG50" s="2">
        <f t="shared" si="21"/>
        <v>415.5</v>
      </c>
      <c r="CH50" s="2">
        <v>397</v>
      </c>
      <c r="CI50" s="2">
        <f t="shared" si="22"/>
        <v>379</v>
      </c>
      <c r="CJ50" s="2">
        <v>361</v>
      </c>
      <c r="CK50" s="2">
        <f t="shared" si="23"/>
        <v>343.5</v>
      </c>
      <c r="CL50" s="2">
        <v>326</v>
      </c>
      <c r="CM50" s="2">
        <f t="shared" si="24"/>
        <v>309</v>
      </c>
      <c r="CN50" s="2">
        <v>292</v>
      </c>
      <c r="CO50" s="2">
        <f t="shared" si="25"/>
        <v>277</v>
      </c>
      <c r="CP50" s="2">
        <v>262</v>
      </c>
      <c r="CQ50" s="2">
        <f t="shared" si="26"/>
        <v>249.5</v>
      </c>
      <c r="CR50" s="2">
        <v>237</v>
      </c>
      <c r="CS50" s="2" t="s">
        <v>135</v>
      </c>
      <c r="CT50" s="2" t="s">
        <v>135</v>
      </c>
      <c r="CU50" s="2" t="s">
        <v>135</v>
      </c>
      <c r="CV50" s="2" t="s">
        <v>135</v>
      </c>
      <c r="CW50" s="2" t="s">
        <v>135</v>
      </c>
      <c r="CX50" s="2" t="s">
        <v>135</v>
      </c>
      <c r="CY50" s="2" t="s">
        <v>135</v>
      </c>
      <c r="CZ50" s="2" t="s">
        <v>135</v>
      </c>
      <c r="DA50" s="2" t="s">
        <v>135</v>
      </c>
      <c r="DB50" s="2" t="s">
        <v>135</v>
      </c>
    </row>
    <row r="51" spans="1:106">
      <c r="A51" s="61" t="s">
        <v>89</v>
      </c>
      <c r="B51" s="62">
        <v>5.92</v>
      </c>
      <c r="C51" s="66">
        <v>22.4</v>
      </c>
      <c r="D51" s="62">
        <v>6.05</v>
      </c>
      <c r="E51" s="62">
        <v>2.48</v>
      </c>
      <c r="F51" s="66">
        <v>82</v>
      </c>
      <c r="G51" s="66">
        <v>24</v>
      </c>
      <c r="H51" s="50">
        <f t="shared" si="1"/>
        <v>2.439516129032258</v>
      </c>
      <c r="K51" s="57" t="s">
        <v>89</v>
      </c>
      <c r="L51" s="2">
        <v>1080</v>
      </c>
      <c r="M51" s="2">
        <v>1020</v>
      </c>
      <c r="N51" s="2">
        <v>993</v>
      </c>
      <c r="O51" s="2">
        <v>968</v>
      </c>
      <c r="P51" s="2">
        <v>940</v>
      </c>
      <c r="Q51" s="2">
        <v>910</v>
      </c>
      <c r="R51" s="2">
        <v>878</v>
      </c>
      <c r="S51" s="2">
        <v>844</v>
      </c>
      <c r="T51" s="2">
        <v>809</v>
      </c>
      <c r="U51" s="2">
        <v>772</v>
      </c>
      <c r="V51" s="2">
        <v>735</v>
      </c>
      <c r="W51" s="2">
        <v>697</v>
      </c>
      <c r="X51" s="2">
        <v>659</v>
      </c>
      <c r="Y51" s="2">
        <v>620</v>
      </c>
      <c r="Z51" s="2">
        <v>582</v>
      </c>
      <c r="AA51" s="2">
        <v>545</v>
      </c>
      <c r="AB51" s="2">
        <f t="shared" si="2"/>
        <v>508.5</v>
      </c>
      <c r="AC51" s="2">
        <v>472</v>
      </c>
      <c r="AD51" s="2">
        <f t="shared" si="3"/>
        <v>437</v>
      </c>
      <c r="AE51" s="2">
        <v>402</v>
      </c>
      <c r="AF51" s="2">
        <f t="shared" si="4"/>
        <v>372.5</v>
      </c>
      <c r="AG51" s="2">
        <v>343</v>
      </c>
      <c r="AH51" s="2">
        <f t="shared" si="5"/>
        <v>319</v>
      </c>
      <c r="AI51" s="2">
        <v>295</v>
      </c>
      <c r="AJ51" s="2">
        <f t="shared" si="6"/>
        <v>276</v>
      </c>
      <c r="AK51" s="2">
        <v>257</v>
      </c>
      <c r="AL51" s="2">
        <f t="shared" si="7"/>
        <v>241.5</v>
      </c>
      <c r="AM51" s="2">
        <v>226</v>
      </c>
      <c r="AN51" s="2">
        <f t="shared" si="8"/>
        <v>213</v>
      </c>
      <c r="AO51" s="2">
        <v>200</v>
      </c>
      <c r="AP51" s="2">
        <f t="shared" si="9"/>
        <v>189.5</v>
      </c>
      <c r="AQ51" s="2">
        <v>179</v>
      </c>
      <c r="AR51" s="2">
        <f t="shared" si="10"/>
        <v>169.5</v>
      </c>
      <c r="AS51" s="2">
        <v>160</v>
      </c>
      <c r="AT51" s="2">
        <f t="shared" si="11"/>
        <v>152.5</v>
      </c>
      <c r="AU51" s="2">
        <v>145</v>
      </c>
      <c r="AV51" s="2" t="s">
        <v>135</v>
      </c>
      <c r="AW51" s="2" t="s">
        <v>135</v>
      </c>
      <c r="AX51" s="2" t="s">
        <v>135</v>
      </c>
      <c r="AY51" s="2" t="s">
        <v>135</v>
      </c>
      <c r="AZ51" s="2" t="s">
        <v>135</v>
      </c>
      <c r="BA51" s="2" t="s">
        <v>135</v>
      </c>
      <c r="BB51" s="2" t="s">
        <v>135</v>
      </c>
      <c r="BC51" s="2" t="s">
        <v>135</v>
      </c>
      <c r="BD51" s="2" t="s">
        <v>135</v>
      </c>
      <c r="BE51" s="2" t="s">
        <v>135</v>
      </c>
      <c r="BH51" s="57" t="s">
        <v>89</v>
      </c>
      <c r="BI51" s="2">
        <v>719</v>
      </c>
      <c r="BJ51" s="2">
        <v>676</v>
      </c>
      <c r="BK51" s="2">
        <v>661</v>
      </c>
      <c r="BL51" s="2">
        <v>644</v>
      </c>
      <c r="BM51" s="2">
        <v>626</v>
      </c>
      <c r="BN51" s="2">
        <v>606</v>
      </c>
      <c r="BO51" s="2">
        <v>584</v>
      </c>
      <c r="BP51" s="2">
        <v>562</v>
      </c>
      <c r="BQ51" s="2">
        <v>538</v>
      </c>
      <c r="BR51" s="2">
        <v>514</v>
      </c>
      <c r="BS51" s="2">
        <v>489</v>
      </c>
      <c r="BT51" s="2">
        <v>464</v>
      </c>
      <c r="BU51" s="2">
        <v>438</v>
      </c>
      <c r="BV51" s="2">
        <v>413</v>
      </c>
      <c r="BW51" s="2">
        <v>387</v>
      </c>
      <c r="BX51" s="2">
        <v>362</v>
      </c>
      <c r="BY51" s="2">
        <f t="shared" si="17"/>
        <v>338</v>
      </c>
      <c r="BZ51" s="2">
        <v>314</v>
      </c>
      <c r="CA51" s="2">
        <f t="shared" si="18"/>
        <v>290.5</v>
      </c>
      <c r="CB51" s="2">
        <v>267</v>
      </c>
      <c r="CC51" s="2">
        <f t="shared" si="19"/>
        <v>247.5</v>
      </c>
      <c r="CD51" s="2">
        <v>228</v>
      </c>
      <c r="CE51" s="2">
        <f t="shared" si="20"/>
        <v>212.5</v>
      </c>
      <c r="CF51" s="2">
        <v>197</v>
      </c>
      <c r="CG51" s="2">
        <f t="shared" si="21"/>
        <v>184</v>
      </c>
      <c r="CH51" s="2">
        <v>171</v>
      </c>
      <c r="CI51" s="2">
        <f t="shared" si="22"/>
        <v>160.5</v>
      </c>
      <c r="CJ51" s="2">
        <v>150</v>
      </c>
      <c r="CK51" s="2">
        <f t="shared" si="23"/>
        <v>141.5</v>
      </c>
      <c r="CL51" s="2">
        <v>133</v>
      </c>
      <c r="CM51" s="2">
        <f t="shared" si="24"/>
        <v>126</v>
      </c>
      <c r="CN51" s="2">
        <v>119</v>
      </c>
      <c r="CO51" s="2">
        <f t="shared" si="25"/>
        <v>113</v>
      </c>
      <c r="CP51" s="2">
        <v>107</v>
      </c>
      <c r="CQ51" s="2">
        <f t="shared" si="26"/>
        <v>101.65</v>
      </c>
      <c r="CR51" s="2">
        <v>96.3</v>
      </c>
      <c r="CS51" s="2" t="s">
        <v>135</v>
      </c>
      <c r="CT51" s="2" t="s">
        <v>135</v>
      </c>
      <c r="CU51" s="2" t="s">
        <v>135</v>
      </c>
      <c r="CV51" s="2" t="s">
        <v>135</v>
      </c>
      <c r="CW51" s="2" t="s">
        <v>135</v>
      </c>
      <c r="CX51" s="2" t="s">
        <v>135</v>
      </c>
      <c r="CY51" s="2" t="s">
        <v>135</v>
      </c>
      <c r="CZ51" s="2" t="s">
        <v>135</v>
      </c>
      <c r="DA51" s="2" t="s">
        <v>135</v>
      </c>
      <c r="DB51" s="2" t="s">
        <v>135</v>
      </c>
    </row>
    <row r="52" spans="1:106">
      <c r="A52" s="61" t="s">
        <v>90</v>
      </c>
      <c r="B52" s="62">
        <v>6.41</v>
      </c>
      <c r="C52" s="66">
        <v>25.4</v>
      </c>
      <c r="D52" s="62">
        <v>6.04</v>
      </c>
      <c r="E52" s="62">
        <v>2.48</v>
      </c>
      <c r="F52" s="66">
        <v>74</v>
      </c>
      <c r="G52" s="66">
        <v>21.8</v>
      </c>
      <c r="H52" s="50">
        <f t="shared" si="1"/>
        <v>2.435483870967742</v>
      </c>
      <c r="K52" s="57" t="s">
        <v>90</v>
      </c>
      <c r="L52" s="2">
        <v>981</v>
      </c>
      <c r="M52" s="2">
        <v>922</v>
      </c>
      <c r="N52" s="2">
        <v>902</v>
      </c>
      <c r="O52" s="2">
        <v>879</v>
      </c>
      <c r="P52" s="2">
        <v>854</v>
      </c>
      <c r="Q52" s="2">
        <v>827</v>
      </c>
      <c r="R52" s="2">
        <v>797</v>
      </c>
      <c r="S52" s="2">
        <v>767</v>
      </c>
      <c r="T52" s="2">
        <v>735</v>
      </c>
      <c r="U52" s="2">
        <v>701</v>
      </c>
      <c r="V52" s="2">
        <v>667</v>
      </c>
      <c r="W52" s="2">
        <v>633</v>
      </c>
      <c r="X52" s="2">
        <v>598</v>
      </c>
      <c r="Y52" s="2">
        <v>563</v>
      </c>
      <c r="Z52" s="2">
        <v>529</v>
      </c>
      <c r="AA52" s="2">
        <v>495</v>
      </c>
      <c r="AB52" s="2">
        <f t="shared" si="2"/>
        <v>461.5</v>
      </c>
      <c r="AC52" s="2">
        <v>428</v>
      </c>
      <c r="AD52" s="2">
        <f t="shared" si="3"/>
        <v>396.5</v>
      </c>
      <c r="AE52" s="2">
        <v>365</v>
      </c>
      <c r="AF52" s="2">
        <f t="shared" si="4"/>
        <v>338</v>
      </c>
      <c r="AG52" s="2">
        <v>311</v>
      </c>
      <c r="AH52" s="2">
        <f t="shared" si="5"/>
        <v>289.5</v>
      </c>
      <c r="AI52" s="2">
        <v>268</v>
      </c>
      <c r="AJ52" s="2">
        <f t="shared" si="6"/>
        <v>251</v>
      </c>
      <c r="AK52" s="2">
        <v>234</v>
      </c>
      <c r="AL52" s="2">
        <f t="shared" si="7"/>
        <v>219.5</v>
      </c>
      <c r="AM52" s="2">
        <v>205</v>
      </c>
      <c r="AN52" s="2">
        <f t="shared" si="8"/>
        <v>193.5</v>
      </c>
      <c r="AO52" s="2">
        <v>182</v>
      </c>
      <c r="AP52" s="2">
        <f t="shared" si="9"/>
        <v>172</v>
      </c>
      <c r="AQ52" s="2">
        <v>162</v>
      </c>
      <c r="AR52" s="2">
        <f t="shared" si="10"/>
        <v>154</v>
      </c>
      <c r="AS52" s="2">
        <v>146</v>
      </c>
      <c r="AT52" s="2">
        <f t="shared" si="11"/>
        <v>138.5</v>
      </c>
      <c r="AU52" s="2">
        <v>131</v>
      </c>
      <c r="AV52" s="2" t="s">
        <v>135</v>
      </c>
      <c r="AW52" s="2" t="s">
        <v>135</v>
      </c>
      <c r="AX52" s="2" t="s">
        <v>135</v>
      </c>
      <c r="AY52" s="2" t="s">
        <v>135</v>
      </c>
      <c r="AZ52" s="2" t="s">
        <v>135</v>
      </c>
      <c r="BA52" s="2" t="s">
        <v>135</v>
      </c>
      <c r="BB52" s="2" t="s">
        <v>135</v>
      </c>
      <c r="BC52" s="2" t="s">
        <v>135</v>
      </c>
      <c r="BD52" s="2" t="s">
        <v>135</v>
      </c>
      <c r="BE52" s="2" t="s">
        <v>135</v>
      </c>
      <c r="BH52" s="57" t="s">
        <v>90</v>
      </c>
      <c r="BI52" s="2">
        <v>653</v>
      </c>
      <c r="BJ52" s="2">
        <v>614</v>
      </c>
      <c r="BK52" s="2">
        <v>600</v>
      </c>
      <c r="BL52" s="2">
        <v>585</v>
      </c>
      <c r="BM52" s="2">
        <v>568</v>
      </c>
      <c r="BN52" s="2">
        <v>550</v>
      </c>
      <c r="BO52" s="2">
        <v>531</v>
      </c>
      <c r="BP52" s="2">
        <v>510</v>
      </c>
      <c r="BQ52" s="2">
        <v>489</v>
      </c>
      <c r="BR52" s="2">
        <v>467</v>
      </c>
      <c r="BS52" s="2">
        <v>444</v>
      </c>
      <c r="BT52" s="2">
        <v>421</v>
      </c>
      <c r="BU52" s="2">
        <v>398</v>
      </c>
      <c r="BV52" s="2">
        <v>375</v>
      </c>
      <c r="BW52" s="2">
        <v>352</v>
      </c>
      <c r="BX52" s="2">
        <v>329</v>
      </c>
      <c r="BY52" s="2">
        <f t="shared" si="17"/>
        <v>307</v>
      </c>
      <c r="BZ52" s="2">
        <v>285</v>
      </c>
      <c r="CA52" s="2">
        <f t="shared" si="18"/>
        <v>264</v>
      </c>
      <c r="CB52" s="2">
        <v>243</v>
      </c>
      <c r="CC52" s="2">
        <f t="shared" si="19"/>
        <v>225</v>
      </c>
      <c r="CD52" s="2">
        <v>207</v>
      </c>
      <c r="CE52" s="2">
        <f t="shared" si="20"/>
        <v>193</v>
      </c>
      <c r="CF52" s="2">
        <v>179</v>
      </c>
      <c r="CG52" s="2">
        <f t="shared" si="21"/>
        <v>167.5</v>
      </c>
      <c r="CH52" s="2">
        <v>156</v>
      </c>
      <c r="CI52" s="2">
        <f t="shared" si="22"/>
        <v>146.5</v>
      </c>
      <c r="CJ52" s="2">
        <v>137</v>
      </c>
      <c r="CK52" s="2">
        <f t="shared" si="23"/>
        <v>129</v>
      </c>
      <c r="CL52" s="2">
        <v>121</v>
      </c>
      <c r="CM52" s="2">
        <f t="shared" si="24"/>
        <v>114.5</v>
      </c>
      <c r="CN52" s="2">
        <v>108</v>
      </c>
      <c r="CO52" s="2">
        <f t="shared" si="25"/>
        <v>102.45</v>
      </c>
      <c r="CP52" s="2">
        <v>96.9</v>
      </c>
      <c r="CQ52" s="2">
        <f t="shared" si="26"/>
        <v>92.2</v>
      </c>
      <c r="CR52" s="2">
        <v>87.5</v>
      </c>
      <c r="CS52" s="2" t="s">
        <v>135</v>
      </c>
      <c r="CT52" s="2" t="s">
        <v>135</v>
      </c>
      <c r="CU52" s="2" t="s">
        <v>135</v>
      </c>
      <c r="CV52" s="2" t="s">
        <v>135</v>
      </c>
      <c r="CW52" s="2" t="s">
        <v>135</v>
      </c>
      <c r="CX52" s="2" t="s">
        <v>135</v>
      </c>
      <c r="CY52" s="2" t="s">
        <v>135</v>
      </c>
      <c r="CZ52" s="2" t="s">
        <v>135</v>
      </c>
      <c r="DA52" s="2" t="s">
        <v>135</v>
      </c>
      <c r="DB52" s="2" t="s">
        <v>135</v>
      </c>
    </row>
    <row r="53" spans="1:106">
      <c r="A53" s="61" t="s">
        <v>91</v>
      </c>
      <c r="B53" s="62">
        <v>6.97</v>
      </c>
      <c r="C53" s="66">
        <v>27.5</v>
      </c>
      <c r="D53" s="62">
        <v>6.01</v>
      </c>
      <c r="E53" s="62">
        <v>2.46</v>
      </c>
      <c r="F53" s="66">
        <v>68</v>
      </c>
      <c r="G53" s="66">
        <v>20</v>
      </c>
      <c r="H53" s="50">
        <f t="shared" si="1"/>
        <v>2.4430894308943087</v>
      </c>
      <c r="K53" s="57" t="s">
        <v>91</v>
      </c>
      <c r="L53" s="2">
        <v>900</v>
      </c>
      <c r="M53" s="2">
        <v>845</v>
      </c>
      <c r="N53" s="2">
        <v>826</v>
      </c>
      <c r="O53" s="2">
        <v>805</v>
      </c>
      <c r="P53" s="2">
        <v>782</v>
      </c>
      <c r="Q53" s="2">
        <v>756</v>
      </c>
      <c r="R53" s="2">
        <v>729</v>
      </c>
      <c r="S53" s="2">
        <v>701</v>
      </c>
      <c r="T53" s="2">
        <v>671</v>
      </c>
      <c r="U53" s="2">
        <v>640</v>
      </c>
      <c r="V53" s="2">
        <v>608</v>
      </c>
      <c r="W53" s="2">
        <v>577</v>
      </c>
      <c r="X53" s="2">
        <v>544</v>
      </c>
      <c r="Y53" s="2">
        <v>512</v>
      </c>
      <c r="Z53" s="2">
        <v>480</v>
      </c>
      <c r="AA53" s="2">
        <v>449</v>
      </c>
      <c r="AB53" s="2">
        <f t="shared" si="2"/>
        <v>418.5</v>
      </c>
      <c r="AC53" s="2">
        <v>388</v>
      </c>
      <c r="AD53" s="2">
        <f t="shared" si="3"/>
        <v>359</v>
      </c>
      <c r="AE53" s="2">
        <v>330</v>
      </c>
      <c r="AF53" s="2">
        <f t="shared" si="4"/>
        <v>305.5</v>
      </c>
      <c r="AG53" s="2">
        <v>281</v>
      </c>
      <c r="AH53" s="2">
        <f t="shared" si="5"/>
        <v>261.5</v>
      </c>
      <c r="AI53" s="2">
        <v>242</v>
      </c>
      <c r="AJ53" s="2">
        <f t="shared" si="6"/>
        <v>226.5</v>
      </c>
      <c r="AK53" s="2">
        <v>211</v>
      </c>
      <c r="AL53" s="2">
        <f t="shared" si="7"/>
        <v>198</v>
      </c>
      <c r="AM53" s="2">
        <v>185</v>
      </c>
      <c r="AN53" s="2">
        <f t="shared" si="8"/>
        <v>174.5</v>
      </c>
      <c r="AO53" s="2">
        <v>164</v>
      </c>
      <c r="AP53" s="2">
        <f t="shared" si="9"/>
        <v>155.5</v>
      </c>
      <c r="AQ53" s="2">
        <v>147</v>
      </c>
      <c r="AR53" s="2">
        <f t="shared" si="10"/>
        <v>139</v>
      </c>
      <c r="AS53" s="2">
        <v>131</v>
      </c>
      <c r="AT53" s="2">
        <f t="shared" si="11"/>
        <v>125</v>
      </c>
      <c r="AU53" s="2">
        <v>119</v>
      </c>
      <c r="AV53" s="2" t="s">
        <v>135</v>
      </c>
      <c r="AW53" s="2" t="s">
        <v>135</v>
      </c>
      <c r="AX53" s="2" t="s">
        <v>135</v>
      </c>
      <c r="AY53" s="2" t="s">
        <v>135</v>
      </c>
      <c r="AZ53" s="2" t="s">
        <v>135</v>
      </c>
      <c r="BA53" s="2" t="s">
        <v>135</v>
      </c>
      <c r="BB53" s="2" t="s">
        <v>135</v>
      </c>
      <c r="BC53" s="2" t="s">
        <v>135</v>
      </c>
      <c r="BD53" s="2" t="s">
        <v>135</v>
      </c>
      <c r="BE53" s="2" t="s">
        <v>135</v>
      </c>
      <c r="BH53" s="57" t="s">
        <v>91</v>
      </c>
      <c r="BI53" s="2">
        <v>599</v>
      </c>
      <c r="BJ53" s="2">
        <v>562</v>
      </c>
      <c r="BK53" s="2">
        <v>550</v>
      </c>
      <c r="BL53" s="2">
        <v>536</v>
      </c>
      <c r="BM53" s="2">
        <v>520</v>
      </c>
      <c r="BN53" s="2">
        <v>503</v>
      </c>
      <c r="BO53" s="2">
        <v>485</v>
      </c>
      <c r="BP53" s="2">
        <v>466</v>
      </c>
      <c r="BQ53" s="2">
        <v>446</v>
      </c>
      <c r="BR53" s="2">
        <v>426</v>
      </c>
      <c r="BS53" s="2">
        <v>405</v>
      </c>
      <c r="BT53" s="2">
        <v>384</v>
      </c>
      <c r="BU53" s="2">
        <v>362</v>
      </c>
      <c r="BV53" s="2">
        <v>341</v>
      </c>
      <c r="BW53" s="2">
        <v>320</v>
      </c>
      <c r="BX53" s="2">
        <v>299</v>
      </c>
      <c r="BY53" s="2">
        <f t="shared" si="17"/>
        <v>278.5</v>
      </c>
      <c r="BZ53" s="2">
        <v>258</v>
      </c>
      <c r="CA53" s="2">
        <f t="shared" si="18"/>
        <v>238.5</v>
      </c>
      <c r="CB53" s="2">
        <v>219</v>
      </c>
      <c r="CC53" s="2">
        <f t="shared" si="19"/>
        <v>203</v>
      </c>
      <c r="CD53" s="2">
        <v>187</v>
      </c>
      <c r="CE53" s="2">
        <f t="shared" si="20"/>
        <v>174</v>
      </c>
      <c r="CF53" s="2">
        <v>161</v>
      </c>
      <c r="CG53" s="2">
        <f t="shared" si="21"/>
        <v>150.5</v>
      </c>
      <c r="CH53" s="2">
        <v>140</v>
      </c>
      <c r="CI53" s="2">
        <f t="shared" si="22"/>
        <v>131.5</v>
      </c>
      <c r="CJ53" s="2">
        <v>123</v>
      </c>
      <c r="CK53" s="2">
        <f t="shared" si="23"/>
        <v>116</v>
      </c>
      <c r="CL53" s="2">
        <v>109</v>
      </c>
      <c r="CM53" s="2">
        <f t="shared" si="24"/>
        <v>103.25</v>
      </c>
      <c r="CN53" s="2">
        <v>97.5</v>
      </c>
      <c r="CO53" s="2">
        <f t="shared" si="25"/>
        <v>92.5</v>
      </c>
      <c r="CP53" s="2">
        <v>87.5</v>
      </c>
      <c r="CQ53" s="2">
        <f t="shared" si="26"/>
        <v>83.25</v>
      </c>
      <c r="CR53" s="2">
        <v>79</v>
      </c>
      <c r="CS53" s="2" t="s">
        <v>135</v>
      </c>
      <c r="CT53" s="2" t="s">
        <v>135</v>
      </c>
      <c r="CU53" s="2" t="s">
        <v>135</v>
      </c>
      <c r="CV53" s="2" t="s">
        <v>135</v>
      </c>
      <c r="CW53" s="2" t="s">
        <v>135</v>
      </c>
      <c r="CX53" s="2" t="s">
        <v>135</v>
      </c>
      <c r="CY53" s="2" t="s">
        <v>135</v>
      </c>
      <c r="CZ53" s="2" t="s">
        <v>135</v>
      </c>
      <c r="DA53" s="2" t="s">
        <v>135</v>
      </c>
      <c r="DB53" s="2" t="s">
        <v>135</v>
      </c>
    </row>
    <row r="54" spans="1:106">
      <c r="A54" s="61" t="s">
        <v>92</v>
      </c>
      <c r="B54" s="62">
        <v>7.75</v>
      </c>
      <c r="C54" s="66">
        <v>30.4</v>
      </c>
      <c r="D54" s="62">
        <v>5.98</v>
      </c>
      <c r="E54" s="62">
        <v>2.4500000000000002</v>
      </c>
      <c r="F54" s="66">
        <v>61</v>
      </c>
      <c r="G54" s="66">
        <v>17.899999999999999</v>
      </c>
      <c r="H54" s="50">
        <f t="shared" si="1"/>
        <v>2.4408163265306122</v>
      </c>
      <c r="K54" s="57" t="s">
        <v>92</v>
      </c>
      <c r="L54" s="2">
        <v>805</v>
      </c>
      <c r="M54" s="2">
        <v>756</v>
      </c>
      <c r="N54" s="2">
        <v>739</v>
      </c>
      <c r="O54" s="2">
        <v>720</v>
      </c>
      <c r="P54" s="2">
        <v>699</v>
      </c>
      <c r="Q54" s="2">
        <v>676</v>
      </c>
      <c r="R54" s="2">
        <v>651</v>
      </c>
      <c r="S54" s="2">
        <v>626</v>
      </c>
      <c r="T54" s="2">
        <v>599</v>
      </c>
      <c r="U54" s="2">
        <v>571</v>
      </c>
      <c r="V54" s="2">
        <v>543</v>
      </c>
      <c r="W54" s="2">
        <v>514</v>
      </c>
      <c r="X54" s="2">
        <v>485</v>
      </c>
      <c r="Y54" s="2">
        <v>456</v>
      </c>
      <c r="Z54" s="2">
        <v>428</v>
      </c>
      <c r="AA54" s="2">
        <v>399</v>
      </c>
      <c r="AB54" s="2">
        <f t="shared" si="2"/>
        <v>372</v>
      </c>
      <c r="AC54" s="2">
        <v>345</v>
      </c>
      <c r="AD54" s="2">
        <f t="shared" si="3"/>
        <v>319</v>
      </c>
      <c r="AE54" s="2">
        <v>293</v>
      </c>
      <c r="AF54" s="2">
        <f t="shared" si="4"/>
        <v>271</v>
      </c>
      <c r="AG54" s="2">
        <v>249</v>
      </c>
      <c r="AH54" s="2">
        <f t="shared" si="5"/>
        <v>232</v>
      </c>
      <c r="AI54" s="2">
        <v>215</v>
      </c>
      <c r="AJ54" s="2">
        <f t="shared" si="6"/>
        <v>201</v>
      </c>
      <c r="AK54" s="2">
        <v>187</v>
      </c>
      <c r="AL54" s="2">
        <f t="shared" si="7"/>
        <v>176</v>
      </c>
      <c r="AM54" s="2">
        <v>165</v>
      </c>
      <c r="AN54" s="2">
        <f t="shared" si="8"/>
        <v>155.5</v>
      </c>
      <c r="AO54" s="2">
        <v>146</v>
      </c>
      <c r="AP54" s="2">
        <f t="shared" si="9"/>
        <v>138</v>
      </c>
      <c r="AQ54" s="2">
        <v>130</v>
      </c>
      <c r="AR54" s="2">
        <f t="shared" si="10"/>
        <v>123.5</v>
      </c>
      <c r="AS54" s="2">
        <v>117</v>
      </c>
      <c r="AT54" s="2">
        <f t="shared" si="11"/>
        <v>111</v>
      </c>
      <c r="AU54" s="2">
        <v>105</v>
      </c>
      <c r="AV54" s="2" t="s">
        <v>135</v>
      </c>
      <c r="AW54" s="2" t="s">
        <v>135</v>
      </c>
      <c r="AX54" s="2" t="s">
        <v>135</v>
      </c>
      <c r="AY54" s="2" t="s">
        <v>135</v>
      </c>
      <c r="AZ54" s="2" t="s">
        <v>135</v>
      </c>
      <c r="BA54" s="2" t="s">
        <v>135</v>
      </c>
      <c r="BB54" s="2" t="s">
        <v>135</v>
      </c>
      <c r="BC54" s="2" t="s">
        <v>135</v>
      </c>
      <c r="BD54" s="2" t="s">
        <v>135</v>
      </c>
      <c r="BE54" s="2" t="s">
        <v>135</v>
      </c>
      <c r="BH54" s="57" t="s">
        <v>92</v>
      </c>
      <c r="BI54" s="2">
        <v>536</v>
      </c>
      <c r="BJ54" s="2">
        <v>503</v>
      </c>
      <c r="BK54" s="2">
        <v>492</v>
      </c>
      <c r="BL54" s="2">
        <v>479</v>
      </c>
      <c r="BM54" s="2">
        <v>465</v>
      </c>
      <c r="BN54" s="2">
        <v>450</v>
      </c>
      <c r="BO54" s="2">
        <v>433</v>
      </c>
      <c r="BP54" s="2">
        <v>416</v>
      </c>
      <c r="BQ54" s="2">
        <v>398</v>
      </c>
      <c r="BR54" s="2">
        <v>380</v>
      </c>
      <c r="BS54" s="2">
        <v>361</v>
      </c>
      <c r="BT54" s="2">
        <v>342</v>
      </c>
      <c r="BU54" s="2">
        <v>323</v>
      </c>
      <c r="BV54" s="2">
        <v>304</v>
      </c>
      <c r="BW54" s="2">
        <v>285</v>
      </c>
      <c r="BX54" s="2">
        <v>266</v>
      </c>
      <c r="BY54" s="2">
        <f t="shared" si="17"/>
        <v>247.5</v>
      </c>
      <c r="BZ54" s="2">
        <v>229</v>
      </c>
      <c r="CA54" s="2">
        <f t="shared" si="18"/>
        <v>212</v>
      </c>
      <c r="CB54" s="2">
        <v>195</v>
      </c>
      <c r="CC54" s="2">
        <f t="shared" si="19"/>
        <v>180.5</v>
      </c>
      <c r="CD54" s="2">
        <v>166</v>
      </c>
      <c r="CE54" s="2">
        <f t="shared" si="20"/>
        <v>154.5</v>
      </c>
      <c r="CF54" s="2">
        <v>143</v>
      </c>
      <c r="CG54" s="2">
        <f t="shared" si="21"/>
        <v>134</v>
      </c>
      <c r="CH54" s="2">
        <v>125</v>
      </c>
      <c r="CI54" s="2">
        <f t="shared" si="22"/>
        <v>117.5</v>
      </c>
      <c r="CJ54" s="2">
        <v>110</v>
      </c>
      <c r="CK54" s="2">
        <f t="shared" si="23"/>
        <v>103.5</v>
      </c>
      <c r="CL54" s="2">
        <v>97</v>
      </c>
      <c r="CM54" s="2">
        <f t="shared" si="24"/>
        <v>91.75</v>
      </c>
      <c r="CN54" s="2">
        <v>86.5</v>
      </c>
      <c r="CO54" s="2">
        <f t="shared" si="25"/>
        <v>82.1</v>
      </c>
      <c r="CP54" s="2">
        <v>77.7</v>
      </c>
      <c r="CQ54" s="2">
        <f t="shared" si="26"/>
        <v>73.900000000000006</v>
      </c>
      <c r="CR54" s="2">
        <v>70.099999999999994</v>
      </c>
      <c r="CS54" s="2" t="s">
        <v>135</v>
      </c>
      <c r="CT54" s="2" t="s">
        <v>135</v>
      </c>
      <c r="CU54" s="2" t="s">
        <v>135</v>
      </c>
      <c r="CV54" s="2" t="s">
        <v>135</v>
      </c>
      <c r="CW54" s="2" t="s">
        <v>135</v>
      </c>
      <c r="CX54" s="2" t="s">
        <v>135</v>
      </c>
      <c r="CY54" s="2" t="s">
        <v>135</v>
      </c>
      <c r="CZ54" s="2" t="s">
        <v>135</v>
      </c>
      <c r="DA54" s="2" t="s">
        <v>135</v>
      </c>
      <c r="DB54" s="2" t="s">
        <v>135</v>
      </c>
    </row>
    <row r="55" spans="1:106">
      <c r="A55" s="61" t="s">
        <v>93</v>
      </c>
      <c r="B55" s="62">
        <v>6.11</v>
      </c>
      <c r="C55" s="66">
        <v>30.9</v>
      </c>
      <c r="D55" s="62">
        <v>5.89</v>
      </c>
      <c r="E55" s="62">
        <v>1.92</v>
      </c>
      <c r="F55" s="66">
        <v>53</v>
      </c>
      <c r="G55" s="66">
        <v>15.6</v>
      </c>
      <c r="H55" s="50">
        <f t="shared" si="1"/>
        <v>3.0677083333333335</v>
      </c>
      <c r="K55" s="57" t="s">
        <v>93</v>
      </c>
      <c r="L55" s="2">
        <v>702</v>
      </c>
      <c r="M55" s="2">
        <v>633</v>
      </c>
      <c r="N55" s="2">
        <v>610</v>
      </c>
      <c r="O55" s="2">
        <v>585</v>
      </c>
      <c r="P55" s="2">
        <v>557</v>
      </c>
      <c r="Q55" s="2">
        <v>528</v>
      </c>
      <c r="R55" s="2">
        <v>497</v>
      </c>
      <c r="S55" s="2">
        <v>465</v>
      </c>
      <c r="T55" s="2">
        <v>433</v>
      </c>
      <c r="U55" s="2">
        <v>401</v>
      </c>
      <c r="V55" s="2">
        <v>369</v>
      </c>
      <c r="W55" s="2">
        <v>338</v>
      </c>
      <c r="X55" s="2">
        <v>308</v>
      </c>
      <c r="Y55" s="2">
        <v>278</v>
      </c>
      <c r="Z55" s="2">
        <v>250</v>
      </c>
      <c r="AA55" s="2">
        <v>226</v>
      </c>
      <c r="AB55" s="2">
        <f t="shared" si="2"/>
        <v>206</v>
      </c>
      <c r="AC55" s="2">
        <v>186</v>
      </c>
      <c r="AD55" s="2">
        <f t="shared" si="3"/>
        <v>171.5</v>
      </c>
      <c r="AE55" s="2">
        <v>157</v>
      </c>
      <c r="AF55" s="2">
        <f t="shared" si="4"/>
        <v>145</v>
      </c>
      <c r="AG55" s="2">
        <v>133</v>
      </c>
      <c r="AH55" s="2">
        <f t="shared" si="5"/>
        <v>124</v>
      </c>
      <c r="AI55" s="2">
        <v>115</v>
      </c>
      <c r="AJ55" s="2">
        <f t="shared" si="6"/>
        <v>107.5</v>
      </c>
      <c r="AK55" s="2">
        <v>100</v>
      </c>
      <c r="AL55" s="2">
        <f t="shared" si="7"/>
        <v>94.05</v>
      </c>
      <c r="AM55" s="2">
        <v>88.1</v>
      </c>
      <c r="AN55" s="2" t="s">
        <v>135</v>
      </c>
      <c r="AO55" s="2" t="s">
        <v>135</v>
      </c>
      <c r="AP55" s="2" t="s">
        <v>135</v>
      </c>
      <c r="AQ55" s="2" t="s">
        <v>135</v>
      </c>
      <c r="AR55" s="2" t="s">
        <v>135</v>
      </c>
      <c r="AS55" s="2" t="s">
        <v>135</v>
      </c>
      <c r="AT55" s="2" t="s">
        <v>135</v>
      </c>
      <c r="AU55" s="2" t="s">
        <v>135</v>
      </c>
      <c r="AV55" s="2" t="s">
        <v>135</v>
      </c>
      <c r="AW55" s="2" t="s">
        <v>135</v>
      </c>
      <c r="AX55" s="2" t="s">
        <v>135</v>
      </c>
      <c r="AY55" s="2" t="s">
        <v>135</v>
      </c>
      <c r="AZ55" s="2" t="s">
        <v>135</v>
      </c>
      <c r="BA55" s="2" t="s">
        <v>135</v>
      </c>
      <c r="BB55" s="2" t="s">
        <v>135</v>
      </c>
      <c r="BC55" s="2" t="s">
        <v>135</v>
      </c>
      <c r="BD55" s="2" t="s">
        <v>135</v>
      </c>
      <c r="BE55" s="2" t="s">
        <v>135</v>
      </c>
      <c r="BH55" s="57" t="s">
        <v>93</v>
      </c>
      <c r="BI55" s="2">
        <v>467</v>
      </c>
      <c r="BJ55" s="2">
        <v>421</v>
      </c>
      <c r="BK55" s="2">
        <v>406</v>
      </c>
      <c r="BL55" s="2">
        <v>389</v>
      </c>
      <c r="BM55" s="2">
        <v>371</v>
      </c>
      <c r="BN55" s="2">
        <v>351</v>
      </c>
      <c r="BO55" s="2">
        <v>331</v>
      </c>
      <c r="BP55" s="2">
        <v>310</v>
      </c>
      <c r="BQ55" s="2">
        <v>288</v>
      </c>
      <c r="BR55" s="2">
        <v>267</v>
      </c>
      <c r="BS55" s="2">
        <v>246</v>
      </c>
      <c r="BT55" s="2">
        <v>225</v>
      </c>
      <c r="BU55" s="2">
        <v>205</v>
      </c>
      <c r="BV55" s="2">
        <v>185</v>
      </c>
      <c r="BW55" s="2">
        <v>166</v>
      </c>
      <c r="BX55" s="2">
        <v>150</v>
      </c>
      <c r="BY55" s="2">
        <f t="shared" si="17"/>
        <v>137</v>
      </c>
      <c r="BZ55" s="2">
        <v>124</v>
      </c>
      <c r="CA55" s="2">
        <f t="shared" si="18"/>
        <v>114</v>
      </c>
      <c r="CB55" s="2">
        <v>104</v>
      </c>
      <c r="CC55" s="2">
        <f t="shared" si="19"/>
        <v>96.4</v>
      </c>
      <c r="CD55" s="2">
        <v>88.8</v>
      </c>
      <c r="CE55" s="2">
        <f t="shared" si="20"/>
        <v>82.699999999999989</v>
      </c>
      <c r="CF55" s="2">
        <v>76.599999999999994</v>
      </c>
      <c r="CG55" s="2">
        <f t="shared" si="21"/>
        <v>71.650000000000006</v>
      </c>
      <c r="CH55" s="2">
        <v>66.7</v>
      </c>
      <c r="CI55" s="2">
        <f t="shared" si="22"/>
        <v>62.650000000000006</v>
      </c>
      <c r="CJ55" s="2">
        <v>58.6</v>
      </c>
      <c r="CK55" s="2" t="s">
        <v>135</v>
      </c>
      <c r="CL55" s="2" t="s">
        <v>135</v>
      </c>
      <c r="CM55" s="2" t="s">
        <v>135</v>
      </c>
      <c r="CN55" s="2" t="s">
        <v>135</v>
      </c>
      <c r="CO55" s="2" t="s">
        <v>135</v>
      </c>
      <c r="CP55" s="2" t="s">
        <v>135</v>
      </c>
      <c r="CQ55" s="2" t="s">
        <v>135</v>
      </c>
      <c r="CR55" s="2" t="s">
        <v>135</v>
      </c>
      <c r="CS55" s="2" t="s">
        <v>135</v>
      </c>
      <c r="CT55" s="2" t="s">
        <v>135</v>
      </c>
      <c r="CU55" s="2" t="s">
        <v>135</v>
      </c>
      <c r="CV55" s="2" t="s">
        <v>135</v>
      </c>
      <c r="CW55" s="2" t="s">
        <v>135</v>
      </c>
      <c r="CX55" s="2" t="s">
        <v>135</v>
      </c>
      <c r="CY55" s="2" t="s">
        <v>135</v>
      </c>
      <c r="CZ55" s="2" t="s">
        <v>135</v>
      </c>
      <c r="DA55" s="2" t="s">
        <v>135</v>
      </c>
      <c r="DB55" s="2" t="s">
        <v>135</v>
      </c>
    </row>
    <row r="56" spans="1:106">
      <c r="A56" s="61" t="s">
        <v>94</v>
      </c>
      <c r="B56" s="62">
        <v>6.75</v>
      </c>
      <c r="C56" s="66">
        <v>33.6</v>
      </c>
      <c r="D56" s="62">
        <v>5.85</v>
      </c>
      <c r="E56" s="62">
        <v>1.91</v>
      </c>
      <c r="F56" s="66">
        <v>48</v>
      </c>
      <c r="G56" s="66">
        <v>14.1</v>
      </c>
      <c r="H56" s="50">
        <f t="shared" si="1"/>
        <v>3.0628272251308899</v>
      </c>
      <c r="K56" s="57" t="s">
        <v>94</v>
      </c>
      <c r="L56" s="2">
        <v>634</v>
      </c>
      <c r="M56" s="2">
        <v>572</v>
      </c>
      <c r="N56" s="2">
        <v>551</v>
      </c>
      <c r="O56" s="2">
        <v>527</v>
      </c>
      <c r="P56" s="2">
        <v>502</v>
      </c>
      <c r="Q56" s="2">
        <v>475</v>
      </c>
      <c r="R56" s="2">
        <v>447</v>
      </c>
      <c r="S56" s="2">
        <v>419</v>
      </c>
      <c r="T56" s="2">
        <v>390</v>
      </c>
      <c r="U56" s="2">
        <v>360</v>
      </c>
      <c r="V56" s="2">
        <v>331</v>
      </c>
      <c r="W56" s="2">
        <v>303</v>
      </c>
      <c r="X56" s="2">
        <v>276</v>
      </c>
      <c r="Y56" s="2">
        <v>249</v>
      </c>
      <c r="Z56" s="2">
        <v>224</v>
      </c>
      <c r="AA56" s="2">
        <v>202</v>
      </c>
      <c r="AB56" s="2">
        <f t="shared" si="2"/>
        <v>184.5</v>
      </c>
      <c r="AC56" s="2">
        <v>167</v>
      </c>
      <c r="AD56" s="2">
        <f t="shared" si="3"/>
        <v>153.5</v>
      </c>
      <c r="AE56" s="2">
        <v>140</v>
      </c>
      <c r="AF56" s="2">
        <f t="shared" si="4"/>
        <v>129.5</v>
      </c>
      <c r="AG56" s="2">
        <v>119</v>
      </c>
      <c r="AH56" s="2">
        <f t="shared" si="5"/>
        <v>111</v>
      </c>
      <c r="AI56" s="2">
        <v>103</v>
      </c>
      <c r="AJ56" s="2">
        <f t="shared" si="6"/>
        <v>96.35</v>
      </c>
      <c r="AK56" s="2">
        <v>89.7</v>
      </c>
      <c r="AL56" s="2" t="s">
        <v>135</v>
      </c>
      <c r="AM56" s="2" t="s">
        <v>135</v>
      </c>
      <c r="AN56" s="2" t="s">
        <v>135</v>
      </c>
      <c r="AO56" s="2" t="s">
        <v>135</v>
      </c>
      <c r="AP56" s="2" t="s">
        <v>135</v>
      </c>
      <c r="AQ56" s="2" t="s">
        <v>135</v>
      </c>
      <c r="AR56" s="2" t="s">
        <v>135</v>
      </c>
      <c r="AS56" s="2" t="s">
        <v>135</v>
      </c>
      <c r="AT56" s="2" t="s">
        <v>135</v>
      </c>
      <c r="AU56" s="2" t="s">
        <v>135</v>
      </c>
      <c r="AV56" s="2" t="s">
        <v>135</v>
      </c>
      <c r="AW56" s="2" t="s">
        <v>135</v>
      </c>
      <c r="AX56" s="2" t="s">
        <v>135</v>
      </c>
      <c r="AY56" s="2" t="s">
        <v>135</v>
      </c>
      <c r="AZ56" s="2" t="s">
        <v>135</v>
      </c>
      <c r="BA56" s="2" t="s">
        <v>135</v>
      </c>
      <c r="BB56" s="2" t="s">
        <v>135</v>
      </c>
      <c r="BC56" s="2" t="s">
        <v>135</v>
      </c>
      <c r="BD56" s="2" t="s">
        <v>135</v>
      </c>
      <c r="BE56" s="2" t="s">
        <v>135</v>
      </c>
      <c r="BH56" s="57" t="s">
        <v>94</v>
      </c>
      <c r="BI56" s="2">
        <v>422</v>
      </c>
      <c r="BJ56" s="2">
        <v>380</v>
      </c>
      <c r="BK56" s="2">
        <v>366</v>
      </c>
      <c r="BL56" s="2">
        <v>351</v>
      </c>
      <c r="BM56" s="2">
        <v>334</v>
      </c>
      <c r="BN56" s="2">
        <v>316</v>
      </c>
      <c r="BO56" s="2">
        <v>298</v>
      </c>
      <c r="BP56" s="2">
        <v>279</v>
      </c>
      <c r="BQ56" s="2">
        <v>259</v>
      </c>
      <c r="BR56" s="2">
        <v>240</v>
      </c>
      <c r="BS56" s="2">
        <v>221</v>
      </c>
      <c r="BT56" s="2">
        <v>202</v>
      </c>
      <c r="BU56" s="2">
        <v>183</v>
      </c>
      <c r="BV56" s="2">
        <v>166</v>
      </c>
      <c r="BW56" s="2">
        <v>149</v>
      </c>
      <c r="BX56" s="2">
        <v>134</v>
      </c>
      <c r="BY56" s="2">
        <f t="shared" si="17"/>
        <v>122.5</v>
      </c>
      <c r="BZ56" s="2">
        <v>111</v>
      </c>
      <c r="CA56" s="2">
        <f t="shared" si="18"/>
        <v>102.1</v>
      </c>
      <c r="CB56" s="2">
        <v>93.2</v>
      </c>
      <c r="CC56" s="2">
        <f t="shared" si="19"/>
        <v>86.300000000000011</v>
      </c>
      <c r="CD56" s="2">
        <v>79.400000000000006</v>
      </c>
      <c r="CE56" s="2">
        <f t="shared" si="20"/>
        <v>73.95</v>
      </c>
      <c r="CF56" s="2">
        <v>68.5</v>
      </c>
      <c r="CG56" s="2">
        <f t="shared" si="21"/>
        <v>64.099999999999994</v>
      </c>
      <c r="CH56" s="2">
        <v>59.7</v>
      </c>
      <c r="CI56" s="2" t="s">
        <v>135</v>
      </c>
      <c r="CJ56" s="2" t="s">
        <v>135</v>
      </c>
      <c r="CK56" s="2" t="s">
        <v>135</v>
      </c>
      <c r="CL56" s="2" t="s">
        <v>135</v>
      </c>
      <c r="CM56" s="2" t="s">
        <v>135</v>
      </c>
      <c r="CN56" s="2" t="s">
        <v>135</v>
      </c>
      <c r="CO56" s="2" t="s">
        <v>135</v>
      </c>
      <c r="CP56" s="2" t="s">
        <v>135</v>
      </c>
      <c r="CQ56" s="2" t="s">
        <v>135</v>
      </c>
      <c r="CR56" s="2" t="s">
        <v>135</v>
      </c>
      <c r="CS56" s="2" t="s">
        <v>135</v>
      </c>
      <c r="CT56" s="2" t="s">
        <v>135</v>
      </c>
      <c r="CU56" s="2" t="s">
        <v>135</v>
      </c>
      <c r="CV56" s="2" t="s">
        <v>135</v>
      </c>
      <c r="CW56" s="2" t="s">
        <v>135</v>
      </c>
      <c r="CX56" s="2" t="s">
        <v>135</v>
      </c>
      <c r="CY56" s="2" t="s">
        <v>135</v>
      </c>
      <c r="CZ56" s="2" t="s">
        <v>135</v>
      </c>
      <c r="DA56" s="2" t="s">
        <v>135</v>
      </c>
      <c r="DB56" s="2" t="s">
        <v>135</v>
      </c>
    </row>
    <row r="57" spans="1:106">
      <c r="A57" s="61" t="s">
        <v>95</v>
      </c>
      <c r="B57" s="62">
        <v>7.54</v>
      </c>
      <c r="C57" s="66">
        <v>37.4</v>
      </c>
      <c r="D57" s="62">
        <v>5.82</v>
      </c>
      <c r="E57" s="62">
        <v>1.89</v>
      </c>
      <c r="F57" s="66">
        <v>43</v>
      </c>
      <c r="G57" s="66">
        <v>12.6</v>
      </c>
      <c r="H57" s="50">
        <f t="shared" si="1"/>
        <v>3.0793650793650795</v>
      </c>
      <c r="K57" s="57" t="s">
        <v>95</v>
      </c>
      <c r="L57" s="2">
        <v>562</v>
      </c>
      <c r="M57" s="2">
        <v>510</v>
      </c>
      <c r="N57" s="2">
        <v>491</v>
      </c>
      <c r="O57" s="2">
        <v>470</v>
      </c>
      <c r="P57" s="2">
        <v>447</v>
      </c>
      <c r="Q57" s="2">
        <v>422</v>
      </c>
      <c r="R57" s="2">
        <v>397</v>
      </c>
      <c r="S57" s="2">
        <v>371</v>
      </c>
      <c r="T57" s="2">
        <v>345</v>
      </c>
      <c r="U57" s="2">
        <v>318</v>
      </c>
      <c r="V57" s="2">
        <v>292</v>
      </c>
      <c r="W57" s="2">
        <v>267</v>
      </c>
      <c r="X57" s="2">
        <v>242</v>
      </c>
      <c r="Y57" s="2">
        <v>218</v>
      </c>
      <c r="Z57" s="2">
        <v>196</v>
      </c>
      <c r="AA57" s="2">
        <v>177</v>
      </c>
      <c r="AB57" s="2">
        <f t="shared" si="2"/>
        <v>161.5</v>
      </c>
      <c r="AC57" s="2">
        <v>146</v>
      </c>
      <c r="AD57" s="2">
        <f t="shared" si="3"/>
        <v>134.5</v>
      </c>
      <c r="AE57" s="2">
        <v>123</v>
      </c>
      <c r="AF57" s="2">
        <f t="shared" si="4"/>
        <v>113.5</v>
      </c>
      <c r="AG57" s="2">
        <v>104</v>
      </c>
      <c r="AH57" s="2">
        <f t="shared" si="5"/>
        <v>97.05</v>
      </c>
      <c r="AI57" s="2">
        <v>90.1</v>
      </c>
      <c r="AJ57" s="2">
        <f t="shared" si="6"/>
        <v>84.3</v>
      </c>
      <c r="AK57" s="2">
        <v>78.5</v>
      </c>
      <c r="AL57" s="2" t="s">
        <v>135</v>
      </c>
      <c r="AM57" s="2" t="s">
        <v>135</v>
      </c>
      <c r="AN57" s="2" t="s">
        <v>135</v>
      </c>
      <c r="AO57" s="2" t="s">
        <v>135</v>
      </c>
      <c r="AP57" s="2" t="s">
        <v>135</v>
      </c>
      <c r="AQ57" s="2" t="s">
        <v>135</v>
      </c>
      <c r="AR57" s="2" t="s">
        <v>135</v>
      </c>
      <c r="AS57" s="2" t="s">
        <v>135</v>
      </c>
      <c r="AT57" s="2" t="s">
        <v>135</v>
      </c>
      <c r="AU57" s="2" t="s">
        <v>135</v>
      </c>
      <c r="AV57" s="2" t="s">
        <v>135</v>
      </c>
      <c r="AW57" s="2" t="s">
        <v>135</v>
      </c>
      <c r="AX57" s="2" t="s">
        <v>135</v>
      </c>
      <c r="AY57" s="2" t="s">
        <v>135</v>
      </c>
      <c r="AZ57" s="2" t="s">
        <v>135</v>
      </c>
      <c r="BA57" s="2" t="s">
        <v>135</v>
      </c>
      <c r="BB57" s="2" t="s">
        <v>135</v>
      </c>
      <c r="BC57" s="2" t="s">
        <v>135</v>
      </c>
      <c r="BD57" s="2" t="s">
        <v>135</v>
      </c>
      <c r="BE57" s="2" t="s">
        <v>135</v>
      </c>
      <c r="BH57" s="57" t="s">
        <v>95</v>
      </c>
      <c r="BI57" s="2">
        <v>374</v>
      </c>
      <c r="BJ57" s="2">
        <v>339</v>
      </c>
      <c r="BK57" s="2">
        <v>327</v>
      </c>
      <c r="BL57" s="2">
        <v>312</v>
      </c>
      <c r="BM57" s="2">
        <v>297</v>
      </c>
      <c r="BN57" s="2">
        <v>281</v>
      </c>
      <c r="BO57" s="2">
        <v>264</v>
      </c>
      <c r="BP57" s="2">
        <v>247</v>
      </c>
      <c r="BQ57" s="2">
        <v>229</v>
      </c>
      <c r="BR57" s="2">
        <v>212</v>
      </c>
      <c r="BS57" s="2">
        <v>194</v>
      </c>
      <c r="BT57" s="2">
        <v>177</v>
      </c>
      <c r="BU57" s="2">
        <v>161</v>
      </c>
      <c r="BV57" s="2">
        <v>145</v>
      </c>
      <c r="BW57" s="2">
        <v>130</v>
      </c>
      <c r="BX57" s="2">
        <v>117</v>
      </c>
      <c r="BY57" s="2">
        <f t="shared" si="17"/>
        <v>107.05</v>
      </c>
      <c r="BZ57" s="2">
        <v>97.1</v>
      </c>
      <c r="CA57" s="2">
        <f t="shared" si="18"/>
        <v>89.35</v>
      </c>
      <c r="CB57" s="2">
        <v>81.599999999999994</v>
      </c>
      <c r="CC57" s="2">
        <f t="shared" si="19"/>
        <v>75.55</v>
      </c>
      <c r="CD57" s="2">
        <v>69.5</v>
      </c>
      <c r="CE57" s="2">
        <f t="shared" si="20"/>
        <v>64.7</v>
      </c>
      <c r="CF57" s="2">
        <v>59.9</v>
      </c>
      <c r="CG57" s="2">
        <f t="shared" si="21"/>
        <v>56.05</v>
      </c>
      <c r="CH57" s="2">
        <v>52.2</v>
      </c>
      <c r="CI57" s="2" t="s">
        <v>135</v>
      </c>
      <c r="CJ57" s="2" t="s">
        <v>135</v>
      </c>
      <c r="CK57" s="2" t="s">
        <v>135</v>
      </c>
      <c r="CL57" s="2" t="s">
        <v>135</v>
      </c>
      <c r="CM57" s="2" t="s">
        <v>135</v>
      </c>
      <c r="CN57" s="2" t="s">
        <v>135</v>
      </c>
      <c r="CO57" s="2" t="s">
        <v>135</v>
      </c>
      <c r="CP57" s="2" t="s">
        <v>135</v>
      </c>
      <c r="CQ57" s="2" t="s">
        <v>135</v>
      </c>
      <c r="CR57" s="2" t="s">
        <v>135</v>
      </c>
      <c r="CS57" s="2" t="s">
        <v>135</v>
      </c>
      <c r="CT57" s="2" t="s">
        <v>135</v>
      </c>
      <c r="CU57" s="2" t="s">
        <v>135</v>
      </c>
      <c r="CV57" s="2" t="s">
        <v>135</v>
      </c>
      <c r="CW57" s="2" t="s">
        <v>135</v>
      </c>
      <c r="CX57" s="2" t="s">
        <v>135</v>
      </c>
      <c r="CY57" s="2" t="s">
        <v>135</v>
      </c>
      <c r="CZ57" s="2" t="s">
        <v>135</v>
      </c>
      <c r="DA57" s="2" t="s">
        <v>135</v>
      </c>
      <c r="DB57" s="2" t="s">
        <v>135</v>
      </c>
    </row>
    <row r="58" spans="1:106">
      <c r="A58" s="61" t="s">
        <v>96</v>
      </c>
      <c r="B58" s="62">
        <v>2.2599999999999998</v>
      </c>
      <c r="C58" s="62">
        <v>5.47</v>
      </c>
      <c r="D58" s="62">
        <v>6.41</v>
      </c>
      <c r="E58" s="62">
        <v>3.47</v>
      </c>
      <c r="F58" s="61">
        <v>336</v>
      </c>
      <c r="G58" s="66">
        <v>98.9</v>
      </c>
      <c r="H58" s="50">
        <f t="shared" si="1"/>
        <v>1.8472622478386167</v>
      </c>
      <c r="K58" s="57" t="s">
        <v>96</v>
      </c>
      <c r="L58" s="2">
        <v>4450</v>
      </c>
      <c r="M58" s="2">
        <v>4310</v>
      </c>
      <c r="N58" s="2">
        <v>4260</v>
      </c>
      <c r="O58" s="2">
        <v>4210</v>
      </c>
      <c r="P58" s="2">
        <v>4150</v>
      </c>
      <c r="Q58" s="2">
        <v>4080</v>
      </c>
      <c r="R58" s="2">
        <v>4000</v>
      </c>
      <c r="S58" s="2">
        <v>3920</v>
      </c>
      <c r="T58" s="2">
        <v>3840</v>
      </c>
      <c r="U58" s="2">
        <v>3750</v>
      </c>
      <c r="V58" s="2">
        <v>3660</v>
      </c>
      <c r="W58" s="2">
        <v>3560</v>
      </c>
      <c r="X58" s="2">
        <v>3460</v>
      </c>
      <c r="Y58" s="2">
        <v>3350</v>
      </c>
      <c r="Z58" s="2">
        <v>3250</v>
      </c>
      <c r="AA58" s="2">
        <v>3140</v>
      </c>
      <c r="AB58" s="2">
        <f>(AA58+AC58)/2</f>
        <v>3025</v>
      </c>
      <c r="AC58" s="2">
        <v>2910</v>
      </c>
      <c r="AD58" s="2">
        <f>(AC58+AE58)/2</f>
        <v>2800</v>
      </c>
      <c r="AE58" s="2">
        <v>2690</v>
      </c>
      <c r="AF58" s="2">
        <f>(AE58+AG58)/2</f>
        <v>2575</v>
      </c>
      <c r="AG58" s="2">
        <v>2460</v>
      </c>
      <c r="AH58" s="2">
        <f>(AG58+AI58)/2</f>
        <v>2350</v>
      </c>
      <c r="AI58" s="2">
        <v>2240</v>
      </c>
      <c r="AJ58" s="2">
        <f>(AI58+AK58)/2</f>
        <v>2135</v>
      </c>
      <c r="AK58" s="2">
        <v>2030</v>
      </c>
      <c r="AL58" s="2">
        <f>(AK58+AM58)/2</f>
        <v>1925</v>
      </c>
      <c r="AM58" s="2">
        <v>1820</v>
      </c>
      <c r="AN58" s="2">
        <f>(AM58+AO58)/2</f>
        <v>1720</v>
      </c>
      <c r="AO58" s="2">
        <v>1620</v>
      </c>
      <c r="AP58" s="2">
        <f>(AO58+AQ58)/2</f>
        <v>1530</v>
      </c>
      <c r="AQ58" s="2">
        <v>1440</v>
      </c>
      <c r="AR58" s="2">
        <f>(AQ58+AS58)/2</f>
        <v>1365</v>
      </c>
      <c r="AS58" s="2">
        <v>1290</v>
      </c>
      <c r="AT58" s="2">
        <f>(AS58+AU58)/2</f>
        <v>1230</v>
      </c>
      <c r="AU58" s="2">
        <v>1170</v>
      </c>
      <c r="AV58" s="2" t="s">
        <v>135</v>
      </c>
      <c r="AW58" s="2" t="s">
        <v>135</v>
      </c>
      <c r="AX58" s="2" t="s">
        <v>135</v>
      </c>
      <c r="AY58" s="2" t="s">
        <v>135</v>
      </c>
      <c r="AZ58" s="2" t="s">
        <v>135</v>
      </c>
      <c r="BA58" s="2" t="s">
        <v>135</v>
      </c>
      <c r="BB58" s="2" t="s">
        <v>135</v>
      </c>
      <c r="BC58" s="2" t="s">
        <v>135</v>
      </c>
      <c r="BD58" s="2" t="s">
        <v>135</v>
      </c>
      <c r="BE58" s="2" t="s">
        <v>135</v>
      </c>
      <c r="BH58" s="57" t="s">
        <v>96</v>
      </c>
      <c r="BI58" s="2">
        <v>2960</v>
      </c>
      <c r="BJ58" s="2">
        <v>2870</v>
      </c>
      <c r="BK58" s="2">
        <v>2840</v>
      </c>
      <c r="BL58" s="2">
        <v>2800</v>
      </c>
      <c r="BM58" s="2">
        <v>2760</v>
      </c>
      <c r="BN58" s="2">
        <v>2710</v>
      </c>
      <c r="BO58" s="2">
        <v>2660</v>
      </c>
      <c r="BP58" s="2">
        <v>2610</v>
      </c>
      <c r="BQ58" s="2">
        <v>2550</v>
      </c>
      <c r="BR58" s="2">
        <v>2490</v>
      </c>
      <c r="BS58" s="2">
        <v>2430</v>
      </c>
      <c r="BT58" s="2">
        <v>2370</v>
      </c>
      <c r="BU58" s="2">
        <v>2300</v>
      </c>
      <c r="BV58" s="2">
        <v>2230</v>
      </c>
      <c r="BW58" s="2">
        <v>2160</v>
      </c>
      <c r="BX58" s="2">
        <v>2090</v>
      </c>
      <c r="BY58" s="2">
        <f>(BX58+BZ58)/2</f>
        <v>2015</v>
      </c>
      <c r="BZ58" s="2">
        <v>1940</v>
      </c>
      <c r="CA58" s="2">
        <f>(BZ58+CB58)/2</f>
        <v>1865</v>
      </c>
      <c r="CB58" s="2">
        <v>1790</v>
      </c>
      <c r="CC58" s="2">
        <f>(CB58+CD58)/2</f>
        <v>1715</v>
      </c>
      <c r="CD58" s="2">
        <v>1640</v>
      </c>
      <c r="CE58" s="2">
        <f>(CD58+CF58)/2</f>
        <v>1565</v>
      </c>
      <c r="CF58" s="2">
        <v>1490</v>
      </c>
      <c r="CG58" s="2">
        <f>(CF58+CH58)/2</f>
        <v>1420</v>
      </c>
      <c r="CH58" s="2">
        <v>1350</v>
      </c>
      <c r="CI58" s="2">
        <f>(CH58+CJ58)/2</f>
        <v>1280</v>
      </c>
      <c r="CJ58" s="2">
        <v>1210</v>
      </c>
      <c r="CK58" s="2">
        <f>(CJ58+CL58)/2</f>
        <v>1145</v>
      </c>
      <c r="CL58" s="2">
        <v>1080</v>
      </c>
      <c r="CM58" s="2">
        <f>(CL58+CN58)/2</f>
        <v>1019.5</v>
      </c>
      <c r="CN58" s="2">
        <v>959</v>
      </c>
      <c r="CO58" s="2">
        <f>(CN58+CP58)/2</f>
        <v>910</v>
      </c>
      <c r="CP58" s="2">
        <v>861</v>
      </c>
      <c r="CQ58" s="2">
        <f>(CP58+CR58)/2</f>
        <v>819</v>
      </c>
      <c r="CR58" s="2">
        <v>777</v>
      </c>
      <c r="CS58" s="2" t="s">
        <v>135</v>
      </c>
      <c r="CT58" s="2" t="s">
        <v>135</v>
      </c>
      <c r="CU58" s="2" t="s">
        <v>135</v>
      </c>
      <c r="CV58" s="2" t="s">
        <v>135</v>
      </c>
      <c r="CW58" s="2" t="s">
        <v>135</v>
      </c>
      <c r="CX58" s="2" t="s">
        <v>135</v>
      </c>
      <c r="CY58" s="2" t="s">
        <v>135</v>
      </c>
      <c r="CZ58" s="2" t="s">
        <v>135</v>
      </c>
      <c r="DA58" s="2" t="s">
        <v>135</v>
      </c>
      <c r="DB58" s="2" t="s">
        <v>135</v>
      </c>
    </row>
    <row r="59" spans="1:106">
      <c r="A59" s="61" t="s">
        <v>97</v>
      </c>
      <c r="B59" s="62">
        <v>2.4500000000000002</v>
      </c>
      <c r="C59" s="62">
        <v>5.98</v>
      </c>
      <c r="D59" s="62">
        <v>6.29</v>
      </c>
      <c r="E59" s="62">
        <v>3.42</v>
      </c>
      <c r="F59" s="61">
        <v>305</v>
      </c>
      <c r="G59" s="66">
        <v>89.5</v>
      </c>
      <c r="H59" s="50">
        <f t="shared" si="1"/>
        <v>1.8391812865497077</v>
      </c>
      <c r="K59" s="57" t="s">
        <v>97</v>
      </c>
      <c r="L59" s="2">
        <v>4030</v>
      </c>
      <c r="M59" s="2">
        <v>3900</v>
      </c>
      <c r="N59" s="2">
        <v>3850</v>
      </c>
      <c r="O59" s="2">
        <v>3800</v>
      </c>
      <c r="P59" s="2">
        <v>3740</v>
      </c>
      <c r="Q59" s="2">
        <v>3680</v>
      </c>
      <c r="R59" s="2">
        <v>3610</v>
      </c>
      <c r="S59" s="2">
        <v>3540</v>
      </c>
      <c r="T59" s="2">
        <v>3460</v>
      </c>
      <c r="U59" s="2">
        <v>3380</v>
      </c>
      <c r="V59" s="2">
        <v>3290</v>
      </c>
      <c r="W59" s="2">
        <v>3200</v>
      </c>
      <c r="X59" s="2">
        <v>3100</v>
      </c>
      <c r="Y59" s="2">
        <v>3010</v>
      </c>
      <c r="Z59" s="2">
        <v>2910</v>
      </c>
      <c r="AA59" s="2">
        <v>2810</v>
      </c>
      <c r="AB59" s="2">
        <f t="shared" ref="AB59:AB79" si="32">(AA59+AC59)/2</f>
        <v>2710</v>
      </c>
      <c r="AC59" s="2">
        <v>2610</v>
      </c>
      <c r="AD59" s="2">
        <f t="shared" ref="AD59:AD79" si="33">(AC59+AE59)/2</f>
        <v>2505</v>
      </c>
      <c r="AE59" s="2">
        <v>2400</v>
      </c>
      <c r="AF59" s="2">
        <f t="shared" ref="AF59:AF79" si="34">(AE59+AG59)/2</f>
        <v>2295</v>
      </c>
      <c r="AG59" s="2">
        <v>2190</v>
      </c>
      <c r="AH59" s="2">
        <f t="shared" ref="AH59:AH79" si="35">(AG59+AI59)/2</f>
        <v>2090</v>
      </c>
      <c r="AI59" s="2">
        <v>1990</v>
      </c>
      <c r="AJ59" s="2">
        <f t="shared" ref="AJ59:AJ79" si="36">(AI59+AK59)/2</f>
        <v>1890</v>
      </c>
      <c r="AK59" s="2">
        <v>1790</v>
      </c>
      <c r="AL59" s="2">
        <f t="shared" ref="AL59:AL79" si="37">(AK59+AM59)/2</f>
        <v>1695</v>
      </c>
      <c r="AM59" s="2">
        <v>1600</v>
      </c>
      <c r="AN59" s="2">
        <f t="shared" ref="AN59:AN76" si="38">(AM59+AO59)/2</f>
        <v>1510</v>
      </c>
      <c r="AO59" s="2">
        <v>1420</v>
      </c>
      <c r="AP59" s="2">
        <f t="shared" ref="AP59:AP76" si="39">(AO59+AQ59)/2</f>
        <v>1345</v>
      </c>
      <c r="AQ59" s="2">
        <v>1270</v>
      </c>
      <c r="AR59" s="2">
        <f t="shared" ref="AR59:AR76" si="40">(AQ59+AS59)/2</f>
        <v>1205</v>
      </c>
      <c r="AS59" s="2">
        <v>1140</v>
      </c>
      <c r="AT59" s="2">
        <f t="shared" ref="AT59:AT76" si="41">(AS59+AU59)/2</f>
        <v>1085</v>
      </c>
      <c r="AU59" s="2">
        <v>1030</v>
      </c>
      <c r="AV59" s="2" t="s">
        <v>135</v>
      </c>
      <c r="AW59" s="2" t="s">
        <v>135</v>
      </c>
      <c r="AX59" s="2" t="s">
        <v>135</v>
      </c>
      <c r="AY59" s="2" t="s">
        <v>135</v>
      </c>
      <c r="AZ59" s="2" t="s">
        <v>135</v>
      </c>
      <c r="BA59" s="2" t="s">
        <v>135</v>
      </c>
      <c r="BB59" s="2" t="s">
        <v>135</v>
      </c>
      <c r="BC59" s="2" t="s">
        <v>135</v>
      </c>
      <c r="BD59" s="2" t="s">
        <v>135</v>
      </c>
      <c r="BE59" s="2" t="s">
        <v>135</v>
      </c>
      <c r="BH59" s="57" t="s">
        <v>97</v>
      </c>
      <c r="BI59" s="2">
        <v>2680</v>
      </c>
      <c r="BJ59" s="2">
        <v>2590</v>
      </c>
      <c r="BK59" s="2">
        <v>2560</v>
      </c>
      <c r="BL59" s="2">
        <v>2530</v>
      </c>
      <c r="BM59" s="2">
        <v>2490</v>
      </c>
      <c r="BN59" s="2">
        <v>2450</v>
      </c>
      <c r="BO59" s="2">
        <v>2400</v>
      </c>
      <c r="BP59" s="2">
        <v>2350</v>
      </c>
      <c r="BQ59" s="2">
        <v>2300</v>
      </c>
      <c r="BR59" s="2">
        <v>2250</v>
      </c>
      <c r="BS59" s="2">
        <v>2190</v>
      </c>
      <c r="BT59" s="2">
        <v>2130</v>
      </c>
      <c r="BU59" s="2">
        <v>2070</v>
      </c>
      <c r="BV59" s="2">
        <v>2000</v>
      </c>
      <c r="BW59" s="2">
        <v>1940</v>
      </c>
      <c r="BX59" s="2">
        <v>1870</v>
      </c>
      <c r="BY59" s="2">
        <f t="shared" ref="BY59:BY79" si="42">(BX59+BZ59)/2</f>
        <v>1800</v>
      </c>
      <c r="BZ59" s="2">
        <v>1730</v>
      </c>
      <c r="CA59" s="2">
        <f t="shared" ref="CA59:CA79" si="43">(BZ59+CB59)/2</f>
        <v>1665</v>
      </c>
      <c r="CB59" s="2">
        <v>1600</v>
      </c>
      <c r="CC59" s="2">
        <f t="shared" ref="CC59:CC79" si="44">(CB59+CD59)/2</f>
        <v>1530</v>
      </c>
      <c r="CD59" s="2">
        <v>1460</v>
      </c>
      <c r="CE59" s="2">
        <f t="shared" ref="CE59:CE79" si="45">(CD59+CF59)/2</f>
        <v>1390</v>
      </c>
      <c r="CF59" s="2">
        <v>1320</v>
      </c>
      <c r="CG59" s="2">
        <f t="shared" ref="CG59:CG79" si="46">(CF59+CH59)/2</f>
        <v>1255</v>
      </c>
      <c r="CH59" s="2">
        <v>1190</v>
      </c>
      <c r="CI59" s="2">
        <f t="shared" ref="CI59:CI79" si="47">(CH59+CJ59)/2</f>
        <v>1130</v>
      </c>
      <c r="CJ59" s="2">
        <v>1070</v>
      </c>
      <c r="CK59" s="2">
        <f t="shared" ref="CK59:CK76" si="48">(CJ59+CL59)/2</f>
        <v>1007.5</v>
      </c>
      <c r="CL59" s="2">
        <v>945</v>
      </c>
      <c r="CM59" s="2">
        <f t="shared" ref="CM59:CM76" si="49">(CL59+CN59)/2</f>
        <v>894</v>
      </c>
      <c r="CN59" s="2">
        <v>843</v>
      </c>
      <c r="CO59" s="2">
        <f t="shared" ref="CO59:CO76" si="50">(CN59+CP59)/2</f>
        <v>800</v>
      </c>
      <c r="CP59" s="2">
        <v>757</v>
      </c>
      <c r="CQ59" s="2">
        <f t="shared" ref="CQ59:CQ76" si="51">(CP59+CR59)/2</f>
        <v>720</v>
      </c>
      <c r="CR59" s="2">
        <v>683</v>
      </c>
      <c r="CS59" s="2" t="s">
        <v>135</v>
      </c>
      <c r="CT59" s="2" t="s">
        <v>135</v>
      </c>
      <c r="CU59" s="2" t="s">
        <v>135</v>
      </c>
      <c r="CV59" s="2" t="s">
        <v>135</v>
      </c>
      <c r="CW59" s="2" t="s">
        <v>135</v>
      </c>
      <c r="CX59" s="2" t="s">
        <v>135</v>
      </c>
      <c r="CY59" s="2" t="s">
        <v>135</v>
      </c>
      <c r="CZ59" s="2" t="s">
        <v>135</v>
      </c>
      <c r="DA59" s="2" t="s">
        <v>135</v>
      </c>
      <c r="DB59" s="2" t="s">
        <v>135</v>
      </c>
    </row>
    <row r="60" spans="1:106">
      <c r="A60" s="61" t="s">
        <v>98</v>
      </c>
      <c r="B60" s="62">
        <v>2.66</v>
      </c>
      <c r="C60" s="62">
        <v>6.35</v>
      </c>
      <c r="D60" s="62">
        <v>6.16</v>
      </c>
      <c r="E60" s="62">
        <v>3.38</v>
      </c>
      <c r="F60" s="61">
        <v>279</v>
      </c>
      <c r="G60" s="66">
        <v>81.900000000000006</v>
      </c>
      <c r="H60" s="50">
        <f t="shared" si="1"/>
        <v>1.8224852071005919</v>
      </c>
      <c r="K60" s="57" t="s">
        <v>98</v>
      </c>
      <c r="L60" s="2">
        <v>3690</v>
      </c>
      <c r="M60" s="2">
        <v>3570</v>
      </c>
      <c r="N60" s="2">
        <v>3520</v>
      </c>
      <c r="O60" s="2">
        <v>3470</v>
      </c>
      <c r="P60" s="2">
        <v>3420</v>
      </c>
      <c r="Q60" s="2">
        <v>3360</v>
      </c>
      <c r="R60" s="2">
        <v>3300</v>
      </c>
      <c r="S60" s="2">
        <v>3230</v>
      </c>
      <c r="T60" s="2">
        <v>3150</v>
      </c>
      <c r="U60" s="2">
        <v>3080</v>
      </c>
      <c r="V60" s="2">
        <v>3000</v>
      </c>
      <c r="W60" s="2">
        <v>2910</v>
      </c>
      <c r="X60" s="2">
        <v>2820</v>
      </c>
      <c r="Y60" s="2">
        <v>2730</v>
      </c>
      <c r="Z60" s="2">
        <v>2640</v>
      </c>
      <c r="AA60" s="2">
        <v>2550</v>
      </c>
      <c r="AB60" s="2">
        <f t="shared" si="32"/>
        <v>2455</v>
      </c>
      <c r="AC60" s="2">
        <v>2360</v>
      </c>
      <c r="AD60" s="2">
        <f t="shared" si="33"/>
        <v>2265</v>
      </c>
      <c r="AE60" s="2">
        <v>2170</v>
      </c>
      <c r="AF60" s="2">
        <f t="shared" si="34"/>
        <v>2075</v>
      </c>
      <c r="AG60" s="2">
        <v>1980</v>
      </c>
      <c r="AH60" s="2">
        <f t="shared" si="35"/>
        <v>1885</v>
      </c>
      <c r="AI60" s="2">
        <v>1790</v>
      </c>
      <c r="AJ60" s="2">
        <f t="shared" si="36"/>
        <v>1700</v>
      </c>
      <c r="AK60" s="2">
        <v>1610</v>
      </c>
      <c r="AL60" s="2">
        <f t="shared" si="37"/>
        <v>1520</v>
      </c>
      <c r="AM60" s="2">
        <v>1430</v>
      </c>
      <c r="AN60" s="2">
        <f t="shared" si="38"/>
        <v>1350</v>
      </c>
      <c r="AO60" s="2">
        <v>1270</v>
      </c>
      <c r="AP60" s="2">
        <f t="shared" si="39"/>
        <v>1200</v>
      </c>
      <c r="AQ60" s="2">
        <v>1130</v>
      </c>
      <c r="AR60" s="2">
        <f t="shared" si="40"/>
        <v>1075</v>
      </c>
      <c r="AS60" s="2">
        <v>1020</v>
      </c>
      <c r="AT60" s="2">
        <f t="shared" si="41"/>
        <v>968.5</v>
      </c>
      <c r="AU60" s="2">
        <v>917</v>
      </c>
      <c r="AV60" s="2" t="s">
        <v>135</v>
      </c>
      <c r="AW60" s="2" t="s">
        <v>135</v>
      </c>
      <c r="AX60" s="2" t="s">
        <v>135</v>
      </c>
      <c r="AY60" s="2" t="s">
        <v>135</v>
      </c>
      <c r="AZ60" s="2" t="s">
        <v>135</v>
      </c>
      <c r="BA60" s="2" t="s">
        <v>135</v>
      </c>
      <c r="BB60" s="2" t="s">
        <v>135</v>
      </c>
      <c r="BC60" s="2" t="s">
        <v>135</v>
      </c>
      <c r="BD60" s="2" t="s">
        <v>135</v>
      </c>
      <c r="BE60" s="2" t="s">
        <v>135</v>
      </c>
      <c r="BH60" s="57" t="s">
        <v>98</v>
      </c>
      <c r="BI60" s="2">
        <v>2450</v>
      </c>
      <c r="BJ60" s="2">
        <v>2370</v>
      </c>
      <c r="BK60" s="2">
        <v>2340</v>
      </c>
      <c r="BL60" s="2">
        <v>2310</v>
      </c>
      <c r="BM60" s="2">
        <v>2280</v>
      </c>
      <c r="BN60" s="2">
        <v>2240</v>
      </c>
      <c r="BO60" s="2">
        <v>2190</v>
      </c>
      <c r="BP60" s="2">
        <v>2150</v>
      </c>
      <c r="BQ60" s="2">
        <v>2100</v>
      </c>
      <c r="BR60" s="2">
        <v>2050</v>
      </c>
      <c r="BS60" s="2">
        <v>1990</v>
      </c>
      <c r="BT60" s="2">
        <v>1940</v>
      </c>
      <c r="BU60" s="2">
        <v>1880</v>
      </c>
      <c r="BV60" s="2">
        <v>1820</v>
      </c>
      <c r="BW60" s="2">
        <v>1760</v>
      </c>
      <c r="BX60" s="2">
        <v>1700</v>
      </c>
      <c r="BY60" s="2">
        <f t="shared" si="42"/>
        <v>1635</v>
      </c>
      <c r="BZ60" s="2">
        <v>1570</v>
      </c>
      <c r="CA60" s="2">
        <f t="shared" si="43"/>
        <v>1505</v>
      </c>
      <c r="CB60" s="2">
        <v>1440</v>
      </c>
      <c r="CC60" s="2">
        <f t="shared" si="44"/>
        <v>1380</v>
      </c>
      <c r="CD60" s="2">
        <v>1320</v>
      </c>
      <c r="CE60" s="2">
        <f t="shared" si="45"/>
        <v>1255</v>
      </c>
      <c r="CF60" s="2">
        <v>1190</v>
      </c>
      <c r="CG60" s="2">
        <f t="shared" si="46"/>
        <v>1130</v>
      </c>
      <c r="CH60" s="2">
        <v>1070</v>
      </c>
      <c r="CI60" s="2">
        <f t="shared" si="47"/>
        <v>1012</v>
      </c>
      <c r="CJ60" s="2">
        <v>954</v>
      </c>
      <c r="CK60" s="2">
        <f t="shared" si="48"/>
        <v>899.5</v>
      </c>
      <c r="CL60" s="2">
        <v>845</v>
      </c>
      <c r="CM60" s="2">
        <f t="shared" si="49"/>
        <v>799.5</v>
      </c>
      <c r="CN60" s="2">
        <v>754</v>
      </c>
      <c r="CO60" s="2">
        <f t="shared" si="50"/>
        <v>715</v>
      </c>
      <c r="CP60" s="2">
        <v>676</v>
      </c>
      <c r="CQ60" s="2">
        <f t="shared" si="51"/>
        <v>643</v>
      </c>
      <c r="CR60" s="2">
        <v>610</v>
      </c>
      <c r="CS60" s="2" t="s">
        <v>135</v>
      </c>
      <c r="CT60" s="2" t="s">
        <v>135</v>
      </c>
      <c r="CU60" s="2" t="s">
        <v>135</v>
      </c>
      <c r="CV60" s="2" t="s">
        <v>135</v>
      </c>
      <c r="CW60" s="2" t="s">
        <v>135</v>
      </c>
      <c r="CX60" s="2" t="s">
        <v>135</v>
      </c>
      <c r="CY60" s="2" t="s">
        <v>135</v>
      </c>
      <c r="CZ60" s="2" t="s">
        <v>135</v>
      </c>
      <c r="DA60" s="2" t="s">
        <v>135</v>
      </c>
      <c r="DB60" s="2" t="s">
        <v>135</v>
      </c>
    </row>
    <row r="61" spans="1:106">
      <c r="A61" s="61" t="s">
        <v>99</v>
      </c>
      <c r="B61" s="62">
        <v>2.89</v>
      </c>
      <c r="C61" s="62">
        <v>6.96</v>
      </c>
      <c r="D61" s="62">
        <v>6.06</v>
      </c>
      <c r="E61" s="62">
        <v>3.34</v>
      </c>
      <c r="F61" s="61">
        <v>252</v>
      </c>
      <c r="G61" s="66">
        <v>74.099999999999994</v>
      </c>
      <c r="H61" s="50">
        <f t="shared" si="1"/>
        <v>1.8143712574850299</v>
      </c>
      <c r="K61" s="57" t="s">
        <v>99</v>
      </c>
      <c r="L61" s="2">
        <v>3330</v>
      </c>
      <c r="M61" s="2">
        <v>3220</v>
      </c>
      <c r="N61" s="2">
        <v>3180</v>
      </c>
      <c r="O61" s="2">
        <v>3140</v>
      </c>
      <c r="P61" s="2">
        <v>3090</v>
      </c>
      <c r="Q61" s="2">
        <v>3030</v>
      </c>
      <c r="R61" s="2">
        <v>2970</v>
      </c>
      <c r="S61" s="2">
        <v>2910</v>
      </c>
      <c r="T61" s="2">
        <v>2840</v>
      </c>
      <c r="U61" s="2">
        <v>2770</v>
      </c>
      <c r="V61" s="2">
        <v>2700</v>
      </c>
      <c r="W61" s="2">
        <v>2620</v>
      </c>
      <c r="X61" s="2">
        <v>2540</v>
      </c>
      <c r="Y61" s="2">
        <v>2460</v>
      </c>
      <c r="Z61" s="2">
        <v>2370</v>
      </c>
      <c r="AA61" s="2">
        <v>2290</v>
      </c>
      <c r="AB61" s="2">
        <f t="shared" si="32"/>
        <v>2200</v>
      </c>
      <c r="AC61" s="2">
        <v>2110</v>
      </c>
      <c r="AD61" s="2">
        <f t="shared" si="33"/>
        <v>2025</v>
      </c>
      <c r="AE61" s="2">
        <v>1940</v>
      </c>
      <c r="AF61" s="2">
        <f t="shared" si="34"/>
        <v>1850</v>
      </c>
      <c r="AG61" s="2">
        <v>1760</v>
      </c>
      <c r="AH61" s="2">
        <f t="shared" si="35"/>
        <v>1675</v>
      </c>
      <c r="AI61" s="2">
        <v>1590</v>
      </c>
      <c r="AJ61" s="2">
        <f t="shared" si="36"/>
        <v>1510</v>
      </c>
      <c r="AK61" s="2">
        <v>1430</v>
      </c>
      <c r="AL61" s="2">
        <f t="shared" si="37"/>
        <v>1350</v>
      </c>
      <c r="AM61" s="2">
        <v>1270</v>
      </c>
      <c r="AN61" s="2">
        <f t="shared" si="38"/>
        <v>1195</v>
      </c>
      <c r="AO61" s="2">
        <v>1120</v>
      </c>
      <c r="AP61" s="2">
        <f t="shared" si="39"/>
        <v>1060</v>
      </c>
      <c r="AQ61" s="2">
        <v>1000</v>
      </c>
      <c r="AR61" s="2">
        <f t="shared" si="40"/>
        <v>949</v>
      </c>
      <c r="AS61" s="2">
        <v>898</v>
      </c>
      <c r="AT61" s="2">
        <f t="shared" si="41"/>
        <v>854.5</v>
      </c>
      <c r="AU61" s="2">
        <v>811</v>
      </c>
      <c r="AV61" s="2" t="s">
        <v>135</v>
      </c>
      <c r="AW61" s="2" t="s">
        <v>135</v>
      </c>
      <c r="AX61" s="2" t="s">
        <v>135</v>
      </c>
      <c r="AY61" s="2" t="s">
        <v>135</v>
      </c>
      <c r="AZ61" s="2" t="s">
        <v>135</v>
      </c>
      <c r="BA61" s="2" t="s">
        <v>135</v>
      </c>
      <c r="BB61" s="2" t="s">
        <v>135</v>
      </c>
      <c r="BC61" s="2" t="s">
        <v>135</v>
      </c>
      <c r="BD61" s="2" t="s">
        <v>135</v>
      </c>
      <c r="BE61" s="2" t="s">
        <v>135</v>
      </c>
      <c r="BH61" s="57" t="s">
        <v>99</v>
      </c>
      <c r="BI61" s="2">
        <v>2220</v>
      </c>
      <c r="BJ61" s="2">
        <v>2140</v>
      </c>
      <c r="BK61" s="2">
        <v>2120</v>
      </c>
      <c r="BL61" s="2">
        <v>2090</v>
      </c>
      <c r="BM61" s="2">
        <v>2060</v>
      </c>
      <c r="BN61" s="2">
        <v>2020</v>
      </c>
      <c r="BO61" s="2">
        <v>1980</v>
      </c>
      <c r="BP61" s="2">
        <v>1940</v>
      </c>
      <c r="BQ61" s="2">
        <v>1890</v>
      </c>
      <c r="BR61" s="2">
        <v>1840</v>
      </c>
      <c r="BS61" s="2">
        <v>1790</v>
      </c>
      <c r="BT61" s="2">
        <v>1740</v>
      </c>
      <c r="BU61" s="2">
        <v>1690</v>
      </c>
      <c r="BV61" s="2">
        <v>1630</v>
      </c>
      <c r="BW61" s="2">
        <v>1580</v>
      </c>
      <c r="BX61" s="2">
        <v>1520</v>
      </c>
      <c r="BY61" s="2">
        <f t="shared" si="42"/>
        <v>1465</v>
      </c>
      <c r="BZ61" s="2">
        <v>1410</v>
      </c>
      <c r="CA61" s="2">
        <f t="shared" si="43"/>
        <v>1350</v>
      </c>
      <c r="CB61" s="2">
        <v>1290</v>
      </c>
      <c r="CC61" s="2">
        <f t="shared" si="44"/>
        <v>1230</v>
      </c>
      <c r="CD61" s="2">
        <v>1170</v>
      </c>
      <c r="CE61" s="2">
        <f t="shared" si="45"/>
        <v>1115</v>
      </c>
      <c r="CF61" s="2">
        <v>1060</v>
      </c>
      <c r="CG61" s="2">
        <f t="shared" si="46"/>
        <v>1004.5</v>
      </c>
      <c r="CH61" s="2">
        <v>949</v>
      </c>
      <c r="CI61" s="2">
        <f t="shared" si="47"/>
        <v>896</v>
      </c>
      <c r="CJ61" s="2">
        <v>843</v>
      </c>
      <c r="CK61" s="2">
        <f t="shared" si="48"/>
        <v>794.5</v>
      </c>
      <c r="CL61" s="2">
        <v>746</v>
      </c>
      <c r="CM61" s="2">
        <f t="shared" si="49"/>
        <v>706</v>
      </c>
      <c r="CN61" s="2">
        <v>666</v>
      </c>
      <c r="CO61" s="2">
        <f t="shared" si="50"/>
        <v>632</v>
      </c>
      <c r="CP61" s="2">
        <v>598</v>
      </c>
      <c r="CQ61" s="2">
        <f t="shared" si="51"/>
        <v>568.5</v>
      </c>
      <c r="CR61" s="2">
        <v>539</v>
      </c>
      <c r="CS61" s="2" t="s">
        <v>135</v>
      </c>
      <c r="CT61" s="2" t="s">
        <v>135</v>
      </c>
      <c r="CU61" s="2" t="s">
        <v>135</v>
      </c>
      <c r="CV61" s="2" t="s">
        <v>135</v>
      </c>
      <c r="CW61" s="2" t="s">
        <v>135</v>
      </c>
      <c r="CX61" s="2" t="s">
        <v>135</v>
      </c>
      <c r="CY61" s="2" t="s">
        <v>135</v>
      </c>
      <c r="CZ61" s="2" t="s">
        <v>135</v>
      </c>
      <c r="DA61" s="2" t="s">
        <v>135</v>
      </c>
      <c r="DB61" s="2" t="s">
        <v>135</v>
      </c>
    </row>
    <row r="62" spans="1:106">
      <c r="A62" s="61" t="s">
        <v>100</v>
      </c>
      <c r="B62" s="62">
        <v>3.11</v>
      </c>
      <c r="C62" s="62">
        <v>7.56</v>
      </c>
      <c r="D62" s="62">
        <v>5.97</v>
      </c>
      <c r="E62" s="62">
        <v>3.31</v>
      </c>
      <c r="F62" s="61">
        <v>230</v>
      </c>
      <c r="G62" s="66">
        <v>67.7</v>
      </c>
      <c r="H62" s="50">
        <f t="shared" si="1"/>
        <v>1.8036253776435045</v>
      </c>
      <c r="K62" s="57" t="s">
        <v>100</v>
      </c>
      <c r="L62" s="2">
        <v>3050</v>
      </c>
      <c r="M62" s="2">
        <v>2940</v>
      </c>
      <c r="N62" s="2">
        <v>2910</v>
      </c>
      <c r="O62" s="2">
        <v>2860</v>
      </c>
      <c r="P62" s="2">
        <v>2820</v>
      </c>
      <c r="Q62" s="2">
        <v>2770</v>
      </c>
      <c r="R62" s="2">
        <v>2710</v>
      </c>
      <c r="S62" s="2">
        <v>2650</v>
      </c>
      <c r="T62" s="2">
        <v>2590</v>
      </c>
      <c r="U62" s="2">
        <v>2520</v>
      </c>
      <c r="V62" s="2">
        <v>2450</v>
      </c>
      <c r="W62" s="2">
        <v>2380</v>
      </c>
      <c r="X62" s="2">
        <v>2310</v>
      </c>
      <c r="Y62" s="2">
        <v>2230</v>
      </c>
      <c r="Z62" s="2">
        <v>2150</v>
      </c>
      <c r="AA62" s="2">
        <v>2070</v>
      </c>
      <c r="AB62" s="2">
        <f t="shared" si="32"/>
        <v>1990</v>
      </c>
      <c r="AC62" s="2">
        <v>1910</v>
      </c>
      <c r="AD62" s="2">
        <f t="shared" si="33"/>
        <v>1830</v>
      </c>
      <c r="AE62" s="2">
        <v>1750</v>
      </c>
      <c r="AF62" s="2">
        <f t="shared" si="34"/>
        <v>1670</v>
      </c>
      <c r="AG62" s="2">
        <v>1590</v>
      </c>
      <c r="AH62" s="2">
        <f t="shared" si="35"/>
        <v>1510</v>
      </c>
      <c r="AI62" s="2">
        <v>1430</v>
      </c>
      <c r="AJ62" s="2">
        <f t="shared" si="36"/>
        <v>1355</v>
      </c>
      <c r="AK62" s="2">
        <v>1280</v>
      </c>
      <c r="AL62" s="2">
        <f t="shared" si="37"/>
        <v>1210</v>
      </c>
      <c r="AM62" s="2">
        <v>1140</v>
      </c>
      <c r="AN62" s="2">
        <f t="shared" si="38"/>
        <v>1075</v>
      </c>
      <c r="AO62" s="2">
        <v>1010</v>
      </c>
      <c r="AP62" s="2">
        <f t="shared" si="39"/>
        <v>954</v>
      </c>
      <c r="AQ62" s="2">
        <v>898</v>
      </c>
      <c r="AR62" s="2">
        <f t="shared" si="40"/>
        <v>852</v>
      </c>
      <c r="AS62" s="2">
        <v>806</v>
      </c>
      <c r="AT62" s="2">
        <f t="shared" si="41"/>
        <v>766.5</v>
      </c>
      <c r="AU62" s="2">
        <v>727</v>
      </c>
      <c r="AV62" s="2" t="s">
        <v>135</v>
      </c>
      <c r="AW62" s="2" t="s">
        <v>135</v>
      </c>
      <c r="AX62" s="2" t="s">
        <v>135</v>
      </c>
      <c r="AY62" s="2" t="s">
        <v>135</v>
      </c>
      <c r="AZ62" s="2" t="s">
        <v>135</v>
      </c>
      <c r="BA62" s="2" t="s">
        <v>135</v>
      </c>
      <c r="BB62" s="2" t="s">
        <v>135</v>
      </c>
      <c r="BC62" s="2" t="s">
        <v>135</v>
      </c>
      <c r="BD62" s="2" t="s">
        <v>135</v>
      </c>
      <c r="BE62" s="2" t="s">
        <v>135</v>
      </c>
      <c r="BH62" s="57" t="s">
        <v>100</v>
      </c>
      <c r="BI62" s="2">
        <v>2030</v>
      </c>
      <c r="BJ62" s="2">
        <v>1960</v>
      </c>
      <c r="BK62" s="2">
        <v>1930</v>
      </c>
      <c r="BL62" s="2">
        <v>1910</v>
      </c>
      <c r="BM62" s="2">
        <v>1880</v>
      </c>
      <c r="BN62" s="2">
        <v>1840</v>
      </c>
      <c r="BO62" s="2">
        <v>1800</v>
      </c>
      <c r="BP62" s="2">
        <v>1760</v>
      </c>
      <c r="BQ62" s="2">
        <v>1720</v>
      </c>
      <c r="BR62" s="2">
        <v>1680</v>
      </c>
      <c r="BS62" s="2">
        <v>1630</v>
      </c>
      <c r="BT62" s="2">
        <v>1580</v>
      </c>
      <c r="BU62" s="2">
        <v>1540</v>
      </c>
      <c r="BV62" s="2">
        <v>1480</v>
      </c>
      <c r="BW62" s="2">
        <v>1430</v>
      </c>
      <c r="BX62" s="2">
        <v>1380</v>
      </c>
      <c r="BY62" s="2">
        <f t="shared" si="42"/>
        <v>1325</v>
      </c>
      <c r="BZ62" s="2">
        <v>1270</v>
      </c>
      <c r="CA62" s="2">
        <f t="shared" si="43"/>
        <v>1220</v>
      </c>
      <c r="CB62" s="2">
        <v>1170</v>
      </c>
      <c r="CC62" s="2">
        <f t="shared" si="44"/>
        <v>1115</v>
      </c>
      <c r="CD62" s="2">
        <v>1060</v>
      </c>
      <c r="CE62" s="2">
        <f t="shared" si="45"/>
        <v>1007</v>
      </c>
      <c r="CF62" s="2">
        <v>954</v>
      </c>
      <c r="CG62" s="2">
        <f t="shared" si="46"/>
        <v>904</v>
      </c>
      <c r="CH62" s="2">
        <v>854</v>
      </c>
      <c r="CI62" s="2">
        <f t="shared" si="47"/>
        <v>805</v>
      </c>
      <c r="CJ62" s="2">
        <v>756</v>
      </c>
      <c r="CK62" s="2">
        <f t="shared" si="48"/>
        <v>713</v>
      </c>
      <c r="CL62" s="2">
        <v>670</v>
      </c>
      <c r="CM62" s="2">
        <f t="shared" si="49"/>
        <v>633.5</v>
      </c>
      <c r="CN62" s="2">
        <v>597</v>
      </c>
      <c r="CO62" s="2">
        <f t="shared" si="50"/>
        <v>567.5</v>
      </c>
      <c r="CP62" s="2">
        <v>538</v>
      </c>
      <c r="CQ62" s="2">
        <f t="shared" si="51"/>
        <v>511</v>
      </c>
      <c r="CR62" s="2">
        <v>484</v>
      </c>
      <c r="CS62" s="2" t="s">
        <v>135</v>
      </c>
      <c r="CT62" s="2" t="s">
        <v>135</v>
      </c>
      <c r="CU62" s="2" t="s">
        <v>135</v>
      </c>
      <c r="CV62" s="2" t="s">
        <v>135</v>
      </c>
      <c r="CW62" s="2" t="s">
        <v>135</v>
      </c>
      <c r="CX62" s="2" t="s">
        <v>135</v>
      </c>
      <c r="CY62" s="2" t="s">
        <v>135</v>
      </c>
      <c r="CZ62" s="2" t="s">
        <v>135</v>
      </c>
      <c r="DA62" s="2" t="s">
        <v>135</v>
      </c>
      <c r="DB62" s="2" t="s">
        <v>135</v>
      </c>
    </row>
    <row r="63" spans="1:106">
      <c r="A63" s="61" t="s">
        <v>101</v>
      </c>
      <c r="B63" s="62">
        <v>3.37</v>
      </c>
      <c r="C63" s="62">
        <v>8.23</v>
      </c>
      <c r="D63" s="62">
        <v>5.89</v>
      </c>
      <c r="E63" s="62">
        <v>3.28</v>
      </c>
      <c r="F63" s="61">
        <v>210</v>
      </c>
      <c r="G63" s="66">
        <v>61.8</v>
      </c>
      <c r="H63" s="50">
        <f t="shared" si="1"/>
        <v>1.7957317073170731</v>
      </c>
      <c r="K63" s="57" t="s">
        <v>101</v>
      </c>
      <c r="L63" s="2">
        <v>2780</v>
      </c>
      <c r="M63" s="2">
        <v>2680</v>
      </c>
      <c r="N63" s="2">
        <v>2650</v>
      </c>
      <c r="O63" s="2">
        <v>2610</v>
      </c>
      <c r="P63" s="2">
        <v>2570</v>
      </c>
      <c r="Q63" s="2">
        <v>2520</v>
      </c>
      <c r="R63" s="2">
        <v>2470</v>
      </c>
      <c r="S63" s="2">
        <v>2420</v>
      </c>
      <c r="T63" s="2">
        <v>2360</v>
      </c>
      <c r="U63" s="2">
        <v>2300</v>
      </c>
      <c r="V63" s="2">
        <v>2230</v>
      </c>
      <c r="W63" s="2">
        <v>2160</v>
      </c>
      <c r="X63" s="2">
        <v>2100</v>
      </c>
      <c r="Y63" s="2">
        <v>2030</v>
      </c>
      <c r="Z63" s="2">
        <v>1950</v>
      </c>
      <c r="AA63" s="2">
        <v>1880</v>
      </c>
      <c r="AB63" s="2">
        <f t="shared" si="32"/>
        <v>1805</v>
      </c>
      <c r="AC63" s="2">
        <v>1730</v>
      </c>
      <c r="AD63" s="2">
        <f t="shared" si="33"/>
        <v>1655</v>
      </c>
      <c r="AE63" s="2">
        <v>1580</v>
      </c>
      <c r="AF63" s="2">
        <f t="shared" si="34"/>
        <v>1510</v>
      </c>
      <c r="AG63" s="2">
        <v>1440</v>
      </c>
      <c r="AH63" s="2">
        <f t="shared" si="35"/>
        <v>1365</v>
      </c>
      <c r="AI63" s="2">
        <v>1290</v>
      </c>
      <c r="AJ63" s="2">
        <f t="shared" si="36"/>
        <v>1220</v>
      </c>
      <c r="AK63" s="2">
        <v>1150</v>
      </c>
      <c r="AL63" s="2">
        <f t="shared" si="37"/>
        <v>1085</v>
      </c>
      <c r="AM63" s="2">
        <v>1020</v>
      </c>
      <c r="AN63" s="2">
        <f t="shared" si="38"/>
        <v>961</v>
      </c>
      <c r="AO63" s="2">
        <v>902</v>
      </c>
      <c r="AP63" s="2">
        <f t="shared" si="39"/>
        <v>853.5</v>
      </c>
      <c r="AQ63" s="2">
        <v>805</v>
      </c>
      <c r="AR63" s="2">
        <f t="shared" si="40"/>
        <v>763.5</v>
      </c>
      <c r="AS63" s="2">
        <v>722</v>
      </c>
      <c r="AT63" s="2">
        <f t="shared" si="41"/>
        <v>687</v>
      </c>
      <c r="AU63" s="2">
        <v>652</v>
      </c>
      <c r="AV63" s="2" t="s">
        <v>135</v>
      </c>
      <c r="AW63" s="2" t="s">
        <v>135</v>
      </c>
      <c r="AX63" s="2" t="s">
        <v>135</v>
      </c>
      <c r="AY63" s="2" t="s">
        <v>135</v>
      </c>
      <c r="AZ63" s="2" t="s">
        <v>135</v>
      </c>
      <c r="BA63" s="2" t="s">
        <v>135</v>
      </c>
      <c r="BB63" s="2" t="s">
        <v>135</v>
      </c>
      <c r="BC63" s="2" t="s">
        <v>135</v>
      </c>
      <c r="BD63" s="2" t="s">
        <v>135</v>
      </c>
      <c r="BE63" s="2" t="s">
        <v>135</v>
      </c>
      <c r="BH63" s="57" t="s">
        <v>101</v>
      </c>
      <c r="BI63" s="2">
        <v>1850</v>
      </c>
      <c r="BJ63" s="2">
        <v>1790</v>
      </c>
      <c r="BK63" s="2">
        <v>1760</v>
      </c>
      <c r="BL63" s="2">
        <v>1740</v>
      </c>
      <c r="BM63" s="2">
        <v>1710</v>
      </c>
      <c r="BN63" s="2">
        <v>1680</v>
      </c>
      <c r="BO63" s="2">
        <v>1640</v>
      </c>
      <c r="BP63" s="2">
        <v>1610</v>
      </c>
      <c r="BQ63" s="2">
        <v>1570</v>
      </c>
      <c r="BR63" s="2">
        <v>1530</v>
      </c>
      <c r="BS63" s="2">
        <v>1480</v>
      </c>
      <c r="BT63" s="2">
        <v>1440</v>
      </c>
      <c r="BU63" s="2">
        <v>1390</v>
      </c>
      <c r="BV63" s="2">
        <v>1350</v>
      </c>
      <c r="BW63" s="2">
        <v>1300</v>
      </c>
      <c r="BX63" s="2">
        <v>1250</v>
      </c>
      <c r="BY63" s="2">
        <f t="shared" si="42"/>
        <v>1200</v>
      </c>
      <c r="BZ63" s="2">
        <v>1150</v>
      </c>
      <c r="CA63" s="2">
        <f t="shared" si="43"/>
        <v>1100</v>
      </c>
      <c r="CB63" s="2">
        <v>1050</v>
      </c>
      <c r="CC63" s="2">
        <f t="shared" si="44"/>
        <v>1002.5</v>
      </c>
      <c r="CD63" s="2">
        <v>955</v>
      </c>
      <c r="CE63" s="2">
        <f t="shared" si="45"/>
        <v>907</v>
      </c>
      <c r="CF63" s="2">
        <v>859</v>
      </c>
      <c r="CG63" s="2">
        <f t="shared" si="46"/>
        <v>813</v>
      </c>
      <c r="CH63" s="2">
        <v>767</v>
      </c>
      <c r="CI63" s="2">
        <f t="shared" si="47"/>
        <v>722.5</v>
      </c>
      <c r="CJ63" s="2">
        <v>678</v>
      </c>
      <c r="CK63" s="2">
        <f t="shared" si="48"/>
        <v>639</v>
      </c>
      <c r="CL63" s="2">
        <v>600</v>
      </c>
      <c r="CM63" s="2">
        <f t="shared" si="49"/>
        <v>567.5</v>
      </c>
      <c r="CN63" s="2">
        <v>535</v>
      </c>
      <c r="CO63" s="2">
        <f t="shared" si="50"/>
        <v>508</v>
      </c>
      <c r="CP63" s="2">
        <v>481</v>
      </c>
      <c r="CQ63" s="2">
        <f t="shared" si="51"/>
        <v>457.5</v>
      </c>
      <c r="CR63" s="2">
        <v>434</v>
      </c>
      <c r="CS63" s="2" t="s">
        <v>135</v>
      </c>
      <c r="CT63" s="2" t="s">
        <v>135</v>
      </c>
      <c r="CU63" s="2" t="s">
        <v>135</v>
      </c>
      <c r="CV63" s="2" t="s">
        <v>135</v>
      </c>
      <c r="CW63" s="2" t="s">
        <v>135</v>
      </c>
      <c r="CX63" s="2" t="s">
        <v>135</v>
      </c>
      <c r="CY63" s="2" t="s">
        <v>135</v>
      </c>
      <c r="CZ63" s="2" t="s">
        <v>135</v>
      </c>
      <c r="DA63" s="2" t="s">
        <v>135</v>
      </c>
      <c r="DB63" s="2" t="s">
        <v>135</v>
      </c>
    </row>
    <row r="64" spans="1:106">
      <c r="A64" s="61" t="s">
        <v>102</v>
      </c>
      <c r="B64" s="62">
        <v>3.65</v>
      </c>
      <c r="C64" s="62">
        <v>9.16</v>
      </c>
      <c r="D64" s="62">
        <v>5.82</v>
      </c>
      <c r="E64" s="62">
        <v>3.25</v>
      </c>
      <c r="F64" s="61">
        <v>190</v>
      </c>
      <c r="G64" s="66">
        <v>56</v>
      </c>
      <c r="H64" s="50">
        <f t="shared" si="1"/>
        <v>1.7907692307692309</v>
      </c>
      <c r="K64" s="57" t="s">
        <v>102</v>
      </c>
      <c r="L64" s="2">
        <v>2520</v>
      </c>
      <c r="M64" s="2">
        <v>2430</v>
      </c>
      <c r="N64" s="2">
        <v>2400</v>
      </c>
      <c r="O64" s="2">
        <v>2360</v>
      </c>
      <c r="P64" s="2">
        <v>2320</v>
      </c>
      <c r="Q64" s="2">
        <v>2280</v>
      </c>
      <c r="R64" s="2">
        <v>2230</v>
      </c>
      <c r="S64" s="2">
        <v>2180</v>
      </c>
      <c r="T64" s="2">
        <v>2130</v>
      </c>
      <c r="U64" s="2">
        <v>2070</v>
      </c>
      <c r="V64" s="2">
        <v>2010</v>
      </c>
      <c r="W64" s="2">
        <v>1950</v>
      </c>
      <c r="X64" s="2">
        <v>1890</v>
      </c>
      <c r="Y64" s="2">
        <v>1820</v>
      </c>
      <c r="Z64" s="2">
        <v>1760</v>
      </c>
      <c r="AA64" s="2">
        <v>1690</v>
      </c>
      <c r="AB64" s="2">
        <f t="shared" si="32"/>
        <v>1625</v>
      </c>
      <c r="AC64" s="2">
        <v>1560</v>
      </c>
      <c r="AD64" s="2">
        <f t="shared" si="33"/>
        <v>1490</v>
      </c>
      <c r="AE64" s="2">
        <v>1420</v>
      </c>
      <c r="AF64" s="2">
        <f t="shared" si="34"/>
        <v>1350</v>
      </c>
      <c r="AG64" s="2">
        <v>1280</v>
      </c>
      <c r="AH64" s="2">
        <f t="shared" si="35"/>
        <v>1215</v>
      </c>
      <c r="AI64" s="2">
        <v>1150</v>
      </c>
      <c r="AJ64" s="2">
        <f t="shared" si="36"/>
        <v>1090</v>
      </c>
      <c r="AK64" s="2">
        <v>1030</v>
      </c>
      <c r="AL64" s="2">
        <f t="shared" si="37"/>
        <v>968</v>
      </c>
      <c r="AM64" s="2">
        <v>906</v>
      </c>
      <c r="AN64" s="2">
        <f t="shared" si="38"/>
        <v>854.5</v>
      </c>
      <c r="AO64" s="2">
        <v>803</v>
      </c>
      <c r="AP64" s="2">
        <f t="shared" si="39"/>
        <v>759.5</v>
      </c>
      <c r="AQ64" s="2">
        <v>716</v>
      </c>
      <c r="AR64" s="2">
        <f t="shared" si="40"/>
        <v>679.5</v>
      </c>
      <c r="AS64" s="2">
        <v>643</v>
      </c>
      <c r="AT64" s="2">
        <f t="shared" si="41"/>
        <v>611.5</v>
      </c>
      <c r="AU64" s="2">
        <v>580</v>
      </c>
      <c r="AV64" s="2" t="s">
        <v>135</v>
      </c>
      <c r="AW64" s="2" t="s">
        <v>135</v>
      </c>
      <c r="AX64" s="2" t="s">
        <v>135</v>
      </c>
      <c r="AY64" s="2" t="s">
        <v>135</v>
      </c>
      <c r="AZ64" s="2" t="s">
        <v>135</v>
      </c>
      <c r="BA64" s="2" t="s">
        <v>135</v>
      </c>
      <c r="BB64" s="2" t="s">
        <v>135</v>
      </c>
      <c r="BC64" s="2" t="s">
        <v>135</v>
      </c>
      <c r="BD64" s="2" t="s">
        <v>135</v>
      </c>
      <c r="BE64" s="2" t="s">
        <v>135</v>
      </c>
      <c r="BH64" s="57" t="s">
        <v>102</v>
      </c>
      <c r="BI64" s="2">
        <v>1680</v>
      </c>
      <c r="BJ64" s="2">
        <v>1620</v>
      </c>
      <c r="BK64" s="2">
        <v>1600</v>
      </c>
      <c r="BL64" s="2">
        <v>1570</v>
      </c>
      <c r="BM64" s="2">
        <v>1550</v>
      </c>
      <c r="BN64" s="2">
        <v>1520</v>
      </c>
      <c r="BO64" s="2">
        <v>1490</v>
      </c>
      <c r="BP64" s="2">
        <v>1450</v>
      </c>
      <c r="BQ64" s="2">
        <v>1420</v>
      </c>
      <c r="BR64" s="2">
        <v>1380</v>
      </c>
      <c r="BS64" s="2">
        <v>1340</v>
      </c>
      <c r="BT64" s="2">
        <v>1300</v>
      </c>
      <c r="BU64" s="2">
        <v>1260</v>
      </c>
      <c r="BV64" s="2">
        <v>1210</v>
      </c>
      <c r="BW64" s="2">
        <v>1170</v>
      </c>
      <c r="BX64" s="2">
        <v>1130</v>
      </c>
      <c r="BY64" s="2">
        <f t="shared" si="42"/>
        <v>1080</v>
      </c>
      <c r="BZ64" s="2">
        <v>1030</v>
      </c>
      <c r="CA64" s="2">
        <f t="shared" si="43"/>
        <v>987</v>
      </c>
      <c r="CB64" s="2">
        <v>944</v>
      </c>
      <c r="CC64" s="2">
        <f t="shared" si="44"/>
        <v>899.5</v>
      </c>
      <c r="CD64" s="2">
        <v>855</v>
      </c>
      <c r="CE64" s="2">
        <f t="shared" si="45"/>
        <v>811</v>
      </c>
      <c r="CF64" s="2">
        <v>767</v>
      </c>
      <c r="CG64" s="2">
        <f t="shared" si="46"/>
        <v>725.5</v>
      </c>
      <c r="CH64" s="2">
        <v>684</v>
      </c>
      <c r="CI64" s="2">
        <f t="shared" si="47"/>
        <v>643.5</v>
      </c>
      <c r="CJ64" s="2">
        <v>603</v>
      </c>
      <c r="CK64" s="2">
        <f t="shared" si="48"/>
        <v>568.5</v>
      </c>
      <c r="CL64" s="2">
        <v>534</v>
      </c>
      <c r="CM64" s="2">
        <f t="shared" si="49"/>
        <v>505</v>
      </c>
      <c r="CN64" s="2">
        <v>476</v>
      </c>
      <c r="CO64" s="2">
        <f t="shared" si="50"/>
        <v>452</v>
      </c>
      <c r="CP64" s="2">
        <v>428</v>
      </c>
      <c r="CQ64" s="2">
        <f t="shared" si="51"/>
        <v>407</v>
      </c>
      <c r="CR64" s="2">
        <v>386</v>
      </c>
      <c r="CS64" s="2" t="s">
        <v>135</v>
      </c>
      <c r="CT64" s="2" t="s">
        <v>135</v>
      </c>
      <c r="CU64" s="2" t="s">
        <v>135</v>
      </c>
      <c r="CV64" s="2" t="s">
        <v>135</v>
      </c>
      <c r="CW64" s="2" t="s">
        <v>135</v>
      </c>
      <c r="CX64" s="2" t="s">
        <v>135</v>
      </c>
      <c r="CY64" s="2" t="s">
        <v>135</v>
      </c>
      <c r="CZ64" s="2" t="s">
        <v>135</v>
      </c>
      <c r="DA64" s="2" t="s">
        <v>135</v>
      </c>
      <c r="DB64" s="2" t="s">
        <v>135</v>
      </c>
    </row>
    <row r="65" spans="1:106">
      <c r="A65" s="61" t="s">
        <v>103</v>
      </c>
      <c r="B65" s="62">
        <v>4.03</v>
      </c>
      <c r="C65" s="66">
        <v>10.1</v>
      </c>
      <c r="D65" s="62">
        <v>5.74</v>
      </c>
      <c r="E65" s="62">
        <v>3.22</v>
      </c>
      <c r="F65" s="61">
        <v>170</v>
      </c>
      <c r="G65" s="66">
        <v>50</v>
      </c>
      <c r="H65" s="50">
        <f t="shared" si="1"/>
        <v>1.7826086956521738</v>
      </c>
      <c r="K65" s="57" t="s">
        <v>103</v>
      </c>
      <c r="L65" s="2">
        <v>2250</v>
      </c>
      <c r="M65" s="2">
        <v>2170</v>
      </c>
      <c r="N65" s="2">
        <v>2140</v>
      </c>
      <c r="O65" s="2">
        <v>2110</v>
      </c>
      <c r="P65" s="2">
        <v>2070</v>
      </c>
      <c r="Q65" s="2">
        <v>2030</v>
      </c>
      <c r="R65" s="2">
        <v>1990</v>
      </c>
      <c r="S65" s="2">
        <v>1940</v>
      </c>
      <c r="T65" s="2">
        <v>1900</v>
      </c>
      <c r="U65" s="2">
        <v>1840</v>
      </c>
      <c r="V65" s="2">
        <v>1790</v>
      </c>
      <c r="W65" s="2">
        <v>1730</v>
      </c>
      <c r="X65" s="2">
        <v>1680</v>
      </c>
      <c r="Y65" s="2">
        <v>1620</v>
      </c>
      <c r="Z65" s="2">
        <v>1560</v>
      </c>
      <c r="AA65" s="2">
        <v>1500</v>
      </c>
      <c r="AB65" s="2">
        <f t="shared" si="32"/>
        <v>1440</v>
      </c>
      <c r="AC65" s="2">
        <v>1380</v>
      </c>
      <c r="AD65" s="2">
        <f t="shared" si="33"/>
        <v>1315</v>
      </c>
      <c r="AE65" s="2">
        <v>1250</v>
      </c>
      <c r="AF65" s="2">
        <f t="shared" si="34"/>
        <v>1190</v>
      </c>
      <c r="AG65" s="2">
        <v>1130</v>
      </c>
      <c r="AH65" s="2">
        <f t="shared" si="35"/>
        <v>1070</v>
      </c>
      <c r="AI65" s="2">
        <v>1010</v>
      </c>
      <c r="AJ65" s="2">
        <f t="shared" si="36"/>
        <v>956</v>
      </c>
      <c r="AK65" s="2">
        <v>902</v>
      </c>
      <c r="AL65" s="2">
        <f t="shared" si="37"/>
        <v>848</v>
      </c>
      <c r="AM65" s="2">
        <v>794</v>
      </c>
      <c r="AN65" s="2">
        <f t="shared" si="38"/>
        <v>749</v>
      </c>
      <c r="AO65" s="2">
        <v>704</v>
      </c>
      <c r="AP65" s="2">
        <f t="shared" si="39"/>
        <v>666</v>
      </c>
      <c r="AQ65" s="2">
        <v>628</v>
      </c>
      <c r="AR65" s="2">
        <f t="shared" si="40"/>
        <v>595.5</v>
      </c>
      <c r="AS65" s="2">
        <v>563</v>
      </c>
      <c r="AT65" s="2">
        <f t="shared" si="41"/>
        <v>535.5</v>
      </c>
      <c r="AU65" s="2">
        <v>508</v>
      </c>
      <c r="AV65" s="2" t="s">
        <v>135</v>
      </c>
      <c r="AW65" s="2" t="s">
        <v>135</v>
      </c>
      <c r="AX65" s="2" t="s">
        <v>135</v>
      </c>
      <c r="AY65" s="2" t="s">
        <v>135</v>
      </c>
      <c r="AZ65" s="2" t="s">
        <v>135</v>
      </c>
      <c r="BA65" s="2" t="s">
        <v>135</v>
      </c>
      <c r="BB65" s="2" t="s">
        <v>135</v>
      </c>
      <c r="BC65" s="2" t="s">
        <v>135</v>
      </c>
      <c r="BD65" s="2" t="s">
        <v>135</v>
      </c>
      <c r="BE65" s="2" t="s">
        <v>135</v>
      </c>
      <c r="BH65" s="57" t="s">
        <v>103</v>
      </c>
      <c r="BI65" s="2">
        <v>1500</v>
      </c>
      <c r="BJ65" s="2">
        <v>1440</v>
      </c>
      <c r="BK65" s="2">
        <v>1420</v>
      </c>
      <c r="BL65" s="2">
        <v>1400</v>
      </c>
      <c r="BM65" s="2">
        <v>1380</v>
      </c>
      <c r="BN65" s="2">
        <v>1350</v>
      </c>
      <c r="BO65" s="2">
        <v>1320</v>
      </c>
      <c r="BP65" s="2">
        <v>1290</v>
      </c>
      <c r="BQ65" s="2">
        <v>1260</v>
      </c>
      <c r="BR65" s="2">
        <v>1230</v>
      </c>
      <c r="BS65" s="2">
        <v>1190</v>
      </c>
      <c r="BT65" s="2">
        <v>1150</v>
      </c>
      <c r="BU65" s="2">
        <v>1120</v>
      </c>
      <c r="BV65" s="2">
        <v>1080</v>
      </c>
      <c r="BW65" s="2">
        <v>1040</v>
      </c>
      <c r="BX65" s="2">
        <v>997</v>
      </c>
      <c r="BY65" s="2">
        <f t="shared" si="42"/>
        <v>956.5</v>
      </c>
      <c r="BZ65" s="2">
        <v>916</v>
      </c>
      <c r="CA65" s="2">
        <f t="shared" si="43"/>
        <v>875</v>
      </c>
      <c r="CB65" s="2">
        <v>834</v>
      </c>
      <c r="CC65" s="2">
        <f t="shared" si="44"/>
        <v>794</v>
      </c>
      <c r="CD65" s="2">
        <v>754</v>
      </c>
      <c r="CE65" s="2">
        <f t="shared" si="45"/>
        <v>714.5</v>
      </c>
      <c r="CF65" s="2">
        <v>675</v>
      </c>
      <c r="CG65" s="2">
        <f t="shared" si="46"/>
        <v>637.5</v>
      </c>
      <c r="CH65" s="2">
        <v>600</v>
      </c>
      <c r="CI65" s="2">
        <f t="shared" si="47"/>
        <v>564</v>
      </c>
      <c r="CJ65" s="2">
        <v>528</v>
      </c>
      <c r="CK65" s="2">
        <f t="shared" si="48"/>
        <v>498</v>
      </c>
      <c r="CL65" s="2">
        <v>468</v>
      </c>
      <c r="CM65" s="2">
        <f t="shared" si="49"/>
        <v>443</v>
      </c>
      <c r="CN65" s="2">
        <v>418</v>
      </c>
      <c r="CO65" s="2">
        <f t="shared" si="50"/>
        <v>396.5</v>
      </c>
      <c r="CP65" s="2">
        <v>375</v>
      </c>
      <c r="CQ65" s="2">
        <f t="shared" si="51"/>
        <v>356.5</v>
      </c>
      <c r="CR65" s="2">
        <v>338</v>
      </c>
      <c r="CS65" s="2" t="s">
        <v>135</v>
      </c>
      <c r="CT65" s="2" t="s">
        <v>135</v>
      </c>
      <c r="CU65" s="2" t="s">
        <v>135</v>
      </c>
      <c r="CV65" s="2" t="s">
        <v>135</v>
      </c>
      <c r="CW65" s="2" t="s">
        <v>135</v>
      </c>
      <c r="CX65" s="2" t="s">
        <v>135</v>
      </c>
      <c r="CY65" s="2" t="s">
        <v>135</v>
      </c>
      <c r="CZ65" s="2" t="s">
        <v>135</v>
      </c>
      <c r="DA65" s="2" t="s">
        <v>135</v>
      </c>
      <c r="DB65" s="2" t="s">
        <v>135</v>
      </c>
    </row>
    <row r="66" spans="1:106">
      <c r="A66" s="61" t="s">
        <v>104</v>
      </c>
      <c r="B66" s="62">
        <v>4.46</v>
      </c>
      <c r="C66" s="66">
        <v>11.2</v>
      </c>
      <c r="D66" s="62">
        <v>5.66</v>
      </c>
      <c r="E66" s="62">
        <v>3.19</v>
      </c>
      <c r="F66" s="61">
        <v>152</v>
      </c>
      <c r="G66" s="66">
        <v>44.7</v>
      </c>
      <c r="H66" s="50">
        <f t="shared" si="1"/>
        <v>1.7742946708463951</v>
      </c>
      <c r="K66" s="57" t="s">
        <v>104</v>
      </c>
      <c r="L66" s="2">
        <v>2010</v>
      </c>
      <c r="M66" s="2">
        <v>1940</v>
      </c>
      <c r="N66" s="2">
        <v>1910</v>
      </c>
      <c r="O66" s="2">
        <v>1880</v>
      </c>
      <c r="P66" s="2">
        <v>1850</v>
      </c>
      <c r="Q66" s="2">
        <v>1810</v>
      </c>
      <c r="R66" s="2">
        <v>1770</v>
      </c>
      <c r="S66" s="2">
        <v>1730</v>
      </c>
      <c r="T66" s="2">
        <v>1690</v>
      </c>
      <c r="U66" s="2">
        <v>1640</v>
      </c>
      <c r="V66" s="2">
        <v>1590</v>
      </c>
      <c r="W66" s="2">
        <v>1540</v>
      </c>
      <c r="X66" s="2">
        <v>1490</v>
      </c>
      <c r="Y66" s="2">
        <v>1440</v>
      </c>
      <c r="Z66" s="2">
        <v>1380</v>
      </c>
      <c r="AA66" s="2">
        <v>1330</v>
      </c>
      <c r="AB66" s="2">
        <f t="shared" si="32"/>
        <v>1275</v>
      </c>
      <c r="AC66" s="2">
        <v>1220</v>
      </c>
      <c r="AD66" s="2">
        <f t="shared" si="33"/>
        <v>1165</v>
      </c>
      <c r="AE66" s="2">
        <v>1110</v>
      </c>
      <c r="AF66" s="2">
        <f t="shared" si="34"/>
        <v>1054.5</v>
      </c>
      <c r="AG66" s="2">
        <v>999</v>
      </c>
      <c r="AH66" s="2">
        <f t="shared" si="35"/>
        <v>946.5</v>
      </c>
      <c r="AI66" s="2">
        <v>894</v>
      </c>
      <c r="AJ66" s="2">
        <f t="shared" si="36"/>
        <v>843.5</v>
      </c>
      <c r="AK66" s="2">
        <v>793</v>
      </c>
      <c r="AL66" s="2">
        <f t="shared" si="37"/>
        <v>745</v>
      </c>
      <c r="AM66" s="2">
        <v>697</v>
      </c>
      <c r="AN66" s="2">
        <f t="shared" si="38"/>
        <v>657</v>
      </c>
      <c r="AO66" s="2">
        <v>617</v>
      </c>
      <c r="AP66" s="2">
        <f t="shared" si="39"/>
        <v>584</v>
      </c>
      <c r="AQ66" s="2">
        <v>551</v>
      </c>
      <c r="AR66" s="2">
        <f t="shared" si="40"/>
        <v>522.5</v>
      </c>
      <c r="AS66" s="2">
        <v>494</v>
      </c>
      <c r="AT66" s="2">
        <f t="shared" si="41"/>
        <v>470</v>
      </c>
      <c r="AU66" s="2">
        <v>446</v>
      </c>
      <c r="AV66" s="2" t="s">
        <v>135</v>
      </c>
      <c r="AW66" s="2" t="s">
        <v>135</v>
      </c>
      <c r="AX66" s="2" t="s">
        <v>135</v>
      </c>
      <c r="AY66" s="2" t="s">
        <v>135</v>
      </c>
      <c r="AZ66" s="2" t="s">
        <v>135</v>
      </c>
      <c r="BA66" s="2" t="s">
        <v>135</v>
      </c>
      <c r="BB66" s="2" t="s">
        <v>135</v>
      </c>
      <c r="BC66" s="2" t="s">
        <v>135</v>
      </c>
      <c r="BD66" s="2" t="s">
        <v>135</v>
      </c>
      <c r="BE66" s="2" t="s">
        <v>135</v>
      </c>
      <c r="BH66" s="57" t="s">
        <v>104</v>
      </c>
      <c r="BI66" s="2">
        <v>1340</v>
      </c>
      <c r="BJ66" s="2">
        <v>1290</v>
      </c>
      <c r="BK66" s="2">
        <v>1270</v>
      </c>
      <c r="BL66" s="2">
        <v>1250</v>
      </c>
      <c r="BM66" s="2">
        <v>1230</v>
      </c>
      <c r="BN66" s="2">
        <v>1210</v>
      </c>
      <c r="BO66" s="2">
        <v>1180</v>
      </c>
      <c r="BP66" s="2">
        <v>1150</v>
      </c>
      <c r="BQ66" s="2">
        <v>1120</v>
      </c>
      <c r="BR66" s="2">
        <v>1090</v>
      </c>
      <c r="BS66" s="2">
        <v>1060</v>
      </c>
      <c r="BT66" s="2">
        <v>1030</v>
      </c>
      <c r="BU66" s="2">
        <v>992</v>
      </c>
      <c r="BV66" s="2">
        <v>957</v>
      </c>
      <c r="BW66" s="2">
        <v>921</v>
      </c>
      <c r="BX66" s="2">
        <v>885</v>
      </c>
      <c r="BY66" s="2">
        <f t="shared" si="42"/>
        <v>848</v>
      </c>
      <c r="BZ66" s="2">
        <v>811</v>
      </c>
      <c r="CA66" s="2">
        <f t="shared" si="43"/>
        <v>774</v>
      </c>
      <c r="CB66" s="2">
        <v>737</v>
      </c>
      <c r="CC66" s="2">
        <f t="shared" si="44"/>
        <v>701</v>
      </c>
      <c r="CD66" s="2">
        <v>665</v>
      </c>
      <c r="CE66" s="2">
        <f t="shared" si="45"/>
        <v>630</v>
      </c>
      <c r="CF66" s="2">
        <v>595</v>
      </c>
      <c r="CG66" s="2">
        <f t="shared" si="46"/>
        <v>561</v>
      </c>
      <c r="CH66" s="2">
        <v>527</v>
      </c>
      <c r="CI66" s="2">
        <f t="shared" si="47"/>
        <v>495.5</v>
      </c>
      <c r="CJ66" s="2">
        <v>464</v>
      </c>
      <c r="CK66" s="2">
        <f t="shared" si="48"/>
        <v>437.5</v>
      </c>
      <c r="CL66" s="2">
        <v>411</v>
      </c>
      <c r="CM66" s="2">
        <f t="shared" si="49"/>
        <v>388.5</v>
      </c>
      <c r="CN66" s="2">
        <v>366</v>
      </c>
      <c r="CO66" s="2">
        <f t="shared" si="50"/>
        <v>347.5</v>
      </c>
      <c r="CP66" s="2">
        <v>329</v>
      </c>
      <c r="CQ66" s="2">
        <f t="shared" si="51"/>
        <v>313</v>
      </c>
      <c r="CR66" s="2">
        <v>297</v>
      </c>
      <c r="CS66" s="2" t="s">
        <v>135</v>
      </c>
      <c r="CT66" s="2" t="s">
        <v>135</v>
      </c>
      <c r="CU66" s="2" t="s">
        <v>135</v>
      </c>
      <c r="CV66" s="2" t="s">
        <v>135</v>
      </c>
      <c r="CW66" s="2" t="s">
        <v>135</v>
      </c>
      <c r="CX66" s="2" t="s">
        <v>135</v>
      </c>
      <c r="CY66" s="2" t="s">
        <v>135</v>
      </c>
      <c r="CZ66" s="2" t="s">
        <v>135</v>
      </c>
      <c r="DA66" s="2" t="s">
        <v>135</v>
      </c>
      <c r="DB66" s="2" t="s">
        <v>135</v>
      </c>
    </row>
    <row r="67" spans="1:106">
      <c r="A67" s="61" t="s">
        <v>105</v>
      </c>
      <c r="B67" s="62">
        <v>4.96</v>
      </c>
      <c r="C67" s="66">
        <v>12.3</v>
      </c>
      <c r="D67" s="62">
        <v>5.58</v>
      </c>
      <c r="E67" s="62">
        <v>3.16</v>
      </c>
      <c r="F67" s="61">
        <v>136</v>
      </c>
      <c r="G67" s="66">
        <v>39.9</v>
      </c>
      <c r="H67" s="50">
        <f t="shared" si="1"/>
        <v>1.7658227848101264</v>
      </c>
      <c r="K67" s="57" t="s">
        <v>105</v>
      </c>
      <c r="L67" s="2">
        <v>1800</v>
      </c>
      <c r="M67" s="2">
        <v>1730</v>
      </c>
      <c r="N67" s="2">
        <v>1710</v>
      </c>
      <c r="O67" s="2">
        <v>1680</v>
      </c>
      <c r="P67" s="2">
        <v>1650</v>
      </c>
      <c r="Q67" s="2">
        <v>1620</v>
      </c>
      <c r="R67" s="2">
        <v>1580</v>
      </c>
      <c r="S67" s="2">
        <v>1540</v>
      </c>
      <c r="T67" s="2">
        <v>1500</v>
      </c>
      <c r="U67" s="2">
        <v>1460</v>
      </c>
      <c r="V67" s="2">
        <v>1420</v>
      </c>
      <c r="W67" s="2">
        <v>1370</v>
      </c>
      <c r="X67" s="2">
        <v>1320</v>
      </c>
      <c r="Y67" s="2">
        <v>1280</v>
      </c>
      <c r="Z67" s="2">
        <v>1230</v>
      </c>
      <c r="AA67" s="2">
        <v>1180</v>
      </c>
      <c r="AB67" s="2">
        <f t="shared" si="32"/>
        <v>1130</v>
      </c>
      <c r="AC67" s="2">
        <v>1080</v>
      </c>
      <c r="AD67" s="2">
        <f t="shared" si="33"/>
        <v>1029</v>
      </c>
      <c r="AE67" s="2">
        <v>978</v>
      </c>
      <c r="AF67" s="2">
        <f t="shared" si="34"/>
        <v>929</v>
      </c>
      <c r="AG67" s="2">
        <v>880</v>
      </c>
      <c r="AH67" s="2">
        <f t="shared" si="35"/>
        <v>833</v>
      </c>
      <c r="AI67" s="2">
        <v>786</v>
      </c>
      <c r="AJ67" s="2">
        <f t="shared" si="36"/>
        <v>740.5</v>
      </c>
      <c r="AK67" s="2">
        <v>695</v>
      </c>
      <c r="AL67" s="2">
        <f t="shared" si="37"/>
        <v>652.5</v>
      </c>
      <c r="AM67" s="2">
        <v>610</v>
      </c>
      <c r="AN67" s="2">
        <f t="shared" si="38"/>
        <v>575.5</v>
      </c>
      <c r="AO67" s="2">
        <v>541</v>
      </c>
      <c r="AP67" s="2">
        <f t="shared" si="39"/>
        <v>511.5</v>
      </c>
      <c r="AQ67" s="2">
        <v>482</v>
      </c>
      <c r="AR67" s="2">
        <f t="shared" si="40"/>
        <v>457.5</v>
      </c>
      <c r="AS67" s="2">
        <v>433</v>
      </c>
      <c r="AT67" s="2">
        <f t="shared" si="41"/>
        <v>412</v>
      </c>
      <c r="AU67" s="2">
        <v>391</v>
      </c>
      <c r="AV67" s="2" t="s">
        <v>135</v>
      </c>
      <c r="AW67" s="2" t="s">
        <v>135</v>
      </c>
      <c r="AX67" s="2" t="s">
        <v>135</v>
      </c>
      <c r="AY67" s="2" t="s">
        <v>135</v>
      </c>
      <c r="AZ67" s="2" t="s">
        <v>135</v>
      </c>
      <c r="BA67" s="2" t="s">
        <v>135</v>
      </c>
      <c r="BB67" s="2" t="s">
        <v>135</v>
      </c>
      <c r="BC67" s="2" t="s">
        <v>135</v>
      </c>
      <c r="BD67" s="2" t="s">
        <v>135</v>
      </c>
      <c r="BE67" s="2" t="s">
        <v>135</v>
      </c>
      <c r="BH67" s="57" t="s">
        <v>105</v>
      </c>
      <c r="BI67" s="2">
        <v>1190</v>
      </c>
      <c r="BJ67" s="2">
        <v>1150</v>
      </c>
      <c r="BK67" s="2">
        <v>1130</v>
      </c>
      <c r="BL67" s="2">
        <v>1120</v>
      </c>
      <c r="BM67" s="2">
        <v>1100</v>
      </c>
      <c r="BN67" s="2">
        <v>1080</v>
      </c>
      <c r="BO67" s="2">
        <v>1050</v>
      </c>
      <c r="BP67" s="2">
        <v>1030</v>
      </c>
      <c r="BQ67" s="2">
        <v>1000</v>
      </c>
      <c r="BR67" s="2">
        <v>972</v>
      </c>
      <c r="BS67" s="2">
        <v>942</v>
      </c>
      <c r="BT67" s="2">
        <v>912</v>
      </c>
      <c r="BU67" s="2">
        <v>881</v>
      </c>
      <c r="BV67" s="2">
        <v>849</v>
      </c>
      <c r="BW67" s="2">
        <v>816</v>
      </c>
      <c r="BX67" s="2">
        <v>784</v>
      </c>
      <c r="BY67" s="2">
        <f t="shared" si="42"/>
        <v>750.5</v>
      </c>
      <c r="BZ67" s="2">
        <v>717</v>
      </c>
      <c r="CA67" s="2">
        <f t="shared" si="43"/>
        <v>684</v>
      </c>
      <c r="CB67" s="2">
        <v>651</v>
      </c>
      <c r="CC67" s="2">
        <f t="shared" si="44"/>
        <v>618.5</v>
      </c>
      <c r="CD67" s="2">
        <v>586</v>
      </c>
      <c r="CE67" s="2">
        <f t="shared" si="45"/>
        <v>554.5</v>
      </c>
      <c r="CF67" s="2">
        <v>523</v>
      </c>
      <c r="CG67" s="2">
        <f t="shared" si="46"/>
        <v>492.5</v>
      </c>
      <c r="CH67" s="2">
        <v>462</v>
      </c>
      <c r="CI67" s="2">
        <f t="shared" si="47"/>
        <v>434</v>
      </c>
      <c r="CJ67" s="2">
        <v>406</v>
      </c>
      <c r="CK67" s="2">
        <f t="shared" si="48"/>
        <v>383</v>
      </c>
      <c r="CL67" s="2">
        <v>360</v>
      </c>
      <c r="CM67" s="2">
        <f t="shared" si="49"/>
        <v>340.5</v>
      </c>
      <c r="CN67" s="2">
        <v>321</v>
      </c>
      <c r="CO67" s="2">
        <f t="shared" si="50"/>
        <v>304.5</v>
      </c>
      <c r="CP67" s="2">
        <v>288</v>
      </c>
      <c r="CQ67" s="2">
        <f t="shared" si="51"/>
        <v>274</v>
      </c>
      <c r="CR67" s="2">
        <v>260</v>
      </c>
      <c r="CS67" s="2" t="s">
        <v>135</v>
      </c>
      <c r="CT67" s="2" t="s">
        <v>135</v>
      </c>
      <c r="CU67" s="2" t="s">
        <v>135</v>
      </c>
      <c r="CV67" s="2" t="s">
        <v>135</v>
      </c>
      <c r="CW67" s="2" t="s">
        <v>135</v>
      </c>
      <c r="CX67" s="2" t="s">
        <v>135</v>
      </c>
      <c r="CY67" s="2" t="s">
        <v>135</v>
      </c>
      <c r="CZ67" s="2" t="s">
        <v>135</v>
      </c>
      <c r="DA67" s="2" t="s">
        <v>135</v>
      </c>
      <c r="DB67" s="2" t="s">
        <v>135</v>
      </c>
    </row>
    <row r="68" spans="1:106">
      <c r="A68" s="61" t="s">
        <v>106</v>
      </c>
      <c r="B68" s="62">
        <v>5.57</v>
      </c>
      <c r="C68" s="66">
        <v>13.7</v>
      </c>
      <c r="D68" s="62">
        <v>5.51</v>
      </c>
      <c r="E68" s="62">
        <v>3.13</v>
      </c>
      <c r="F68" s="61">
        <v>120</v>
      </c>
      <c r="G68" s="66">
        <v>35.200000000000003</v>
      </c>
      <c r="H68" s="50">
        <f t="shared" si="1"/>
        <v>1.7603833865814695</v>
      </c>
      <c r="K68" s="57" t="s">
        <v>106</v>
      </c>
      <c r="L68" s="2">
        <v>1580</v>
      </c>
      <c r="M68" s="2">
        <v>1520</v>
      </c>
      <c r="N68" s="2">
        <v>1500</v>
      </c>
      <c r="O68" s="2">
        <v>1480</v>
      </c>
      <c r="P68" s="2">
        <v>1540</v>
      </c>
      <c r="Q68" s="2">
        <v>1420</v>
      </c>
      <c r="R68" s="2">
        <v>1390</v>
      </c>
      <c r="S68" s="2">
        <v>1360</v>
      </c>
      <c r="T68" s="2">
        <v>1320</v>
      </c>
      <c r="U68" s="2">
        <v>1280</v>
      </c>
      <c r="V68" s="2">
        <v>1240</v>
      </c>
      <c r="W68" s="2">
        <v>1200</v>
      </c>
      <c r="X68" s="2">
        <v>1160</v>
      </c>
      <c r="Y68" s="2">
        <v>1120</v>
      </c>
      <c r="Z68" s="2">
        <v>1070</v>
      </c>
      <c r="AA68" s="2">
        <v>1030</v>
      </c>
      <c r="AB68" s="2">
        <f t="shared" si="32"/>
        <v>986</v>
      </c>
      <c r="AC68" s="2">
        <v>942</v>
      </c>
      <c r="AD68" s="2">
        <f t="shared" si="33"/>
        <v>897.5</v>
      </c>
      <c r="AE68" s="2">
        <v>853</v>
      </c>
      <c r="AF68" s="2">
        <f t="shared" si="34"/>
        <v>809.5</v>
      </c>
      <c r="AG68" s="2">
        <v>766</v>
      </c>
      <c r="AH68" s="2">
        <f t="shared" si="35"/>
        <v>724</v>
      </c>
      <c r="AI68" s="2">
        <v>682</v>
      </c>
      <c r="AJ68" s="2">
        <f t="shared" si="36"/>
        <v>641.5</v>
      </c>
      <c r="AK68" s="2">
        <v>601</v>
      </c>
      <c r="AL68" s="2">
        <f t="shared" si="37"/>
        <v>564.5</v>
      </c>
      <c r="AM68" s="2">
        <v>528</v>
      </c>
      <c r="AN68" s="2">
        <f t="shared" si="38"/>
        <v>498</v>
      </c>
      <c r="AO68" s="2">
        <v>468</v>
      </c>
      <c r="AP68" s="2">
        <f t="shared" si="39"/>
        <v>442.5</v>
      </c>
      <c r="AQ68" s="2">
        <v>417</v>
      </c>
      <c r="AR68" s="2">
        <f t="shared" si="40"/>
        <v>396</v>
      </c>
      <c r="AS68" s="2">
        <v>375</v>
      </c>
      <c r="AT68" s="2">
        <f t="shared" si="41"/>
        <v>356.5</v>
      </c>
      <c r="AU68" s="2">
        <v>338</v>
      </c>
      <c r="AV68" s="2" t="s">
        <v>135</v>
      </c>
      <c r="AW68" s="2" t="s">
        <v>135</v>
      </c>
      <c r="AX68" s="2" t="s">
        <v>135</v>
      </c>
      <c r="AY68" s="2" t="s">
        <v>135</v>
      </c>
      <c r="AZ68" s="2" t="s">
        <v>135</v>
      </c>
      <c r="BA68" s="2" t="s">
        <v>135</v>
      </c>
      <c r="BB68" s="2" t="s">
        <v>135</v>
      </c>
      <c r="BC68" s="2" t="s">
        <v>135</v>
      </c>
      <c r="BD68" s="2" t="s">
        <v>135</v>
      </c>
      <c r="BE68" s="2" t="s">
        <v>135</v>
      </c>
      <c r="BH68" s="57" t="s">
        <v>106</v>
      </c>
      <c r="BI68" s="2">
        <v>1050</v>
      </c>
      <c r="BJ68" s="2">
        <v>1010</v>
      </c>
      <c r="BK68" s="2">
        <v>1000</v>
      </c>
      <c r="BL68" s="2">
        <v>984</v>
      </c>
      <c r="BM68" s="2">
        <v>966</v>
      </c>
      <c r="BN68" s="2">
        <v>947</v>
      </c>
      <c r="BO68" s="2">
        <v>925</v>
      </c>
      <c r="BP68" s="2">
        <v>903</v>
      </c>
      <c r="BQ68" s="2">
        <v>879</v>
      </c>
      <c r="BR68" s="2">
        <v>854</v>
      </c>
      <c r="BS68" s="2">
        <v>828</v>
      </c>
      <c r="BT68" s="2">
        <v>800</v>
      </c>
      <c r="BU68" s="2">
        <v>773</v>
      </c>
      <c r="BV68" s="2">
        <v>744</v>
      </c>
      <c r="BW68" s="2">
        <v>715</v>
      </c>
      <c r="BX68" s="2">
        <v>686</v>
      </c>
      <c r="BY68" s="2">
        <f t="shared" si="42"/>
        <v>656</v>
      </c>
      <c r="BZ68" s="2">
        <v>626</v>
      </c>
      <c r="CA68" s="2">
        <f t="shared" si="43"/>
        <v>596.5</v>
      </c>
      <c r="CB68" s="2">
        <v>567</v>
      </c>
      <c r="CC68" s="2">
        <f t="shared" si="44"/>
        <v>538.5</v>
      </c>
      <c r="CD68" s="2">
        <v>510</v>
      </c>
      <c r="CE68" s="2">
        <f t="shared" si="45"/>
        <v>482</v>
      </c>
      <c r="CF68" s="2">
        <v>454</v>
      </c>
      <c r="CG68" s="2">
        <f t="shared" si="46"/>
        <v>427</v>
      </c>
      <c r="CH68" s="2">
        <v>400</v>
      </c>
      <c r="CI68" s="2">
        <f t="shared" si="47"/>
        <v>376</v>
      </c>
      <c r="CJ68" s="2">
        <v>352</v>
      </c>
      <c r="CK68" s="2">
        <f t="shared" si="48"/>
        <v>331.5</v>
      </c>
      <c r="CL68" s="2">
        <v>311</v>
      </c>
      <c r="CM68" s="2">
        <f t="shared" si="49"/>
        <v>294.5</v>
      </c>
      <c r="CN68" s="2">
        <v>278</v>
      </c>
      <c r="CO68" s="2">
        <f t="shared" si="50"/>
        <v>263.5</v>
      </c>
      <c r="CP68" s="2">
        <v>249</v>
      </c>
      <c r="CQ68" s="2">
        <f t="shared" si="51"/>
        <v>237</v>
      </c>
      <c r="CR68" s="2">
        <v>225</v>
      </c>
      <c r="CS68" s="2" t="s">
        <v>135</v>
      </c>
      <c r="CT68" s="2" t="s">
        <v>135</v>
      </c>
      <c r="CU68" s="2" t="s">
        <v>135</v>
      </c>
      <c r="CV68" s="2" t="s">
        <v>135</v>
      </c>
      <c r="CW68" s="2" t="s">
        <v>135</v>
      </c>
      <c r="CX68" s="2" t="s">
        <v>135</v>
      </c>
      <c r="CY68" s="2" t="s">
        <v>135</v>
      </c>
      <c r="CZ68" s="2" t="s">
        <v>135</v>
      </c>
      <c r="DA68" s="2" t="s">
        <v>135</v>
      </c>
      <c r="DB68" s="2" t="s">
        <v>135</v>
      </c>
    </row>
    <row r="69" spans="1:106">
      <c r="A69" s="61" t="s">
        <v>107</v>
      </c>
      <c r="B69" s="62">
        <v>6.17</v>
      </c>
      <c r="C69" s="66">
        <v>15.9</v>
      </c>
      <c r="D69" s="62">
        <v>5.47</v>
      </c>
      <c r="E69" s="62">
        <v>3.11</v>
      </c>
      <c r="F69" s="61">
        <v>106</v>
      </c>
      <c r="G69" s="66">
        <v>31.2</v>
      </c>
      <c r="H69" s="50">
        <f t="shared" si="1"/>
        <v>1.7588424437299035</v>
      </c>
      <c r="K69" s="57" t="s">
        <v>107</v>
      </c>
      <c r="L69" s="2">
        <v>1400</v>
      </c>
      <c r="M69" s="2">
        <v>1350</v>
      </c>
      <c r="N69" s="2">
        <v>1330</v>
      </c>
      <c r="O69" s="2">
        <v>1310</v>
      </c>
      <c r="P69" s="2">
        <v>1290</v>
      </c>
      <c r="Q69" s="2">
        <v>1260</v>
      </c>
      <c r="R69" s="2">
        <v>1230</v>
      </c>
      <c r="S69" s="2">
        <v>1200</v>
      </c>
      <c r="T69" s="2">
        <v>1170</v>
      </c>
      <c r="U69" s="2">
        <v>1130</v>
      </c>
      <c r="V69" s="2">
        <v>1100</v>
      </c>
      <c r="W69" s="2">
        <v>1060</v>
      </c>
      <c r="X69" s="2">
        <v>1030</v>
      </c>
      <c r="Y69" s="2">
        <v>987</v>
      </c>
      <c r="Z69" s="2">
        <v>948</v>
      </c>
      <c r="AA69" s="2">
        <v>908</v>
      </c>
      <c r="AB69" s="2">
        <f t="shared" si="32"/>
        <v>868.5</v>
      </c>
      <c r="AC69" s="2">
        <v>829</v>
      </c>
      <c r="AD69" s="2">
        <f t="shared" si="33"/>
        <v>789.5</v>
      </c>
      <c r="AE69" s="2">
        <v>750</v>
      </c>
      <c r="AF69" s="2">
        <f t="shared" si="34"/>
        <v>711.5</v>
      </c>
      <c r="AG69" s="2">
        <v>673</v>
      </c>
      <c r="AH69" s="2">
        <f t="shared" si="35"/>
        <v>635.5</v>
      </c>
      <c r="AI69" s="2">
        <v>598</v>
      </c>
      <c r="AJ69" s="2">
        <f t="shared" si="36"/>
        <v>562</v>
      </c>
      <c r="AK69" s="2">
        <v>526</v>
      </c>
      <c r="AL69" s="2">
        <f t="shared" si="37"/>
        <v>494</v>
      </c>
      <c r="AM69" s="2">
        <v>462</v>
      </c>
      <c r="AN69" s="2">
        <f t="shared" si="38"/>
        <v>436</v>
      </c>
      <c r="AO69" s="2">
        <v>410</v>
      </c>
      <c r="AP69" s="2">
        <f t="shared" si="39"/>
        <v>387.5</v>
      </c>
      <c r="AQ69" s="2">
        <v>365</v>
      </c>
      <c r="AR69" s="2">
        <f t="shared" si="40"/>
        <v>346.5</v>
      </c>
      <c r="AS69" s="2">
        <v>328</v>
      </c>
      <c r="AT69" s="2">
        <f t="shared" si="41"/>
        <v>312</v>
      </c>
      <c r="AU69" s="2">
        <v>296</v>
      </c>
      <c r="AV69" s="2" t="s">
        <v>135</v>
      </c>
      <c r="AW69" s="2" t="s">
        <v>135</v>
      </c>
      <c r="AX69" s="2" t="s">
        <v>135</v>
      </c>
      <c r="AY69" s="2" t="s">
        <v>135</v>
      </c>
      <c r="AZ69" s="2" t="s">
        <v>135</v>
      </c>
      <c r="BA69" s="2" t="s">
        <v>135</v>
      </c>
      <c r="BB69" s="2" t="s">
        <v>135</v>
      </c>
      <c r="BC69" s="2" t="s">
        <v>135</v>
      </c>
      <c r="BD69" s="2" t="s">
        <v>135</v>
      </c>
      <c r="BE69" s="2" t="s">
        <v>135</v>
      </c>
      <c r="BH69" s="57" t="s">
        <v>107</v>
      </c>
      <c r="BI69" s="2">
        <v>934</v>
      </c>
      <c r="BJ69" s="2">
        <v>898</v>
      </c>
      <c r="BK69" s="2">
        <v>886</v>
      </c>
      <c r="BL69" s="2">
        <v>871</v>
      </c>
      <c r="BM69" s="2">
        <v>855</v>
      </c>
      <c r="BN69" s="2">
        <v>838</v>
      </c>
      <c r="BO69" s="2">
        <v>819</v>
      </c>
      <c r="BP69" s="2">
        <v>799</v>
      </c>
      <c r="BQ69" s="2">
        <v>777</v>
      </c>
      <c r="BR69" s="2">
        <v>755</v>
      </c>
      <c r="BS69" s="2">
        <v>731</v>
      </c>
      <c r="BT69" s="2">
        <v>707</v>
      </c>
      <c r="BU69" s="2">
        <v>682</v>
      </c>
      <c r="BV69" s="2">
        <v>656</v>
      </c>
      <c r="BW69" s="2">
        <v>631</v>
      </c>
      <c r="BX69" s="2">
        <v>604</v>
      </c>
      <c r="BY69" s="2">
        <f t="shared" si="42"/>
        <v>578</v>
      </c>
      <c r="BZ69" s="2">
        <v>552</v>
      </c>
      <c r="CA69" s="2">
        <f t="shared" si="43"/>
        <v>525.5</v>
      </c>
      <c r="CB69" s="2">
        <v>499</v>
      </c>
      <c r="CC69" s="2">
        <f t="shared" si="44"/>
        <v>473.5</v>
      </c>
      <c r="CD69" s="2">
        <v>448</v>
      </c>
      <c r="CE69" s="2">
        <f t="shared" si="45"/>
        <v>423</v>
      </c>
      <c r="CF69" s="2">
        <v>398</v>
      </c>
      <c r="CG69" s="2">
        <f t="shared" si="46"/>
        <v>374</v>
      </c>
      <c r="CH69" s="2">
        <v>350</v>
      </c>
      <c r="CI69" s="2">
        <f t="shared" si="47"/>
        <v>329</v>
      </c>
      <c r="CJ69" s="2">
        <v>308</v>
      </c>
      <c r="CK69" s="2">
        <f t="shared" si="48"/>
        <v>290</v>
      </c>
      <c r="CL69" s="2">
        <v>272</v>
      </c>
      <c r="CM69" s="2">
        <f t="shared" si="49"/>
        <v>257.5</v>
      </c>
      <c r="CN69" s="2">
        <v>243</v>
      </c>
      <c r="CO69" s="2">
        <f t="shared" si="50"/>
        <v>230.5</v>
      </c>
      <c r="CP69" s="2">
        <v>218</v>
      </c>
      <c r="CQ69" s="2">
        <f t="shared" si="51"/>
        <v>207.5</v>
      </c>
      <c r="CR69" s="2">
        <v>197</v>
      </c>
      <c r="CS69" s="2" t="s">
        <v>135</v>
      </c>
      <c r="CT69" s="2" t="s">
        <v>135</v>
      </c>
      <c r="CU69" s="2" t="s">
        <v>135</v>
      </c>
      <c r="CV69" s="2" t="s">
        <v>135</v>
      </c>
      <c r="CW69" s="2" t="s">
        <v>135</v>
      </c>
      <c r="CX69" s="2" t="s">
        <v>135</v>
      </c>
      <c r="CY69" s="2" t="s">
        <v>135</v>
      </c>
      <c r="CZ69" s="2" t="s">
        <v>135</v>
      </c>
      <c r="DA69" s="2" t="s">
        <v>135</v>
      </c>
      <c r="DB69" s="2" t="s">
        <v>135</v>
      </c>
    </row>
    <row r="70" spans="1:106">
      <c r="A70" s="61" t="s">
        <v>108</v>
      </c>
      <c r="B70" s="62">
        <v>6.76</v>
      </c>
      <c r="C70" s="66">
        <v>17.7</v>
      </c>
      <c r="D70" s="62">
        <v>5.44</v>
      </c>
      <c r="E70" s="62">
        <v>3.09</v>
      </c>
      <c r="F70" s="66">
        <v>96</v>
      </c>
      <c r="G70" s="66">
        <v>28.2</v>
      </c>
      <c r="H70" s="50">
        <f t="shared" si="1"/>
        <v>1.760517799352751</v>
      </c>
      <c r="K70" s="57" t="s">
        <v>108</v>
      </c>
      <c r="L70" s="2">
        <v>1270</v>
      </c>
      <c r="M70" s="2">
        <v>1220</v>
      </c>
      <c r="N70" s="2">
        <v>1200</v>
      </c>
      <c r="O70" s="2">
        <v>1180</v>
      </c>
      <c r="P70" s="2">
        <v>1160</v>
      </c>
      <c r="Q70" s="2">
        <v>1140</v>
      </c>
      <c r="R70" s="2">
        <v>1110</v>
      </c>
      <c r="S70" s="2">
        <v>1080</v>
      </c>
      <c r="T70" s="2">
        <v>1050</v>
      </c>
      <c r="U70" s="2">
        <v>1020</v>
      </c>
      <c r="V70" s="2">
        <v>990</v>
      </c>
      <c r="W70" s="2">
        <v>957</v>
      </c>
      <c r="X70" s="2">
        <v>923</v>
      </c>
      <c r="Y70" s="2">
        <v>888</v>
      </c>
      <c r="Z70" s="2">
        <v>852</v>
      </c>
      <c r="AA70" s="2">
        <v>816</v>
      </c>
      <c r="AB70" s="2">
        <f t="shared" si="32"/>
        <v>780</v>
      </c>
      <c r="AC70" s="2">
        <v>744</v>
      </c>
      <c r="AD70" s="2">
        <f t="shared" si="33"/>
        <v>708</v>
      </c>
      <c r="AE70" s="2">
        <v>672</v>
      </c>
      <c r="AF70" s="2">
        <f t="shared" si="34"/>
        <v>637</v>
      </c>
      <c r="AG70" s="2">
        <v>602</v>
      </c>
      <c r="AH70" s="2">
        <f t="shared" si="35"/>
        <v>568.5</v>
      </c>
      <c r="AI70" s="2">
        <v>535</v>
      </c>
      <c r="AJ70" s="2">
        <f t="shared" si="36"/>
        <v>502</v>
      </c>
      <c r="AK70" s="2">
        <v>469</v>
      </c>
      <c r="AL70" s="2">
        <f t="shared" si="37"/>
        <v>441</v>
      </c>
      <c r="AM70" s="2">
        <v>413</v>
      </c>
      <c r="AN70" s="2">
        <f t="shared" si="38"/>
        <v>389</v>
      </c>
      <c r="AO70" s="2">
        <v>365</v>
      </c>
      <c r="AP70" s="2">
        <f t="shared" si="39"/>
        <v>345.5</v>
      </c>
      <c r="AQ70" s="2">
        <v>326</v>
      </c>
      <c r="AR70" s="2">
        <f t="shared" si="40"/>
        <v>309.5</v>
      </c>
      <c r="AS70" s="2">
        <v>293</v>
      </c>
      <c r="AT70" s="2">
        <f t="shared" si="41"/>
        <v>278.5</v>
      </c>
      <c r="AU70" s="2">
        <v>264</v>
      </c>
      <c r="AV70" s="2" t="s">
        <v>135</v>
      </c>
      <c r="AW70" s="2" t="s">
        <v>135</v>
      </c>
      <c r="AX70" s="2" t="s">
        <v>135</v>
      </c>
      <c r="AY70" s="2" t="s">
        <v>135</v>
      </c>
      <c r="AZ70" s="2" t="s">
        <v>135</v>
      </c>
      <c r="BA70" s="2" t="s">
        <v>135</v>
      </c>
      <c r="BB70" s="2" t="s">
        <v>135</v>
      </c>
      <c r="BC70" s="2" t="s">
        <v>135</v>
      </c>
      <c r="BD70" s="2" t="s">
        <v>135</v>
      </c>
      <c r="BE70" s="2" t="s">
        <v>135</v>
      </c>
      <c r="BH70" s="57" t="s">
        <v>108</v>
      </c>
      <c r="BI70" s="2">
        <v>844</v>
      </c>
      <c r="BJ70" s="2">
        <v>811</v>
      </c>
      <c r="BK70" s="2">
        <v>800</v>
      </c>
      <c r="BL70" s="2">
        <v>787</v>
      </c>
      <c r="BM70" s="2">
        <v>772</v>
      </c>
      <c r="BN70" s="2">
        <v>756</v>
      </c>
      <c r="BO70" s="2">
        <v>739</v>
      </c>
      <c r="BP70" s="2">
        <v>720</v>
      </c>
      <c r="BQ70" s="2">
        <v>701</v>
      </c>
      <c r="BR70" s="2">
        <v>680</v>
      </c>
      <c r="BS70" s="2">
        <v>659</v>
      </c>
      <c r="BT70" s="2">
        <v>637</v>
      </c>
      <c r="BU70" s="2">
        <v>614</v>
      </c>
      <c r="BV70" s="2">
        <v>591</v>
      </c>
      <c r="BW70" s="2">
        <v>567</v>
      </c>
      <c r="BX70" s="2">
        <v>543</v>
      </c>
      <c r="BY70" s="2">
        <f t="shared" si="42"/>
        <v>519</v>
      </c>
      <c r="BZ70" s="2">
        <v>495</v>
      </c>
      <c r="CA70" s="2">
        <f t="shared" si="43"/>
        <v>471</v>
      </c>
      <c r="CB70" s="2">
        <v>447</v>
      </c>
      <c r="CC70" s="2">
        <f t="shared" si="44"/>
        <v>424</v>
      </c>
      <c r="CD70" s="2">
        <v>401</v>
      </c>
      <c r="CE70" s="2">
        <f t="shared" si="45"/>
        <v>378.5</v>
      </c>
      <c r="CF70" s="2">
        <v>356</v>
      </c>
      <c r="CG70" s="2">
        <f t="shared" si="46"/>
        <v>334</v>
      </c>
      <c r="CH70" s="2">
        <v>312</v>
      </c>
      <c r="CI70" s="2">
        <f t="shared" si="47"/>
        <v>293</v>
      </c>
      <c r="CJ70" s="2">
        <v>274</v>
      </c>
      <c r="CK70" s="2">
        <f t="shared" si="48"/>
        <v>258.5</v>
      </c>
      <c r="CL70" s="2">
        <v>243</v>
      </c>
      <c r="CM70" s="2">
        <f t="shared" si="49"/>
        <v>230</v>
      </c>
      <c r="CN70" s="2">
        <v>217</v>
      </c>
      <c r="CO70" s="2">
        <f t="shared" si="50"/>
        <v>206</v>
      </c>
      <c r="CP70" s="2">
        <v>195</v>
      </c>
      <c r="CQ70" s="2">
        <f t="shared" si="51"/>
        <v>185.5</v>
      </c>
      <c r="CR70" s="2">
        <v>176</v>
      </c>
      <c r="CS70" s="2" t="s">
        <v>135</v>
      </c>
      <c r="CT70" s="2" t="s">
        <v>135</v>
      </c>
      <c r="CU70" s="2" t="s">
        <v>135</v>
      </c>
      <c r="CV70" s="2" t="s">
        <v>135</v>
      </c>
      <c r="CW70" s="2" t="s">
        <v>135</v>
      </c>
      <c r="CX70" s="2" t="s">
        <v>135</v>
      </c>
      <c r="CY70" s="2" t="s">
        <v>135</v>
      </c>
      <c r="CZ70" s="2" t="s">
        <v>135</v>
      </c>
      <c r="DA70" s="2" t="s">
        <v>135</v>
      </c>
      <c r="DB70" s="2" t="s">
        <v>135</v>
      </c>
    </row>
    <row r="71" spans="1:106">
      <c r="A71" s="61" t="s">
        <v>109</v>
      </c>
      <c r="B71" s="62">
        <v>7.48</v>
      </c>
      <c r="C71" s="66">
        <v>18.899999999999999</v>
      </c>
      <c r="D71" s="62">
        <v>5.38</v>
      </c>
      <c r="E71" s="62">
        <v>3.07</v>
      </c>
      <c r="F71" s="66">
        <v>87</v>
      </c>
      <c r="G71" s="66">
        <v>25.6</v>
      </c>
      <c r="H71" s="50">
        <f t="shared" si="1"/>
        <v>1.7524429967426711</v>
      </c>
      <c r="K71" s="57" t="s">
        <v>109</v>
      </c>
      <c r="L71" s="2">
        <v>1150</v>
      </c>
      <c r="M71" s="2">
        <v>1110</v>
      </c>
      <c r="N71" s="2">
        <v>1090</v>
      </c>
      <c r="O71" s="2">
        <v>1070</v>
      </c>
      <c r="P71" s="2">
        <v>1050</v>
      </c>
      <c r="Q71" s="2">
        <v>1030</v>
      </c>
      <c r="R71" s="2">
        <v>1010</v>
      </c>
      <c r="S71" s="2">
        <v>981</v>
      </c>
      <c r="T71" s="2">
        <v>954</v>
      </c>
      <c r="U71" s="2">
        <v>925</v>
      </c>
      <c r="V71" s="2">
        <v>896</v>
      </c>
      <c r="W71" s="2">
        <v>865</v>
      </c>
      <c r="X71" s="2">
        <v>834</v>
      </c>
      <c r="Y71" s="2">
        <v>802</v>
      </c>
      <c r="Z71" s="2">
        <v>770</v>
      </c>
      <c r="AA71" s="2">
        <v>737</v>
      </c>
      <c r="AB71" s="2">
        <f t="shared" si="32"/>
        <v>704</v>
      </c>
      <c r="AC71" s="2">
        <v>671</v>
      </c>
      <c r="AD71" s="2">
        <f t="shared" si="33"/>
        <v>638</v>
      </c>
      <c r="AE71" s="2">
        <v>605</v>
      </c>
      <c r="AF71" s="2">
        <f t="shared" si="34"/>
        <v>573</v>
      </c>
      <c r="AG71" s="2">
        <v>541</v>
      </c>
      <c r="AH71" s="2">
        <f t="shared" si="35"/>
        <v>510.5</v>
      </c>
      <c r="AI71" s="2">
        <v>480</v>
      </c>
      <c r="AJ71" s="2">
        <f t="shared" si="36"/>
        <v>450.5</v>
      </c>
      <c r="AK71" s="2">
        <v>421</v>
      </c>
      <c r="AL71" s="2">
        <f t="shared" si="37"/>
        <v>395.5</v>
      </c>
      <c r="AM71" s="2">
        <v>370</v>
      </c>
      <c r="AN71" s="2">
        <f t="shared" si="38"/>
        <v>348.5</v>
      </c>
      <c r="AO71" s="2">
        <v>327</v>
      </c>
      <c r="AP71" s="2">
        <f t="shared" si="39"/>
        <v>309.5</v>
      </c>
      <c r="AQ71" s="2">
        <v>292</v>
      </c>
      <c r="AR71" s="2">
        <f t="shared" si="40"/>
        <v>277</v>
      </c>
      <c r="AS71" s="2">
        <v>262</v>
      </c>
      <c r="AT71" s="2">
        <f t="shared" si="41"/>
        <v>249.5</v>
      </c>
      <c r="AU71" s="2">
        <v>237</v>
      </c>
      <c r="AV71" s="2" t="s">
        <v>135</v>
      </c>
      <c r="AW71" s="2" t="s">
        <v>135</v>
      </c>
      <c r="AX71" s="2" t="s">
        <v>135</v>
      </c>
      <c r="AY71" s="2" t="s">
        <v>135</v>
      </c>
      <c r="AZ71" s="2" t="s">
        <v>135</v>
      </c>
      <c r="BA71" s="2" t="s">
        <v>135</v>
      </c>
      <c r="BB71" s="2" t="s">
        <v>135</v>
      </c>
      <c r="BC71" s="2" t="s">
        <v>135</v>
      </c>
      <c r="BD71" s="2" t="s">
        <v>135</v>
      </c>
      <c r="BE71" s="2" t="s">
        <v>135</v>
      </c>
      <c r="BH71" s="57" t="s">
        <v>109</v>
      </c>
      <c r="BI71" s="2">
        <v>766</v>
      </c>
      <c r="BJ71" s="2">
        <v>736</v>
      </c>
      <c r="BK71" s="2">
        <v>726</v>
      </c>
      <c r="BL71" s="2">
        <v>714</v>
      </c>
      <c r="BM71" s="2">
        <v>700</v>
      </c>
      <c r="BN71" s="2">
        <v>685</v>
      </c>
      <c r="BO71" s="2">
        <v>670</v>
      </c>
      <c r="BP71" s="2">
        <v>653</v>
      </c>
      <c r="BQ71" s="2">
        <v>635</v>
      </c>
      <c r="BR71" s="2">
        <v>616</v>
      </c>
      <c r="BS71" s="2">
        <v>596</v>
      </c>
      <c r="BT71" s="2">
        <v>576</v>
      </c>
      <c r="BU71" s="2">
        <v>555</v>
      </c>
      <c r="BV71" s="2">
        <v>534</v>
      </c>
      <c r="BW71" s="2">
        <v>512</v>
      </c>
      <c r="BX71" s="2">
        <v>490</v>
      </c>
      <c r="BY71" s="2">
        <f t="shared" si="42"/>
        <v>468</v>
      </c>
      <c r="BZ71" s="2">
        <v>446</v>
      </c>
      <c r="CA71" s="2">
        <f t="shared" si="43"/>
        <v>424.5</v>
      </c>
      <c r="CB71" s="2">
        <v>403</v>
      </c>
      <c r="CC71" s="2">
        <f t="shared" si="44"/>
        <v>381.5</v>
      </c>
      <c r="CD71" s="2">
        <v>360</v>
      </c>
      <c r="CE71" s="2">
        <f t="shared" si="45"/>
        <v>339.5</v>
      </c>
      <c r="CF71" s="2">
        <v>319</v>
      </c>
      <c r="CG71" s="2">
        <f t="shared" si="46"/>
        <v>299.5</v>
      </c>
      <c r="CH71" s="2">
        <v>280</v>
      </c>
      <c r="CI71" s="2">
        <f t="shared" si="47"/>
        <v>263</v>
      </c>
      <c r="CJ71" s="2">
        <v>246</v>
      </c>
      <c r="CK71" s="2">
        <f t="shared" si="48"/>
        <v>232</v>
      </c>
      <c r="CL71" s="2">
        <v>218</v>
      </c>
      <c r="CM71" s="2">
        <f t="shared" si="49"/>
        <v>206</v>
      </c>
      <c r="CN71" s="2">
        <v>194</v>
      </c>
      <c r="CO71" s="2">
        <f t="shared" si="50"/>
        <v>184</v>
      </c>
      <c r="CP71" s="2">
        <v>174</v>
      </c>
      <c r="CQ71" s="2">
        <f t="shared" si="51"/>
        <v>165.5</v>
      </c>
      <c r="CR71" s="2">
        <v>157</v>
      </c>
      <c r="CS71" s="2" t="s">
        <v>135</v>
      </c>
      <c r="CT71" s="2" t="s">
        <v>135</v>
      </c>
      <c r="CU71" s="2" t="s">
        <v>135</v>
      </c>
      <c r="CV71" s="2" t="s">
        <v>135</v>
      </c>
      <c r="CW71" s="2" t="s">
        <v>135</v>
      </c>
      <c r="CX71" s="2" t="s">
        <v>135</v>
      </c>
      <c r="CY71" s="2" t="s">
        <v>135</v>
      </c>
      <c r="CZ71" s="2" t="s">
        <v>135</v>
      </c>
      <c r="DA71" s="2" t="s">
        <v>135</v>
      </c>
      <c r="DB71" s="2" t="s">
        <v>135</v>
      </c>
    </row>
    <row r="72" spans="1:106">
      <c r="A72" s="61" t="s">
        <v>110</v>
      </c>
      <c r="B72" s="62">
        <v>8.2200000000000006</v>
      </c>
      <c r="C72" s="66">
        <v>20.7</v>
      </c>
      <c r="D72" s="62">
        <v>5.34</v>
      </c>
      <c r="E72" s="62">
        <v>3.05</v>
      </c>
      <c r="F72" s="66">
        <v>79</v>
      </c>
      <c r="G72" s="66">
        <v>23.2</v>
      </c>
      <c r="H72" s="50">
        <f t="shared" si="1"/>
        <v>1.7508196721311475</v>
      </c>
      <c r="K72" s="57" t="s">
        <v>110</v>
      </c>
      <c r="L72" s="2">
        <v>1040</v>
      </c>
      <c r="M72" s="2">
        <v>1000</v>
      </c>
      <c r="N72" s="2">
        <v>988</v>
      </c>
      <c r="O72" s="2">
        <v>971</v>
      </c>
      <c r="P72" s="2">
        <v>953</v>
      </c>
      <c r="Q72" s="2">
        <v>932</v>
      </c>
      <c r="R72" s="2">
        <v>910</v>
      </c>
      <c r="S72" s="2">
        <v>887</v>
      </c>
      <c r="T72" s="2">
        <v>862</v>
      </c>
      <c r="U72" s="2">
        <v>836</v>
      </c>
      <c r="V72" s="2">
        <v>809</v>
      </c>
      <c r="W72" s="2">
        <v>781</v>
      </c>
      <c r="X72" s="2">
        <v>753</v>
      </c>
      <c r="Y72" s="2">
        <v>723</v>
      </c>
      <c r="Z72" s="2">
        <v>694</v>
      </c>
      <c r="AA72" s="2">
        <v>664</v>
      </c>
      <c r="AB72" s="2">
        <f t="shared" si="32"/>
        <v>634</v>
      </c>
      <c r="AC72" s="2">
        <v>604</v>
      </c>
      <c r="AD72" s="2">
        <f t="shared" si="33"/>
        <v>574</v>
      </c>
      <c r="AE72" s="2">
        <v>544</v>
      </c>
      <c r="AF72" s="2">
        <f t="shared" si="34"/>
        <v>515</v>
      </c>
      <c r="AG72" s="2">
        <v>486</v>
      </c>
      <c r="AH72" s="2">
        <f t="shared" si="35"/>
        <v>458</v>
      </c>
      <c r="AI72" s="2">
        <v>430</v>
      </c>
      <c r="AJ72" s="2">
        <f t="shared" si="36"/>
        <v>403</v>
      </c>
      <c r="AK72" s="2">
        <v>376</v>
      </c>
      <c r="AL72" s="2">
        <f t="shared" si="37"/>
        <v>353.5</v>
      </c>
      <c r="AM72" s="2">
        <v>331</v>
      </c>
      <c r="AN72" s="2">
        <f t="shared" si="38"/>
        <v>312</v>
      </c>
      <c r="AO72" s="2">
        <v>293</v>
      </c>
      <c r="AP72" s="2">
        <f t="shared" si="39"/>
        <v>277</v>
      </c>
      <c r="AQ72" s="2">
        <v>261</v>
      </c>
      <c r="AR72" s="2">
        <f t="shared" si="40"/>
        <v>247.5</v>
      </c>
      <c r="AS72" s="2">
        <v>234</v>
      </c>
      <c r="AT72" s="2">
        <f t="shared" si="41"/>
        <v>223</v>
      </c>
      <c r="AU72" s="2">
        <v>212</v>
      </c>
      <c r="AV72" s="2" t="s">
        <v>135</v>
      </c>
      <c r="AW72" s="2" t="s">
        <v>135</v>
      </c>
      <c r="AX72" s="2" t="s">
        <v>135</v>
      </c>
      <c r="AY72" s="2" t="s">
        <v>135</v>
      </c>
      <c r="AZ72" s="2" t="s">
        <v>135</v>
      </c>
      <c r="BA72" s="2" t="s">
        <v>135</v>
      </c>
      <c r="BB72" s="2" t="s">
        <v>135</v>
      </c>
      <c r="BC72" s="2" t="s">
        <v>135</v>
      </c>
      <c r="BD72" s="2" t="s">
        <v>135</v>
      </c>
      <c r="BE72" s="2" t="s">
        <v>135</v>
      </c>
      <c r="BH72" s="57" t="s">
        <v>110</v>
      </c>
      <c r="BI72" s="2">
        <v>695</v>
      </c>
      <c r="BJ72" s="2">
        <v>667</v>
      </c>
      <c r="BK72" s="2">
        <v>657</v>
      </c>
      <c r="BL72" s="2">
        <v>646</v>
      </c>
      <c r="BM72" s="2">
        <v>634</v>
      </c>
      <c r="BN72" s="2">
        <v>620</v>
      </c>
      <c r="BO72" s="2">
        <v>606</v>
      </c>
      <c r="BP72" s="2">
        <v>590</v>
      </c>
      <c r="BQ72" s="2">
        <v>574</v>
      </c>
      <c r="BR72" s="2">
        <v>556</v>
      </c>
      <c r="BS72" s="2">
        <v>538</v>
      </c>
      <c r="BT72" s="2">
        <v>520</v>
      </c>
      <c r="BU72" s="2">
        <v>501</v>
      </c>
      <c r="BV72" s="2">
        <v>481</v>
      </c>
      <c r="BW72" s="2">
        <v>462</v>
      </c>
      <c r="BX72" s="2">
        <v>442</v>
      </c>
      <c r="BY72" s="2">
        <f t="shared" si="42"/>
        <v>422</v>
      </c>
      <c r="BZ72" s="2">
        <v>402</v>
      </c>
      <c r="CA72" s="2">
        <f t="shared" si="43"/>
        <v>382</v>
      </c>
      <c r="CB72" s="2">
        <v>362</v>
      </c>
      <c r="CC72" s="2">
        <f t="shared" si="44"/>
        <v>342.5</v>
      </c>
      <c r="CD72" s="2">
        <v>323</v>
      </c>
      <c r="CE72" s="2">
        <f t="shared" si="45"/>
        <v>304.5</v>
      </c>
      <c r="CF72" s="2">
        <v>286</v>
      </c>
      <c r="CG72" s="2">
        <f t="shared" si="46"/>
        <v>268</v>
      </c>
      <c r="CH72" s="2">
        <v>250</v>
      </c>
      <c r="CI72" s="2">
        <f t="shared" si="47"/>
        <v>235</v>
      </c>
      <c r="CJ72" s="2">
        <v>220</v>
      </c>
      <c r="CK72" s="2">
        <f t="shared" si="48"/>
        <v>207.5</v>
      </c>
      <c r="CL72" s="2">
        <v>195</v>
      </c>
      <c r="CM72" s="2">
        <f t="shared" si="49"/>
        <v>184.5</v>
      </c>
      <c r="CN72" s="2">
        <v>174</v>
      </c>
      <c r="CO72" s="2">
        <f t="shared" si="50"/>
        <v>165</v>
      </c>
      <c r="CP72" s="2">
        <v>156</v>
      </c>
      <c r="CQ72" s="2">
        <f t="shared" si="51"/>
        <v>148.5</v>
      </c>
      <c r="CR72" s="2">
        <v>141</v>
      </c>
      <c r="CS72" s="2" t="s">
        <v>135</v>
      </c>
      <c r="CT72" s="2" t="s">
        <v>135</v>
      </c>
      <c r="CU72" s="2" t="s">
        <v>135</v>
      </c>
      <c r="CV72" s="2" t="s">
        <v>135</v>
      </c>
      <c r="CW72" s="2" t="s">
        <v>135</v>
      </c>
      <c r="CX72" s="2" t="s">
        <v>135</v>
      </c>
      <c r="CY72" s="2" t="s">
        <v>135</v>
      </c>
      <c r="CZ72" s="2" t="s">
        <v>135</v>
      </c>
      <c r="DA72" s="2" t="s">
        <v>135</v>
      </c>
      <c r="DB72" s="2" t="s">
        <v>135</v>
      </c>
    </row>
    <row r="73" spans="1:106">
      <c r="A73" s="61" t="s">
        <v>111</v>
      </c>
      <c r="B73" s="62">
        <v>8.99</v>
      </c>
      <c r="C73" s="66">
        <v>22.6</v>
      </c>
      <c r="D73" s="62">
        <v>5.31</v>
      </c>
      <c r="E73" s="62">
        <v>3.04</v>
      </c>
      <c r="F73" s="66">
        <v>72</v>
      </c>
      <c r="G73" s="66">
        <v>21.1</v>
      </c>
      <c r="H73" s="50">
        <f t="shared" si="1"/>
        <v>1.7467105263157894</v>
      </c>
      <c r="K73" s="57" t="s">
        <v>111</v>
      </c>
      <c r="L73" s="2">
        <v>949</v>
      </c>
      <c r="M73" s="2">
        <v>911</v>
      </c>
      <c r="N73" s="2">
        <v>898</v>
      </c>
      <c r="O73" s="2">
        <v>883</v>
      </c>
      <c r="P73" s="2">
        <v>866</v>
      </c>
      <c r="Q73" s="2">
        <v>847</v>
      </c>
      <c r="R73" s="2">
        <v>827</v>
      </c>
      <c r="S73" s="2">
        <v>806</v>
      </c>
      <c r="T73" s="2">
        <v>783</v>
      </c>
      <c r="U73" s="2">
        <v>759</v>
      </c>
      <c r="V73" s="2">
        <v>735</v>
      </c>
      <c r="W73" s="2">
        <v>709</v>
      </c>
      <c r="X73" s="2">
        <v>683</v>
      </c>
      <c r="Y73" s="2">
        <v>656</v>
      </c>
      <c r="Z73" s="2">
        <v>629</v>
      </c>
      <c r="AA73" s="2">
        <v>602</v>
      </c>
      <c r="AB73" s="2">
        <f t="shared" si="32"/>
        <v>574.5</v>
      </c>
      <c r="AC73" s="2">
        <v>547</v>
      </c>
      <c r="AD73" s="2">
        <f t="shared" si="33"/>
        <v>520</v>
      </c>
      <c r="AE73" s="2">
        <v>493</v>
      </c>
      <c r="AF73" s="2">
        <f t="shared" si="34"/>
        <v>466.5</v>
      </c>
      <c r="AG73" s="2">
        <v>440</v>
      </c>
      <c r="AH73" s="2">
        <f t="shared" si="35"/>
        <v>414.5</v>
      </c>
      <c r="AI73" s="2">
        <v>389</v>
      </c>
      <c r="AJ73" s="2">
        <f t="shared" si="36"/>
        <v>364.5</v>
      </c>
      <c r="AK73" s="2">
        <v>340</v>
      </c>
      <c r="AL73" s="2">
        <f t="shared" si="37"/>
        <v>319.5</v>
      </c>
      <c r="AM73" s="2">
        <v>299</v>
      </c>
      <c r="AN73" s="2">
        <f t="shared" si="38"/>
        <v>282</v>
      </c>
      <c r="AO73" s="2">
        <v>265</v>
      </c>
      <c r="AP73" s="2">
        <f t="shared" si="39"/>
        <v>250.5</v>
      </c>
      <c r="AQ73" s="2">
        <v>236</v>
      </c>
      <c r="AR73" s="2">
        <f t="shared" si="40"/>
        <v>224</v>
      </c>
      <c r="AS73" s="2">
        <v>212</v>
      </c>
      <c r="AT73" s="2">
        <f t="shared" si="41"/>
        <v>201.5</v>
      </c>
      <c r="AU73" s="2">
        <v>191</v>
      </c>
      <c r="AV73" s="2" t="s">
        <v>135</v>
      </c>
      <c r="AW73" s="2" t="s">
        <v>135</v>
      </c>
      <c r="AX73" s="2" t="s">
        <v>135</v>
      </c>
      <c r="AY73" s="2" t="s">
        <v>135</v>
      </c>
      <c r="AZ73" s="2" t="s">
        <v>135</v>
      </c>
      <c r="BA73" s="2" t="s">
        <v>135</v>
      </c>
      <c r="BB73" s="2" t="s">
        <v>135</v>
      </c>
      <c r="BC73" s="2" t="s">
        <v>135</v>
      </c>
      <c r="BD73" s="2" t="s">
        <v>135</v>
      </c>
      <c r="BE73" s="2" t="s">
        <v>135</v>
      </c>
      <c r="BH73" s="57" t="s">
        <v>111</v>
      </c>
      <c r="BI73" s="2">
        <v>632</v>
      </c>
      <c r="BJ73" s="2">
        <v>606</v>
      </c>
      <c r="BK73" s="2">
        <v>597</v>
      </c>
      <c r="BL73" s="2">
        <v>587</v>
      </c>
      <c r="BM73" s="2">
        <v>576</v>
      </c>
      <c r="BN73" s="2">
        <v>564</v>
      </c>
      <c r="BO73" s="2">
        <v>550</v>
      </c>
      <c r="BP73" s="2">
        <v>536</v>
      </c>
      <c r="BQ73" s="2">
        <v>521</v>
      </c>
      <c r="BR73" s="2">
        <v>505</v>
      </c>
      <c r="BS73" s="2">
        <v>489</v>
      </c>
      <c r="BT73" s="2">
        <v>472</v>
      </c>
      <c r="BU73" s="2">
        <v>455</v>
      </c>
      <c r="BV73" s="2">
        <v>437</v>
      </c>
      <c r="BW73" s="2">
        <v>419</v>
      </c>
      <c r="BX73" s="2">
        <v>401</v>
      </c>
      <c r="BY73" s="2">
        <f t="shared" si="42"/>
        <v>382.5</v>
      </c>
      <c r="BZ73" s="2">
        <v>364</v>
      </c>
      <c r="CA73" s="2">
        <f t="shared" si="43"/>
        <v>346</v>
      </c>
      <c r="CB73" s="2">
        <v>328</v>
      </c>
      <c r="CC73" s="2">
        <f t="shared" si="44"/>
        <v>310</v>
      </c>
      <c r="CD73" s="2">
        <v>292</v>
      </c>
      <c r="CE73" s="2">
        <f t="shared" si="45"/>
        <v>275.5</v>
      </c>
      <c r="CF73" s="2">
        <v>259</v>
      </c>
      <c r="CG73" s="2">
        <f t="shared" si="46"/>
        <v>242.5</v>
      </c>
      <c r="CH73" s="2">
        <v>226</v>
      </c>
      <c r="CI73" s="2">
        <f t="shared" si="47"/>
        <v>212.5</v>
      </c>
      <c r="CJ73" s="2">
        <v>199</v>
      </c>
      <c r="CK73" s="2">
        <f t="shared" si="48"/>
        <v>187.5</v>
      </c>
      <c r="CL73" s="2">
        <v>176</v>
      </c>
      <c r="CM73" s="2">
        <f t="shared" si="49"/>
        <v>166.5</v>
      </c>
      <c r="CN73" s="2">
        <v>157</v>
      </c>
      <c r="CO73" s="2">
        <f t="shared" si="50"/>
        <v>149</v>
      </c>
      <c r="CP73" s="2">
        <v>141</v>
      </c>
      <c r="CQ73" s="2">
        <f t="shared" si="51"/>
        <v>134</v>
      </c>
      <c r="CR73" s="2">
        <v>127</v>
      </c>
      <c r="CS73" s="2" t="s">
        <v>135</v>
      </c>
      <c r="CT73" s="2" t="s">
        <v>135</v>
      </c>
      <c r="CU73" s="2" t="s">
        <v>135</v>
      </c>
      <c r="CV73" s="2" t="s">
        <v>135</v>
      </c>
      <c r="CW73" s="2" t="s">
        <v>135</v>
      </c>
      <c r="CX73" s="2" t="s">
        <v>135</v>
      </c>
      <c r="CY73" s="2" t="s">
        <v>135</v>
      </c>
      <c r="CZ73" s="2" t="s">
        <v>135</v>
      </c>
      <c r="DA73" s="2" t="s">
        <v>135</v>
      </c>
      <c r="DB73" s="2" t="s">
        <v>135</v>
      </c>
    </row>
    <row r="74" spans="1:106">
      <c r="A74" s="61" t="s">
        <v>112</v>
      </c>
      <c r="B74" s="62">
        <v>9.92</v>
      </c>
      <c r="C74" s="66">
        <v>24.9</v>
      </c>
      <c r="D74" s="62">
        <v>5.28</v>
      </c>
      <c r="E74" s="62">
        <v>3.02</v>
      </c>
      <c r="F74" s="66">
        <v>65</v>
      </c>
      <c r="G74" s="66">
        <v>19.100000000000001</v>
      </c>
      <c r="H74" s="50">
        <f t="shared" si="1"/>
        <v>1.7483443708609272</v>
      </c>
      <c r="K74" s="57" t="s">
        <v>112</v>
      </c>
      <c r="L74" s="2">
        <v>859</v>
      </c>
      <c r="M74" s="2">
        <v>825</v>
      </c>
      <c r="N74" s="2">
        <v>812</v>
      </c>
      <c r="O74" s="2">
        <v>798</v>
      </c>
      <c r="P74" s="2">
        <v>783</v>
      </c>
      <c r="Q74" s="2">
        <v>766</v>
      </c>
      <c r="R74" s="2">
        <v>747</v>
      </c>
      <c r="S74" s="2">
        <v>728</v>
      </c>
      <c r="T74" s="2">
        <v>707</v>
      </c>
      <c r="U74" s="2">
        <v>685</v>
      </c>
      <c r="V74" s="2">
        <v>663</v>
      </c>
      <c r="W74" s="2">
        <v>640</v>
      </c>
      <c r="X74" s="2">
        <v>616</v>
      </c>
      <c r="Y74" s="2">
        <v>591</v>
      </c>
      <c r="Z74" s="2">
        <v>567</v>
      </c>
      <c r="AA74" s="2">
        <v>542</v>
      </c>
      <c r="AB74" s="2">
        <f t="shared" si="32"/>
        <v>516.5</v>
      </c>
      <c r="AC74" s="2">
        <v>491</v>
      </c>
      <c r="AD74" s="2">
        <f t="shared" si="33"/>
        <v>466.5</v>
      </c>
      <c r="AE74" s="2">
        <v>442</v>
      </c>
      <c r="AF74" s="2">
        <f t="shared" si="34"/>
        <v>418</v>
      </c>
      <c r="AG74" s="2">
        <v>394</v>
      </c>
      <c r="AH74" s="2">
        <f t="shared" si="35"/>
        <v>371</v>
      </c>
      <c r="AI74" s="2">
        <v>348</v>
      </c>
      <c r="AJ74" s="2">
        <f t="shared" si="36"/>
        <v>326</v>
      </c>
      <c r="AK74" s="2">
        <v>304</v>
      </c>
      <c r="AL74" s="2">
        <f t="shared" si="37"/>
        <v>285.5</v>
      </c>
      <c r="AM74" s="2">
        <v>267</v>
      </c>
      <c r="AN74" s="2">
        <f t="shared" si="38"/>
        <v>251.5</v>
      </c>
      <c r="AO74" s="2">
        <v>236</v>
      </c>
      <c r="AP74" s="2">
        <f t="shared" si="39"/>
        <v>223.5</v>
      </c>
      <c r="AQ74" s="2">
        <v>211</v>
      </c>
      <c r="AR74" s="2">
        <f t="shared" si="40"/>
        <v>200</v>
      </c>
      <c r="AS74" s="2">
        <v>189</v>
      </c>
      <c r="AT74" s="2">
        <f t="shared" si="41"/>
        <v>180</v>
      </c>
      <c r="AU74" s="2">
        <v>171</v>
      </c>
      <c r="AV74" s="2" t="s">
        <v>135</v>
      </c>
      <c r="AW74" s="2" t="s">
        <v>135</v>
      </c>
      <c r="AX74" s="2" t="s">
        <v>135</v>
      </c>
      <c r="AY74" s="2" t="s">
        <v>135</v>
      </c>
      <c r="AZ74" s="2" t="s">
        <v>135</v>
      </c>
      <c r="BA74" s="2" t="s">
        <v>135</v>
      </c>
      <c r="BB74" s="2" t="s">
        <v>135</v>
      </c>
      <c r="BC74" s="2" t="s">
        <v>135</v>
      </c>
      <c r="BD74" s="2" t="s">
        <v>135</v>
      </c>
      <c r="BE74" s="2" t="s">
        <v>135</v>
      </c>
      <c r="BH74" s="57" t="s">
        <v>112</v>
      </c>
      <c r="BI74" s="2">
        <v>572</v>
      </c>
      <c r="BJ74" s="2">
        <v>549</v>
      </c>
      <c r="BK74" s="2">
        <v>540</v>
      </c>
      <c r="BL74" s="2">
        <v>531</v>
      </c>
      <c r="BM74" s="2">
        <v>521</v>
      </c>
      <c r="BN74" s="2">
        <v>510</v>
      </c>
      <c r="BO74" s="2">
        <v>497</v>
      </c>
      <c r="BP74" s="2">
        <v>484</v>
      </c>
      <c r="BQ74" s="2">
        <v>470</v>
      </c>
      <c r="BR74" s="2">
        <v>456</v>
      </c>
      <c r="BS74" s="2">
        <v>441</v>
      </c>
      <c r="BT74" s="2">
        <v>426</v>
      </c>
      <c r="BU74" s="2">
        <v>410</v>
      </c>
      <c r="BV74" s="2">
        <v>393</v>
      </c>
      <c r="BW74" s="2">
        <v>377</v>
      </c>
      <c r="BX74" s="2">
        <v>360</v>
      </c>
      <c r="BY74" s="2">
        <f t="shared" si="42"/>
        <v>343.5</v>
      </c>
      <c r="BZ74" s="2">
        <v>327</v>
      </c>
      <c r="CA74" s="2">
        <f t="shared" si="43"/>
        <v>310.5</v>
      </c>
      <c r="CB74" s="2">
        <v>294</v>
      </c>
      <c r="CC74" s="2">
        <f t="shared" si="44"/>
        <v>278</v>
      </c>
      <c r="CD74" s="2">
        <v>262</v>
      </c>
      <c r="CE74" s="2">
        <f t="shared" si="45"/>
        <v>246.5</v>
      </c>
      <c r="CF74" s="2">
        <v>231</v>
      </c>
      <c r="CG74" s="2">
        <f t="shared" si="46"/>
        <v>216.5</v>
      </c>
      <c r="CH74" s="2">
        <v>202</v>
      </c>
      <c r="CI74" s="2">
        <f t="shared" si="47"/>
        <v>190</v>
      </c>
      <c r="CJ74" s="2">
        <v>178</v>
      </c>
      <c r="CK74" s="2">
        <f t="shared" si="48"/>
        <v>167.5</v>
      </c>
      <c r="CL74" s="2">
        <v>157</v>
      </c>
      <c r="CM74" s="2">
        <f t="shared" si="49"/>
        <v>148.5</v>
      </c>
      <c r="CN74" s="2">
        <v>140</v>
      </c>
      <c r="CO74" s="2">
        <f t="shared" si="50"/>
        <v>133</v>
      </c>
      <c r="CP74" s="2">
        <v>126</v>
      </c>
      <c r="CQ74" s="2">
        <f t="shared" si="51"/>
        <v>120</v>
      </c>
      <c r="CR74" s="2">
        <v>114</v>
      </c>
      <c r="CS74" s="2" t="s">
        <v>135</v>
      </c>
      <c r="CT74" s="2" t="s">
        <v>135</v>
      </c>
      <c r="CU74" s="2" t="s">
        <v>135</v>
      </c>
      <c r="CV74" s="2" t="s">
        <v>135</v>
      </c>
      <c r="CW74" s="2" t="s">
        <v>135</v>
      </c>
      <c r="CX74" s="2" t="s">
        <v>135</v>
      </c>
      <c r="CY74" s="2" t="s">
        <v>135</v>
      </c>
      <c r="CZ74" s="2" t="s">
        <v>135</v>
      </c>
      <c r="DA74" s="2" t="s">
        <v>135</v>
      </c>
      <c r="DB74" s="2" t="s">
        <v>135</v>
      </c>
    </row>
    <row r="75" spans="1:106">
      <c r="A75" s="61" t="s">
        <v>113</v>
      </c>
      <c r="B75" s="62">
        <v>7.82</v>
      </c>
      <c r="C75" s="66">
        <v>27</v>
      </c>
      <c r="D75" s="62">
        <v>5.28</v>
      </c>
      <c r="E75" s="62">
        <v>2.5099999999999998</v>
      </c>
      <c r="F75" s="66">
        <v>58</v>
      </c>
      <c r="G75" s="66">
        <v>17</v>
      </c>
      <c r="H75" s="50">
        <f t="shared" si="1"/>
        <v>2.1035856573705183</v>
      </c>
      <c r="K75" s="57" t="s">
        <v>113</v>
      </c>
      <c r="L75" s="2">
        <v>765</v>
      </c>
      <c r="M75" s="2">
        <v>720</v>
      </c>
      <c r="N75" s="2">
        <v>705</v>
      </c>
      <c r="O75" s="2">
        <v>687</v>
      </c>
      <c r="P75" s="2">
        <v>668</v>
      </c>
      <c r="Q75" s="2">
        <v>647</v>
      </c>
      <c r="R75" s="2">
        <v>625</v>
      </c>
      <c r="S75" s="2">
        <v>601</v>
      </c>
      <c r="T75" s="2">
        <v>577</v>
      </c>
      <c r="U75" s="2">
        <v>551</v>
      </c>
      <c r="V75" s="2">
        <v>525</v>
      </c>
      <c r="W75" s="2">
        <v>499</v>
      </c>
      <c r="X75" s="2">
        <v>472</v>
      </c>
      <c r="Y75" s="2">
        <v>445</v>
      </c>
      <c r="Z75" s="2">
        <v>418</v>
      </c>
      <c r="AA75" s="2">
        <v>392</v>
      </c>
      <c r="AB75" s="2">
        <f t="shared" si="32"/>
        <v>366.5</v>
      </c>
      <c r="AC75" s="2">
        <v>341</v>
      </c>
      <c r="AD75" s="2">
        <f t="shared" si="33"/>
        <v>316.5</v>
      </c>
      <c r="AE75" s="2">
        <v>292</v>
      </c>
      <c r="AF75" s="2">
        <f t="shared" si="34"/>
        <v>270.5</v>
      </c>
      <c r="AG75" s="2">
        <v>249</v>
      </c>
      <c r="AH75" s="2">
        <f t="shared" si="35"/>
        <v>231.5</v>
      </c>
      <c r="AI75" s="2">
        <v>214</v>
      </c>
      <c r="AJ75" s="2">
        <f t="shared" si="36"/>
        <v>200.5</v>
      </c>
      <c r="AK75" s="2">
        <v>187</v>
      </c>
      <c r="AL75" s="2">
        <f t="shared" si="37"/>
        <v>175.5</v>
      </c>
      <c r="AM75" s="2">
        <v>164</v>
      </c>
      <c r="AN75" s="2">
        <f t="shared" si="38"/>
        <v>154.5</v>
      </c>
      <c r="AO75" s="2">
        <v>145</v>
      </c>
      <c r="AP75" s="2">
        <f t="shared" si="39"/>
        <v>137.5</v>
      </c>
      <c r="AQ75" s="2">
        <v>130</v>
      </c>
      <c r="AR75" s="2">
        <f t="shared" si="40"/>
        <v>123</v>
      </c>
      <c r="AS75" s="2">
        <v>116</v>
      </c>
      <c r="AT75" s="2">
        <f t="shared" si="41"/>
        <v>110.5</v>
      </c>
      <c r="AU75" s="2">
        <v>105</v>
      </c>
      <c r="AV75" s="2" t="s">
        <v>135</v>
      </c>
      <c r="AW75" s="2" t="s">
        <v>135</v>
      </c>
      <c r="AX75" s="2" t="s">
        <v>135</v>
      </c>
      <c r="AY75" s="2" t="s">
        <v>135</v>
      </c>
      <c r="AZ75" s="2" t="s">
        <v>135</v>
      </c>
      <c r="BA75" s="2" t="s">
        <v>135</v>
      </c>
      <c r="BB75" s="2" t="s">
        <v>135</v>
      </c>
      <c r="BC75" s="2" t="s">
        <v>135</v>
      </c>
      <c r="BD75" s="2" t="s">
        <v>135</v>
      </c>
      <c r="BE75" s="2" t="s">
        <v>135</v>
      </c>
      <c r="BH75" s="57" t="s">
        <v>113</v>
      </c>
      <c r="BI75" s="2">
        <v>509</v>
      </c>
      <c r="BJ75" s="2">
        <v>479</v>
      </c>
      <c r="BK75" s="2">
        <v>469</v>
      </c>
      <c r="BL75" s="2">
        <v>457</v>
      </c>
      <c r="BM75" s="2">
        <v>445</v>
      </c>
      <c r="BN75" s="2">
        <v>431</v>
      </c>
      <c r="BO75" s="2">
        <v>416</v>
      </c>
      <c r="BP75" s="2">
        <v>400</v>
      </c>
      <c r="BQ75" s="2">
        <v>384</v>
      </c>
      <c r="BR75" s="2">
        <v>367</v>
      </c>
      <c r="BS75" s="2">
        <v>349</v>
      </c>
      <c r="BT75" s="2">
        <v>332</v>
      </c>
      <c r="BU75" s="2">
        <v>314</v>
      </c>
      <c r="BV75" s="2">
        <v>296</v>
      </c>
      <c r="BW75" s="2">
        <v>278</v>
      </c>
      <c r="BX75" s="2">
        <v>261</v>
      </c>
      <c r="BY75" s="2">
        <f t="shared" si="42"/>
        <v>244</v>
      </c>
      <c r="BZ75" s="2">
        <v>227</v>
      </c>
      <c r="CA75" s="2">
        <f t="shared" si="43"/>
        <v>210.5</v>
      </c>
      <c r="CB75" s="2">
        <v>194</v>
      </c>
      <c r="CC75" s="2">
        <f t="shared" si="44"/>
        <v>179.5</v>
      </c>
      <c r="CD75" s="2">
        <v>165</v>
      </c>
      <c r="CE75" s="2">
        <f t="shared" si="45"/>
        <v>154</v>
      </c>
      <c r="CF75" s="2">
        <v>143</v>
      </c>
      <c r="CG75" s="2">
        <f t="shared" si="46"/>
        <v>133.5</v>
      </c>
      <c r="CH75" s="2">
        <v>124</v>
      </c>
      <c r="CI75" s="2">
        <f t="shared" si="47"/>
        <v>116.5</v>
      </c>
      <c r="CJ75" s="2">
        <v>109</v>
      </c>
      <c r="CK75" s="2">
        <f t="shared" si="48"/>
        <v>102.85</v>
      </c>
      <c r="CL75" s="2">
        <v>96.7</v>
      </c>
      <c r="CM75" s="2">
        <f t="shared" si="49"/>
        <v>91.5</v>
      </c>
      <c r="CN75" s="2">
        <v>86.3</v>
      </c>
      <c r="CO75" s="2">
        <f t="shared" si="50"/>
        <v>81.849999999999994</v>
      </c>
      <c r="CP75" s="2">
        <v>77.400000000000006</v>
      </c>
      <c r="CQ75" s="2">
        <f t="shared" si="51"/>
        <v>73.650000000000006</v>
      </c>
      <c r="CR75" s="2">
        <v>69.900000000000006</v>
      </c>
      <c r="CS75" s="2" t="s">
        <v>135</v>
      </c>
      <c r="CT75" s="2" t="s">
        <v>135</v>
      </c>
      <c r="CU75" s="2" t="s">
        <v>135</v>
      </c>
      <c r="CV75" s="2" t="s">
        <v>135</v>
      </c>
      <c r="CW75" s="2" t="s">
        <v>135</v>
      </c>
      <c r="CX75" s="2" t="s">
        <v>135</v>
      </c>
      <c r="CY75" s="2" t="s">
        <v>135</v>
      </c>
      <c r="CZ75" s="2" t="s">
        <v>135</v>
      </c>
      <c r="DA75" s="2" t="s">
        <v>135</v>
      </c>
      <c r="DB75" s="2" t="s">
        <v>135</v>
      </c>
    </row>
    <row r="76" spans="1:106">
      <c r="A76" s="61" t="s">
        <v>114</v>
      </c>
      <c r="B76" s="62">
        <v>8.69</v>
      </c>
      <c r="C76" s="66">
        <v>28.1</v>
      </c>
      <c r="D76" s="62">
        <v>5.23</v>
      </c>
      <c r="E76" s="62">
        <v>2.48</v>
      </c>
      <c r="F76" s="66">
        <v>53</v>
      </c>
      <c r="G76" s="66">
        <v>15.6</v>
      </c>
      <c r="H76" s="50">
        <f t="shared" si="1"/>
        <v>2.1088709677419355</v>
      </c>
      <c r="K76" s="57" t="s">
        <v>114</v>
      </c>
      <c r="L76" s="2">
        <v>702</v>
      </c>
      <c r="M76" s="2">
        <v>660</v>
      </c>
      <c r="N76" s="2">
        <v>646</v>
      </c>
      <c r="O76" s="2">
        <v>629</v>
      </c>
      <c r="P76" s="2">
        <v>611</v>
      </c>
      <c r="Q76" s="2">
        <v>592</v>
      </c>
      <c r="R76" s="2">
        <v>571</v>
      </c>
      <c r="S76" s="2">
        <v>549</v>
      </c>
      <c r="T76" s="2">
        <v>526</v>
      </c>
      <c r="U76" s="2">
        <v>502</v>
      </c>
      <c r="V76" s="2">
        <v>478</v>
      </c>
      <c r="W76" s="2">
        <v>453</v>
      </c>
      <c r="X76" s="2">
        <v>428</v>
      </c>
      <c r="Y76" s="2">
        <v>403</v>
      </c>
      <c r="Z76" s="2">
        <v>378</v>
      </c>
      <c r="AA76" s="2">
        <v>354</v>
      </c>
      <c r="AB76" s="2">
        <f t="shared" si="32"/>
        <v>330.5</v>
      </c>
      <c r="AC76" s="2">
        <v>307</v>
      </c>
      <c r="AD76" s="2">
        <f t="shared" si="33"/>
        <v>284</v>
      </c>
      <c r="AE76" s="2">
        <v>261</v>
      </c>
      <c r="AF76" s="2">
        <f t="shared" si="34"/>
        <v>242</v>
      </c>
      <c r="AG76" s="2">
        <v>223</v>
      </c>
      <c r="AH76" s="2">
        <f t="shared" si="35"/>
        <v>207.5</v>
      </c>
      <c r="AI76" s="2">
        <v>192</v>
      </c>
      <c r="AJ76" s="2">
        <f t="shared" si="36"/>
        <v>179.5</v>
      </c>
      <c r="AK76" s="2">
        <v>167</v>
      </c>
      <c r="AL76" s="2">
        <f t="shared" si="37"/>
        <v>157</v>
      </c>
      <c r="AM76" s="2">
        <v>147</v>
      </c>
      <c r="AN76" s="2">
        <f t="shared" si="38"/>
        <v>138.5</v>
      </c>
      <c r="AO76" s="2">
        <v>130</v>
      </c>
      <c r="AP76" s="2">
        <f t="shared" si="39"/>
        <v>123</v>
      </c>
      <c r="AQ76" s="2">
        <v>116</v>
      </c>
      <c r="AR76" s="2">
        <f t="shared" si="40"/>
        <v>110</v>
      </c>
      <c r="AS76" s="2">
        <v>104</v>
      </c>
      <c r="AT76" s="2">
        <f t="shared" si="41"/>
        <v>99.05</v>
      </c>
      <c r="AU76" s="2">
        <v>94.1</v>
      </c>
      <c r="AV76" s="2" t="s">
        <v>135</v>
      </c>
      <c r="AW76" s="2" t="s">
        <v>135</v>
      </c>
      <c r="AX76" s="2" t="s">
        <v>135</v>
      </c>
      <c r="AY76" s="2" t="s">
        <v>135</v>
      </c>
      <c r="AZ76" s="2" t="s">
        <v>135</v>
      </c>
      <c r="BA76" s="2" t="s">
        <v>135</v>
      </c>
      <c r="BB76" s="2" t="s">
        <v>135</v>
      </c>
      <c r="BC76" s="2" t="s">
        <v>135</v>
      </c>
      <c r="BD76" s="2" t="s">
        <v>135</v>
      </c>
      <c r="BE76" s="2" t="s">
        <v>135</v>
      </c>
      <c r="BH76" s="57" t="s">
        <v>114</v>
      </c>
      <c r="BI76" s="2">
        <v>467</v>
      </c>
      <c r="BJ76" s="2">
        <v>439</v>
      </c>
      <c r="BK76" s="2">
        <v>429</v>
      </c>
      <c r="BL76" s="2">
        <v>419</v>
      </c>
      <c r="BM76" s="2">
        <v>407</v>
      </c>
      <c r="BN76" s="2">
        <v>394</v>
      </c>
      <c r="BO76" s="2">
        <v>380</v>
      </c>
      <c r="BP76" s="2">
        <v>365</v>
      </c>
      <c r="BQ76" s="2">
        <v>350</v>
      </c>
      <c r="BR76" s="2">
        <v>334</v>
      </c>
      <c r="BS76" s="2">
        <v>318</v>
      </c>
      <c r="BT76" s="2">
        <v>301</v>
      </c>
      <c r="BU76" s="2">
        <v>285</v>
      </c>
      <c r="BV76" s="2">
        <v>268</v>
      </c>
      <c r="BW76" s="2">
        <v>252</v>
      </c>
      <c r="BX76" s="2">
        <v>235</v>
      </c>
      <c r="BY76" s="2">
        <f t="shared" si="42"/>
        <v>219.5</v>
      </c>
      <c r="BZ76" s="2">
        <v>204</v>
      </c>
      <c r="CA76" s="2">
        <f t="shared" si="43"/>
        <v>189</v>
      </c>
      <c r="CB76" s="2">
        <v>174</v>
      </c>
      <c r="CC76" s="2">
        <f t="shared" si="44"/>
        <v>161</v>
      </c>
      <c r="CD76" s="2">
        <v>148</v>
      </c>
      <c r="CE76" s="2">
        <f t="shared" si="45"/>
        <v>138</v>
      </c>
      <c r="CF76" s="2">
        <v>128</v>
      </c>
      <c r="CG76" s="2">
        <f t="shared" si="46"/>
        <v>119.5</v>
      </c>
      <c r="CH76" s="2">
        <v>111</v>
      </c>
      <c r="CI76" s="2">
        <f t="shared" si="47"/>
        <v>104.4</v>
      </c>
      <c r="CJ76" s="2">
        <v>97.8</v>
      </c>
      <c r="CK76" s="2">
        <f t="shared" si="48"/>
        <v>92.199999999999989</v>
      </c>
      <c r="CL76" s="2">
        <v>86.6</v>
      </c>
      <c r="CM76" s="2">
        <f t="shared" si="49"/>
        <v>81.949999999999989</v>
      </c>
      <c r="CN76" s="2">
        <v>77.3</v>
      </c>
      <c r="CO76" s="2">
        <f t="shared" si="50"/>
        <v>73.349999999999994</v>
      </c>
      <c r="CP76" s="2">
        <v>69.400000000000006</v>
      </c>
      <c r="CQ76" s="2">
        <f t="shared" si="51"/>
        <v>66</v>
      </c>
      <c r="CR76" s="2">
        <v>62.6</v>
      </c>
      <c r="CS76" s="2" t="s">
        <v>135</v>
      </c>
      <c r="CT76" s="2" t="s">
        <v>135</v>
      </c>
      <c r="CU76" s="2" t="s">
        <v>135</v>
      </c>
      <c r="CV76" s="2" t="s">
        <v>135</v>
      </c>
      <c r="CW76" s="2" t="s">
        <v>135</v>
      </c>
      <c r="CX76" s="2" t="s">
        <v>135</v>
      </c>
      <c r="CY76" s="2" t="s">
        <v>135</v>
      </c>
      <c r="CZ76" s="2" t="s">
        <v>135</v>
      </c>
      <c r="DA76" s="2" t="s">
        <v>135</v>
      </c>
      <c r="DB76" s="2" t="s">
        <v>135</v>
      </c>
    </row>
    <row r="77" spans="1:106">
      <c r="A77" s="61" t="s">
        <v>115</v>
      </c>
      <c r="B77" s="62">
        <v>6.31</v>
      </c>
      <c r="C77" s="66">
        <v>26.8</v>
      </c>
      <c r="D77" s="62">
        <v>5.18</v>
      </c>
      <c r="E77" s="62">
        <v>1.96</v>
      </c>
      <c r="F77" s="66">
        <v>50</v>
      </c>
      <c r="G77" s="66">
        <v>14.6</v>
      </c>
      <c r="H77" s="50">
        <f t="shared" si="1"/>
        <v>2.6428571428571428</v>
      </c>
      <c r="K77" s="57" t="s">
        <v>115</v>
      </c>
      <c r="L77" s="2">
        <v>657</v>
      </c>
      <c r="M77" s="2">
        <v>595</v>
      </c>
      <c r="N77" s="2">
        <v>574</v>
      </c>
      <c r="O77" s="2">
        <v>551</v>
      </c>
      <c r="P77" s="2">
        <v>526</v>
      </c>
      <c r="Q77" s="2">
        <v>500</v>
      </c>
      <c r="R77" s="2">
        <v>472</v>
      </c>
      <c r="S77" s="2">
        <v>443</v>
      </c>
      <c r="T77" s="2">
        <v>413</v>
      </c>
      <c r="U77" s="2">
        <v>384</v>
      </c>
      <c r="V77" s="2">
        <v>355</v>
      </c>
      <c r="W77" s="2">
        <v>326</v>
      </c>
      <c r="X77" s="2">
        <v>298</v>
      </c>
      <c r="Y77" s="2">
        <v>270</v>
      </c>
      <c r="Z77" s="2">
        <v>244</v>
      </c>
      <c r="AA77" s="2">
        <v>220</v>
      </c>
      <c r="AB77" s="2">
        <f t="shared" si="32"/>
        <v>201</v>
      </c>
      <c r="AC77" s="2">
        <v>182</v>
      </c>
      <c r="AD77" s="2">
        <f t="shared" si="33"/>
        <v>167.5</v>
      </c>
      <c r="AE77" s="2">
        <v>153</v>
      </c>
      <c r="AF77" s="2">
        <f t="shared" si="34"/>
        <v>141.5</v>
      </c>
      <c r="AG77" s="2">
        <v>130</v>
      </c>
      <c r="AH77" s="2">
        <f t="shared" si="35"/>
        <v>121</v>
      </c>
      <c r="AI77" s="2">
        <v>112</v>
      </c>
      <c r="AJ77" s="2">
        <f t="shared" si="36"/>
        <v>104.9</v>
      </c>
      <c r="AK77" s="2">
        <v>97.8</v>
      </c>
      <c r="AL77" s="2">
        <f t="shared" si="37"/>
        <v>91.85</v>
      </c>
      <c r="AM77" s="2">
        <v>85.9</v>
      </c>
      <c r="AN77" s="2" t="s">
        <v>135</v>
      </c>
      <c r="AO77" s="2" t="s">
        <v>135</v>
      </c>
      <c r="AP77" s="2" t="s">
        <v>135</v>
      </c>
      <c r="AQ77" s="2" t="s">
        <v>135</v>
      </c>
      <c r="AR77" s="2" t="s">
        <v>135</v>
      </c>
      <c r="AS77" s="2" t="s">
        <v>135</v>
      </c>
      <c r="AT77" s="2" t="s">
        <v>135</v>
      </c>
      <c r="AU77" s="2" t="s">
        <v>135</v>
      </c>
      <c r="AV77" s="2" t="s">
        <v>135</v>
      </c>
      <c r="AW77" s="2" t="s">
        <v>135</v>
      </c>
      <c r="AX77" s="2" t="s">
        <v>135</v>
      </c>
      <c r="AY77" s="2" t="s">
        <v>135</v>
      </c>
      <c r="AZ77" s="2" t="s">
        <v>135</v>
      </c>
      <c r="BA77" s="2" t="s">
        <v>135</v>
      </c>
      <c r="BB77" s="2" t="s">
        <v>135</v>
      </c>
      <c r="BC77" s="2" t="s">
        <v>135</v>
      </c>
      <c r="BD77" s="2" t="s">
        <v>135</v>
      </c>
      <c r="BE77" s="2" t="s">
        <v>135</v>
      </c>
      <c r="BH77" s="57" t="s">
        <v>115</v>
      </c>
      <c r="BI77" s="2">
        <v>437</v>
      </c>
      <c r="BJ77" s="2">
        <v>396</v>
      </c>
      <c r="BK77" s="2">
        <v>382</v>
      </c>
      <c r="BL77" s="2">
        <v>367</v>
      </c>
      <c r="BM77" s="2">
        <v>350</v>
      </c>
      <c r="BN77" s="2">
        <v>332</v>
      </c>
      <c r="BO77" s="2">
        <v>314</v>
      </c>
      <c r="BP77" s="2">
        <v>295</v>
      </c>
      <c r="BQ77" s="2">
        <v>275</v>
      </c>
      <c r="BR77" s="2">
        <v>255</v>
      </c>
      <c r="BS77" s="2">
        <v>236</v>
      </c>
      <c r="BT77" s="2">
        <v>217</v>
      </c>
      <c r="BU77" s="2">
        <v>198</v>
      </c>
      <c r="BV77" s="2">
        <v>180</v>
      </c>
      <c r="BW77" s="2">
        <v>162</v>
      </c>
      <c r="BX77" s="2">
        <v>146</v>
      </c>
      <c r="BY77" s="2">
        <f t="shared" si="42"/>
        <v>133.5</v>
      </c>
      <c r="BZ77" s="2">
        <v>121</v>
      </c>
      <c r="CA77" s="2">
        <f t="shared" si="43"/>
        <v>111.5</v>
      </c>
      <c r="CB77" s="2">
        <v>102</v>
      </c>
      <c r="CC77" s="2">
        <f t="shared" si="44"/>
        <v>94.3</v>
      </c>
      <c r="CD77" s="2">
        <v>86.6</v>
      </c>
      <c r="CE77" s="2">
        <f t="shared" si="45"/>
        <v>80.650000000000006</v>
      </c>
      <c r="CF77" s="2">
        <v>74.7</v>
      </c>
      <c r="CG77" s="2">
        <f t="shared" si="46"/>
        <v>69.849999999999994</v>
      </c>
      <c r="CH77" s="2">
        <v>65</v>
      </c>
      <c r="CI77" s="2">
        <f t="shared" si="47"/>
        <v>61.1</v>
      </c>
      <c r="CJ77" s="2">
        <v>57.2</v>
      </c>
      <c r="CK77" s="2" t="s">
        <v>135</v>
      </c>
      <c r="CL77" s="2" t="s">
        <v>135</v>
      </c>
      <c r="CM77" s="2" t="s">
        <v>135</v>
      </c>
      <c r="CN77" s="2" t="s">
        <v>135</v>
      </c>
      <c r="CO77" s="2" t="s">
        <v>135</v>
      </c>
      <c r="CP77" s="2" t="s">
        <v>135</v>
      </c>
      <c r="CQ77" s="2" t="s">
        <v>135</v>
      </c>
      <c r="CR77" s="2" t="s">
        <v>135</v>
      </c>
      <c r="CS77" s="2" t="s">
        <v>135</v>
      </c>
      <c r="CT77" s="2" t="s">
        <v>135</v>
      </c>
      <c r="CU77" s="2" t="s">
        <v>135</v>
      </c>
      <c r="CV77" s="2" t="s">
        <v>135</v>
      </c>
      <c r="CW77" s="2" t="s">
        <v>135</v>
      </c>
      <c r="CX77" s="2" t="s">
        <v>135</v>
      </c>
      <c r="CY77" s="2" t="s">
        <v>135</v>
      </c>
      <c r="CZ77" s="2" t="s">
        <v>135</v>
      </c>
      <c r="DA77" s="2" t="s">
        <v>135</v>
      </c>
      <c r="DB77" s="2" t="s">
        <v>135</v>
      </c>
    </row>
    <row r="78" spans="1:106">
      <c r="A78" s="61" t="s">
        <v>116</v>
      </c>
      <c r="B78" s="62">
        <v>7</v>
      </c>
      <c r="C78" s="66">
        <v>29.6</v>
      </c>
      <c r="D78" s="62">
        <v>5.15</v>
      </c>
      <c r="E78" s="62">
        <v>1.95</v>
      </c>
      <c r="F78" s="66">
        <v>45</v>
      </c>
      <c r="G78" s="66">
        <v>13.1</v>
      </c>
      <c r="H78" s="50">
        <f t="shared" si="1"/>
        <v>2.6410256410256414</v>
      </c>
      <c r="K78" s="57" t="s">
        <v>116</v>
      </c>
      <c r="L78" s="2">
        <v>589</v>
      </c>
      <c r="M78" s="2">
        <v>534</v>
      </c>
      <c r="N78" s="2">
        <v>515</v>
      </c>
      <c r="O78" s="2">
        <v>494</v>
      </c>
      <c r="P78" s="2">
        <v>471</v>
      </c>
      <c r="Q78" s="2">
        <v>447</v>
      </c>
      <c r="R78" s="2">
        <v>422</v>
      </c>
      <c r="S78" s="2">
        <v>396</v>
      </c>
      <c r="T78" s="2">
        <v>369</v>
      </c>
      <c r="U78" s="2">
        <v>343</v>
      </c>
      <c r="V78" s="2">
        <v>316</v>
      </c>
      <c r="W78" s="2">
        <v>290</v>
      </c>
      <c r="X78" s="2">
        <v>265</v>
      </c>
      <c r="Y78" s="2">
        <v>240</v>
      </c>
      <c r="Z78" s="2">
        <v>216</v>
      </c>
      <c r="AA78" s="2">
        <v>195</v>
      </c>
      <c r="AB78" s="2">
        <f t="shared" si="32"/>
        <v>178</v>
      </c>
      <c r="AC78" s="2">
        <v>161</v>
      </c>
      <c r="AD78" s="2">
        <f t="shared" si="33"/>
        <v>148.5</v>
      </c>
      <c r="AE78" s="2">
        <v>136</v>
      </c>
      <c r="AF78" s="2">
        <f t="shared" si="34"/>
        <v>126</v>
      </c>
      <c r="AG78" s="2">
        <v>116</v>
      </c>
      <c r="AH78" s="2">
        <f t="shared" si="35"/>
        <v>107.85</v>
      </c>
      <c r="AI78" s="2">
        <v>99.7</v>
      </c>
      <c r="AJ78" s="2">
        <f t="shared" si="36"/>
        <v>93.25</v>
      </c>
      <c r="AK78" s="2">
        <v>86.8</v>
      </c>
      <c r="AL78" s="2">
        <f t="shared" si="37"/>
        <v>81.55</v>
      </c>
      <c r="AM78" s="2">
        <v>76.3</v>
      </c>
      <c r="AN78" s="2" t="s">
        <v>135</v>
      </c>
      <c r="AO78" s="2" t="s">
        <v>135</v>
      </c>
      <c r="AP78" s="2" t="s">
        <v>135</v>
      </c>
      <c r="AQ78" s="2" t="s">
        <v>135</v>
      </c>
      <c r="AR78" s="2" t="s">
        <v>135</v>
      </c>
      <c r="AS78" s="2" t="s">
        <v>135</v>
      </c>
      <c r="AT78" s="2" t="s">
        <v>135</v>
      </c>
      <c r="AU78" s="2" t="s">
        <v>135</v>
      </c>
      <c r="AV78" s="2" t="s">
        <v>135</v>
      </c>
      <c r="AW78" s="2" t="s">
        <v>135</v>
      </c>
      <c r="AX78" s="2" t="s">
        <v>135</v>
      </c>
      <c r="AY78" s="2" t="s">
        <v>135</v>
      </c>
      <c r="AZ78" s="2" t="s">
        <v>135</v>
      </c>
      <c r="BA78" s="2" t="s">
        <v>135</v>
      </c>
      <c r="BB78" s="2" t="s">
        <v>135</v>
      </c>
      <c r="BC78" s="2" t="s">
        <v>135</v>
      </c>
      <c r="BD78" s="2" t="s">
        <v>135</v>
      </c>
      <c r="BE78" s="2" t="s">
        <v>135</v>
      </c>
      <c r="BH78" s="57" t="s">
        <v>116</v>
      </c>
      <c r="BI78" s="2">
        <v>392</v>
      </c>
      <c r="BJ78" s="2">
        <v>355</v>
      </c>
      <c r="BK78" s="2">
        <v>342</v>
      </c>
      <c r="BL78" s="2">
        <v>329</v>
      </c>
      <c r="BM78" s="2">
        <v>313</v>
      </c>
      <c r="BN78" s="2">
        <v>297</v>
      </c>
      <c r="BO78" s="2">
        <v>281</v>
      </c>
      <c r="BP78" s="2">
        <v>263</v>
      </c>
      <c r="BQ78" s="2">
        <v>246</v>
      </c>
      <c r="BR78" s="2">
        <v>228</v>
      </c>
      <c r="BS78" s="2">
        <v>210</v>
      </c>
      <c r="BT78" s="2">
        <v>193</v>
      </c>
      <c r="BU78" s="2">
        <v>176</v>
      </c>
      <c r="BV78" s="2">
        <v>160</v>
      </c>
      <c r="BW78" s="2">
        <v>144</v>
      </c>
      <c r="BX78" s="2">
        <v>130</v>
      </c>
      <c r="BY78" s="2">
        <f t="shared" si="42"/>
        <v>118.5</v>
      </c>
      <c r="BZ78" s="2">
        <v>107</v>
      </c>
      <c r="CA78" s="2">
        <f t="shared" si="43"/>
        <v>98.65</v>
      </c>
      <c r="CB78" s="2">
        <v>90.3</v>
      </c>
      <c r="CC78" s="2">
        <f t="shared" si="44"/>
        <v>83.6</v>
      </c>
      <c r="CD78" s="2">
        <v>76.900000000000006</v>
      </c>
      <c r="CE78" s="2">
        <f t="shared" si="45"/>
        <v>71.599999999999994</v>
      </c>
      <c r="CF78" s="2">
        <v>66.3</v>
      </c>
      <c r="CG78" s="2">
        <f t="shared" si="46"/>
        <v>62.05</v>
      </c>
      <c r="CH78" s="2">
        <v>57.8</v>
      </c>
      <c r="CI78" s="2">
        <f t="shared" si="47"/>
        <v>54.3</v>
      </c>
      <c r="CJ78" s="2">
        <v>50.8</v>
      </c>
      <c r="CK78" s="2" t="s">
        <v>135</v>
      </c>
      <c r="CL78" s="2" t="s">
        <v>135</v>
      </c>
      <c r="CM78" s="2" t="s">
        <v>135</v>
      </c>
      <c r="CN78" s="2" t="s">
        <v>135</v>
      </c>
      <c r="CO78" s="2" t="s">
        <v>135</v>
      </c>
      <c r="CP78" s="2" t="s">
        <v>135</v>
      </c>
      <c r="CQ78" s="2" t="s">
        <v>135</v>
      </c>
      <c r="CR78" s="2" t="s">
        <v>135</v>
      </c>
      <c r="CS78" s="2" t="s">
        <v>135</v>
      </c>
      <c r="CT78" s="2" t="s">
        <v>135</v>
      </c>
      <c r="CU78" s="2" t="s">
        <v>135</v>
      </c>
      <c r="CV78" s="2" t="s">
        <v>135</v>
      </c>
      <c r="CW78" s="2" t="s">
        <v>135</v>
      </c>
      <c r="CX78" s="2" t="s">
        <v>135</v>
      </c>
      <c r="CY78" s="2" t="s">
        <v>135</v>
      </c>
      <c r="CZ78" s="2" t="s">
        <v>135</v>
      </c>
      <c r="DA78" s="2" t="s">
        <v>135</v>
      </c>
      <c r="DB78" s="2" t="s">
        <v>135</v>
      </c>
    </row>
    <row r="79" spans="1:106">
      <c r="A79" s="61" t="s">
        <v>117</v>
      </c>
      <c r="B79" s="62">
        <v>7.77</v>
      </c>
      <c r="C79" s="66">
        <v>33.6</v>
      </c>
      <c r="D79" s="62">
        <v>5.13</v>
      </c>
      <c r="E79" s="62">
        <v>1.94</v>
      </c>
      <c r="F79" s="66">
        <v>40</v>
      </c>
      <c r="G79" s="66">
        <v>11.7</v>
      </c>
      <c r="H79" s="50">
        <f t="shared" si="1"/>
        <v>2.6443298969072164</v>
      </c>
      <c r="K79" s="57" t="s">
        <v>117</v>
      </c>
      <c r="L79" s="2">
        <v>526</v>
      </c>
      <c r="M79" s="2">
        <v>476</v>
      </c>
      <c r="N79" s="2">
        <v>459</v>
      </c>
      <c r="O79" s="2">
        <v>440</v>
      </c>
      <c r="P79" s="2">
        <v>420</v>
      </c>
      <c r="Q79" s="2">
        <v>398</v>
      </c>
      <c r="R79" s="2">
        <v>375</v>
      </c>
      <c r="S79" s="2">
        <v>352</v>
      </c>
      <c r="T79" s="2">
        <v>328</v>
      </c>
      <c r="U79" s="2">
        <v>304</v>
      </c>
      <c r="V79" s="2">
        <v>281</v>
      </c>
      <c r="W79" s="2">
        <v>257</v>
      </c>
      <c r="X79" s="2">
        <v>235</v>
      </c>
      <c r="Y79" s="2">
        <v>213</v>
      </c>
      <c r="Z79" s="2">
        <v>191</v>
      </c>
      <c r="AA79" s="2">
        <v>173</v>
      </c>
      <c r="AB79" s="2">
        <f t="shared" si="32"/>
        <v>158</v>
      </c>
      <c r="AC79" s="2">
        <v>143</v>
      </c>
      <c r="AD79" s="2">
        <f t="shared" si="33"/>
        <v>131.5</v>
      </c>
      <c r="AE79" s="2">
        <v>120</v>
      </c>
      <c r="AF79" s="2">
        <f t="shared" si="34"/>
        <v>111</v>
      </c>
      <c r="AG79" s="2">
        <v>102</v>
      </c>
      <c r="AH79" s="2">
        <f t="shared" si="35"/>
        <v>95.05</v>
      </c>
      <c r="AI79" s="2">
        <v>88.1</v>
      </c>
      <c r="AJ79" s="2">
        <f t="shared" si="36"/>
        <v>82.449999999999989</v>
      </c>
      <c r="AK79" s="2">
        <v>76.8</v>
      </c>
      <c r="AL79" s="2">
        <f t="shared" si="37"/>
        <v>72.150000000000006</v>
      </c>
      <c r="AM79" s="2">
        <v>67.5</v>
      </c>
      <c r="AN79" s="2" t="s">
        <v>135</v>
      </c>
      <c r="AO79" s="2" t="s">
        <v>135</v>
      </c>
      <c r="AP79" s="2" t="s">
        <v>135</v>
      </c>
      <c r="AQ79" s="2" t="s">
        <v>135</v>
      </c>
      <c r="AR79" s="2" t="s">
        <v>135</v>
      </c>
      <c r="AS79" s="2" t="s">
        <v>135</v>
      </c>
      <c r="AT79" s="2" t="s">
        <v>135</v>
      </c>
      <c r="AU79" s="2" t="s">
        <v>135</v>
      </c>
      <c r="AV79" s="2" t="s">
        <v>135</v>
      </c>
      <c r="AW79" s="2" t="s">
        <v>135</v>
      </c>
      <c r="AX79" s="2" t="s">
        <v>135</v>
      </c>
      <c r="AY79" s="2" t="s">
        <v>135</v>
      </c>
      <c r="AZ79" s="2" t="s">
        <v>135</v>
      </c>
      <c r="BA79" s="2" t="s">
        <v>135</v>
      </c>
      <c r="BB79" s="2" t="s">
        <v>135</v>
      </c>
      <c r="BC79" s="2" t="s">
        <v>135</v>
      </c>
      <c r="BD79" s="2" t="s">
        <v>135</v>
      </c>
      <c r="BE79" s="2" t="s">
        <v>135</v>
      </c>
      <c r="BH79" s="57" t="s">
        <v>117</v>
      </c>
      <c r="BI79" s="2">
        <v>350</v>
      </c>
      <c r="BJ79" s="2">
        <v>317</v>
      </c>
      <c r="BK79" s="2">
        <v>305</v>
      </c>
      <c r="BL79" s="2">
        <v>293</v>
      </c>
      <c r="BM79" s="2">
        <v>279</v>
      </c>
      <c r="BN79" s="2">
        <v>265</v>
      </c>
      <c r="BO79" s="2">
        <v>250</v>
      </c>
      <c r="BP79" s="2">
        <v>234</v>
      </c>
      <c r="BQ79" s="2">
        <v>218</v>
      </c>
      <c r="BR79" s="2">
        <v>202</v>
      </c>
      <c r="BS79" s="2">
        <v>187</v>
      </c>
      <c r="BT79" s="2">
        <v>171</v>
      </c>
      <c r="BU79" s="2">
        <v>156</v>
      </c>
      <c r="BV79" s="2">
        <v>142</v>
      </c>
      <c r="BW79" s="2">
        <v>127</v>
      </c>
      <c r="BX79" s="2">
        <v>115</v>
      </c>
      <c r="BY79" s="2">
        <f t="shared" si="42"/>
        <v>105</v>
      </c>
      <c r="BZ79" s="2">
        <v>95</v>
      </c>
      <c r="CA79" s="2">
        <f t="shared" si="43"/>
        <v>87.4</v>
      </c>
      <c r="CB79" s="2">
        <v>79.8</v>
      </c>
      <c r="CC79" s="2">
        <f t="shared" si="44"/>
        <v>73.900000000000006</v>
      </c>
      <c r="CD79" s="2">
        <v>68</v>
      </c>
      <c r="CE79" s="2">
        <f t="shared" si="45"/>
        <v>63.3</v>
      </c>
      <c r="CF79" s="2">
        <v>58.6</v>
      </c>
      <c r="CG79" s="2">
        <f t="shared" si="46"/>
        <v>54.85</v>
      </c>
      <c r="CH79" s="2">
        <v>51.1</v>
      </c>
      <c r="CI79" s="2">
        <f t="shared" si="47"/>
        <v>48</v>
      </c>
      <c r="CJ79" s="2">
        <v>44.9</v>
      </c>
      <c r="CK79" s="2" t="s">
        <v>135</v>
      </c>
      <c r="CL79" s="2" t="s">
        <v>135</v>
      </c>
      <c r="CM79" s="2" t="s">
        <v>135</v>
      </c>
      <c r="CN79" s="2" t="s">
        <v>135</v>
      </c>
      <c r="CO79" s="2" t="s">
        <v>135</v>
      </c>
      <c r="CP79" s="2" t="s">
        <v>135</v>
      </c>
      <c r="CQ79" s="2" t="s">
        <v>135</v>
      </c>
      <c r="CR79" s="2" t="s">
        <v>135</v>
      </c>
      <c r="CS79" s="2" t="s">
        <v>135</v>
      </c>
      <c r="CT79" s="2" t="s">
        <v>135</v>
      </c>
      <c r="CU79" s="2" t="s">
        <v>135</v>
      </c>
      <c r="CV79" s="2" t="s">
        <v>135</v>
      </c>
      <c r="CW79" s="2" t="s">
        <v>135</v>
      </c>
      <c r="CX79" s="2" t="s">
        <v>135</v>
      </c>
      <c r="CY79" s="2" t="s">
        <v>135</v>
      </c>
      <c r="CZ79" s="2" t="s">
        <v>135</v>
      </c>
      <c r="DA79" s="2" t="s">
        <v>135</v>
      </c>
      <c r="DB79" s="2" t="s">
        <v>135</v>
      </c>
    </row>
    <row r="80" spans="1:106">
      <c r="A80" s="61" t="s">
        <v>118</v>
      </c>
      <c r="B80" s="62">
        <v>4.17</v>
      </c>
      <c r="C80" s="66">
        <v>10.4</v>
      </c>
      <c r="D80" s="62">
        <v>4.66</v>
      </c>
      <c r="E80" s="62">
        <v>2.68</v>
      </c>
      <c r="F80" s="61">
        <v>112</v>
      </c>
      <c r="G80" s="66">
        <v>32.9</v>
      </c>
      <c r="H80" s="50">
        <f t="shared" si="1"/>
        <v>1.7388059701492538</v>
      </c>
      <c r="K80" s="57" t="s">
        <v>118</v>
      </c>
      <c r="L80" s="2">
        <v>1480</v>
      </c>
      <c r="M80" s="2">
        <v>1400</v>
      </c>
      <c r="N80" s="2">
        <v>1380</v>
      </c>
      <c r="O80" s="2">
        <v>1350</v>
      </c>
      <c r="P80" s="2">
        <v>1310</v>
      </c>
      <c r="Q80" s="2">
        <v>1280</v>
      </c>
      <c r="R80" s="2">
        <v>1240</v>
      </c>
      <c r="S80" s="2">
        <v>1200</v>
      </c>
      <c r="T80" s="2">
        <v>1160</v>
      </c>
      <c r="U80" s="2">
        <v>1110</v>
      </c>
      <c r="V80" s="2">
        <v>1060</v>
      </c>
      <c r="W80" s="2">
        <v>1020</v>
      </c>
      <c r="X80" s="2">
        <v>969</v>
      </c>
      <c r="Y80" s="2">
        <v>921</v>
      </c>
      <c r="Z80" s="2">
        <v>872</v>
      </c>
      <c r="AA80" s="2">
        <v>824</v>
      </c>
      <c r="AB80" s="2">
        <f>(AA80+AC80)/2</f>
        <v>776</v>
      </c>
      <c r="AC80" s="2">
        <v>728</v>
      </c>
      <c r="AD80" s="2">
        <f>(AC80+AE80)/2</f>
        <v>682</v>
      </c>
      <c r="AE80" s="2">
        <v>636</v>
      </c>
      <c r="AF80" s="2">
        <f>(AE80+AG80)/2</f>
        <v>592</v>
      </c>
      <c r="AG80" s="2">
        <v>548</v>
      </c>
      <c r="AH80" s="2">
        <f>(AG80+AI80)/2</f>
        <v>510.5</v>
      </c>
      <c r="AI80" s="2">
        <v>473</v>
      </c>
      <c r="AJ80" s="2">
        <f>(AI80+AK80)/2</f>
        <v>442.5</v>
      </c>
      <c r="AK80" s="2">
        <v>412</v>
      </c>
      <c r="AL80" s="2">
        <f>(AK80+AM80)/2</f>
        <v>387</v>
      </c>
      <c r="AM80" s="2">
        <v>362</v>
      </c>
      <c r="AN80" s="2">
        <f>(AM80+AO80)/2</f>
        <v>341.5</v>
      </c>
      <c r="AO80" s="2">
        <v>321</v>
      </c>
      <c r="AP80" s="2">
        <f>(AO80+AQ80)/2</f>
        <v>303.5</v>
      </c>
      <c r="AQ80" s="2">
        <v>286</v>
      </c>
      <c r="AR80" s="2">
        <f>(AQ80+AS80)/2</f>
        <v>271.5</v>
      </c>
      <c r="AS80" s="2">
        <v>257</v>
      </c>
      <c r="AT80" s="2">
        <f>(AS80+AU80)/2</f>
        <v>244.5</v>
      </c>
      <c r="AU80" s="2">
        <v>232</v>
      </c>
      <c r="AV80" s="2" t="s">
        <v>135</v>
      </c>
      <c r="AW80" s="2" t="s">
        <v>135</v>
      </c>
      <c r="AX80" s="2" t="s">
        <v>135</v>
      </c>
      <c r="AY80" s="2" t="s">
        <v>135</v>
      </c>
      <c r="AZ80" s="2" t="s">
        <v>135</v>
      </c>
      <c r="BA80" s="2" t="s">
        <v>135</v>
      </c>
      <c r="BB80" s="2" t="s">
        <v>135</v>
      </c>
      <c r="BC80" s="2" t="s">
        <v>135</v>
      </c>
      <c r="BD80" s="2" t="s">
        <v>135</v>
      </c>
      <c r="BE80" s="2" t="s">
        <v>135</v>
      </c>
      <c r="BH80" s="57" t="s">
        <v>118</v>
      </c>
      <c r="BI80" s="2">
        <v>985</v>
      </c>
      <c r="BJ80" s="2">
        <v>934</v>
      </c>
      <c r="BK80" s="2">
        <v>917</v>
      </c>
      <c r="BL80" s="2">
        <v>897</v>
      </c>
      <c r="BM80" s="2">
        <v>875</v>
      </c>
      <c r="BN80" s="2">
        <v>851</v>
      </c>
      <c r="BO80" s="2">
        <v>825</v>
      </c>
      <c r="BP80" s="2">
        <v>798</v>
      </c>
      <c r="BQ80" s="2">
        <v>769</v>
      </c>
      <c r="BR80" s="2">
        <v>739</v>
      </c>
      <c r="BS80" s="2">
        <v>708</v>
      </c>
      <c r="BT80" s="2">
        <v>677</v>
      </c>
      <c r="BU80" s="2">
        <v>645</v>
      </c>
      <c r="BV80" s="2">
        <v>613</v>
      </c>
      <c r="BW80" s="2">
        <v>580</v>
      </c>
      <c r="BX80" s="2">
        <v>548</v>
      </c>
      <c r="BY80" s="2">
        <f>(BX80+BZ80)/2</f>
        <v>516.5</v>
      </c>
      <c r="BZ80" s="2">
        <v>485</v>
      </c>
      <c r="CA80" s="2">
        <f>(BZ80+CB80)/2</f>
        <v>454</v>
      </c>
      <c r="CB80" s="2">
        <v>423</v>
      </c>
      <c r="CC80" s="2">
        <f>(CB80+CD80)/2</f>
        <v>394</v>
      </c>
      <c r="CD80" s="2">
        <v>365</v>
      </c>
      <c r="CE80" s="2">
        <f>(CD80+CF80)/2</f>
        <v>340</v>
      </c>
      <c r="CF80" s="2">
        <v>315</v>
      </c>
      <c r="CG80" s="2">
        <f>(CF80+CH80)/2</f>
        <v>294.5</v>
      </c>
      <c r="CH80" s="2">
        <v>274</v>
      </c>
      <c r="CI80" s="2">
        <f>(CH80+CJ80)/2</f>
        <v>257.5</v>
      </c>
      <c r="CJ80" s="2">
        <v>241</v>
      </c>
      <c r="CK80" s="2">
        <f>(CJ80+CL80)/2</f>
        <v>227</v>
      </c>
      <c r="CL80" s="2">
        <v>213</v>
      </c>
      <c r="CM80" s="2">
        <f>(CL80+CN80)/2</f>
        <v>201.5</v>
      </c>
      <c r="CN80" s="2">
        <v>190</v>
      </c>
      <c r="CO80" s="2">
        <f>(CN80+CP80)/2</f>
        <v>180.5</v>
      </c>
      <c r="CP80" s="2">
        <v>171</v>
      </c>
      <c r="CQ80" s="2">
        <f>(CP80+CR80)/2</f>
        <v>162.5</v>
      </c>
      <c r="CR80" s="2">
        <v>154</v>
      </c>
      <c r="CS80" s="2" t="s">
        <v>135</v>
      </c>
      <c r="CT80" s="2" t="s">
        <v>135</v>
      </c>
      <c r="CU80" s="2" t="s">
        <v>135</v>
      </c>
      <c r="CV80" s="2" t="s">
        <v>135</v>
      </c>
      <c r="CW80" s="2" t="s">
        <v>135</v>
      </c>
      <c r="CX80" s="2" t="s">
        <v>135</v>
      </c>
      <c r="CY80" s="2" t="s">
        <v>135</v>
      </c>
      <c r="CZ80" s="2" t="s">
        <v>135</v>
      </c>
      <c r="DA80" s="2" t="s">
        <v>135</v>
      </c>
      <c r="DB80" s="2" t="s">
        <v>135</v>
      </c>
    </row>
    <row r="81" spans="1:106">
      <c r="A81" s="61" t="s">
        <v>119</v>
      </c>
      <c r="B81" s="62">
        <v>4.62</v>
      </c>
      <c r="C81" s="66">
        <v>11.6</v>
      </c>
      <c r="D81" s="62">
        <v>4.5999999999999996</v>
      </c>
      <c r="E81" s="62">
        <v>2.65</v>
      </c>
      <c r="F81" s="61">
        <v>100</v>
      </c>
      <c r="G81" s="66">
        <v>29.3</v>
      </c>
      <c r="H81" s="50">
        <f t="shared" si="1"/>
        <v>1.7358490566037734</v>
      </c>
      <c r="K81" s="57" t="s">
        <v>119</v>
      </c>
      <c r="L81" s="2">
        <v>1320</v>
      </c>
      <c r="M81" s="2">
        <v>1250</v>
      </c>
      <c r="N81" s="2">
        <v>1230</v>
      </c>
      <c r="O81" s="2">
        <v>1200</v>
      </c>
      <c r="P81" s="2">
        <v>1170</v>
      </c>
      <c r="Q81" s="2">
        <v>1130</v>
      </c>
      <c r="R81" s="2">
        <v>1100</v>
      </c>
      <c r="S81" s="2">
        <v>1060</v>
      </c>
      <c r="T81" s="2">
        <v>1020</v>
      </c>
      <c r="U81" s="2">
        <v>983</v>
      </c>
      <c r="V81" s="2">
        <v>941</v>
      </c>
      <c r="W81" s="2">
        <v>898</v>
      </c>
      <c r="X81" s="2">
        <v>855</v>
      </c>
      <c r="Y81" s="2">
        <v>811</v>
      </c>
      <c r="Z81" s="2">
        <v>767</v>
      </c>
      <c r="AA81" s="2">
        <v>724</v>
      </c>
      <c r="AB81" s="2">
        <f t="shared" ref="AB81:AB96" si="52">(AA81+AC81)/2</f>
        <v>681</v>
      </c>
      <c r="AC81" s="2">
        <v>638</v>
      </c>
      <c r="AD81" s="2">
        <f t="shared" ref="AD81:AD96" si="53">(AC81+AE81)/2</f>
        <v>597</v>
      </c>
      <c r="AE81" s="2">
        <v>556</v>
      </c>
      <c r="AF81" s="2">
        <f t="shared" ref="AF81:AF96" si="54">(AE81+AG81)/2</f>
        <v>517</v>
      </c>
      <c r="AG81" s="2">
        <v>478</v>
      </c>
      <c r="AH81" s="2">
        <f t="shared" ref="AH81:AH96" si="55">(AG81+AI81)/2</f>
        <v>445</v>
      </c>
      <c r="AI81" s="2">
        <v>412</v>
      </c>
      <c r="AJ81" s="2">
        <f t="shared" ref="AJ81:AJ96" si="56">(AI81+AK81)/2</f>
        <v>385.5</v>
      </c>
      <c r="AK81" s="2">
        <v>359</v>
      </c>
      <c r="AL81" s="2">
        <f t="shared" ref="AL81:AL96" si="57">(AK81+AM81)/2</f>
        <v>337</v>
      </c>
      <c r="AM81" s="2">
        <v>315</v>
      </c>
      <c r="AN81" s="2">
        <f t="shared" ref="AN81:AN87" si="58">(AM81+AO81)/2</f>
        <v>297</v>
      </c>
      <c r="AO81" s="2">
        <v>279</v>
      </c>
      <c r="AP81" s="2">
        <f t="shared" ref="AP81:AP87" si="59">(AO81+AQ81)/2</f>
        <v>264</v>
      </c>
      <c r="AQ81" s="2">
        <v>249</v>
      </c>
      <c r="AR81" s="2">
        <f t="shared" ref="AR81:AR87" si="60">(AQ81+AS81)/2</f>
        <v>236.5</v>
      </c>
      <c r="AS81" s="2">
        <v>224</v>
      </c>
      <c r="AT81" s="2">
        <f t="shared" ref="AT81:AT87" si="61">(AS81+AU81)/2</f>
        <v>213</v>
      </c>
      <c r="AU81" s="2">
        <v>202</v>
      </c>
      <c r="AV81" s="2" t="s">
        <v>135</v>
      </c>
      <c r="AW81" s="2" t="s">
        <v>135</v>
      </c>
      <c r="AX81" s="2" t="s">
        <v>135</v>
      </c>
      <c r="AY81" s="2" t="s">
        <v>135</v>
      </c>
      <c r="AZ81" s="2" t="s">
        <v>135</v>
      </c>
      <c r="BA81" s="2" t="s">
        <v>135</v>
      </c>
      <c r="BB81" s="2" t="s">
        <v>135</v>
      </c>
      <c r="BC81" s="2" t="s">
        <v>135</v>
      </c>
      <c r="BD81" s="2" t="s">
        <v>135</v>
      </c>
      <c r="BE81" s="2" t="s">
        <v>135</v>
      </c>
      <c r="BH81" s="57" t="s">
        <v>119</v>
      </c>
      <c r="BI81" s="2">
        <v>877</v>
      </c>
      <c r="BJ81" s="2">
        <v>831</v>
      </c>
      <c r="BK81" s="2">
        <v>815</v>
      </c>
      <c r="BL81" s="2">
        <v>797</v>
      </c>
      <c r="BM81" s="2">
        <v>777</v>
      </c>
      <c r="BN81" s="2">
        <v>755</v>
      </c>
      <c r="BO81" s="2">
        <v>732</v>
      </c>
      <c r="BP81" s="2">
        <v>707</v>
      </c>
      <c r="BQ81" s="2">
        <v>681</v>
      </c>
      <c r="BR81" s="2">
        <v>654</v>
      </c>
      <c r="BS81" s="2">
        <v>626</v>
      </c>
      <c r="BT81" s="2">
        <v>698</v>
      </c>
      <c r="BU81" s="2">
        <v>569</v>
      </c>
      <c r="BV81" s="2">
        <v>540</v>
      </c>
      <c r="BW81" s="2">
        <v>511</v>
      </c>
      <c r="BX81" s="2">
        <v>482</v>
      </c>
      <c r="BY81" s="2">
        <f t="shared" ref="BY81:BY95" si="62">(BX81+BZ81)/2</f>
        <v>453.5</v>
      </c>
      <c r="BZ81" s="2">
        <v>425</v>
      </c>
      <c r="CA81" s="2">
        <f t="shared" ref="CA81:CA96" si="63">(BZ81+CB81)/2</f>
        <v>397.5</v>
      </c>
      <c r="CB81" s="2">
        <v>370</v>
      </c>
      <c r="CC81" s="2">
        <f t="shared" ref="CC81:CC96" si="64">(CB81+CD81)/2</f>
        <v>344</v>
      </c>
      <c r="CD81" s="2">
        <v>318</v>
      </c>
      <c r="CE81" s="2">
        <f t="shared" ref="CE81:CE96" si="65">(CD81+CF81)/2</f>
        <v>296</v>
      </c>
      <c r="CF81" s="2">
        <v>274</v>
      </c>
      <c r="CG81" s="2">
        <f t="shared" ref="CG81:CG96" si="66">(CF81+CH81)/2</f>
        <v>256.5</v>
      </c>
      <c r="CH81" s="2">
        <v>239</v>
      </c>
      <c r="CI81" s="2">
        <f t="shared" ref="CI81:CI96" si="67">(CH81+CJ81)/2</f>
        <v>224.5</v>
      </c>
      <c r="CJ81" s="2">
        <v>210</v>
      </c>
      <c r="CK81" s="2">
        <f t="shared" ref="CK81:CK87" si="68">(CJ81+CL81)/2</f>
        <v>198</v>
      </c>
      <c r="CL81" s="2">
        <v>186</v>
      </c>
      <c r="CM81" s="2">
        <f t="shared" ref="CM81:CM87" si="69">(CL81+CN81)/2</f>
        <v>176</v>
      </c>
      <c r="CN81" s="2">
        <v>166</v>
      </c>
      <c r="CO81" s="2">
        <f t="shared" ref="CO81:CO87" si="70">(CN81+CP81)/2</f>
        <v>157.5</v>
      </c>
      <c r="CP81" s="2">
        <v>149</v>
      </c>
      <c r="CQ81" s="2">
        <f t="shared" ref="CQ81:CQ87" si="71">(CP81+CR81)/2</f>
        <v>141.5</v>
      </c>
      <c r="CR81" s="2">
        <v>134</v>
      </c>
      <c r="CS81" s="2" t="s">
        <v>135</v>
      </c>
      <c r="CT81" s="2" t="s">
        <v>135</v>
      </c>
      <c r="CU81" s="2" t="s">
        <v>135</v>
      </c>
      <c r="CV81" s="2" t="s">
        <v>135</v>
      </c>
      <c r="CW81" s="2" t="s">
        <v>135</v>
      </c>
      <c r="CX81" s="2" t="s">
        <v>135</v>
      </c>
      <c r="CY81" s="2" t="s">
        <v>135</v>
      </c>
      <c r="CZ81" s="2" t="s">
        <v>135</v>
      </c>
      <c r="DA81" s="2" t="s">
        <v>135</v>
      </c>
      <c r="DB81" s="2" t="s">
        <v>135</v>
      </c>
    </row>
    <row r="82" spans="1:106">
      <c r="A82" s="61" t="s">
        <v>120</v>
      </c>
      <c r="B82" s="62">
        <v>5.18</v>
      </c>
      <c r="C82" s="66">
        <v>13</v>
      </c>
      <c r="D82" s="62">
        <v>4.54</v>
      </c>
      <c r="E82" s="62">
        <v>2.63</v>
      </c>
      <c r="F82" s="66">
        <v>88</v>
      </c>
      <c r="G82" s="66">
        <v>26</v>
      </c>
      <c r="H82" s="50">
        <f t="shared" si="1"/>
        <v>1.726235741444867</v>
      </c>
      <c r="K82" s="57" t="s">
        <v>120</v>
      </c>
      <c r="L82" s="2">
        <v>1170</v>
      </c>
      <c r="M82" s="2">
        <v>1110</v>
      </c>
      <c r="N82" s="2">
        <v>1090</v>
      </c>
      <c r="O82" s="2">
        <v>1060</v>
      </c>
      <c r="P82" s="2">
        <v>1030</v>
      </c>
      <c r="Q82" s="2">
        <v>1000</v>
      </c>
      <c r="R82" s="2">
        <v>973</v>
      </c>
      <c r="S82" s="2">
        <v>940</v>
      </c>
      <c r="T82" s="2">
        <v>905</v>
      </c>
      <c r="U82" s="2">
        <v>868</v>
      </c>
      <c r="V82" s="2">
        <v>831</v>
      </c>
      <c r="W82" s="2">
        <v>792</v>
      </c>
      <c r="X82" s="2">
        <v>754</v>
      </c>
      <c r="Y82" s="2">
        <v>714</v>
      </c>
      <c r="Z82" s="2">
        <v>675</v>
      </c>
      <c r="AA82" s="2">
        <v>636</v>
      </c>
      <c r="AB82" s="2">
        <f t="shared" si="52"/>
        <v>598</v>
      </c>
      <c r="AC82" s="2">
        <v>560</v>
      </c>
      <c r="AD82" s="2">
        <f t="shared" si="53"/>
        <v>523.5</v>
      </c>
      <c r="AE82" s="2">
        <v>487</v>
      </c>
      <c r="AF82" s="2">
        <f t="shared" si="54"/>
        <v>452</v>
      </c>
      <c r="AG82" s="2">
        <v>417</v>
      </c>
      <c r="AH82" s="2">
        <f t="shared" si="55"/>
        <v>388.5</v>
      </c>
      <c r="AI82" s="2">
        <v>360</v>
      </c>
      <c r="AJ82" s="2">
        <f t="shared" si="56"/>
        <v>336.5</v>
      </c>
      <c r="AK82" s="2">
        <v>313</v>
      </c>
      <c r="AL82" s="2">
        <f t="shared" si="57"/>
        <v>294.5</v>
      </c>
      <c r="AM82" s="2">
        <v>276</v>
      </c>
      <c r="AN82" s="2">
        <f t="shared" si="58"/>
        <v>260</v>
      </c>
      <c r="AO82" s="2">
        <v>244</v>
      </c>
      <c r="AP82" s="2">
        <f t="shared" si="59"/>
        <v>231</v>
      </c>
      <c r="AQ82" s="2">
        <v>218</v>
      </c>
      <c r="AR82" s="2">
        <f t="shared" si="60"/>
        <v>206.5</v>
      </c>
      <c r="AS82" s="2">
        <v>195</v>
      </c>
      <c r="AT82" s="2">
        <f t="shared" si="61"/>
        <v>135.5</v>
      </c>
      <c r="AU82" s="2">
        <v>76</v>
      </c>
      <c r="AV82" s="2" t="s">
        <v>135</v>
      </c>
      <c r="AW82" s="2" t="s">
        <v>135</v>
      </c>
      <c r="AX82" s="2" t="s">
        <v>135</v>
      </c>
      <c r="AY82" s="2" t="s">
        <v>135</v>
      </c>
      <c r="AZ82" s="2" t="s">
        <v>135</v>
      </c>
      <c r="BA82" s="2" t="s">
        <v>135</v>
      </c>
      <c r="BB82" s="2" t="s">
        <v>135</v>
      </c>
      <c r="BC82" s="2" t="s">
        <v>135</v>
      </c>
      <c r="BD82" s="2" t="s">
        <v>135</v>
      </c>
      <c r="BE82" s="2" t="s">
        <v>135</v>
      </c>
      <c r="BH82" s="57" t="s">
        <v>120</v>
      </c>
      <c r="BI82" s="2">
        <v>778</v>
      </c>
      <c r="BJ82" s="2">
        <v>737</v>
      </c>
      <c r="BK82" s="2">
        <v>722</v>
      </c>
      <c r="BL82" s="2">
        <v>706</v>
      </c>
      <c r="BM82" s="2">
        <v>688</v>
      </c>
      <c r="BN82" s="2">
        <v>669</v>
      </c>
      <c r="BO82" s="2">
        <v>647</v>
      </c>
      <c r="BP82" s="2">
        <v>625</v>
      </c>
      <c r="BQ82" s="2">
        <v>602</v>
      </c>
      <c r="BR82" s="2">
        <v>578</v>
      </c>
      <c r="BS82" s="2">
        <v>553</v>
      </c>
      <c r="BT82" s="2">
        <v>527</v>
      </c>
      <c r="BU82" s="2">
        <v>501</v>
      </c>
      <c r="BV82" s="2">
        <v>475</v>
      </c>
      <c r="BW82" s="2">
        <v>449</v>
      </c>
      <c r="BX82" s="2">
        <v>423</v>
      </c>
      <c r="BY82" s="2">
        <f t="shared" si="62"/>
        <v>398</v>
      </c>
      <c r="BZ82" s="2">
        <v>373</v>
      </c>
      <c r="CA82" s="2">
        <f t="shared" si="63"/>
        <v>348.5</v>
      </c>
      <c r="CB82" s="2">
        <v>324</v>
      </c>
      <c r="CC82" s="2">
        <f t="shared" si="64"/>
        <v>301</v>
      </c>
      <c r="CD82" s="2">
        <v>278</v>
      </c>
      <c r="CE82" s="2">
        <f t="shared" si="65"/>
        <v>258.5</v>
      </c>
      <c r="CF82" s="2">
        <v>239</v>
      </c>
      <c r="CG82" s="2">
        <f t="shared" si="66"/>
        <v>224</v>
      </c>
      <c r="CH82" s="2">
        <v>209</v>
      </c>
      <c r="CI82" s="2">
        <f t="shared" si="67"/>
        <v>196</v>
      </c>
      <c r="CJ82" s="2">
        <v>183</v>
      </c>
      <c r="CK82" s="2">
        <f t="shared" si="68"/>
        <v>172.5</v>
      </c>
      <c r="CL82" s="2">
        <v>162</v>
      </c>
      <c r="CM82" s="2">
        <f t="shared" si="69"/>
        <v>153.5</v>
      </c>
      <c r="CN82" s="2">
        <v>145</v>
      </c>
      <c r="CO82" s="2">
        <f t="shared" si="70"/>
        <v>137.5</v>
      </c>
      <c r="CP82" s="2">
        <v>130</v>
      </c>
      <c r="CQ82" s="2">
        <f t="shared" si="71"/>
        <v>123.5</v>
      </c>
      <c r="CR82" s="2">
        <v>117</v>
      </c>
      <c r="CS82" s="2" t="s">
        <v>135</v>
      </c>
      <c r="CT82" s="2" t="s">
        <v>135</v>
      </c>
      <c r="CU82" s="2" t="s">
        <v>135</v>
      </c>
      <c r="CV82" s="2" t="s">
        <v>135</v>
      </c>
      <c r="CW82" s="2" t="s">
        <v>135</v>
      </c>
      <c r="CX82" s="2" t="s">
        <v>135</v>
      </c>
      <c r="CY82" s="2" t="s">
        <v>135</v>
      </c>
      <c r="CZ82" s="2" t="s">
        <v>135</v>
      </c>
      <c r="DA82" s="2" t="s">
        <v>135</v>
      </c>
      <c r="DB82" s="2" t="s">
        <v>135</v>
      </c>
    </row>
    <row r="83" spans="1:106">
      <c r="A83" s="61" t="s">
        <v>121</v>
      </c>
      <c r="B83" s="62">
        <v>5.86</v>
      </c>
      <c r="C83" s="66">
        <v>14.8</v>
      </c>
      <c r="D83" s="62">
        <v>4.49</v>
      </c>
      <c r="E83" s="62">
        <v>2.6</v>
      </c>
      <c r="F83" s="66">
        <v>77</v>
      </c>
      <c r="G83" s="66">
        <v>22.7</v>
      </c>
      <c r="H83" s="50">
        <f t="shared" si="1"/>
        <v>1.726923076923077</v>
      </c>
      <c r="K83" s="57" t="s">
        <v>121</v>
      </c>
      <c r="L83" s="2">
        <v>1020</v>
      </c>
      <c r="M83" s="2">
        <v>966</v>
      </c>
      <c r="N83" s="2">
        <v>946</v>
      </c>
      <c r="O83" s="2">
        <v>925</v>
      </c>
      <c r="P83" s="2">
        <v>900</v>
      </c>
      <c r="Q83" s="2">
        <v>874</v>
      </c>
      <c r="R83" s="2">
        <v>846</v>
      </c>
      <c r="S83" s="2">
        <v>816</v>
      </c>
      <c r="T83" s="2">
        <v>785</v>
      </c>
      <c r="U83" s="2">
        <v>753</v>
      </c>
      <c r="V83" s="2">
        <v>720</v>
      </c>
      <c r="W83" s="2">
        <v>686</v>
      </c>
      <c r="X83" s="2">
        <v>651</v>
      </c>
      <c r="Y83" s="2">
        <v>617</v>
      </c>
      <c r="Z83" s="2">
        <v>582</v>
      </c>
      <c r="AA83" s="2">
        <v>548</v>
      </c>
      <c r="AB83" s="2">
        <f t="shared" si="52"/>
        <v>514.5</v>
      </c>
      <c r="AC83" s="2">
        <v>481</v>
      </c>
      <c r="AD83" s="2">
        <f t="shared" si="53"/>
        <v>449</v>
      </c>
      <c r="AE83" s="2">
        <v>417</v>
      </c>
      <c r="AF83" s="2">
        <f t="shared" si="54"/>
        <v>386.5</v>
      </c>
      <c r="AG83" s="2">
        <v>356</v>
      </c>
      <c r="AH83" s="2">
        <f t="shared" si="55"/>
        <v>331.5</v>
      </c>
      <c r="AI83" s="2">
        <v>307</v>
      </c>
      <c r="AJ83" s="2">
        <f t="shared" si="56"/>
        <v>287</v>
      </c>
      <c r="AK83" s="2">
        <v>267</v>
      </c>
      <c r="AL83" s="2">
        <f t="shared" si="57"/>
        <v>251</v>
      </c>
      <c r="AM83" s="2">
        <v>235</v>
      </c>
      <c r="AN83" s="2">
        <f t="shared" si="58"/>
        <v>221.5</v>
      </c>
      <c r="AO83" s="2">
        <v>208</v>
      </c>
      <c r="AP83" s="2">
        <f t="shared" si="59"/>
        <v>197</v>
      </c>
      <c r="AQ83" s="2">
        <v>186</v>
      </c>
      <c r="AR83" s="2">
        <f t="shared" si="60"/>
        <v>176.5</v>
      </c>
      <c r="AS83" s="2">
        <v>167</v>
      </c>
      <c r="AT83" s="2">
        <f t="shared" si="61"/>
        <v>158.5</v>
      </c>
      <c r="AU83" s="2">
        <v>150</v>
      </c>
      <c r="AV83" s="2" t="s">
        <v>135</v>
      </c>
      <c r="AW83" s="2" t="s">
        <v>135</v>
      </c>
      <c r="AX83" s="2" t="s">
        <v>135</v>
      </c>
      <c r="AY83" s="2" t="s">
        <v>135</v>
      </c>
      <c r="AZ83" s="2" t="s">
        <v>135</v>
      </c>
      <c r="BA83" s="2" t="s">
        <v>135</v>
      </c>
      <c r="BB83" s="2" t="s">
        <v>135</v>
      </c>
      <c r="BC83" s="2" t="s">
        <v>135</v>
      </c>
      <c r="BD83" s="2" t="s">
        <v>135</v>
      </c>
      <c r="BE83" s="2" t="s">
        <v>135</v>
      </c>
      <c r="BH83" s="57" t="s">
        <v>121</v>
      </c>
      <c r="BI83" s="2">
        <v>680</v>
      </c>
      <c r="BJ83" s="2">
        <v>643</v>
      </c>
      <c r="BK83" s="2">
        <v>630</v>
      </c>
      <c r="BL83" s="2">
        <v>615</v>
      </c>
      <c r="BM83" s="2">
        <v>599</v>
      </c>
      <c r="BN83" s="2">
        <v>582</v>
      </c>
      <c r="BO83" s="2">
        <v>563</v>
      </c>
      <c r="BP83" s="2">
        <v>543</v>
      </c>
      <c r="BQ83" s="2">
        <v>522</v>
      </c>
      <c r="BR83" s="2">
        <v>501</v>
      </c>
      <c r="BS83" s="2">
        <v>479</v>
      </c>
      <c r="BT83" s="2">
        <v>456</v>
      </c>
      <c r="BU83" s="2">
        <v>433</v>
      </c>
      <c r="BV83" s="2">
        <v>410</v>
      </c>
      <c r="BW83" s="2">
        <v>387</v>
      </c>
      <c r="BX83" s="2">
        <v>365</v>
      </c>
      <c r="BY83" s="2">
        <f t="shared" si="62"/>
        <v>342.5</v>
      </c>
      <c r="BZ83" s="2">
        <v>320</v>
      </c>
      <c r="CA83" s="2">
        <f t="shared" si="63"/>
        <v>298.5</v>
      </c>
      <c r="CB83" s="2">
        <v>277</v>
      </c>
      <c r="CC83" s="2">
        <f t="shared" si="64"/>
        <v>257</v>
      </c>
      <c r="CD83" s="2">
        <v>237</v>
      </c>
      <c r="CE83" s="2">
        <f t="shared" si="65"/>
        <v>220.5</v>
      </c>
      <c r="CF83" s="2">
        <v>204</v>
      </c>
      <c r="CG83" s="2">
        <f t="shared" si="66"/>
        <v>191</v>
      </c>
      <c r="CH83" s="2">
        <v>178</v>
      </c>
      <c r="CI83" s="2">
        <f t="shared" si="67"/>
        <v>167</v>
      </c>
      <c r="CJ83" s="2">
        <v>156</v>
      </c>
      <c r="CK83" s="2">
        <f t="shared" si="68"/>
        <v>147.5</v>
      </c>
      <c r="CL83" s="2">
        <v>139</v>
      </c>
      <c r="CM83" s="2">
        <f t="shared" si="69"/>
        <v>131.5</v>
      </c>
      <c r="CN83" s="2">
        <v>124</v>
      </c>
      <c r="CO83" s="2">
        <f t="shared" si="70"/>
        <v>117.5</v>
      </c>
      <c r="CP83" s="2">
        <v>111</v>
      </c>
      <c r="CQ83" s="2">
        <f t="shared" si="71"/>
        <v>105.5</v>
      </c>
      <c r="CR83" s="2">
        <v>100</v>
      </c>
      <c r="CS83" s="2" t="s">
        <v>135</v>
      </c>
      <c r="CT83" s="2" t="s">
        <v>135</v>
      </c>
      <c r="CU83" s="2" t="s">
        <v>135</v>
      </c>
      <c r="CV83" s="2" t="s">
        <v>135</v>
      </c>
      <c r="CW83" s="2" t="s">
        <v>135</v>
      </c>
      <c r="CX83" s="2" t="s">
        <v>135</v>
      </c>
      <c r="CY83" s="2" t="s">
        <v>135</v>
      </c>
      <c r="CZ83" s="2" t="s">
        <v>135</v>
      </c>
      <c r="DA83" s="2" t="s">
        <v>135</v>
      </c>
      <c r="DB83" s="2" t="s">
        <v>135</v>
      </c>
    </row>
    <row r="84" spans="1:106">
      <c r="A84" s="61" t="s">
        <v>122</v>
      </c>
      <c r="B84" s="62">
        <v>6.58</v>
      </c>
      <c r="C84" s="66">
        <v>16.7</v>
      </c>
      <c r="D84" s="62">
        <v>4.4400000000000004</v>
      </c>
      <c r="E84" s="62">
        <v>2.59</v>
      </c>
      <c r="F84" s="66">
        <v>68</v>
      </c>
      <c r="G84" s="66">
        <v>19.899999999999999</v>
      </c>
      <c r="H84" s="50">
        <f t="shared" si="1"/>
        <v>1.7142857142857146</v>
      </c>
      <c r="K84" s="57" t="s">
        <v>122</v>
      </c>
      <c r="L84" s="2">
        <v>895</v>
      </c>
      <c r="M84" s="2">
        <v>846</v>
      </c>
      <c r="N84" s="2">
        <v>829</v>
      </c>
      <c r="O84" s="2">
        <v>810</v>
      </c>
      <c r="P84" s="2">
        <v>789</v>
      </c>
      <c r="Q84" s="2">
        <v>765</v>
      </c>
      <c r="R84" s="2">
        <v>741</v>
      </c>
      <c r="S84" s="2">
        <v>714</v>
      </c>
      <c r="T84" s="2">
        <v>687</v>
      </c>
      <c r="U84" s="2">
        <v>658</v>
      </c>
      <c r="V84" s="2">
        <v>629</v>
      </c>
      <c r="W84" s="2">
        <v>599</v>
      </c>
      <c r="X84" s="2">
        <v>569</v>
      </c>
      <c r="Y84" s="2">
        <v>539</v>
      </c>
      <c r="Z84" s="2">
        <v>508</v>
      </c>
      <c r="AA84" s="2">
        <v>478</v>
      </c>
      <c r="AB84" s="2">
        <f t="shared" si="52"/>
        <v>448.5</v>
      </c>
      <c r="AC84" s="2">
        <v>419</v>
      </c>
      <c r="AD84" s="2">
        <f t="shared" si="53"/>
        <v>391</v>
      </c>
      <c r="AE84" s="2">
        <v>363</v>
      </c>
      <c r="AF84" s="2">
        <f t="shared" si="54"/>
        <v>336.5</v>
      </c>
      <c r="AG84" s="2">
        <v>310</v>
      </c>
      <c r="AH84" s="2">
        <f t="shared" si="55"/>
        <v>288.5</v>
      </c>
      <c r="AI84" s="2">
        <v>267</v>
      </c>
      <c r="AJ84" s="2">
        <f t="shared" si="56"/>
        <v>250</v>
      </c>
      <c r="AK84" s="2">
        <v>233</v>
      </c>
      <c r="AL84" s="2">
        <f t="shared" si="57"/>
        <v>219</v>
      </c>
      <c r="AM84" s="2">
        <v>205</v>
      </c>
      <c r="AN84" s="2">
        <f t="shared" si="58"/>
        <v>193</v>
      </c>
      <c r="AO84" s="2">
        <v>181</v>
      </c>
      <c r="AP84" s="2">
        <f t="shared" si="59"/>
        <v>171.5</v>
      </c>
      <c r="AQ84" s="2">
        <v>162</v>
      </c>
      <c r="AR84" s="2">
        <f t="shared" si="60"/>
        <v>153.5</v>
      </c>
      <c r="AS84" s="2">
        <v>145</v>
      </c>
      <c r="AT84" s="2">
        <f t="shared" si="61"/>
        <v>138</v>
      </c>
      <c r="AU84" s="2">
        <v>131</v>
      </c>
      <c r="AV84" s="2" t="s">
        <v>135</v>
      </c>
      <c r="AW84" s="2" t="s">
        <v>135</v>
      </c>
      <c r="AX84" s="2" t="s">
        <v>135</v>
      </c>
      <c r="AY84" s="2" t="s">
        <v>135</v>
      </c>
      <c r="AZ84" s="2" t="s">
        <v>135</v>
      </c>
      <c r="BA84" s="2" t="s">
        <v>135</v>
      </c>
      <c r="BB84" s="2" t="s">
        <v>135</v>
      </c>
      <c r="BC84" s="2" t="s">
        <v>135</v>
      </c>
      <c r="BD84" s="2" t="s">
        <v>135</v>
      </c>
      <c r="BE84" s="2" t="s">
        <v>135</v>
      </c>
      <c r="BH84" s="57" t="s">
        <v>122</v>
      </c>
      <c r="BI84" s="2">
        <v>596</v>
      </c>
      <c r="BJ84" s="2">
        <v>563</v>
      </c>
      <c r="BK84" s="2">
        <v>552</v>
      </c>
      <c r="BL84" s="2">
        <v>539</v>
      </c>
      <c r="BM84" s="2">
        <v>525</v>
      </c>
      <c r="BN84" s="2">
        <v>509</v>
      </c>
      <c r="BO84" s="2">
        <v>493</v>
      </c>
      <c r="BP84" s="2">
        <v>475</v>
      </c>
      <c r="BQ84" s="2">
        <v>457</v>
      </c>
      <c r="BR84" s="2">
        <v>438</v>
      </c>
      <c r="BS84" s="2">
        <v>419</v>
      </c>
      <c r="BT84" s="2">
        <v>399</v>
      </c>
      <c r="BU84" s="2">
        <v>379</v>
      </c>
      <c r="BV84" s="2">
        <v>358</v>
      </c>
      <c r="BW84" s="2">
        <v>338</v>
      </c>
      <c r="BX84" s="2">
        <v>318</v>
      </c>
      <c r="BY84" s="2">
        <f t="shared" si="62"/>
        <v>298.5</v>
      </c>
      <c r="BZ84" s="2">
        <v>279</v>
      </c>
      <c r="CA84" s="2">
        <f t="shared" si="63"/>
        <v>260</v>
      </c>
      <c r="CB84" s="2">
        <v>241</v>
      </c>
      <c r="CC84" s="2">
        <f t="shared" si="64"/>
        <v>223.5</v>
      </c>
      <c r="CD84" s="2">
        <v>206</v>
      </c>
      <c r="CE84" s="2">
        <f t="shared" si="65"/>
        <v>192</v>
      </c>
      <c r="CF84" s="2">
        <v>178</v>
      </c>
      <c r="CG84" s="2">
        <f t="shared" si="66"/>
        <v>166.5</v>
      </c>
      <c r="CH84" s="2">
        <v>155</v>
      </c>
      <c r="CI84" s="2">
        <f t="shared" si="67"/>
        <v>145.5</v>
      </c>
      <c r="CJ84" s="2">
        <v>136</v>
      </c>
      <c r="CK84" s="2">
        <f t="shared" si="68"/>
        <v>128.5</v>
      </c>
      <c r="CL84" s="2">
        <v>121</v>
      </c>
      <c r="CM84" s="2">
        <f t="shared" si="69"/>
        <v>114.5</v>
      </c>
      <c r="CN84" s="2">
        <v>108</v>
      </c>
      <c r="CO84" s="2">
        <f t="shared" si="70"/>
        <v>102.25</v>
      </c>
      <c r="CP84" s="2">
        <v>96.5</v>
      </c>
      <c r="CQ84" s="2">
        <f t="shared" si="71"/>
        <v>91.8</v>
      </c>
      <c r="CR84" s="2">
        <v>87.1</v>
      </c>
      <c r="CS84" s="2" t="s">
        <v>135</v>
      </c>
      <c r="CT84" s="2" t="s">
        <v>135</v>
      </c>
      <c r="CU84" s="2" t="s">
        <v>135</v>
      </c>
      <c r="CV84" s="2" t="s">
        <v>135</v>
      </c>
      <c r="CW84" s="2" t="s">
        <v>135</v>
      </c>
      <c r="CX84" s="2" t="s">
        <v>135</v>
      </c>
      <c r="CY84" s="2" t="s">
        <v>135</v>
      </c>
      <c r="CZ84" s="2" t="s">
        <v>135</v>
      </c>
      <c r="DA84" s="2" t="s">
        <v>135</v>
      </c>
      <c r="DB84" s="2" t="s">
        <v>135</v>
      </c>
    </row>
    <row r="85" spans="1:106">
      <c r="A85" s="61" t="s">
        <v>123</v>
      </c>
      <c r="B85" s="62">
        <v>7.41</v>
      </c>
      <c r="C85" s="66">
        <v>18.7</v>
      </c>
      <c r="D85" s="62">
        <v>4.3899999999999997</v>
      </c>
      <c r="E85" s="62">
        <v>2.57</v>
      </c>
      <c r="F85" s="66">
        <v>60</v>
      </c>
      <c r="G85" s="66">
        <v>17.7</v>
      </c>
      <c r="H85" s="50">
        <f t="shared" si="1"/>
        <v>1.7081712062256809</v>
      </c>
      <c r="K85" s="57" t="s">
        <v>123</v>
      </c>
      <c r="L85" s="2">
        <v>796</v>
      </c>
      <c r="M85" s="2">
        <v>752</v>
      </c>
      <c r="N85" s="2">
        <v>737</v>
      </c>
      <c r="O85" s="2">
        <v>719</v>
      </c>
      <c r="P85" s="2">
        <v>700</v>
      </c>
      <c r="Q85" s="2">
        <v>679</v>
      </c>
      <c r="R85" s="2">
        <v>657</v>
      </c>
      <c r="S85" s="2">
        <v>633</v>
      </c>
      <c r="T85" s="2">
        <v>608</v>
      </c>
      <c r="U85" s="2">
        <v>583</v>
      </c>
      <c r="V85" s="2">
        <v>556</v>
      </c>
      <c r="W85" s="2">
        <v>530</v>
      </c>
      <c r="X85" s="2">
        <v>502</v>
      </c>
      <c r="Y85" s="2">
        <v>475</v>
      </c>
      <c r="Z85" s="2">
        <v>448</v>
      </c>
      <c r="AA85" s="2">
        <v>421</v>
      </c>
      <c r="AB85" s="2">
        <f t="shared" si="52"/>
        <v>394.5</v>
      </c>
      <c r="AC85" s="2">
        <v>368</v>
      </c>
      <c r="AD85" s="2">
        <f t="shared" si="53"/>
        <v>343</v>
      </c>
      <c r="AE85" s="2">
        <v>318</v>
      </c>
      <c r="AF85" s="2">
        <f t="shared" si="54"/>
        <v>294.5</v>
      </c>
      <c r="AG85" s="2">
        <v>271</v>
      </c>
      <c r="AH85" s="2">
        <f t="shared" si="55"/>
        <v>252.5</v>
      </c>
      <c r="AI85" s="2">
        <v>234</v>
      </c>
      <c r="AJ85" s="2">
        <f t="shared" si="56"/>
        <v>219</v>
      </c>
      <c r="AK85" s="2">
        <v>204</v>
      </c>
      <c r="AL85" s="2">
        <f t="shared" si="57"/>
        <v>191.5</v>
      </c>
      <c r="AM85" s="2">
        <v>179</v>
      </c>
      <c r="AN85" s="2">
        <f t="shared" si="58"/>
        <v>169</v>
      </c>
      <c r="AO85" s="2">
        <v>159</v>
      </c>
      <c r="AP85" s="2">
        <f t="shared" si="59"/>
        <v>150.5</v>
      </c>
      <c r="AQ85" s="2">
        <v>142</v>
      </c>
      <c r="AR85" s="2">
        <f t="shared" si="60"/>
        <v>134.5</v>
      </c>
      <c r="AS85" s="2">
        <v>127</v>
      </c>
      <c r="AT85" s="2">
        <f t="shared" si="61"/>
        <v>121</v>
      </c>
      <c r="AU85" s="2">
        <v>115</v>
      </c>
      <c r="AV85" s="2" t="s">
        <v>135</v>
      </c>
      <c r="AW85" s="2" t="s">
        <v>135</v>
      </c>
      <c r="AX85" s="2" t="s">
        <v>135</v>
      </c>
      <c r="AY85" s="2" t="s">
        <v>135</v>
      </c>
      <c r="AZ85" s="2" t="s">
        <v>135</v>
      </c>
      <c r="BA85" s="2" t="s">
        <v>135</v>
      </c>
      <c r="BB85" s="2" t="s">
        <v>135</v>
      </c>
      <c r="BC85" s="2" t="s">
        <v>135</v>
      </c>
      <c r="BD85" s="2" t="s">
        <v>135</v>
      </c>
      <c r="BE85" s="2" t="s">
        <v>135</v>
      </c>
      <c r="BH85" s="57" t="s">
        <v>123</v>
      </c>
      <c r="BI85" s="2">
        <v>530</v>
      </c>
      <c r="BJ85" s="2">
        <v>500</v>
      </c>
      <c r="BK85" s="2">
        <v>490</v>
      </c>
      <c r="BL85" s="2">
        <v>479</v>
      </c>
      <c r="BM85" s="2">
        <v>466</v>
      </c>
      <c r="BN85" s="2">
        <v>452</v>
      </c>
      <c r="BO85" s="2">
        <v>437</v>
      </c>
      <c r="BP85" s="2">
        <v>421</v>
      </c>
      <c r="BQ85" s="2">
        <v>405</v>
      </c>
      <c r="BR85" s="2">
        <v>388</v>
      </c>
      <c r="BS85" s="2">
        <v>370</v>
      </c>
      <c r="BT85" s="2">
        <v>352</v>
      </c>
      <c r="BU85" s="2">
        <v>334</v>
      </c>
      <c r="BV85" s="2">
        <v>316</v>
      </c>
      <c r="BW85" s="2">
        <v>298</v>
      </c>
      <c r="BX85" s="2">
        <v>280</v>
      </c>
      <c r="BY85" s="2">
        <f t="shared" si="62"/>
        <v>262.5</v>
      </c>
      <c r="BZ85" s="2">
        <v>245</v>
      </c>
      <c r="CA85" s="2">
        <f t="shared" si="63"/>
        <v>228.5</v>
      </c>
      <c r="CB85" s="2">
        <v>212</v>
      </c>
      <c r="CC85" s="2">
        <f t="shared" si="64"/>
        <v>196.5</v>
      </c>
      <c r="CD85" s="2">
        <v>181</v>
      </c>
      <c r="CE85" s="2">
        <f t="shared" si="65"/>
        <v>168.5</v>
      </c>
      <c r="CF85" s="2">
        <v>156</v>
      </c>
      <c r="CG85" s="2">
        <f t="shared" si="66"/>
        <v>146</v>
      </c>
      <c r="CH85" s="2">
        <v>136</v>
      </c>
      <c r="CI85" s="2">
        <f t="shared" si="67"/>
        <v>127.5</v>
      </c>
      <c r="CJ85" s="2">
        <v>119</v>
      </c>
      <c r="CK85" s="2">
        <f t="shared" si="68"/>
        <v>112.5</v>
      </c>
      <c r="CL85" s="2">
        <v>106</v>
      </c>
      <c r="CM85" s="2">
        <f t="shared" si="69"/>
        <v>100.1</v>
      </c>
      <c r="CN85" s="2">
        <v>94.2</v>
      </c>
      <c r="CO85" s="2">
        <f t="shared" si="70"/>
        <v>89.35</v>
      </c>
      <c r="CP85" s="2">
        <v>84.5</v>
      </c>
      <c r="CQ85" s="2">
        <f t="shared" si="71"/>
        <v>80.400000000000006</v>
      </c>
      <c r="CR85" s="2">
        <v>76.3</v>
      </c>
      <c r="CS85" s="2" t="s">
        <v>135</v>
      </c>
      <c r="CT85" s="2" t="s">
        <v>135</v>
      </c>
      <c r="CU85" s="2" t="s">
        <v>135</v>
      </c>
      <c r="CV85" s="2" t="s">
        <v>135</v>
      </c>
      <c r="CW85" s="2" t="s">
        <v>135</v>
      </c>
      <c r="CX85" s="2" t="s">
        <v>135</v>
      </c>
      <c r="CY85" s="2" t="s">
        <v>135</v>
      </c>
      <c r="CZ85" s="2" t="s">
        <v>135</v>
      </c>
      <c r="DA85" s="2" t="s">
        <v>135</v>
      </c>
      <c r="DB85" s="2" t="s">
        <v>135</v>
      </c>
    </row>
    <row r="86" spans="1:106">
      <c r="A86" s="61" t="s">
        <v>124</v>
      </c>
      <c r="B86" s="62">
        <v>8.15</v>
      </c>
      <c r="C86" s="66">
        <v>21.2</v>
      </c>
      <c r="D86" s="62">
        <v>4.37</v>
      </c>
      <c r="E86" s="62">
        <v>2.56</v>
      </c>
      <c r="F86" s="66">
        <v>54</v>
      </c>
      <c r="G86" s="66">
        <v>15.8</v>
      </c>
      <c r="H86" s="50">
        <f t="shared" si="1"/>
        <v>1.70703125</v>
      </c>
      <c r="K86" s="57" t="s">
        <v>124</v>
      </c>
      <c r="L86" s="2">
        <v>711</v>
      </c>
      <c r="M86" s="2">
        <v>671</v>
      </c>
      <c r="N86" s="2">
        <v>657</v>
      </c>
      <c r="O86" s="2">
        <v>642</v>
      </c>
      <c r="P86" s="2">
        <v>624</v>
      </c>
      <c r="Q86" s="2">
        <v>605</v>
      </c>
      <c r="R86" s="2">
        <v>585</v>
      </c>
      <c r="S86" s="2">
        <v>564</v>
      </c>
      <c r="T86" s="2">
        <v>542</v>
      </c>
      <c r="U86" s="2">
        <v>519</v>
      </c>
      <c r="V86" s="2">
        <v>495</v>
      </c>
      <c r="W86" s="2">
        <v>471</v>
      </c>
      <c r="X86" s="2">
        <v>447</v>
      </c>
      <c r="Y86" s="2">
        <v>422</v>
      </c>
      <c r="Z86" s="2">
        <v>398</v>
      </c>
      <c r="AA86" s="2">
        <v>374</v>
      </c>
      <c r="AB86" s="2">
        <f t="shared" si="52"/>
        <v>350.5</v>
      </c>
      <c r="AC86" s="2">
        <v>327</v>
      </c>
      <c r="AD86" s="2">
        <f t="shared" si="53"/>
        <v>304.5</v>
      </c>
      <c r="AE86" s="2">
        <v>282</v>
      </c>
      <c r="AF86" s="2">
        <f t="shared" si="54"/>
        <v>261</v>
      </c>
      <c r="AG86" s="2">
        <v>240</v>
      </c>
      <c r="AH86" s="2">
        <f t="shared" si="55"/>
        <v>223.5</v>
      </c>
      <c r="AI86" s="2">
        <v>207</v>
      </c>
      <c r="AJ86" s="2">
        <f t="shared" si="56"/>
        <v>193.5</v>
      </c>
      <c r="AK86" s="2">
        <v>180</v>
      </c>
      <c r="AL86" s="2">
        <f t="shared" si="57"/>
        <v>169.5</v>
      </c>
      <c r="AM86" s="2">
        <v>159</v>
      </c>
      <c r="AN86" s="2">
        <f t="shared" si="58"/>
        <v>150</v>
      </c>
      <c r="AO86" s="2">
        <v>141</v>
      </c>
      <c r="AP86" s="2">
        <f t="shared" si="59"/>
        <v>133</v>
      </c>
      <c r="AQ86" s="2">
        <v>125</v>
      </c>
      <c r="AR86" s="2">
        <f t="shared" si="60"/>
        <v>118.5</v>
      </c>
      <c r="AS86" s="2">
        <v>112</v>
      </c>
      <c r="AT86" s="2">
        <f t="shared" si="61"/>
        <v>107</v>
      </c>
      <c r="AU86" s="2">
        <v>102</v>
      </c>
      <c r="AV86" s="2" t="s">
        <v>135</v>
      </c>
      <c r="AW86" s="2" t="s">
        <v>135</v>
      </c>
      <c r="AX86" s="2" t="s">
        <v>135</v>
      </c>
      <c r="AY86" s="2" t="s">
        <v>135</v>
      </c>
      <c r="AZ86" s="2" t="s">
        <v>135</v>
      </c>
      <c r="BA86" s="2" t="s">
        <v>135</v>
      </c>
      <c r="BB86" s="2" t="s">
        <v>135</v>
      </c>
      <c r="BC86" s="2" t="s">
        <v>135</v>
      </c>
      <c r="BD86" s="2" t="s">
        <v>135</v>
      </c>
      <c r="BE86" s="2" t="s">
        <v>135</v>
      </c>
      <c r="BH86" s="57" t="s">
        <v>124</v>
      </c>
      <c r="BI86" s="2">
        <v>473</v>
      </c>
      <c r="BJ86" s="2">
        <v>446</v>
      </c>
      <c r="BK86" s="2">
        <v>437</v>
      </c>
      <c r="BL86" s="2">
        <v>427</v>
      </c>
      <c r="BM86" s="2">
        <v>415</v>
      </c>
      <c r="BN86" s="2">
        <v>403</v>
      </c>
      <c r="BO86" s="2">
        <v>389</v>
      </c>
      <c r="BP86" s="2">
        <v>375</v>
      </c>
      <c r="BQ86" s="2">
        <v>361</v>
      </c>
      <c r="BR86" s="2">
        <v>345</v>
      </c>
      <c r="BS86" s="2">
        <v>330</v>
      </c>
      <c r="BT86" s="2">
        <v>314</v>
      </c>
      <c r="BU86" s="2">
        <v>297</v>
      </c>
      <c r="BV86" s="2">
        <v>281</v>
      </c>
      <c r="BW86" s="2">
        <v>265</v>
      </c>
      <c r="BX86" s="2">
        <v>249</v>
      </c>
      <c r="BY86" s="2">
        <f t="shared" si="62"/>
        <v>233</v>
      </c>
      <c r="BZ86" s="2">
        <v>217</v>
      </c>
      <c r="CA86" s="2">
        <f t="shared" si="63"/>
        <v>202.5</v>
      </c>
      <c r="CB86" s="2">
        <v>188</v>
      </c>
      <c r="CC86" s="2">
        <f t="shared" si="64"/>
        <v>174</v>
      </c>
      <c r="CD86" s="2">
        <v>160</v>
      </c>
      <c r="CE86" s="2">
        <f t="shared" si="65"/>
        <v>149</v>
      </c>
      <c r="CF86" s="2">
        <v>138</v>
      </c>
      <c r="CG86" s="2">
        <f t="shared" si="66"/>
        <v>129</v>
      </c>
      <c r="CH86" s="2">
        <v>120</v>
      </c>
      <c r="CI86" s="2">
        <f t="shared" si="67"/>
        <v>113</v>
      </c>
      <c r="CJ86" s="2">
        <v>106</v>
      </c>
      <c r="CK86" s="2">
        <f t="shared" si="68"/>
        <v>99.75</v>
      </c>
      <c r="CL86" s="2">
        <v>93.5</v>
      </c>
      <c r="CM86" s="2">
        <f t="shared" si="69"/>
        <v>88.45</v>
      </c>
      <c r="CN86" s="2">
        <v>83.4</v>
      </c>
      <c r="CO86" s="2">
        <f t="shared" si="70"/>
        <v>79.099999999999994</v>
      </c>
      <c r="CP86" s="2">
        <v>74.8</v>
      </c>
      <c r="CQ86" s="2">
        <f t="shared" si="71"/>
        <v>71.199999999999989</v>
      </c>
      <c r="CR86" s="2">
        <v>67.599999999999994</v>
      </c>
      <c r="CS86" s="2" t="s">
        <v>135</v>
      </c>
      <c r="CT86" s="2" t="s">
        <v>135</v>
      </c>
      <c r="CU86" s="2" t="s">
        <v>135</v>
      </c>
      <c r="CV86" s="2" t="s">
        <v>135</v>
      </c>
      <c r="CW86" s="2" t="s">
        <v>135</v>
      </c>
      <c r="CX86" s="2" t="s">
        <v>135</v>
      </c>
      <c r="CY86" s="2" t="s">
        <v>135</v>
      </c>
      <c r="CZ86" s="2" t="s">
        <v>135</v>
      </c>
      <c r="DA86" s="2" t="s">
        <v>135</v>
      </c>
      <c r="DB86" s="2" t="s">
        <v>135</v>
      </c>
    </row>
    <row r="87" spans="1:106">
      <c r="A87" s="61" t="s">
        <v>125</v>
      </c>
      <c r="B87" s="62">
        <v>8.93</v>
      </c>
      <c r="C87" s="66">
        <v>23.1</v>
      </c>
      <c r="D87" s="62">
        <v>4.3499999999999996</v>
      </c>
      <c r="E87" s="62">
        <v>2.54</v>
      </c>
      <c r="F87" s="66">
        <v>49</v>
      </c>
      <c r="G87" s="66">
        <v>14.4</v>
      </c>
      <c r="H87" s="50">
        <f t="shared" si="1"/>
        <v>1.7125984251968502</v>
      </c>
      <c r="K87" s="57" t="s">
        <v>125</v>
      </c>
      <c r="L87" s="2">
        <v>648</v>
      </c>
      <c r="M87" s="2">
        <v>611</v>
      </c>
      <c r="N87" s="2">
        <v>598</v>
      </c>
      <c r="O87" s="2">
        <v>584</v>
      </c>
      <c r="P87" s="2">
        <v>568</v>
      </c>
      <c r="Q87" s="2">
        <v>550</v>
      </c>
      <c r="R87" s="2">
        <v>532</v>
      </c>
      <c r="S87" s="2">
        <v>512</v>
      </c>
      <c r="T87" s="2">
        <v>492</v>
      </c>
      <c r="U87" s="2">
        <v>471</v>
      </c>
      <c r="V87" s="2">
        <v>449</v>
      </c>
      <c r="W87" s="2">
        <v>427</v>
      </c>
      <c r="X87" s="2">
        <v>404</v>
      </c>
      <c r="Y87" s="2">
        <v>382</v>
      </c>
      <c r="Z87" s="2">
        <v>360</v>
      </c>
      <c r="AA87" s="2">
        <v>337</v>
      </c>
      <c r="AB87" s="2">
        <f t="shared" si="52"/>
        <v>315.5</v>
      </c>
      <c r="AC87" s="2">
        <v>294</v>
      </c>
      <c r="AD87" s="2">
        <f t="shared" si="53"/>
        <v>273.5</v>
      </c>
      <c r="AE87" s="2">
        <v>253</v>
      </c>
      <c r="AF87" s="2">
        <f t="shared" si="54"/>
        <v>234.5</v>
      </c>
      <c r="AG87" s="2">
        <v>216</v>
      </c>
      <c r="AH87" s="2">
        <f t="shared" si="55"/>
        <v>201</v>
      </c>
      <c r="AI87" s="2">
        <v>186</v>
      </c>
      <c r="AJ87" s="2">
        <f t="shared" si="56"/>
        <v>174</v>
      </c>
      <c r="AK87" s="2">
        <v>162</v>
      </c>
      <c r="AL87" s="2">
        <f t="shared" si="57"/>
        <v>152</v>
      </c>
      <c r="AM87" s="2">
        <v>142</v>
      </c>
      <c r="AN87" s="2">
        <f t="shared" si="58"/>
        <v>134</v>
      </c>
      <c r="AO87" s="2">
        <v>126</v>
      </c>
      <c r="AP87" s="2">
        <f t="shared" si="59"/>
        <v>119</v>
      </c>
      <c r="AQ87" s="2">
        <v>112</v>
      </c>
      <c r="AR87" s="2">
        <f t="shared" si="60"/>
        <v>106.5</v>
      </c>
      <c r="AS87" s="2">
        <v>101</v>
      </c>
      <c r="AT87" s="2">
        <f t="shared" si="61"/>
        <v>96.05</v>
      </c>
      <c r="AU87" s="2">
        <v>91.1</v>
      </c>
      <c r="AV87" s="2" t="s">
        <v>135</v>
      </c>
      <c r="AW87" s="2" t="s">
        <v>135</v>
      </c>
      <c r="AX87" s="2" t="s">
        <v>135</v>
      </c>
      <c r="AY87" s="2" t="s">
        <v>135</v>
      </c>
      <c r="AZ87" s="2" t="s">
        <v>135</v>
      </c>
      <c r="BA87" s="2" t="s">
        <v>135</v>
      </c>
      <c r="BB87" s="2" t="s">
        <v>135</v>
      </c>
      <c r="BC87" s="2" t="s">
        <v>135</v>
      </c>
      <c r="BD87" s="2" t="s">
        <v>135</v>
      </c>
      <c r="BE87" s="2" t="s">
        <v>135</v>
      </c>
      <c r="BH87" s="57" t="s">
        <v>125</v>
      </c>
      <c r="BI87" s="2">
        <v>431</v>
      </c>
      <c r="BJ87" s="2">
        <v>407</v>
      </c>
      <c r="BK87" s="2">
        <v>398</v>
      </c>
      <c r="BL87" s="2">
        <v>388</v>
      </c>
      <c r="BM87" s="2">
        <v>378</v>
      </c>
      <c r="BN87" s="2">
        <v>366</v>
      </c>
      <c r="BO87" s="2">
        <v>354</v>
      </c>
      <c r="BP87" s="2">
        <v>341</v>
      </c>
      <c r="BQ87" s="2">
        <v>327</v>
      </c>
      <c r="BR87" s="2">
        <v>313</v>
      </c>
      <c r="BS87" s="2">
        <v>299</v>
      </c>
      <c r="BT87" s="2">
        <v>284</v>
      </c>
      <c r="BU87" s="2">
        <v>269</v>
      </c>
      <c r="BV87" s="2">
        <v>254</v>
      </c>
      <c r="BW87" s="2">
        <v>239</v>
      </c>
      <c r="BX87" s="2">
        <v>224</v>
      </c>
      <c r="BY87" s="2">
        <f t="shared" si="62"/>
        <v>210</v>
      </c>
      <c r="BZ87" s="2">
        <v>196</v>
      </c>
      <c r="CA87" s="2">
        <f t="shared" si="63"/>
        <v>182</v>
      </c>
      <c r="CB87" s="2">
        <v>168</v>
      </c>
      <c r="CC87" s="2">
        <f t="shared" si="64"/>
        <v>155.5</v>
      </c>
      <c r="CD87" s="2">
        <v>143</v>
      </c>
      <c r="CE87" s="2">
        <f t="shared" si="65"/>
        <v>133.5</v>
      </c>
      <c r="CF87" s="2">
        <v>124</v>
      </c>
      <c r="CG87" s="2">
        <f t="shared" si="66"/>
        <v>116</v>
      </c>
      <c r="CH87" s="2">
        <v>108</v>
      </c>
      <c r="CI87" s="2">
        <f t="shared" si="67"/>
        <v>101.35</v>
      </c>
      <c r="CJ87" s="2">
        <v>94.7</v>
      </c>
      <c r="CK87" s="2">
        <f t="shared" si="68"/>
        <v>89.300000000000011</v>
      </c>
      <c r="CL87" s="2">
        <v>83.9</v>
      </c>
      <c r="CM87" s="2">
        <f t="shared" si="69"/>
        <v>79.349999999999994</v>
      </c>
      <c r="CN87" s="2">
        <v>74.8</v>
      </c>
      <c r="CO87" s="2">
        <f t="shared" si="70"/>
        <v>71</v>
      </c>
      <c r="CP87" s="2">
        <v>67.2</v>
      </c>
      <c r="CQ87" s="2">
        <f t="shared" si="71"/>
        <v>63.900000000000006</v>
      </c>
      <c r="CR87" s="2">
        <v>60.6</v>
      </c>
      <c r="CS87" s="2" t="s">
        <v>135</v>
      </c>
      <c r="CT87" s="2" t="s">
        <v>135</v>
      </c>
      <c r="CU87" s="2" t="s">
        <v>135</v>
      </c>
      <c r="CV87" s="2" t="s">
        <v>135</v>
      </c>
      <c r="CW87" s="2" t="s">
        <v>135</v>
      </c>
      <c r="CX87" s="2" t="s">
        <v>135</v>
      </c>
      <c r="CY87" s="2" t="s">
        <v>135</v>
      </c>
      <c r="CZ87" s="2" t="s">
        <v>135</v>
      </c>
      <c r="DA87" s="2" t="s">
        <v>135</v>
      </c>
      <c r="DB87" s="2" t="s">
        <v>135</v>
      </c>
    </row>
    <row r="88" spans="1:106">
      <c r="A88" s="61" t="s">
        <v>126</v>
      </c>
      <c r="B88" s="62">
        <v>6.47</v>
      </c>
      <c r="C88" s="66">
        <v>22.5</v>
      </c>
      <c r="D88" s="62">
        <v>4.32</v>
      </c>
      <c r="E88" s="62">
        <v>2.0099999999999998</v>
      </c>
      <c r="F88" s="66">
        <v>45</v>
      </c>
      <c r="G88" s="66">
        <v>13.3</v>
      </c>
      <c r="H88" s="50">
        <f t="shared" si="1"/>
        <v>2.149253731343284</v>
      </c>
      <c r="K88" s="57" t="s">
        <v>126</v>
      </c>
      <c r="L88" s="2">
        <v>598</v>
      </c>
      <c r="M88" s="2">
        <v>545</v>
      </c>
      <c r="N88" s="2">
        <v>527</v>
      </c>
      <c r="O88" s="2">
        <v>507</v>
      </c>
      <c r="P88" s="2">
        <v>485</v>
      </c>
      <c r="Q88" s="2">
        <v>461</v>
      </c>
      <c r="R88" s="2">
        <v>437</v>
      </c>
      <c r="S88" s="2">
        <v>411</v>
      </c>
      <c r="T88" s="2">
        <v>385</v>
      </c>
      <c r="U88" s="2">
        <v>359</v>
      </c>
      <c r="V88" s="2">
        <v>333</v>
      </c>
      <c r="W88" s="2">
        <v>307</v>
      </c>
      <c r="X88" s="2">
        <v>282</v>
      </c>
      <c r="Y88" s="2">
        <v>257</v>
      </c>
      <c r="Z88" s="2">
        <v>234</v>
      </c>
      <c r="AA88" s="2">
        <v>211</v>
      </c>
      <c r="AB88" s="2">
        <f t="shared" si="52"/>
        <v>192.5</v>
      </c>
      <c r="AC88" s="2">
        <v>174</v>
      </c>
      <c r="AD88" s="2">
        <f t="shared" si="53"/>
        <v>160</v>
      </c>
      <c r="AE88" s="2">
        <v>146</v>
      </c>
      <c r="AF88" s="2">
        <f t="shared" si="54"/>
        <v>135.5</v>
      </c>
      <c r="AG88" s="2">
        <v>125</v>
      </c>
      <c r="AH88" s="2">
        <f t="shared" si="55"/>
        <v>116.5</v>
      </c>
      <c r="AI88" s="2">
        <v>108</v>
      </c>
      <c r="AJ88" s="2">
        <f t="shared" si="56"/>
        <v>100.85</v>
      </c>
      <c r="AK88" s="2">
        <v>93.7</v>
      </c>
      <c r="AL88" s="2">
        <f t="shared" si="57"/>
        <v>88</v>
      </c>
      <c r="AM88" s="2">
        <v>82.3</v>
      </c>
      <c r="AN88" s="2" t="s">
        <v>135</v>
      </c>
      <c r="AO88" s="2" t="s">
        <v>135</v>
      </c>
      <c r="AP88" s="2" t="s">
        <v>135</v>
      </c>
      <c r="AQ88" s="2" t="s">
        <v>135</v>
      </c>
      <c r="AR88" s="2" t="s">
        <v>135</v>
      </c>
      <c r="AS88" s="2" t="s">
        <v>135</v>
      </c>
      <c r="AT88" s="2" t="s">
        <v>135</v>
      </c>
      <c r="AU88" s="2" t="s">
        <v>135</v>
      </c>
      <c r="AV88" s="2" t="s">
        <v>135</v>
      </c>
      <c r="AW88" s="2" t="s">
        <v>135</v>
      </c>
      <c r="AX88" s="2" t="s">
        <v>135</v>
      </c>
      <c r="AY88" s="2" t="s">
        <v>135</v>
      </c>
      <c r="AZ88" s="2" t="s">
        <v>135</v>
      </c>
      <c r="BA88" s="2" t="s">
        <v>135</v>
      </c>
      <c r="BB88" s="2" t="s">
        <v>135</v>
      </c>
      <c r="BC88" s="2" t="s">
        <v>135</v>
      </c>
      <c r="BD88" s="2" t="s">
        <v>135</v>
      </c>
      <c r="BE88" s="2" t="s">
        <v>135</v>
      </c>
      <c r="BH88" s="57" t="s">
        <v>126</v>
      </c>
      <c r="BI88" s="2">
        <v>398</v>
      </c>
      <c r="BJ88" s="2">
        <v>363</v>
      </c>
      <c r="BK88" s="2">
        <v>350</v>
      </c>
      <c r="BL88" s="2">
        <v>337</v>
      </c>
      <c r="BM88" s="2">
        <v>322</v>
      </c>
      <c r="BN88" s="2">
        <v>307</v>
      </c>
      <c r="BO88" s="2">
        <v>291</v>
      </c>
      <c r="BP88" s="2">
        <v>274</v>
      </c>
      <c r="BQ88" s="2">
        <v>256</v>
      </c>
      <c r="BR88" s="2">
        <v>239</v>
      </c>
      <c r="BS88" s="2">
        <v>222</v>
      </c>
      <c r="BT88" s="2">
        <v>204</v>
      </c>
      <c r="BU88" s="2">
        <v>188</v>
      </c>
      <c r="BV88" s="2">
        <v>171</v>
      </c>
      <c r="BW88" s="2">
        <v>155</v>
      </c>
      <c r="BX88" s="2">
        <v>140</v>
      </c>
      <c r="BY88" s="2">
        <f t="shared" si="62"/>
        <v>128</v>
      </c>
      <c r="BZ88" s="2">
        <v>116</v>
      </c>
      <c r="CA88" s="2">
        <f t="shared" si="63"/>
        <v>106.7</v>
      </c>
      <c r="CB88" s="2">
        <v>97.4</v>
      </c>
      <c r="CC88" s="2">
        <f t="shared" si="64"/>
        <v>90.2</v>
      </c>
      <c r="CD88" s="2">
        <v>83</v>
      </c>
      <c r="CE88" s="2">
        <f t="shared" si="65"/>
        <v>77.25</v>
      </c>
      <c r="CF88" s="2">
        <v>71.5</v>
      </c>
      <c r="CG88" s="2">
        <f t="shared" si="66"/>
        <v>66.900000000000006</v>
      </c>
      <c r="CH88" s="2">
        <v>62.3</v>
      </c>
      <c r="CI88" s="2">
        <f t="shared" si="67"/>
        <v>58.55</v>
      </c>
      <c r="CJ88" s="2">
        <v>54.8</v>
      </c>
      <c r="CK88" s="2" t="s">
        <v>135</v>
      </c>
      <c r="CL88" s="2" t="s">
        <v>135</v>
      </c>
      <c r="CM88" s="2" t="s">
        <v>135</v>
      </c>
      <c r="CN88" s="2" t="s">
        <v>135</v>
      </c>
      <c r="CO88" s="2" t="s">
        <v>135</v>
      </c>
      <c r="CP88" s="2" t="s">
        <v>135</v>
      </c>
      <c r="CQ88" s="2" t="s">
        <v>135</v>
      </c>
      <c r="CR88" s="2" t="s">
        <v>135</v>
      </c>
      <c r="CS88" s="2" t="s">
        <v>135</v>
      </c>
      <c r="CT88" s="2" t="s">
        <v>135</v>
      </c>
      <c r="CU88" s="2" t="s">
        <v>135</v>
      </c>
      <c r="CV88" s="2" t="s">
        <v>135</v>
      </c>
      <c r="CW88" s="2" t="s">
        <v>135</v>
      </c>
      <c r="CX88" s="2" t="s">
        <v>135</v>
      </c>
      <c r="CY88" s="2" t="s">
        <v>135</v>
      </c>
      <c r="CZ88" s="2" t="s">
        <v>135</v>
      </c>
      <c r="DA88" s="2" t="s">
        <v>135</v>
      </c>
      <c r="DB88" s="2" t="s">
        <v>135</v>
      </c>
    </row>
    <row r="89" spans="1:106">
      <c r="A89" s="61" t="s">
        <v>127</v>
      </c>
      <c r="B89" s="62">
        <v>7.53</v>
      </c>
      <c r="C89" s="66">
        <v>25</v>
      </c>
      <c r="D89" s="62">
        <v>4.2699999999999996</v>
      </c>
      <c r="E89" s="62">
        <v>1.98</v>
      </c>
      <c r="F89" s="66">
        <v>39</v>
      </c>
      <c r="G89" s="66">
        <v>11.5</v>
      </c>
      <c r="H89" s="50">
        <f t="shared" ref="H89:H96" si="72">D89/E89</f>
        <v>2.1565656565656566</v>
      </c>
      <c r="K89" s="57" t="s">
        <v>127</v>
      </c>
      <c r="L89" s="2">
        <v>517</v>
      </c>
      <c r="M89" s="2">
        <v>470</v>
      </c>
      <c r="N89" s="2">
        <v>454</v>
      </c>
      <c r="O89" s="2">
        <v>436</v>
      </c>
      <c r="P89" s="2">
        <v>416</v>
      </c>
      <c r="Q89" s="2">
        <v>396</v>
      </c>
      <c r="R89" s="2">
        <v>374</v>
      </c>
      <c r="S89" s="2">
        <v>352</v>
      </c>
      <c r="T89" s="2">
        <v>329</v>
      </c>
      <c r="U89" s="2">
        <v>306</v>
      </c>
      <c r="V89" s="2">
        <v>283</v>
      </c>
      <c r="W89" s="2">
        <v>260</v>
      </c>
      <c r="X89" s="2">
        <v>238</v>
      </c>
      <c r="Y89" s="2">
        <v>217</v>
      </c>
      <c r="Z89" s="2">
        <v>196</v>
      </c>
      <c r="AA89" s="2">
        <v>177</v>
      </c>
      <c r="AB89" s="2">
        <f t="shared" si="52"/>
        <v>161.5</v>
      </c>
      <c r="AC89" s="2">
        <v>146</v>
      </c>
      <c r="AD89" s="2">
        <f t="shared" si="53"/>
        <v>134.5</v>
      </c>
      <c r="AE89" s="2">
        <v>123</v>
      </c>
      <c r="AF89" s="2">
        <f t="shared" si="54"/>
        <v>114</v>
      </c>
      <c r="AG89" s="2">
        <v>105</v>
      </c>
      <c r="AH89" s="2">
        <f t="shared" si="55"/>
        <v>97.6</v>
      </c>
      <c r="AI89" s="2">
        <v>90.2</v>
      </c>
      <c r="AJ89" s="2">
        <f t="shared" si="56"/>
        <v>84.4</v>
      </c>
      <c r="AK89" s="2">
        <v>78.599999999999994</v>
      </c>
      <c r="AL89" s="2">
        <f t="shared" si="57"/>
        <v>73.849999999999994</v>
      </c>
      <c r="AM89" s="2">
        <v>69.099999999999994</v>
      </c>
      <c r="AN89" s="2" t="s">
        <v>135</v>
      </c>
      <c r="AO89" s="2" t="s">
        <v>135</v>
      </c>
      <c r="AP89" s="2" t="s">
        <v>135</v>
      </c>
      <c r="AQ89" s="2" t="s">
        <v>135</v>
      </c>
      <c r="AR89" s="2" t="s">
        <v>135</v>
      </c>
      <c r="AS89" s="2" t="s">
        <v>135</v>
      </c>
      <c r="AT89" s="2" t="s">
        <v>135</v>
      </c>
      <c r="AU89" s="2" t="s">
        <v>135</v>
      </c>
      <c r="AV89" s="2" t="s">
        <v>135</v>
      </c>
      <c r="AW89" s="2" t="s">
        <v>135</v>
      </c>
      <c r="AX89" s="2" t="s">
        <v>135</v>
      </c>
      <c r="AY89" s="2" t="s">
        <v>135</v>
      </c>
      <c r="AZ89" s="2" t="s">
        <v>135</v>
      </c>
      <c r="BA89" s="2" t="s">
        <v>135</v>
      </c>
      <c r="BB89" s="2" t="s">
        <v>135</v>
      </c>
      <c r="BC89" s="2" t="s">
        <v>135</v>
      </c>
      <c r="BD89" s="2" t="s">
        <v>135</v>
      </c>
      <c r="BE89" s="2" t="s">
        <v>135</v>
      </c>
      <c r="BH89" s="57" t="s">
        <v>127</v>
      </c>
      <c r="BI89" s="2">
        <v>344</v>
      </c>
      <c r="BJ89" s="2">
        <v>313</v>
      </c>
      <c r="BK89" s="2">
        <v>302</v>
      </c>
      <c r="BL89" s="2">
        <v>290</v>
      </c>
      <c r="BM89" s="2">
        <v>277</v>
      </c>
      <c r="BN89" s="2">
        <v>263</v>
      </c>
      <c r="BO89" s="2">
        <v>249</v>
      </c>
      <c r="BP89" s="2">
        <v>234</v>
      </c>
      <c r="BQ89" s="2">
        <v>219</v>
      </c>
      <c r="BR89" s="2">
        <v>203</v>
      </c>
      <c r="BS89" s="2">
        <v>188</v>
      </c>
      <c r="BT89" s="2">
        <v>173</v>
      </c>
      <c r="BU89" s="2">
        <v>158</v>
      </c>
      <c r="BV89" s="2">
        <v>144</v>
      </c>
      <c r="BW89" s="2">
        <v>130</v>
      </c>
      <c r="BX89" s="2">
        <v>118</v>
      </c>
      <c r="BY89" s="2">
        <f t="shared" si="62"/>
        <v>107.6</v>
      </c>
      <c r="BZ89" s="2">
        <v>97.2</v>
      </c>
      <c r="CA89" s="2">
        <f t="shared" si="63"/>
        <v>89.45</v>
      </c>
      <c r="CB89" s="2">
        <v>81.7</v>
      </c>
      <c r="CC89" s="2">
        <f t="shared" si="64"/>
        <v>75.650000000000006</v>
      </c>
      <c r="CD89" s="2">
        <v>69.599999999999994</v>
      </c>
      <c r="CE89" s="2">
        <f t="shared" si="65"/>
        <v>64.8</v>
      </c>
      <c r="CF89" s="2">
        <v>60</v>
      </c>
      <c r="CG89" s="2">
        <f t="shared" si="66"/>
        <v>56.15</v>
      </c>
      <c r="CH89" s="2">
        <v>52.3</v>
      </c>
      <c r="CI89" s="2">
        <f t="shared" si="67"/>
        <v>49.15</v>
      </c>
      <c r="CJ89" s="2">
        <v>46</v>
      </c>
      <c r="CK89" s="2" t="s">
        <v>161</v>
      </c>
      <c r="CL89" s="2" t="s">
        <v>161</v>
      </c>
      <c r="CM89" s="2" t="s">
        <v>161</v>
      </c>
      <c r="CN89" s="2" t="s">
        <v>161</v>
      </c>
      <c r="CO89" s="2" t="s">
        <v>161</v>
      </c>
      <c r="CP89" s="2" t="s">
        <v>161</v>
      </c>
      <c r="CQ89" s="2" t="s">
        <v>161</v>
      </c>
      <c r="CR89" s="2" t="s">
        <v>161</v>
      </c>
      <c r="CS89" s="2" t="s">
        <v>135</v>
      </c>
      <c r="CT89" s="2" t="s">
        <v>135</v>
      </c>
      <c r="CU89" s="2" t="s">
        <v>135</v>
      </c>
      <c r="CV89" s="2" t="s">
        <v>135</v>
      </c>
      <c r="CW89" s="2" t="s">
        <v>135</v>
      </c>
      <c r="CX89" s="2" t="s">
        <v>135</v>
      </c>
      <c r="CY89" s="2" t="s">
        <v>135</v>
      </c>
      <c r="CZ89" s="2" t="s">
        <v>135</v>
      </c>
      <c r="DA89" s="2" t="s">
        <v>135</v>
      </c>
      <c r="DB89" s="2" t="s">
        <v>135</v>
      </c>
    </row>
    <row r="90" spans="1:106">
      <c r="A90" s="61" t="s">
        <v>128</v>
      </c>
      <c r="B90" s="62">
        <v>9.15</v>
      </c>
      <c r="C90" s="66">
        <v>27.1</v>
      </c>
      <c r="D90" s="62">
        <v>4.1900000000000004</v>
      </c>
      <c r="E90" s="62">
        <v>1.94</v>
      </c>
      <c r="F90" s="66">
        <v>33</v>
      </c>
      <c r="G90" s="62">
        <v>9.7100000000000009</v>
      </c>
      <c r="H90" s="50">
        <f t="shared" si="72"/>
        <v>2.15979381443299</v>
      </c>
      <c r="K90" s="57" t="s">
        <v>128</v>
      </c>
      <c r="L90" s="2">
        <v>437</v>
      </c>
      <c r="M90" s="2">
        <v>395</v>
      </c>
      <c r="N90" s="2">
        <v>381</v>
      </c>
      <c r="O90" s="2">
        <v>365</v>
      </c>
      <c r="P90" s="2">
        <v>348</v>
      </c>
      <c r="Q90" s="2">
        <v>330</v>
      </c>
      <c r="R90" s="2">
        <v>311</v>
      </c>
      <c r="S90" s="2">
        <v>292</v>
      </c>
      <c r="T90" s="2">
        <v>272</v>
      </c>
      <c r="U90" s="2">
        <v>253</v>
      </c>
      <c r="V90" s="2">
        <v>233</v>
      </c>
      <c r="W90" s="2">
        <v>214</v>
      </c>
      <c r="X90" s="2">
        <v>195</v>
      </c>
      <c r="Y90" s="2">
        <v>177</v>
      </c>
      <c r="Z90" s="2">
        <v>159</v>
      </c>
      <c r="AA90" s="2">
        <v>143</v>
      </c>
      <c r="AB90" s="2">
        <f t="shared" si="52"/>
        <v>130.5</v>
      </c>
      <c r="AC90" s="2">
        <v>118</v>
      </c>
      <c r="AD90" s="2">
        <f t="shared" si="53"/>
        <v>108.75</v>
      </c>
      <c r="AE90" s="2">
        <v>99.5</v>
      </c>
      <c r="AF90" s="2">
        <f t="shared" si="54"/>
        <v>92.15</v>
      </c>
      <c r="AG90" s="2">
        <v>84.8</v>
      </c>
      <c r="AH90" s="2">
        <f t="shared" si="55"/>
        <v>78.949999999999989</v>
      </c>
      <c r="AI90" s="2">
        <v>73.099999999999994</v>
      </c>
      <c r="AJ90" s="2">
        <f t="shared" si="56"/>
        <v>68.400000000000006</v>
      </c>
      <c r="AK90" s="2">
        <v>63.7</v>
      </c>
      <c r="AL90" s="2">
        <f t="shared" si="57"/>
        <v>59.85</v>
      </c>
      <c r="AM90" s="2">
        <v>56</v>
      </c>
      <c r="AN90" s="2" t="s">
        <v>135</v>
      </c>
      <c r="AO90" s="2" t="s">
        <v>135</v>
      </c>
      <c r="AP90" s="2" t="s">
        <v>135</v>
      </c>
      <c r="AQ90" s="2" t="s">
        <v>135</v>
      </c>
      <c r="AR90" s="2" t="s">
        <v>135</v>
      </c>
      <c r="AS90" s="2" t="s">
        <v>135</v>
      </c>
      <c r="AT90" s="2" t="s">
        <v>135</v>
      </c>
      <c r="AU90" s="2" t="s">
        <v>135</v>
      </c>
      <c r="AV90" s="2" t="s">
        <v>135</v>
      </c>
      <c r="AW90" s="2" t="s">
        <v>135</v>
      </c>
      <c r="AX90" s="2" t="s">
        <v>135</v>
      </c>
      <c r="AY90" s="2" t="s">
        <v>135</v>
      </c>
      <c r="AZ90" s="2" t="s">
        <v>135</v>
      </c>
      <c r="BA90" s="2" t="s">
        <v>135</v>
      </c>
      <c r="BB90" s="2" t="s">
        <v>135</v>
      </c>
      <c r="BC90" s="2" t="s">
        <v>135</v>
      </c>
      <c r="BD90" s="2" t="s">
        <v>135</v>
      </c>
      <c r="BE90" s="2" t="s">
        <v>135</v>
      </c>
      <c r="BH90" s="57" t="s">
        <v>128</v>
      </c>
      <c r="BI90" s="2">
        <v>291</v>
      </c>
      <c r="BJ90" s="2">
        <v>263</v>
      </c>
      <c r="BK90" s="2">
        <v>253</v>
      </c>
      <c r="BL90" s="2">
        <v>243</v>
      </c>
      <c r="BM90" s="2">
        <v>232</v>
      </c>
      <c r="BN90" s="2">
        <v>220</v>
      </c>
      <c r="BO90" s="2">
        <v>207</v>
      </c>
      <c r="BP90" s="2">
        <v>194</v>
      </c>
      <c r="BQ90" s="2">
        <v>181</v>
      </c>
      <c r="BR90" s="2">
        <v>168</v>
      </c>
      <c r="BS90" s="2">
        <v>155</v>
      </c>
      <c r="BT90" s="2">
        <v>142</v>
      </c>
      <c r="BU90" s="2">
        <v>130</v>
      </c>
      <c r="BV90" s="2">
        <v>117</v>
      </c>
      <c r="BW90" s="2">
        <v>106</v>
      </c>
      <c r="BX90" s="2">
        <v>95.4</v>
      </c>
      <c r="BY90" s="2">
        <f t="shared" si="62"/>
        <v>87.1</v>
      </c>
      <c r="BZ90" s="2">
        <v>78.8</v>
      </c>
      <c r="CA90" s="2">
        <f t="shared" si="63"/>
        <v>72.5</v>
      </c>
      <c r="CB90" s="2">
        <v>66.2</v>
      </c>
      <c r="CC90" s="2">
        <f t="shared" si="64"/>
        <v>61.3</v>
      </c>
      <c r="CD90" s="2">
        <v>56.4</v>
      </c>
      <c r="CE90" s="2">
        <f t="shared" si="65"/>
        <v>52.55</v>
      </c>
      <c r="CF90" s="2">
        <v>48.7</v>
      </c>
      <c r="CG90" s="2">
        <f t="shared" si="66"/>
        <v>45.55</v>
      </c>
      <c r="CH90" s="2">
        <v>42.4</v>
      </c>
      <c r="CI90" s="2">
        <f t="shared" si="67"/>
        <v>39.849999999999994</v>
      </c>
      <c r="CJ90" s="2">
        <v>37.299999999999997</v>
      </c>
      <c r="CK90" s="2" t="s">
        <v>135</v>
      </c>
      <c r="CL90" s="2" t="s">
        <v>135</v>
      </c>
      <c r="CM90" s="2" t="s">
        <v>135</v>
      </c>
      <c r="CN90" s="2" t="s">
        <v>135</v>
      </c>
      <c r="CO90" s="2" t="s">
        <v>135</v>
      </c>
      <c r="CP90" s="2" t="s">
        <v>135</v>
      </c>
      <c r="CQ90" s="2" t="s">
        <v>135</v>
      </c>
      <c r="CR90" s="2" t="s">
        <v>135</v>
      </c>
      <c r="CS90" s="2" t="s">
        <v>135</v>
      </c>
      <c r="CT90" s="2" t="s">
        <v>135</v>
      </c>
      <c r="CU90" s="2" t="s">
        <v>135</v>
      </c>
      <c r="CV90" s="2" t="s">
        <v>135</v>
      </c>
      <c r="CW90" s="2" t="s">
        <v>135</v>
      </c>
      <c r="CX90" s="2" t="s">
        <v>135</v>
      </c>
      <c r="CY90" s="2" t="s">
        <v>135</v>
      </c>
      <c r="CZ90" s="2" t="s">
        <v>135</v>
      </c>
      <c r="DA90" s="2" t="s">
        <v>135</v>
      </c>
      <c r="DB90" s="2" t="s">
        <v>135</v>
      </c>
    </row>
    <row r="91" spans="1:106">
      <c r="A91" s="61" t="s">
        <v>129</v>
      </c>
      <c r="B91" s="62">
        <v>4.43</v>
      </c>
      <c r="C91" s="66">
        <v>11.1</v>
      </c>
      <c r="D91" s="62">
        <v>3.72</v>
      </c>
      <c r="E91" s="62">
        <v>2.12</v>
      </c>
      <c r="F91" s="66">
        <v>67</v>
      </c>
      <c r="G91" s="66">
        <v>19.7</v>
      </c>
      <c r="H91" s="50">
        <f t="shared" si="72"/>
        <v>1.7547169811320755</v>
      </c>
      <c r="J91" s="57"/>
      <c r="K91" s="57" t="s">
        <v>129</v>
      </c>
      <c r="L91" s="2">
        <v>886</v>
      </c>
      <c r="M91" s="2">
        <v>815</v>
      </c>
      <c r="N91" s="2">
        <v>790</v>
      </c>
      <c r="O91" s="2">
        <v>763</v>
      </c>
      <c r="P91" s="2">
        <v>733</v>
      </c>
      <c r="Q91" s="2">
        <v>701</v>
      </c>
      <c r="R91" s="2">
        <v>668</v>
      </c>
      <c r="S91" s="2">
        <v>633</v>
      </c>
      <c r="T91" s="2">
        <v>597</v>
      </c>
      <c r="U91" s="2">
        <v>560</v>
      </c>
      <c r="V91" s="2">
        <v>523</v>
      </c>
      <c r="W91" s="2">
        <v>487</v>
      </c>
      <c r="X91" s="2">
        <v>450</v>
      </c>
      <c r="Y91" s="2">
        <v>415</v>
      </c>
      <c r="Z91" s="2">
        <v>381</v>
      </c>
      <c r="AA91" s="2">
        <v>347</v>
      </c>
      <c r="AB91" s="2">
        <f t="shared" si="52"/>
        <v>317</v>
      </c>
      <c r="AC91" s="2">
        <v>287</v>
      </c>
      <c r="AD91" s="2">
        <f t="shared" si="53"/>
        <v>264</v>
      </c>
      <c r="AE91" s="2">
        <v>241</v>
      </c>
      <c r="AF91" s="2">
        <f t="shared" si="54"/>
        <v>223</v>
      </c>
      <c r="AG91" s="2">
        <v>205</v>
      </c>
      <c r="AH91" s="2">
        <f t="shared" si="55"/>
        <v>191</v>
      </c>
      <c r="AI91" s="2">
        <v>177</v>
      </c>
      <c r="AJ91" s="2">
        <f t="shared" si="56"/>
        <v>165.5</v>
      </c>
      <c r="AK91" s="2">
        <v>154</v>
      </c>
      <c r="AL91" s="2">
        <f t="shared" si="57"/>
        <v>145</v>
      </c>
      <c r="AM91" s="2">
        <v>136</v>
      </c>
      <c r="AN91" s="2">
        <f>(AM91+AO91)/2</f>
        <v>128</v>
      </c>
      <c r="AO91" s="2">
        <v>120</v>
      </c>
      <c r="AP91" s="2" t="s">
        <v>135</v>
      </c>
      <c r="AQ91" s="2" t="s">
        <v>135</v>
      </c>
      <c r="AR91" s="2" t="s">
        <v>135</v>
      </c>
      <c r="AS91" s="2" t="s">
        <v>135</v>
      </c>
      <c r="AT91" s="2" t="s">
        <v>135</v>
      </c>
      <c r="AU91" s="2" t="s">
        <v>135</v>
      </c>
      <c r="AV91" s="2" t="s">
        <v>135</v>
      </c>
      <c r="AW91" s="2" t="s">
        <v>135</v>
      </c>
      <c r="AX91" s="2" t="s">
        <v>135</v>
      </c>
      <c r="AY91" s="2" t="s">
        <v>135</v>
      </c>
      <c r="AZ91" s="2" t="s">
        <v>135</v>
      </c>
      <c r="BA91" s="2" t="s">
        <v>135</v>
      </c>
      <c r="BB91" s="2" t="s">
        <v>135</v>
      </c>
      <c r="BC91" s="2" t="s">
        <v>135</v>
      </c>
      <c r="BD91" s="2" t="s">
        <v>135</v>
      </c>
      <c r="BE91" s="2" t="s">
        <v>135</v>
      </c>
      <c r="BH91" s="57" t="s">
        <v>129</v>
      </c>
      <c r="BI91" s="2">
        <v>590</v>
      </c>
      <c r="BJ91" s="2">
        <v>542</v>
      </c>
      <c r="BK91" s="2">
        <v>526</v>
      </c>
      <c r="BL91" s="2">
        <v>508</v>
      </c>
      <c r="BM91" s="2">
        <v>488</v>
      </c>
      <c r="BN91" s="2">
        <v>467</v>
      </c>
      <c r="BO91" s="2">
        <v>444</v>
      </c>
      <c r="BP91" s="2">
        <v>421</v>
      </c>
      <c r="BQ91" s="2">
        <v>397</v>
      </c>
      <c r="BR91" s="2">
        <v>373</v>
      </c>
      <c r="BS91" s="2">
        <v>348</v>
      </c>
      <c r="BT91" s="2">
        <v>324</v>
      </c>
      <c r="BU91" s="2">
        <v>300</v>
      </c>
      <c r="BV91" s="2">
        <v>276</v>
      </c>
      <c r="BW91" s="2">
        <v>253</v>
      </c>
      <c r="BX91" s="2">
        <v>231</v>
      </c>
      <c r="BY91" s="2">
        <f t="shared" si="62"/>
        <v>211</v>
      </c>
      <c r="BZ91" s="2">
        <v>191</v>
      </c>
      <c r="CA91" s="2">
        <f t="shared" si="63"/>
        <v>175.5</v>
      </c>
      <c r="CB91" s="2">
        <v>160</v>
      </c>
      <c r="CC91" s="2">
        <f t="shared" si="64"/>
        <v>148.5</v>
      </c>
      <c r="CD91" s="2">
        <v>137</v>
      </c>
      <c r="CE91" s="2">
        <f t="shared" si="65"/>
        <v>127.5</v>
      </c>
      <c r="CF91" s="2">
        <v>118</v>
      </c>
      <c r="CG91" s="2">
        <f t="shared" si="66"/>
        <v>110.5</v>
      </c>
      <c r="CH91" s="2">
        <v>103</v>
      </c>
      <c r="CI91" s="2">
        <f t="shared" si="67"/>
        <v>96.65</v>
      </c>
      <c r="CJ91" s="2">
        <v>90.3</v>
      </c>
      <c r="CK91" s="2">
        <f>(CJ91+CL91)/2</f>
        <v>85.1</v>
      </c>
      <c r="CL91" s="2">
        <v>79.900000000000006</v>
      </c>
      <c r="CM91" s="2" t="s">
        <v>135</v>
      </c>
      <c r="CN91" s="2" t="s">
        <v>135</v>
      </c>
      <c r="CO91" s="2" t="s">
        <v>135</v>
      </c>
      <c r="CP91" s="2" t="s">
        <v>135</v>
      </c>
      <c r="CQ91" s="2" t="s">
        <v>135</v>
      </c>
      <c r="CR91" s="2" t="s">
        <v>135</v>
      </c>
      <c r="CS91" s="2" t="s">
        <v>135</v>
      </c>
      <c r="CT91" s="2" t="s">
        <v>135</v>
      </c>
      <c r="CU91" s="2" t="s">
        <v>135</v>
      </c>
      <c r="CV91" s="2" t="s">
        <v>135</v>
      </c>
      <c r="CW91" s="2" t="s">
        <v>135</v>
      </c>
      <c r="CX91" s="2" t="s">
        <v>135</v>
      </c>
      <c r="CY91" s="2" t="s">
        <v>135</v>
      </c>
      <c r="CZ91" s="2" t="s">
        <v>135</v>
      </c>
      <c r="DA91" s="2" t="s">
        <v>135</v>
      </c>
      <c r="DB91" s="2" t="s">
        <v>135</v>
      </c>
    </row>
    <row r="92" spans="1:106">
      <c r="A92" s="61" t="s">
        <v>130</v>
      </c>
      <c r="B92" s="62">
        <v>5.07</v>
      </c>
      <c r="C92" s="66">
        <v>12.4</v>
      </c>
      <c r="D92" s="62">
        <v>3.65</v>
      </c>
      <c r="E92" s="62">
        <v>2.1</v>
      </c>
      <c r="F92" s="66">
        <v>58</v>
      </c>
      <c r="G92" s="66">
        <v>17.100000000000001</v>
      </c>
      <c r="H92" s="50">
        <f t="shared" si="72"/>
        <v>1.7380952380952379</v>
      </c>
      <c r="J92" s="57"/>
      <c r="K92" s="57" t="s">
        <v>130</v>
      </c>
      <c r="L92" s="2">
        <v>769</v>
      </c>
      <c r="M92" s="2">
        <v>706</v>
      </c>
      <c r="N92" s="2">
        <v>685</v>
      </c>
      <c r="O92" s="2">
        <v>660</v>
      </c>
      <c r="P92" s="2">
        <v>634</v>
      </c>
      <c r="Q92" s="2">
        <v>606</v>
      </c>
      <c r="R92" s="2">
        <v>576</v>
      </c>
      <c r="S92" s="2">
        <v>546</v>
      </c>
      <c r="T92" s="2">
        <v>514</v>
      </c>
      <c r="U92" s="2">
        <v>482</v>
      </c>
      <c r="V92" s="2">
        <v>450</v>
      </c>
      <c r="W92" s="2">
        <v>418</v>
      </c>
      <c r="X92" s="2">
        <v>386</v>
      </c>
      <c r="Y92" s="2">
        <v>355</v>
      </c>
      <c r="Z92" s="2">
        <v>325</v>
      </c>
      <c r="AA92" s="2">
        <v>296</v>
      </c>
      <c r="AB92" s="2">
        <f t="shared" si="52"/>
        <v>270</v>
      </c>
      <c r="AC92" s="2">
        <v>244</v>
      </c>
      <c r="AD92" s="2">
        <f t="shared" si="53"/>
        <v>224.5</v>
      </c>
      <c r="AE92" s="2">
        <v>205</v>
      </c>
      <c r="AF92" s="2">
        <f t="shared" si="54"/>
        <v>190</v>
      </c>
      <c r="AG92" s="2">
        <v>175</v>
      </c>
      <c r="AH92" s="2">
        <f t="shared" si="55"/>
        <v>163</v>
      </c>
      <c r="AI92" s="2">
        <v>151</v>
      </c>
      <c r="AJ92" s="2">
        <f t="shared" si="56"/>
        <v>141</v>
      </c>
      <c r="AK92" s="2">
        <v>131</v>
      </c>
      <c r="AL92" s="2">
        <f t="shared" si="57"/>
        <v>123.5</v>
      </c>
      <c r="AM92" s="2">
        <v>116</v>
      </c>
      <c r="AN92" s="2">
        <f>(AM92+AO92)/2</f>
        <v>109</v>
      </c>
      <c r="AO92" s="2">
        <v>102</v>
      </c>
      <c r="AP92" s="2" t="s">
        <v>135</v>
      </c>
      <c r="AQ92" s="2" t="s">
        <v>135</v>
      </c>
      <c r="AR92" s="2" t="s">
        <v>135</v>
      </c>
      <c r="AS92" s="2" t="s">
        <v>135</v>
      </c>
      <c r="AT92" s="2" t="s">
        <v>135</v>
      </c>
      <c r="AU92" s="2" t="s">
        <v>135</v>
      </c>
      <c r="AV92" s="2" t="s">
        <v>135</v>
      </c>
      <c r="AW92" s="2" t="s">
        <v>135</v>
      </c>
      <c r="AX92" s="2" t="s">
        <v>135</v>
      </c>
      <c r="AY92" s="2" t="s">
        <v>135</v>
      </c>
      <c r="AZ92" s="2" t="s">
        <v>135</v>
      </c>
      <c r="BA92" s="2" t="s">
        <v>135</v>
      </c>
      <c r="BB92" s="2" t="s">
        <v>135</v>
      </c>
      <c r="BC92" s="2" t="s">
        <v>135</v>
      </c>
      <c r="BD92" s="2" t="s">
        <v>135</v>
      </c>
      <c r="BE92" s="2" t="s">
        <v>135</v>
      </c>
      <c r="BH92" s="57" t="s">
        <v>130</v>
      </c>
      <c r="BI92" s="2">
        <v>512</v>
      </c>
      <c r="BJ92" s="2">
        <v>470</v>
      </c>
      <c r="BK92" s="2">
        <v>455</v>
      </c>
      <c r="BL92" s="2">
        <v>439</v>
      </c>
      <c r="BM92" s="2">
        <v>422</v>
      </c>
      <c r="BN92" s="2">
        <v>403</v>
      </c>
      <c r="BO92" s="2">
        <v>384</v>
      </c>
      <c r="BP92" s="2">
        <v>363</v>
      </c>
      <c r="BQ92" s="2">
        <v>342</v>
      </c>
      <c r="BR92" s="2">
        <v>321</v>
      </c>
      <c r="BS92" s="2">
        <v>299</v>
      </c>
      <c r="BT92" s="2">
        <v>278</v>
      </c>
      <c r="BU92" s="2">
        <v>257</v>
      </c>
      <c r="BV92" s="2">
        <v>236</v>
      </c>
      <c r="BW92" s="2">
        <v>216</v>
      </c>
      <c r="BX92" s="2">
        <v>197</v>
      </c>
      <c r="BY92" s="2">
        <f t="shared" si="62"/>
        <v>180</v>
      </c>
      <c r="BZ92" s="2">
        <v>163</v>
      </c>
      <c r="CA92" s="2">
        <f t="shared" si="63"/>
        <v>150</v>
      </c>
      <c r="CB92" s="2">
        <v>137</v>
      </c>
      <c r="CC92" s="2">
        <f t="shared" si="64"/>
        <v>126.5</v>
      </c>
      <c r="CD92" s="2">
        <v>116</v>
      </c>
      <c r="CE92" s="2">
        <f t="shared" si="65"/>
        <v>108</v>
      </c>
      <c r="CF92" s="2">
        <v>100</v>
      </c>
      <c r="CG92" s="2">
        <f t="shared" si="66"/>
        <v>93.75</v>
      </c>
      <c r="CH92" s="2">
        <v>87.5</v>
      </c>
      <c r="CI92" s="2">
        <f t="shared" si="67"/>
        <v>82.2</v>
      </c>
      <c r="CJ92" s="2">
        <v>76.900000000000006</v>
      </c>
      <c r="CK92" s="2">
        <f>(CJ92+CL92)/2</f>
        <v>72.5</v>
      </c>
      <c r="CL92" s="2">
        <v>68.099999999999994</v>
      </c>
      <c r="CM92" s="2" t="s">
        <v>135</v>
      </c>
      <c r="CN92" s="2" t="s">
        <v>135</v>
      </c>
      <c r="CO92" s="2" t="s">
        <v>135</v>
      </c>
      <c r="CP92" s="2" t="s">
        <v>135</v>
      </c>
      <c r="CQ92" s="2" t="s">
        <v>135</v>
      </c>
      <c r="CR92" s="2" t="s">
        <v>135</v>
      </c>
      <c r="CS92" s="2" t="s">
        <v>135</v>
      </c>
      <c r="CT92" s="2" t="s">
        <v>135</v>
      </c>
      <c r="CU92" s="2" t="s">
        <v>135</v>
      </c>
      <c r="CV92" s="2" t="s">
        <v>135</v>
      </c>
      <c r="CW92" s="2" t="s">
        <v>135</v>
      </c>
      <c r="CX92" s="2" t="s">
        <v>135</v>
      </c>
      <c r="CY92" s="2" t="s">
        <v>135</v>
      </c>
      <c r="CZ92" s="2" t="s">
        <v>135</v>
      </c>
      <c r="DA92" s="2" t="s">
        <v>135</v>
      </c>
      <c r="DB92" s="2" t="s">
        <v>135</v>
      </c>
    </row>
    <row r="93" spans="1:106">
      <c r="A93" s="61" t="s">
        <v>131</v>
      </c>
      <c r="B93" s="62">
        <v>5.92</v>
      </c>
      <c r="C93" s="66">
        <v>15.9</v>
      </c>
      <c r="D93" s="62">
        <v>3.61</v>
      </c>
      <c r="E93" s="62">
        <v>2.08</v>
      </c>
      <c r="F93" s="66">
        <v>48</v>
      </c>
      <c r="G93" s="66">
        <v>14.1</v>
      </c>
      <c r="H93" s="50">
        <f t="shared" si="72"/>
        <v>1.7355769230769229</v>
      </c>
      <c r="J93" s="57"/>
      <c r="K93" s="57" t="s">
        <v>131</v>
      </c>
      <c r="L93" s="2">
        <v>634</v>
      </c>
      <c r="M93" s="2">
        <v>581</v>
      </c>
      <c r="N93" s="2">
        <v>563</v>
      </c>
      <c r="O93" s="2">
        <v>543</v>
      </c>
      <c r="P93" s="2">
        <v>521</v>
      </c>
      <c r="Q93" s="2">
        <v>497</v>
      </c>
      <c r="R93" s="2">
        <v>473</v>
      </c>
      <c r="S93" s="2">
        <v>447</v>
      </c>
      <c r="T93" s="2">
        <v>421</v>
      </c>
      <c r="U93" s="2">
        <v>394</v>
      </c>
      <c r="V93" s="2">
        <v>367</v>
      </c>
      <c r="W93" s="2">
        <v>340</v>
      </c>
      <c r="X93" s="2">
        <v>314</v>
      </c>
      <c r="Y93" s="2">
        <v>288</v>
      </c>
      <c r="Z93" s="2">
        <v>264</v>
      </c>
      <c r="AA93" s="2">
        <v>239</v>
      </c>
      <c r="AB93" s="2">
        <f t="shared" si="52"/>
        <v>218.5</v>
      </c>
      <c r="AC93" s="2">
        <v>198</v>
      </c>
      <c r="AD93" s="2">
        <f t="shared" si="53"/>
        <v>182</v>
      </c>
      <c r="AE93" s="2">
        <v>166</v>
      </c>
      <c r="AF93" s="2">
        <f t="shared" si="54"/>
        <v>154</v>
      </c>
      <c r="AG93" s="2">
        <v>142</v>
      </c>
      <c r="AH93" s="2">
        <f t="shared" si="55"/>
        <v>132</v>
      </c>
      <c r="AI93" s="2">
        <v>122</v>
      </c>
      <c r="AJ93" s="2">
        <f t="shared" si="56"/>
        <v>114</v>
      </c>
      <c r="AK93" s="2">
        <v>106</v>
      </c>
      <c r="AL93" s="2">
        <f t="shared" si="57"/>
        <v>99.75</v>
      </c>
      <c r="AM93" s="2">
        <v>93.5</v>
      </c>
      <c r="AN93" s="2">
        <f>(AM93+AO93)/2</f>
        <v>88.15</v>
      </c>
      <c r="AO93" s="2">
        <v>82.8</v>
      </c>
      <c r="AP93" s="2" t="s">
        <v>135</v>
      </c>
      <c r="AQ93" s="2" t="s">
        <v>135</v>
      </c>
      <c r="AR93" s="2" t="s">
        <v>135</v>
      </c>
      <c r="AS93" s="2" t="s">
        <v>135</v>
      </c>
      <c r="AT93" s="2" t="s">
        <v>135</v>
      </c>
      <c r="AU93" s="2" t="s">
        <v>135</v>
      </c>
      <c r="AV93" s="2" t="s">
        <v>135</v>
      </c>
      <c r="AW93" s="2" t="s">
        <v>135</v>
      </c>
      <c r="AX93" s="2" t="s">
        <v>135</v>
      </c>
      <c r="AY93" s="2" t="s">
        <v>135</v>
      </c>
      <c r="AZ93" s="2" t="s">
        <v>135</v>
      </c>
      <c r="BA93" s="2" t="s">
        <v>135</v>
      </c>
      <c r="BB93" s="2" t="s">
        <v>135</v>
      </c>
      <c r="BC93" s="2" t="s">
        <v>135</v>
      </c>
      <c r="BD93" s="2" t="s">
        <v>135</v>
      </c>
      <c r="BE93" s="2" t="s">
        <v>135</v>
      </c>
      <c r="BH93" s="57" t="s">
        <v>131</v>
      </c>
      <c r="BI93" s="2">
        <v>422</v>
      </c>
      <c r="BJ93" s="2">
        <v>387</v>
      </c>
      <c r="BK93" s="2">
        <v>375</v>
      </c>
      <c r="BL93" s="2">
        <v>361</v>
      </c>
      <c r="BM93" s="2">
        <v>347</v>
      </c>
      <c r="BN93" s="2">
        <v>331</v>
      </c>
      <c r="BO93" s="2">
        <v>314</v>
      </c>
      <c r="BP93" s="2">
        <v>297</v>
      </c>
      <c r="BQ93" s="2">
        <v>280</v>
      </c>
      <c r="BR93" s="2">
        <v>262</v>
      </c>
      <c r="BS93" s="2">
        <v>244</v>
      </c>
      <c r="BT93" s="2">
        <v>226</v>
      </c>
      <c r="BU93" s="2">
        <v>209</v>
      </c>
      <c r="BV93" s="2">
        <v>192</v>
      </c>
      <c r="BW93" s="2">
        <v>175</v>
      </c>
      <c r="BX93" s="2">
        <v>159</v>
      </c>
      <c r="BY93" s="2">
        <f t="shared" si="62"/>
        <v>145.5</v>
      </c>
      <c r="BZ93" s="2">
        <v>132</v>
      </c>
      <c r="CA93" s="2">
        <f t="shared" si="63"/>
        <v>121.5</v>
      </c>
      <c r="CB93" s="2">
        <v>111</v>
      </c>
      <c r="CC93" s="2">
        <f t="shared" si="64"/>
        <v>102.6</v>
      </c>
      <c r="CD93" s="2">
        <v>94.2</v>
      </c>
      <c r="CE93" s="2">
        <f t="shared" si="65"/>
        <v>87.7</v>
      </c>
      <c r="CF93" s="2">
        <v>81.2</v>
      </c>
      <c r="CG93" s="2">
        <f t="shared" si="66"/>
        <v>75.95</v>
      </c>
      <c r="CH93" s="2">
        <v>70.7</v>
      </c>
      <c r="CI93" s="2">
        <f t="shared" si="67"/>
        <v>66.45</v>
      </c>
      <c r="CJ93" s="2">
        <v>62.2</v>
      </c>
      <c r="CK93" s="2">
        <f>(CJ93+CL93)/2</f>
        <v>58.650000000000006</v>
      </c>
      <c r="CL93" s="2">
        <v>55.1</v>
      </c>
      <c r="CM93" s="2" t="s">
        <v>135</v>
      </c>
      <c r="CN93" s="2" t="s">
        <v>135</v>
      </c>
      <c r="CO93" s="2" t="s">
        <v>135</v>
      </c>
      <c r="CP93" s="2" t="s">
        <v>135</v>
      </c>
      <c r="CQ93" s="2" t="s">
        <v>135</v>
      </c>
      <c r="CR93" s="2" t="s">
        <v>135</v>
      </c>
      <c r="CS93" s="2" t="s">
        <v>135</v>
      </c>
      <c r="CT93" s="2" t="s">
        <v>135</v>
      </c>
      <c r="CU93" s="2" t="s">
        <v>135</v>
      </c>
      <c r="CV93" s="2" t="s">
        <v>135</v>
      </c>
      <c r="CW93" s="2" t="s">
        <v>135</v>
      </c>
      <c r="CX93" s="2" t="s">
        <v>135</v>
      </c>
      <c r="CY93" s="2" t="s">
        <v>135</v>
      </c>
      <c r="CZ93" s="2" t="s">
        <v>135</v>
      </c>
      <c r="DA93" s="2" t="s">
        <v>135</v>
      </c>
      <c r="DB93" s="2" t="s">
        <v>135</v>
      </c>
    </row>
    <row r="94" spans="1:106">
      <c r="A94" s="61" t="s">
        <v>132</v>
      </c>
      <c r="B94" s="62">
        <v>7.21</v>
      </c>
      <c r="C94" s="66">
        <v>17.600000000000001</v>
      </c>
      <c r="D94" s="62">
        <v>3.53</v>
      </c>
      <c r="E94" s="62">
        <v>2.04</v>
      </c>
      <c r="F94" s="66">
        <v>40</v>
      </c>
      <c r="G94" s="66">
        <v>11.7</v>
      </c>
      <c r="H94" s="50">
        <f t="shared" si="72"/>
        <v>1.7303921568627449</v>
      </c>
      <c r="J94" s="57"/>
      <c r="K94" s="57" t="s">
        <v>132</v>
      </c>
      <c r="L94" s="2">
        <v>526</v>
      </c>
      <c r="M94" s="2">
        <v>481</v>
      </c>
      <c r="N94" s="2">
        <v>465</v>
      </c>
      <c r="O94" s="2">
        <v>448</v>
      </c>
      <c r="P94" s="2">
        <v>429</v>
      </c>
      <c r="Q94" s="2">
        <v>409</v>
      </c>
      <c r="R94" s="2">
        <v>388</v>
      </c>
      <c r="S94" s="2">
        <v>366</v>
      </c>
      <c r="T94" s="2">
        <v>343</v>
      </c>
      <c r="U94" s="2">
        <v>321</v>
      </c>
      <c r="V94" s="2">
        <v>298</v>
      </c>
      <c r="W94" s="2">
        <v>275</v>
      </c>
      <c r="X94" s="2">
        <v>253</v>
      </c>
      <c r="Y94" s="2">
        <v>232</v>
      </c>
      <c r="Z94" s="2">
        <v>211</v>
      </c>
      <c r="AA94" s="2">
        <v>191</v>
      </c>
      <c r="AB94" s="2">
        <f t="shared" si="52"/>
        <v>174.5</v>
      </c>
      <c r="AC94" s="2">
        <v>158</v>
      </c>
      <c r="AD94" s="2">
        <f t="shared" si="53"/>
        <v>145.5</v>
      </c>
      <c r="AE94" s="2">
        <v>133</v>
      </c>
      <c r="AF94" s="2">
        <f t="shared" si="54"/>
        <v>123</v>
      </c>
      <c r="AG94" s="2">
        <v>113</v>
      </c>
      <c r="AH94" s="2">
        <f t="shared" si="55"/>
        <v>105.2</v>
      </c>
      <c r="AI94" s="2">
        <v>97.4</v>
      </c>
      <c r="AJ94" s="2">
        <f t="shared" si="56"/>
        <v>91.15</v>
      </c>
      <c r="AK94" s="2">
        <v>84.9</v>
      </c>
      <c r="AL94" s="2">
        <f t="shared" si="57"/>
        <v>415.45</v>
      </c>
      <c r="AM94" s="2">
        <v>746</v>
      </c>
      <c r="AN94" s="2">
        <f>(AM94+AO94)/2</f>
        <v>406.05</v>
      </c>
      <c r="AO94" s="2">
        <v>66.099999999999994</v>
      </c>
      <c r="AP94" s="2" t="s">
        <v>135</v>
      </c>
      <c r="AQ94" s="2" t="s">
        <v>135</v>
      </c>
      <c r="AR94" s="2" t="s">
        <v>135</v>
      </c>
      <c r="AS94" s="2" t="s">
        <v>135</v>
      </c>
      <c r="AT94" s="2" t="s">
        <v>135</v>
      </c>
      <c r="AU94" s="2" t="s">
        <v>135</v>
      </c>
      <c r="AV94" s="2" t="s">
        <v>135</v>
      </c>
      <c r="AW94" s="2" t="s">
        <v>135</v>
      </c>
      <c r="AX94" s="2" t="s">
        <v>135</v>
      </c>
      <c r="AY94" s="2" t="s">
        <v>135</v>
      </c>
      <c r="AZ94" s="2" t="s">
        <v>135</v>
      </c>
      <c r="BA94" s="2" t="s">
        <v>135</v>
      </c>
      <c r="BB94" s="2" t="s">
        <v>135</v>
      </c>
      <c r="BC94" s="2" t="s">
        <v>135</v>
      </c>
      <c r="BD94" s="2" t="s">
        <v>135</v>
      </c>
      <c r="BE94" s="2" t="s">
        <v>135</v>
      </c>
      <c r="BH94" s="57" t="s">
        <v>132</v>
      </c>
      <c r="BI94" s="2">
        <v>350</v>
      </c>
      <c r="BJ94" s="2">
        <v>320</v>
      </c>
      <c r="BK94" s="2">
        <v>309</v>
      </c>
      <c r="BL94" s="2">
        <v>298</v>
      </c>
      <c r="BM94" s="2">
        <v>285</v>
      </c>
      <c r="BN94" s="2">
        <v>272</v>
      </c>
      <c r="BO94" s="2">
        <v>258</v>
      </c>
      <c r="BP94" s="2">
        <v>243</v>
      </c>
      <c r="BQ94" s="2">
        <v>228</v>
      </c>
      <c r="BR94" s="2">
        <v>213</v>
      </c>
      <c r="BS94" s="2">
        <v>198</v>
      </c>
      <c r="BT94" s="2">
        <v>183</v>
      </c>
      <c r="BU94" s="2">
        <v>169</v>
      </c>
      <c r="BV94" s="2">
        <v>154</v>
      </c>
      <c r="BW94" s="2">
        <v>141</v>
      </c>
      <c r="BX94" s="2">
        <v>127</v>
      </c>
      <c r="BY94" s="2">
        <f t="shared" si="62"/>
        <v>116</v>
      </c>
      <c r="BZ94" s="2">
        <v>105</v>
      </c>
      <c r="CA94" s="2">
        <f t="shared" si="63"/>
        <v>96.6</v>
      </c>
      <c r="CB94" s="2">
        <v>88.2</v>
      </c>
      <c r="CC94" s="2">
        <f t="shared" si="64"/>
        <v>81.7</v>
      </c>
      <c r="CD94" s="2">
        <v>75.2</v>
      </c>
      <c r="CE94" s="2">
        <f t="shared" si="65"/>
        <v>70</v>
      </c>
      <c r="CF94" s="2">
        <v>64.8</v>
      </c>
      <c r="CG94" s="2">
        <f t="shared" si="66"/>
        <v>60.65</v>
      </c>
      <c r="CH94" s="2">
        <v>56.5</v>
      </c>
      <c r="CI94" s="2">
        <f t="shared" si="67"/>
        <v>53.05</v>
      </c>
      <c r="CJ94" s="2">
        <v>49.6</v>
      </c>
      <c r="CK94" s="2">
        <f>(CJ94+CL94)/2</f>
        <v>46.8</v>
      </c>
      <c r="CL94" s="2">
        <v>44</v>
      </c>
      <c r="CM94" s="2" t="s">
        <v>135</v>
      </c>
      <c r="CN94" s="2" t="s">
        <v>135</v>
      </c>
      <c r="CO94" s="2" t="s">
        <v>135</v>
      </c>
      <c r="CP94" s="2" t="s">
        <v>135</v>
      </c>
      <c r="CQ94" s="2" t="s">
        <v>135</v>
      </c>
      <c r="CR94" s="2" t="s">
        <v>135</v>
      </c>
      <c r="CS94" s="2" t="s">
        <v>135</v>
      </c>
      <c r="CT94" s="2" t="s">
        <v>135</v>
      </c>
      <c r="CU94" s="2" t="s">
        <v>135</v>
      </c>
      <c r="CV94" s="2" t="s">
        <v>135</v>
      </c>
      <c r="CW94" s="2" t="s">
        <v>135</v>
      </c>
      <c r="CX94" s="2" t="s">
        <v>135</v>
      </c>
      <c r="CY94" s="2" t="s">
        <v>135</v>
      </c>
      <c r="CZ94" s="2" t="s">
        <v>135</v>
      </c>
      <c r="DA94" s="2" t="s">
        <v>135</v>
      </c>
      <c r="DB94" s="2" t="s">
        <v>135</v>
      </c>
    </row>
    <row r="95" spans="1:106">
      <c r="A95" s="61" t="s">
        <v>133</v>
      </c>
      <c r="B95" s="62">
        <v>8.1</v>
      </c>
      <c r="C95" s="66">
        <v>20.5</v>
      </c>
      <c r="D95" s="62">
        <v>3.51</v>
      </c>
      <c r="E95" s="62">
        <v>2.0299999999999998</v>
      </c>
      <c r="F95" s="66">
        <v>35</v>
      </c>
      <c r="G95" s="66">
        <v>10.3</v>
      </c>
      <c r="H95" s="50">
        <f t="shared" si="72"/>
        <v>1.729064039408867</v>
      </c>
      <c r="J95" s="57"/>
      <c r="K95" s="57" t="s">
        <v>133</v>
      </c>
      <c r="L95" s="2">
        <v>463</v>
      </c>
      <c r="M95" s="2">
        <v>423</v>
      </c>
      <c r="N95" s="2">
        <v>409</v>
      </c>
      <c r="O95" s="2">
        <v>394</v>
      </c>
      <c r="P95" s="2">
        <v>377</v>
      </c>
      <c r="Q95" s="2">
        <v>359</v>
      </c>
      <c r="R95" s="2">
        <v>340</v>
      </c>
      <c r="S95" s="2">
        <v>321</v>
      </c>
      <c r="T95" s="2">
        <v>301</v>
      </c>
      <c r="U95" s="2">
        <v>281</v>
      </c>
      <c r="V95" s="2">
        <v>261</v>
      </c>
      <c r="W95" s="2">
        <v>241</v>
      </c>
      <c r="X95" s="2">
        <v>221</v>
      </c>
      <c r="Y95" s="2">
        <v>203</v>
      </c>
      <c r="Z95" s="2">
        <v>184</v>
      </c>
      <c r="AA95" s="2">
        <v>166</v>
      </c>
      <c r="AB95" s="2">
        <f t="shared" si="52"/>
        <v>152</v>
      </c>
      <c r="AC95" s="2">
        <v>138</v>
      </c>
      <c r="AD95" s="2">
        <f t="shared" si="53"/>
        <v>127</v>
      </c>
      <c r="AE95" s="2">
        <v>116</v>
      </c>
      <c r="AF95" s="2">
        <f t="shared" si="54"/>
        <v>107.25</v>
      </c>
      <c r="AG95" s="2">
        <v>98.5</v>
      </c>
      <c r="AH95" s="2">
        <f t="shared" si="55"/>
        <v>91.7</v>
      </c>
      <c r="AI95" s="2">
        <v>84.9</v>
      </c>
      <c r="AJ95" s="2">
        <f t="shared" si="56"/>
        <v>79.45</v>
      </c>
      <c r="AK95" s="2">
        <v>74</v>
      </c>
      <c r="AL95" s="2">
        <f t="shared" si="57"/>
        <v>69.5</v>
      </c>
      <c r="AM95" s="2">
        <v>65</v>
      </c>
      <c r="AN95" s="2" t="s">
        <v>135</v>
      </c>
      <c r="AO95" s="2" t="s">
        <v>135</v>
      </c>
      <c r="AP95" s="2" t="s">
        <v>135</v>
      </c>
      <c r="AQ95" s="2" t="s">
        <v>135</v>
      </c>
      <c r="AR95" s="2" t="s">
        <v>135</v>
      </c>
      <c r="AS95" s="2" t="s">
        <v>135</v>
      </c>
      <c r="AT95" s="2" t="s">
        <v>135</v>
      </c>
      <c r="AU95" s="2" t="s">
        <v>135</v>
      </c>
      <c r="AV95" s="2" t="s">
        <v>135</v>
      </c>
      <c r="AW95" s="2" t="s">
        <v>135</v>
      </c>
      <c r="AX95" s="2" t="s">
        <v>135</v>
      </c>
      <c r="AY95" s="2" t="s">
        <v>135</v>
      </c>
      <c r="AZ95" s="2" t="s">
        <v>135</v>
      </c>
      <c r="BA95" s="2" t="s">
        <v>135</v>
      </c>
      <c r="BB95" s="2" t="s">
        <v>135</v>
      </c>
      <c r="BC95" s="2" t="s">
        <v>135</v>
      </c>
      <c r="BD95" s="2" t="s">
        <v>135</v>
      </c>
      <c r="BE95" s="2" t="s">
        <v>135</v>
      </c>
      <c r="BH95" s="57" t="s">
        <v>133</v>
      </c>
      <c r="BI95" s="2">
        <v>308</v>
      </c>
      <c r="BJ95" s="2">
        <v>281</v>
      </c>
      <c r="BK95" s="2">
        <v>272</v>
      </c>
      <c r="BL95" s="2">
        <v>262</v>
      </c>
      <c r="BM95" s="2">
        <v>251</v>
      </c>
      <c r="BN95" s="2">
        <v>239</v>
      </c>
      <c r="BO95" s="2">
        <v>226</v>
      </c>
      <c r="BP95" s="2">
        <v>213</v>
      </c>
      <c r="BQ95" s="2">
        <v>200</v>
      </c>
      <c r="BR95" s="2">
        <v>187</v>
      </c>
      <c r="BS95" s="2">
        <v>174</v>
      </c>
      <c r="BT95" s="2">
        <v>160</v>
      </c>
      <c r="BU95" s="2">
        <v>147</v>
      </c>
      <c r="BV95" s="2">
        <v>135</v>
      </c>
      <c r="BW95" s="2">
        <v>123</v>
      </c>
      <c r="BX95" s="2">
        <v>111</v>
      </c>
      <c r="BY95" s="2">
        <f t="shared" si="62"/>
        <v>101.25</v>
      </c>
      <c r="BZ95" s="2">
        <v>91.5</v>
      </c>
      <c r="CA95" s="2">
        <f t="shared" si="63"/>
        <v>84.2</v>
      </c>
      <c r="CB95" s="2">
        <v>76.900000000000006</v>
      </c>
      <c r="CC95" s="2">
        <f t="shared" si="64"/>
        <v>71.2</v>
      </c>
      <c r="CD95" s="2">
        <v>65.5</v>
      </c>
      <c r="CE95" s="2">
        <f t="shared" si="65"/>
        <v>61</v>
      </c>
      <c r="CF95" s="2">
        <v>56.5</v>
      </c>
      <c r="CG95" s="2">
        <f t="shared" si="66"/>
        <v>52.85</v>
      </c>
      <c r="CH95" s="2">
        <v>49.2</v>
      </c>
      <c r="CI95" s="2">
        <f t="shared" si="67"/>
        <v>46.25</v>
      </c>
      <c r="CJ95" s="2">
        <v>43.3</v>
      </c>
      <c r="CK95" s="2" t="s">
        <v>135</v>
      </c>
      <c r="CL95" s="2" t="s">
        <v>135</v>
      </c>
      <c r="CM95" s="2" t="s">
        <v>135</v>
      </c>
      <c r="CN95" s="2" t="s">
        <v>135</v>
      </c>
      <c r="CO95" s="2" t="s">
        <v>135</v>
      </c>
      <c r="CP95" s="2" t="s">
        <v>135</v>
      </c>
      <c r="CQ95" s="2" t="s">
        <v>135</v>
      </c>
      <c r="CR95" s="2" t="s">
        <v>135</v>
      </c>
      <c r="CS95" s="2" t="s">
        <v>135</v>
      </c>
      <c r="CT95" s="2" t="s">
        <v>135</v>
      </c>
      <c r="CU95" s="2" t="s">
        <v>135</v>
      </c>
      <c r="CV95" s="2" t="s">
        <v>135</v>
      </c>
      <c r="CW95" s="2" t="s">
        <v>135</v>
      </c>
      <c r="CX95" s="2" t="s">
        <v>135</v>
      </c>
      <c r="CY95" s="2" t="s">
        <v>135</v>
      </c>
      <c r="CZ95" s="2" t="s">
        <v>135</v>
      </c>
      <c r="DA95" s="2" t="s">
        <v>135</v>
      </c>
      <c r="DB95" s="2" t="s">
        <v>135</v>
      </c>
    </row>
    <row r="96" spans="1:106">
      <c r="A96" s="61" t="s">
        <v>134</v>
      </c>
      <c r="B96" s="62">
        <v>9.19</v>
      </c>
      <c r="C96" s="66">
        <v>22.3</v>
      </c>
      <c r="D96" s="62">
        <v>3.47</v>
      </c>
      <c r="E96" s="62">
        <v>2.02</v>
      </c>
      <c r="F96" s="66">
        <v>31</v>
      </c>
      <c r="G96" s="62">
        <v>9.1300000000000008</v>
      </c>
      <c r="H96" s="50">
        <f t="shared" si="72"/>
        <v>1.7178217821782178</v>
      </c>
      <c r="J96" s="57"/>
      <c r="K96" s="57" t="s">
        <v>134</v>
      </c>
      <c r="L96" s="2">
        <v>411</v>
      </c>
      <c r="M96" s="2">
        <v>374</v>
      </c>
      <c r="N96" s="2">
        <v>362</v>
      </c>
      <c r="O96" s="2">
        <v>348</v>
      </c>
      <c r="P96" s="2">
        <v>333</v>
      </c>
      <c r="Q96" s="2">
        <v>317</v>
      </c>
      <c r="R96" s="2">
        <v>301</v>
      </c>
      <c r="S96" s="2">
        <v>283</v>
      </c>
      <c r="T96" s="2">
        <v>266</v>
      </c>
      <c r="U96" s="2">
        <v>248</v>
      </c>
      <c r="V96" s="2">
        <v>230</v>
      </c>
      <c r="W96" s="2">
        <v>212</v>
      </c>
      <c r="X96" s="2">
        <v>195</v>
      </c>
      <c r="Y96" s="2">
        <v>178</v>
      </c>
      <c r="Z96" s="2">
        <v>162</v>
      </c>
      <c r="AA96" s="2">
        <v>146</v>
      </c>
      <c r="AB96" s="2">
        <f t="shared" si="52"/>
        <v>133.5</v>
      </c>
      <c r="AC96" s="2">
        <v>121</v>
      </c>
      <c r="AD96" s="2">
        <f t="shared" si="53"/>
        <v>111</v>
      </c>
      <c r="AE96" s="2">
        <v>101</v>
      </c>
      <c r="AF96" s="2">
        <f t="shared" si="54"/>
        <v>93.75</v>
      </c>
      <c r="AG96" s="2">
        <v>86.5</v>
      </c>
      <c r="AH96" s="2">
        <f t="shared" si="55"/>
        <v>80.5</v>
      </c>
      <c r="AI96" s="2">
        <v>74.5</v>
      </c>
      <c r="AJ96" s="2">
        <f t="shared" si="56"/>
        <v>69.7</v>
      </c>
      <c r="AK96" s="2">
        <v>64.900000000000006</v>
      </c>
      <c r="AL96" s="2">
        <f t="shared" si="57"/>
        <v>61</v>
      </c>
      <c r="AM96" s="2">
        <v>57.1</v>
      </c>
      <c r="AN96" s="2" t="s">
        <v>135</v>
      </c>
      <c r="AO96" s="2" t="s">
        <v>135</v>
      </c>
      <c r="AP96" s="2" t="s">
        <v>135</v>
      </c>
      <c r="AQ96" s="2" t="s">
        <v>135</v>
      </c>
      <c r="AR96" s="2" t="s">
        <v>135</v>
      </c>
      <c r="AS96" s="2" t="s">
        <v>135</v>
      </c>
      <c r="AT96" s="2" t="s">
        <v>135</v>
      </c>
      <c r="AU96" s="2" t="s">
        <v>135</v>
      </c>
      <c r="AV96" s="2" t="s">
        <v>135</v>
      </c>
      <c r="AW96" s="2" t="s">
        <v>135</v>
      </c>
      <c r="AX96" s="2" t="s">
        <v>135</v>
      </c>
      <c r="AY96" s="2" t="s">
        <v>135</v>
      </c>
      <c r="AZ96" s="2" t="s">
        <v>135</v>
      </c>
      <c r="BA96" s="2" t="s">
        <v>135</v>
      </c>
      <c r="BB96" s="2" t="s">
        <v>135</v>
      </c>
      <c r="BC96" s="2" t="s">
        <v>135</v>
      </c>
      <c r="BD96" s="2" t="s">
        <v>135</v>
      </c>
      <c r="BE96" s="2" t="s">
        <v>135</v>
      </c>
      <c r="BH96" s="57" t="s">
        <v>134</v>
      </c>
      <c r="BI96" s="2">
        <v>273</v>
      </c>
      <c r="BJ96" s="2">
        <v>249</v>
      </c>
      <c r="BK96" s="2">
        <v>241</v>
      </c>
      <c r="BL96" s="2">
        <v>232</v>
      </c>
      <c r="BM96" s="2">
        <v>222</v>
      </c>
      <c r="BN96" s="2">
        <v>211</v>
      </c>
      <c r="BO96" s="2">
        <v>200</v>
      </c>
      <c r="BP96" s="2">
        <v>189</v>
      </c>
      <c r="BQ96" s="2">
        <v>177</v>
      </c>
      <c r="BR96" s="2">
        <v>165</v>
      </c>
      <c r="BS96" s="2">
        <v>153</v>
      </c>
      <c r="BT96" s="2">
        <v>141</v>
      </c>
      <c r="BU96" s="2">
        <v>130</v>
      </c>
      <c r="BV96" s="2">
        <v>118</v>
      </c>
      <c r="BW96" s="2">
        <v>108</v>
      </c>
      <c r="BX96" s="2">
        <v>97.2</v>
      </c>
      <c r="BY96" s="2">
        <f>(BX96+BZ96)/2</f>
        <v>88.75</v>
      </c>
      <c r="BZ96" s="2">
        <v>80.3</v>
      </c>
      <c r="CA96" s="2">
        <f t="shared" si="63"/>
        <v>73.900000000000006</v>
      </c>
      <c r="CB96" s="2">
        <v>67.5</v>
      </c>
      <c r="CC96" s="2">
        <f t="shared" si="64"/>
        <v>62.5</v>
      </c>
      <c r="CD96" s="2">
        <v>57.5</v>
      </c>
      <c r="CE96" s="2">
        <f t="shared" si="65"/>
        <v>53.55</v>
      </c>
      <c r="CF96" s="2">
        <v>49.6</v>
      </c>
      <c r="CG96" s="2">
        <f t="shared" si="66"/>
        <v>46.400000000000006</v>
      </c>
      <c r="CH96" s="2">
        <v>43.2</v>
      </c>
      <c r="CI96" s="2">
        <f t="shared" si="67"/>
        <v>40.6</v>
      </c>
      <c r="CJ96" s="2">
        <v>38</v>
      </c>
      <c r="CK96" s="2" t="s">
        <v>135</v>
      </c>
      <c r="CL96" s="2" t="s">
        <v>135</v>
      </c>
      <c r="CM96" s="2" t="s">
        <v>135</v>
      </c>
      <c r="CN96" s="2" t="s">
        <v>135</v>
      </c>
      <c r="CO96" s="2" t="s">
        <v>135</v>
      </c>
      <c r="CP96" s="2" t="s">
        <v>135</v>
      </c>
      <c r="CQ96" s="2" t="s">
        <v>135</v>
      </c>
      <c r="CR96" s="2" t="s">
        <v>135</v>
      </c>
      <c r="CS96" s="2" t="s">
        <v>135</v>
      </c>
      <c r="CT96" s="2" t="s">
        <v>135</v>
      </c>
      <c r="CU96" s="2" t="s">
        <v>135</v>
      </c>
      <c r="CV96" s="2" t="s">
        <v>135</v>
      </c>
      <c r="CW96" s="2" t="s">
        <v>135</v>
      </c>
      <c r="CX96" s="2" t="s">
        <v>135</v>
      </c>
      <c r="CY96" s="2" t="s">
        <v>135</v>
      </c>
      <c r="CZ96" s="2" t="s">
        <v>135</v>
      </c>
      <c r="DA96" s="2" t="s">
        <v>135</v>
      </c>
      <c r="DB96" s="2" t="s">
        <v>135</v>
      </c>
    </row>
    <row r="97" spans="1:15">
      <c r="A97" s="57"/>
      <c r="B97" s="58"/>
      <c r="C97" s="59"/>
      <c r="D97" s="58"/>
      <c r="E97" s="58"/>
      <c r="F97" s="59"/>
      <c r="G97" s="58"/>
      <c r="H97" s="58"/>
      <c r="J97" s="57"/>
      <c r="N97" s="57"/>
    </row>
    <row r="98" spans="1:15">
      <c r="A98" s="57"/>
      <c r="B98" s="58"/>
      <c r="C98" s="59"/>
      <c r="D98" s="58"/>
      <c r="E98" s="58"/>
      <c r="F98" s="59"/>
      <c r="G98" s="58"/>
      <c r="H98" s="58"/>
      <c r="J98" s="57"/>
      <c r="L98" s="57"/>
      <c r="O98" s="57"/>
    </row>
    <row r="99" spans="1:15">
      <c r="A99" s="57"/>
      <c r="B99" s="58"/>
      <c r="C99" s="59"/>
      <c r="D99" s="58"/>
      <c r="E99" s="58"/>
      <c r="F99" s="59"/>
      <c r="G99" s="58"/>
      <c r="H99" s="58"/>
      <c r="J99" s="57"/>
      <c r="L99" s="57"/>
      <c r="O99" s="57"/>
    </row>
    <row r="100" spans="1:15">
      <c r="A100" s="57"/>
      <c r="B100" s="58"/>
      <c r="C100" s="59"/>
      <c r="D100" s="58"/>
      <c r="E100" s="58"/>
      <c r="F100" s="59"/>
      <c r="G100" s="58"/>
      <c r="H100" s="58"/>
      <c r="J100" s="57"/>
      <c r="L100" s="57"/>
      <c r="O100" s="57"/>
    </row>
    <row r="101" spans="1:15">
      <c r="A101" s="57"/>
      <c r="B101" s="58"/>
      <c r="C101" s="59"/>
      <c r="D101" s="58"/>
      <c r="E101" s="60"/>
      <c r="F101" s="59"/>
      <c r="G101" s="58"/>
      <c r="H101" s="58"/>
      <c r="J101" s="57"/>
      <c r="L101" s="57"/>
      <c r="O101" s="57"/>
    </row>
    <row r="102" spans="1:15">
      <c r="A102" s="57"/>
      <c r="B102" s="58"/>
      <c r="C102" s="59"/>
      <c r="D102" s="58"/>
      <c r="E102" s="60"/>
      <c r="F102" s="59"/>
      <c r="G102" s="58"/>
      <c r="H102" s="58"/>
      <c r="J102" s="57"/>
      <c r="L102" s="57"/>
      <c r="O102" s="57"/>
    </row>
    <row r="103" spans="1:15">
      <c r="A103" s="57"/>
      <c r="B103" s="58"/>
      <c r="C103" s="59"/>
      <c r="D103" s="58"/>
      <c r="E103" s="60"/>
      <c r="F103" s="59"/>
      <c r="G103" s="58"/>
      <c r="H103" s="58"/>
      <c r="J103" s="57"/>
      <c r="L103" s="57"/>
      <c r="O103" s="57"/>
    </row>
    <row r="104" spans="1:15">
      <c r="L104" s="57"/>
      <c r="O104" s="57"/>
    </row>
    <row r="105" spans="1:15">
      <c r="L105" s="57"/>
      <c r="O105" s="57"/>
    </row>
    <row r="106" spans="1:15">
      <c r="L106" s="57"/>
      <c r="O106" s="57"/>
    </row>
    <row r="107" spans="1:15">
      <c r="L107" s="57"/>
      <c r="O107" s="57"/>
    </row>
    <row r="108" spans="1:15">
      <c r="L108" s="57"/>
      <c r="O108" s="57"/>
    </row>
    <row r="109" spans="1:15">
      <c r="L109" s="57"/>
      <c r="O109" s="57"/>
    </row>
    <row r="110" spans="1:15">
      <c r="L110" s="57"/>
      <c r="O110" s="57"/>
    </row>
    <row r="111" spans="1:15">
      <c r="O111" s="57"/>
    </row>
  </sheetData>
  <mergeCells count="40">
    <mergeCell ref="BX6:CC6"/>
    <mergeCell ref="CE6:CJ6"/>
    <mergeCell ref="P8:Q10"/>
    <mergeCell ref="W8:X10"/>
    <mergeCell ref="AD8:AE10"/>
    <mergeCell ref="AK8:AL10"/>
    <mergeCell ref="BN8:BO10"/>
    <mergeCell ref="BU8:BV10"/>
    <mergeCell ref="CB8:CC10"/>
    <mergeCell ref="CI8:CJ10"/>
    <mergeCell ref="L6:Q6"/>
    <mergeCell ref="S6:X6"/>
    <mergeCell ref="Z6:AE6"/>
    <mergeCell ref="AG6:AL6"/>
    <mergeCell ref="BJ6:BO6"/>
    <mergeCell ref="BQ6:BV6"/>
    <mergeCell ref="CB12:CC14"/>
    <mergeCell ref="CI12:CJ14"/>
    <mergeCell ref="L16:Q16"/>
    <mergeCell ref="S16:X16"/>
    <mergeCell ref="Z16:AE16"/>
    <mergeCell ref="AG16:AL16"/>
    <mergeCell ref="BJ16:BO16"/>
    <mergeCell ref="BQ16:BV16"/>
    <mergeCell ref="BX16:CC16"/>
    <mergeCell ref="CE16:CJ16"/>
    <mergeCell ref="P12:Q14"/>
    <mergeCell ref="W12:X14"/>
    <mergeCell ref="AD12:AE14"/>
    <mergeCell ref="AK12:AL14"/>
    <mergeCell ref="BN12:BO14"/>
    <mergeCell ref="BU12:BV14"/>
    <mergeCell ref="BX18:CC18"/>
    <mergeCell ref="CE18:CJ18"/>
    <mergeCell ref="L18:Q18"/>
    <mergeCell ref="S18:X18"/>
    <mergeCell ref="Z18:AE18"/>
    <mergeCell ref="AG18:AL18"/>
    <mergeCell ref="BJ18:BO18"/>
    <mergeCell ref="BQ18:BV18"/>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Database A</vt:lpstr>
      <vt:lpstr>Database 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Edward Gabriel Enano</cp:lastModifiedBy>
  <dcterms:created xsi:type="dcterms:W3CDTF">2022-05-06T01:29:53Z</dcterms:created>
  <dcterms:modified xsi:type="dcterms:W3CDTF">2025-05-12T20:25:51Z</dcterms:modified>
</cp:coreProperties>
</file>