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jiga\Desktop\"/>
    </mc:Choice>
  </mc:AlternateContent>
  <xr:revisionPtr revIDLastSave="0" documentId="13_ncr:1_{889EA2B0-0BF2-4BDD-A4DA-E0BDFCD60B1F}" xr6:coauthVersionLast="47" xr6:coauthVersionMax="47" xr10:uidLastSave="{00000000-0000-0000-0000-000000000000}"/>
  <bookViews>
    <workbookView xWindow="-120" yWindow="-120" windowWidth="23280" windowHeight="14880" activeTab="2" xr2:uid="{00000000-000D-0000-FFFF-FFFF00000000}"/>
  </bookViews>
  <sheets>
    <sheet name="リスト" sheetId="2" r:id="rId1"/>
    <sheet name="統計" sheetId="3" r:id="rId2"/>
    <sheet name="レシート" sheetId="1" r:id="rId3"/>
    <sheet name="家計簿" sheetId="6" r:id="rId4"/>
  </sheets>
  <definedNames>
    <definedName name="_xlnm._FilterDatabase" localSheetId="2" hidden="1">レシート!$A$1:$E$1</definedName>
    <definedName name="_xlnm._FilterDatabase" localSheetId="3" hidden="1">家計簿!$A$4:$I$4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K5" i="6"/>
  <c r="L5" i="6"/>
  <c r="J5" i="6"/>
  <c r="F36" i="6"/>
  <c r="G36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2" i="1"/>
  <c r="C18" i="1"/>
  <c r="C17" i="1"/>
  <c r="C16" i="1"/>
  <c r="C6" i="1"/>
  <c r="C5" i="1"/>
  <c r="C4" i="1"/>
  <c r="C3" i="1"/>
  <c r="C2" i="1"/>
  <c r="B36" i="6"/>
  <c r="D36" i="6" s="1"/>
  <c r="C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B6" i="6"/>
  <c r="D6" i="6" s="1"/>
  <c r="U5" i="6"/>
  <c r="T5" i="6"/>
  <c r="S5" i="6"/>
  <c r="R5" i="6"/>
  <c r="Q5" i="6"/>
  <c r="P5" i="6"/>
  <c r="O5" i="6"/>
  <c r="N5" i="6"/>
  <c r="M5" i="6"/>
  <c r="H5" i="6"/>
  <c r="I5" i="6" s="1"/>
  <c r="D5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H36" i="6" l="1"/>
  <c r="V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</calcChain>
</file>

<file path=xl/sharedStrings.xml><?xml version="1.0" encoding="utf-8"?>
<sst xmlns="http://schemas.openxmlformats.org/spreadsheetml/2006/main" count="118" uniqueCount="68">
  <si>
    <t>ギョーザ</t>
    <phoneticPr fontId="1"/>
  </si>
  <si>
    <t>もやし</t>
    <phoneticPr fontId="1"/>
  </si>
  <si>
    <t>そうめん</t>
    <phoneticPr fontId="1"/>
  </si>
  <si>
    <t>ウィンナー</t>
    <phoneticPr fontId="1"/>
  </si>
  <si>
    <t>日時</t>
    <rPh sb="0" eb="2">
      <t>ニチジ</t>
    </rPh>
    <phoneticPr fontId="1"/>
  </si>
  <si>
    <t>価格</t>
    <rPh sb="0" eb="2">
      <t>カカク</t>
    </rPh>
    <phoneticPr fontId="1"/>
  </si>
  <si>
    <t>品目</t>
    <rPh sb="0" eb="2">
      <t>ヒンモク</t>
    </rPh>
    <phoneticPr fontId="1"/>
  </si>
  <si>
    <t>分類</t>
    <rPh sb="0" eb="2">
      <t>ブンルイ</t>
    </rPh>
    <phoneticPr fontId="1"/>
  </si>
  <si>
    <t>食品</t>
  </si>
  <si>
    <t>食品</t>
    <rPh sb="0" eb="2">
      <t>ショクヒン</t>
    </rPh>
    <phoneticPr fontId="1"/>
  </si>
  <si>
    <t>交際費</t>
  </si>
  <si>
    <t>交際費</t>
    <rPh sb="0" eb="3">
      <t>コウサイヒ</t>
    </rPh>
    <phoneticPr fontId="1"/>
  </si>
  <si>
    <t>趣味</t>
    <rPh sb="0" eb="2">
      <t>シュミ</t>
    </rPh>
    <phoneticPr fontId="1"/>
  </si>
  <si>
    <t>雑費</t>
  </si>
  <si>
    <t>雑費</t>
    <rPh sb="0" eb="2">
      <t>ザッピ</t>
    </rPh>
    <phoneticPr fontId="1"/>
  </si>
  <si>
    <t>教育費</t>
    <rPh sb="0" eb="3">
      <t>キョウイクヒ</t>
    </rPh>
    <phoneticPr fontId="1"/>
  </si>
  <si>
    <t>交通費</t>
    <rPh sb="0" eb="3">
      <t>コウツウヒ</t>
    </rPh>
    <phoneticPr fontId="1"/>
  </si>
  <si>
    <t>ｶｯﾄﾊﾟｰﾏ</t>
    <phoneticPr fontId="1"/>
  </si>
  <si>
    <t>税</t>
    <rPh sb="0" eb="1">
      <t>ゼイ</t>
    </rPh>
    <phoneticPr fontId="1"/>
  </si>
  <si>
    <t>ﾄｲﾚｸﾘｰﾅｰ</t>
    <phoneticPr fontId="1"/>
  </si>
  <si>
    <t>舌磨き</t>
    <rPh sb="0" eb="2">
      <t>シタミガ</t>
    </rPh>
    <phoneticPr fontId="1"/>
  </si>
  <si>
    <t>ﾎﾟﾘｴﾁ袋</t>
    <rPh sb="5" eb="6">
      <t>ブクロ</t>
    </rPh>
    <phoneticPr fontId="1"/>
  </si>
  <si>
    <t>排水口ｸﾘｰﾅｰ</t>
    <rPh sb="0" eb="3">
      <t>ハイスイコウ</t>
    </rPh>
    <phoneticPr fontId="1"/>
  </si>
  <si>
    <t>柔軟剤</t>
    <rPh sb="0" eb="3">
      <t>ジュウナンザイ</t>
    </rPh>
    <phoneticPr fontId="1"/>
  </si>
  <si>
    <t>ﾊﾟﾝ</t>
    <phoneticPr fontId="1"/>
  </si>
  <si>
    <t>じゃがりこ</t>
    <phoneticPr fontId="1"/>
  </si>
  <si>
    <t>ｱｲｽﾎﾞｯｸｽ</t>
    <phoneticPr fontId="1"/>
  </si>
  <si>
    <t>三ツ矢ｻｲﾀﾞｰ</t>
    <rPh sb="0" eb="1">
      <t>ミ</t>
    </rPh>
    <rPh sb="2" eb="3">
      <t>ヤ</t>
    </rPh>
    <phoneticPr fontId="1"/>
  </si>
  <si>
    <t>ｶﾙﾎﾞﾅｰﾗ</t>
    <phoneticPr fontId="1"/>
  </si>
  <si>
    <t>ﾚｼﾞ袋</t>
    <rPh sb="3" eb="4">
      <t>フクロ</t>
    </rPh>
    <phoneticPr fontId="1"/>
  </si>
  <si>
    <t>割引</t>
    <rPh sb="0" eb="2">
      <t>ワリビキ</t>
    </rPh>
    <phoneticPr fontId="1"/>
  </si>
  <si>
    <t>行ラベル</t>
  </si>
  <si>
    <t>総計</t>
  </si>
  <si>
    <t>列ラベル</t>
  </si>
  <si>
    <t>ｼﾞｭｰｽ</t>
    <phoneticPr fontId="1"/>
  </si>
  <si>
    <t>ﾈｯﾄｶﾌｪ</t>
    <phoneticPr fontId="1"/>
  </si>
  <si>
    <t>歯磨ｾｯﾄ</t>
    <rPh sb="0" eb="2">
      <t>ハミガキ</t>
    </rPh>
    <phoneticPr fontId="1"/>
  </si>
  <si>
    <t>御朱印帳</t>
    <rPh sb="0" eb="4">
      <t>ゴシュインチョウ</t>
    </rPh>
    <phoneticPr fontId="1"/>
  </si>
  <si>
    <t>美術館ﾁｹｯﾄ</t>
    <rPh sb="0" eb="3">
      <t>ビジュツカン</t>
    </rPh>
    <phoneticPr fontId="1"/>
  </si>
  <si>
    <t>ﾎﾞﾃﾞｨｳｫｯｼｭ</t>
    <phoneticPr fontId="1"/>
  </si>
  <si>
    <t>整腸剤</t>
    <rPh sb="0" eb="3">
      <t>セイチョウザイ</t>
    </rPh>
    <phoneticPr fontId="1"/>
  </si>
  <si>
    <t>(空白)</t>
  </si>
  <si>
    <t>目標：</t>
    <rPh sb="0" eb="2">
      <t>モクヒョウ</t>
    </rPh>
    <phoneticPr fontId="1"/>
  </si>
  <si>
    <t>25万のゲーミングPC買う</t>
    <rPh sb="2" eb="3">
      <t>マン</t>
    </rPh>
    <rPh sb="11" eb="12">
      <t>カ</t>
    </rPh>
    <phoneticPr fontId="1"/>
  </si>
  <si>
    <t>銀行口座</t>
    <rPh sb="0" eb="4">
      <t>ギンコウコウザ</t>
    </rPh>
    <phoneticPr fontId="1"/>
  </si>
  <si>
    <t>現金</t>
    <rPh sb="0" eb="2">
      <t>ゲンキン</t>
    </rPh>
    <phoneticPr fontId="1"/>
  </si>
  <si>
    <t>sum</t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</si>
  <si>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</si>
  <si>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</si>
  <si>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小計</t>
    <rPh sb="0" eb="2">
      <t>ショウケイ</t>
    </rPh>
    <phoneticPr fontId="1"/>
  </si>
  <si>
    <t>累計</t>
    <rPh sb="0" eb="2">
      <t>ルイケイ</t>
    </rPh>
    <phoneticPr fontId="1"/>
  </si>
  <si>
    <t>繰越</t>
    <rPh sb="0" eb="2">
      <t>クリコシ</t>
    </rPh>
    <phoneticPr fontId="1"/>
  </si>
  <si>
    <t>計</t>
    <rPh sb="0" eb="1">
      <t>ケイ</t>
    </rPh>
    <phoneticPr fontId="1"/>
  </si>
  <si>
    <t>帳尻合わせ</t>
    <rPh sb="0" eb="2">
      <t>チョウジリ</t>
    </rPh>
    <rPh sb="2" eb="3">
      <t>ア</t>
    </rPh>
    <phoneticPr fontId="1"/>
  </si>
  <si>
    <t>自転車ﾗｲﾄ</t>
    <rPh sb="0" eb="3">
      <t>ジテンシャ</t>
    </rPh>
    <phoneticPr fontId="1"/>
  </si>
  <si>
    <t>整理ﾄﾚｰ</t>
    <rPh sb="0" eb="2">
      <t>セイリ</t>
    </rPh>
    <phoneticPr fontId="1"/>
  </si>
  <si>
    <t>占い本</t>
    <rPh sb="0" eb="1">
      <t>ウラナ</t>
    </rPh>
    <rPh sb="2" eb="3">
      <t>ボン</t>
    </rPh>
    <phoneticPr fontId="1"/>
  </si>
  <si>
    <t>ﾍﾟﾝ立て</t>
    <rPh sb="3" eb="4">
      <t>タテ</t>
    </rPh>
    <phoneticPr fontId="1"/>
  </si>
  <si>
    <t>仕切り板</t>
    <rPh sb="0" eb="2">
      <t>シキ</t>
    </rPh>
    <rPh sb="3" eb="4">
      <t>イタ</t>
    </rPh>
    <phoneticPr fontId="1"/>
  </si>
  <si>
    <t>飯碗</t>
    <rPh sb="0" eb="2">
      <t>メシワン</t>
    </rPh>
    <phoneticPr fontId="1"/>
  </si>
  <si>
    <t>角鉢</t>
    <rPh sb="0" eb="2">
      <t>カクバチ</t>
    </rPh>
    <phoneticPr fontId="1"/>
  </si>
  <si>
    <t>ぞうきん</t>
    <phoneticPr fontId="1"/>
  </si>
  <si>
    <t>印刷</t>
    <rPh sb="0" eb="2">
      <t>インサツ</t>
    </rPh>
    <phoneticPr fontId="1"/>
  </si>
  <si>
    <t>ｾﾛﾃｰﾌﾟ</t>
    <phoneticPr fontId="1"/>
  </si>
  <si>
    <t>ﾉｰﾄ</t>
    <phoneticPr fontId="1"/>
  </si>
  <si>
    <t>価格(整数)</t>
    <rPh sb="0" eb="2">
      <t>カカク</t>
    </rPh>
    <rPh sb="3" eb="5">
      <t>セイスウ</t>
    </rPh>
    <phoneticPr fontId="1"/>
  </si>
  <si>
    <t>合計 / 価格(整数)</t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</si>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</sst>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5" tint="-0.249977111117893"/>
      <name val="游ゴシック"/>
      <family val="3"/>
      <charset val="128"/>
      <scheme val="minor"/>
    </font>
    <font>
      <b/>
      <sz val="11"/>
      <color theme="8" tint="-0.24997711111789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6">
    <xf numFmtId="0" fontId="0" fillId="0" borderId="0" xfId="0"/>
    <xf numFmtId="56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41" fontId="0" fillId="0" borderId="0" xfId="0" applyNumberFormat="1"/>
    <xf numFmtId="0" fontId="0" fillId="0" borderId="1" xfId="0" applyBorder="1"/>
    <xf numFmtId="0" fontId="0" fillId="0" borderId="6" xfId="0" applyBorder="1"/>
    <xf numFmtId="41" fontId="0" fillId="0" borderId="5" xfId="0" applyNumberFormat="1" applyBorder="1"/>
    <xf numFmtId="41" fontId="0" fillId="0" borderId="7" xfId="0" applyNumberFormat="1" applyBorder="1"/>
    <xf numFmtId="41" fontId="0" fillId="0" borderId="2" xfId="0" applyNumberFormat="1" applyBorder="1" applyAlignment="1">
      <alignment horizontal="center"/>
    </xf>
    <xf numFmtId="41" fontId="0" fillId="0" borderId="3" xfId="0" applyNumberFormat="1" applyBorder="1" applyAlignment="1">
      <alignment horizontal="center"/>
    </xf>
    <xf numFmtId="41" fontId="0" fillId="0" borderId="4" xfId="0" applyNumberFormat="1" applyBorder="1" applyAlignment="1">
      <alignment horizontal="center"/>
    </xf>
    <xf numFmtId="41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2" fillId="0" borderId="6" xfId="0" applyFont="1" applyBorder="1" applyAlignment="1">
      <alignment horizontal="right"/>
    </xf>
    <xf numFmtId="14" fontId="3" fillId="0" borderId="5" xfId="0" applyNumberFormat="1" applyFont="1" applyBorder="1"/>
    <xf numFmtId="14" fontId="2" fillId="0" borderId="5" xfId="0" applyNumberFormat="1" applyFont="1" applyBorder="1"/>
    <xf numFmtId="14" fontId="4" fillId="0" borderId="5" xfId="0" applyNumberFormat="1" applyFont="1" applyBorder="1"/>
    <xf numFmtId="0" fontId="2" fillId="0" borderId="5" xfId="0" applyFont="1" applyBorder="1" applyAlignment="1">
      <alignment horizontal="right"/>
    </xf>
    <xf numFmtId="41" fontId="0" fillId="0" borderId="5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[202409.xlsx]レシート!ピボットテーブル1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レシート!$H$3:$H$4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レシート!$G$5:$G$10</c:f>
              <c:strCache>
                <c:ptCount val="5"/>
                <c:pt idx="0">
                  <c:v>2024/8/30</c:v>
                </c:pt>
                <c:pt idx="1">
                  <c:v>2024/8/31</c:v>
                </c:pt>
                <c:pt idx="2">
                  <c:v>2024/9/1</c:v>
                </c:pt>
                <c:pt idx="3">
                  <c:v>2024/9/2</c:v>
                </c:pt>
                <c:pt idx="4">
                  <c:v>(空白)</c:v>
                </c:pt>
              </c:strCache>
            </c:strRef>
          </c:cat>
          <c:val>
            <c:numRef>
              <c:f>レシート!$H$5:$H$10</c:f>
              <c:numCache>
                <c:formatCode>General</c:formatCode>
                <c:ptCount val="5"/>
                <c:pt idx="1">
                  <c:v>9900</c:v>
                </c:pt>
                <c:pt idx="2">
                  <c:v>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A4B-BC93-4E4E82AC9C5D}"/>
            </c:ext>
          </c:extLst>
        </c:ser>
        <c:ser>
          <c:idx val="1"/>
          <c:order val="1"/>
          <c:tx>
            <c:strRef>
              <c:f>レシート!$I$3:$I$4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レシート!$G$5:$G$10</c:f>
              <c:strCache>
                <c:ptCount val="5"/>
                <c:pt idx="0">
                  <c:v>2024/8/30</c:v>
                </c:pt>
                <c:pt idx="1">
                  <c:v>2024/8/31</c:v>
                </c:pt>
                <c:pt idx="2">
                  <c:v>2024/9/1</c:v>
                </c:pt>
                <c:pt idx="3">
                  <c:v>2024/9/2</c:v>
                </c:pt>
                <c:pt idx="4">
                  <c:v>(空白)</c:v>
                </c:pt>
              </c:strCache>
            </c:strRef>
          </c:cat>
          <c:val>
            <c:numRef>
              <c:f>レシート!$I$5:$I$10</c:f>
              <c:numCache>
                <c:formatCode>General</c:formatCode>
                <c:ptCount val="5"/>
                <c:pt idx="1">
                  <c:v>2846</c:v>
                </c:pt>
                <c:pt idx="2">
                  <c:v>1994</c:v>
                </c:pt>
                <c:pt idx="3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E-4A4B-BC93-4E4E82AC9C5D}"/>
            </c:ext>
          </c:extLst>
        </c:ser>
        <c:ser>
          <c:idx val="2"/>
          <c:order val="2"/>
          <c:tx>
            <c:strRef>
              <c:f>レシート!$J$3:$J$4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レシート!$G$5:$G$10</c:f>
              <c:strCache>
                <c:ptCount val="5"/>
                <c:pt idx="0">
                  <c:v>2024/8/30</c:v>
                </c:pt>
                <c:pt idx="1">
                  <c:v>2024/8/31</c:v>
                </c:pt>
                <c:pt idx="2">
                  <c:v>2024/9/1</c:v>
                </c:pt>
                <c:pt idx="3">
                  <c:v>2024/9/2</c:v>
                </c:pt>
                <c:pt idx="4">
                  <c:v>(空白)</c:v>
                </c:pt>
              </c:strCache>
            </c:strRef>
          </c:cat>
          <c:val>
            <c:numRef>
              <c:f>レシート!$J$5:$J$10</c:f>
              <c:numCache>
                <c:formatCode>General</c:formatCode>
                <c:ptCount val="5"/>
                <c:pt idx="0">
                  <c:v>559</c:v>
                </c:pt>
                <c:pt idx="1">
                  <c:v>1598</c:v>
                </c:pt>
                <c:pt idx="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E-4A4B-BC93-4E4E82AC9C5D}"/>
            </c:ext>
          </c:extLst>
        </c:ser>
        <c:ser>
          <c:idx val="3"/>
          <c:order val="3"/>
          <c:tx>
            <c:strRef>
              <c:f>レシート!$K$3:$K$4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レシート!$G$5:$G$10</c:f>
              <c:strCache>
                <c:ptCount val="5"/>
                <c:pt idx="0">
                  <c:v>2024/8/30</c:v>
                </c:pt>
                <c:pt idx="1">
                  <c:v>2024/8/31</c:v>
                </c:pt>
                <c:pt idx="2">
                  <c:v>2024/9/1</c:v>
                </c:pt>
                <c:pt idx="3">
                  <c:v>2024/9/2</c:v>
                </c:pt>
                <c:pt idx="4">
                  <c:v>(空白)</c:v>
                </c:pt>
              </c:strCache>
            </c:strRef>
          </c:cat>
          <c:val>
            <c:numRef>
              <c:f>レシート!$K$5:$K$10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E-4A4B-BC93-4E4E82AC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958576"/>
        <c:axId val="1402951376"/>
      </c:lineChart>
      <c:catAx>
        <c:axId val="14029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951376"/>
        <c:crosses val="autoZero"/>
        <c:auto val="1"/>
        <c:lblAlgn val="ctr"/>
        <c:lblOffset val="100"/>
        <c:noMultiLvlLbl val="0"/>
      </c:catAx>
      <c:valAx>
        <c:axId val="14029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9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632800</xdr:colOff>
      <xdr:row>11</xdr:row>
      <xdr:rowOff>52434</xdr:rowOff>
    </xdr:from>
    <xdr:to>
      <xdr:col>12</xdr:col>
      <xdr:colOff>414008</xdr:colOff>
      <xdr:row>22</xdr:row>
      <xdr:rowOff>202194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C83FB2-672B-CC1E-4DCD-4DC8C03D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吉岡寛美" refreshedDate="45537.907639004632" createdVersion="8" refreshedVersion="8" minRefreshableVersion="3" recordCount="42" xr:uid="{83E7D193-A3CA-4292-9108-A2CC42C23E1B}">
  <cacheSource type="worksheet">
    <worksheetSource ref="A1:E1048576" sheet="レシート"/>
  </cacheSource>
  <cacheFields count="7">
    <cacheField name="品目" numFmtId="0">
      <sharedItems containsBlank="1"/>
    </cacheField>
    <cacheField name="分類" numFmtId="0">
      <sharedItems containsBlank="1" count="4">
        <s v="食品"/>
        <s v="交際費"/>
        <s v="雑費"/>
        <m/>
      </sharedItems>
    </cacheField>
    <cacheField name="価格" numFmtId="0">
      <sharedItems containsString="0" containsBlank="1" containsNumber="1" minValue="-171" maxValue="9900"/>
    </cacheField>
    <cacheField name="価格(整数)" numFmtId="3">
      <sharedItems containsString="0" containsBlank="1" containsNumber="1" containsInteger="1" minValue="-171" maxValue="9900"/>
    </cacheField>
    <cacheField name="日時" numFmtId="0">
      <sharedItems containsNonDate="0" containsDate="1" containsString="0" containsBlank="1" minDate="2024-08-30T00:00:00" maxDate="2024-09-03T00:00:00" count="5">
        <d v="2024-08-30T00:00:00"/>
        <d v="2024-08-31T00:00:00"/>
        <d v="2024-09-01T00:00:00"/>
        <d v="2024-09-02T00:00:00"/>
        <m/>
      </sharedItems>
      <fieldGroup par="6"/>
    </cacheField>
    <cacheField name="日 (日時)" numFmtId="0" databaseField="0">
      <fieldGroup base="4">
        <rangePr groupBy="days" startDate="2024-08-30T00:00:00" endDate="2024-09-03T00:00:00"/>
        <groupItems count="368">
          <s v="&lt;2024/8/3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4/9/3"/>
        </groupItems>
      </fieldGroup>
    </cacheField>
    <cacheField name="月 (日時)" numFmtId="0" databaseField="0">
      <fieldGroup base="4">
        <rangePr groupBy="months" startDate="2024-08-30T00:00:00" endDate="2024-09-03T00:00:00"/>
        <groupItems count="14">
          <s v="&lt;2024/8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4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ｶﾙﾎﾞﾅｰﾗ"/>
    <x v="0"/>
    <n v="559"/>
    <n v="559"/>
    <x v="0"/>
  </r>
  <r>
    <s v="ギョーザ"/>
    <x v="0"/>
    <n v="192.24"/>
    <n v="192"/>
    <x v="1"/>
  </r>
  <r>
    <s v="ウィンナー"/>
    <x v="0"/>
    <n v="300.24"/>
    <n v="300"/>
    <x v="1"/>
  </r>
  <r>
    <s v="そうめん"/>
    <x v="0"/>
    <n v="550.80000000000007"/>
    <n v="550"/>
    <x v="1"/>
  </r>
  <r>
    <s v="もやし"/>
    <x v="0"/>
    <n v="19.440000000000001"/>
    <n v="19"/>
    <x v="1"/>
  </r>
  <r>
    <s v="ｶｯﾄﾊﾟｰﾏ"/>
    <x v="1"/>
    <n v="9900"/>
    <n v="9900"/>
    <x v="1"/>
  </r>
  <r>
    <s v="ﾄｲﾚｸﾘｰﾅｰ"/>
    <x v="2"/>
    <n v="327"/>
    <n v="327"/>
    <x v="1"/>
  </r>
  <r>
    <s v="舌磨き"/>
    <x v="2"/>
    <n v="602"/>
    <n v="602"/>
    <x v="1"/>
  </r>
  <r>
    <s v="ﾎﾟﾘｴﾁ袋"/>
    <x v="2"/>
    <n v="437"/>
    <n v="437"/>
    <x v="1"/>
  </r>
  <r>
    <s v="排水口ｸﾘｰﾅｰ"/>
    <x v="2"/>
    <n v="217"/>
    <n v="217"/>
    <x v="1"/>
  </r>
  <r>
    <s v="柔軟剤"/>
    <x v="2"/>
    <n v="1408"/>
    <n v="1408"/>
    <x v="1"/>
  </r>
  <r>
    <s v="ﾚｼﾞ袋"/>
    <x v="2"/>
    <n v="5"/>
    <n v="5"/>
    <x v="1"/>
  </r>
  <r>
    <s v="割引"/>
    <x v="2"/>
    <n v="-150"/>
    <n v="-150"/>
    <x v="1"/>
  </r>
  <r>
    <s v="ﾊﾟﾝ"/>
    <x v="0"/>
    <n v="145"/>
    <n v="145"/>
    <x v="1"/>
  </r>
  <r>
    <s v="じゃがりこ"/>
    <x v="0"/>
    <n v="149.04000000000002"/>
    <n v="149"/>
    <x v="1"/>
  </r>
  <r>
    <s v="ｱｲｽﾎﾞｯｸｽ"/>
    <x v="0"/>
    <n v="138.24"/>
    <n v="138"/>
    <x v="1"/>
  </r>
  <r>
    <s v="三ツ矢ｻｲﾀﾞｰ"/>
    <x v="0"/>
    <n v="105.84"/>
    <n v="105"/>
    <x v="1"/>
  </r>
  <r>
    <s v="ｼﾞｭｰｽ"/>
    <x v="0"/>
    <n v="168"/>
    <n v="168"/>
    <x v="2"/>
  </r>
  <r>
    <s v="ｱｲｽﾎﾞｯｸｽ"/>
    <x v="0"/>
    <n v="130"/>
    <n v="130"/>
    <x v="2"/>
  </r>
  <r>
    <s v="ﾈｯﾄｶﾌｪ"/>
    <x v="1"/>
    <n v="2440"/>
    <n v="2440"/>
    <x v="2"/>
  </r>
  <r>
    <s v="歯磨ｾｯﾄ"/>
    <x v="2"/>
    <n v="170"/>
    <n v="170"/>
    <x v="2"/>
  </r>
  <r>
    <s v="御朱印帳"/>
    <x v="1"/>
    <n v="2000"/>
    <n v="2000"/>
    <x v="2"/>
  </r>
  <r>
    <s v="美術館ﾁｹｯﾄ"/>
    <x v="1"/>
    <n v="1100"/>
    <n v="1100"/>
    <x v="2"/>
  </r>
  <r>
    <s v="ﾎﾞﾃﾞｨｳｫｯｼｭ"/>
    <x v="2"/>
    <n v="503"/>
    <n v="503"/>
    <x v="2"/>
  </r>
  <r>
    <s v="整腸剤"/>
    <x v="2"/>
    <n v="1185"/>
    <n v="1185"/>
    <x v="2"/>
  </r>
  <r>
    <s v="割引"/>
    <x v="2"/>
    <n v="-85"/>
    <n v="-85"/>
    <x v="2"/>
  </r>
  <r>
    <s v="帳尻合わせ"/>
    <x v="2"/>
    <n v="-171"/>
    <n v="-171"/>
    <x v="2"/>
  </r>
  <r>
    <s v="印刷"/>
    <x v="2"/>
    <n v="30"/>
    <n v="30"/>
    <x v="2"/>
  </r>
  <r>
    <s v="ｾﾛﾃｰﾌﾟ"/>
    <x v="2"/>
    <n v="120"/>
    <n v="120"/>
    <x v="2"/>
  </r>
  <r>
    <s v="ﾉｰﾄ"/>
    <x v="2"/>
    <n v="242"/>
    <n v="242"/>
    <x v="2"/>
  </r>
  <r>
    <s v="自転車ﾗｲﾄ"/>
    <x v="2"/>
    <n v="110"/>
    <n v="110"/>
    <x v="3"/>
  </r>
  <r>
    <s v="整理ﾄﾚｰ"/>
    <x v="2"/>
    <n v="110"/>
    <n v="110"/>
    <x v="3"/>
  </r>
  <r>
    <s v="占い本"/>
    <x v="2"/>
    <n v="55"/>
    <n v="55"/>
    <x v="3"/>
  </r>
  <r>
    <s v="ﾍﾟﾝ立て"/>
    <x v="2"/>
    <n v="110"/>
    <n v="110"/>
    <x v="3"/>
  </r>
  <r>
    <s v="仕切り板"/>
    <x v="2"/>
    <n v="220"/>
    <n v="220"/>
    <x v="3"/>
  </r>
  <r>
    <s v="飯碗"/>
    <x v="2"/>
    <n v="110"/>
    <n v="330"/>
    <x v="3"/>
  </r>
  <r>
    <s v="角鉢"/>
    <x v="2"/>
    <n v="110"/>
    <n v="110"/>
    <x v="3"/>
  </r>
  <r>
    <s v="ぞうきん"/>
    <x v="2"/>
    <n v="110"/>
    <n v="110"/>
    <x v="3"/>
  </r>
  <r>
    <m/>
    <x v="3"/>
    <m/>
    <m/>
    <x v="4"/>
  </r>
  <r>
    <m/>
    <x v="3"/>
    <m/>
    <m/>
    <x v="4"/>
  </r>
  <r>
    <m/>
    <x v="3"/>
    <m/>
    <m/>
    <x v="4"/>
  </r>
  <r>
    <m/>
    <x v="3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112F5-E549-47EC-AF2D-69614710520E}" name="ピボットテーブル1" cacheId="2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G3:L10" firstHeaderRow="1" firstDataRow="2" firstDataCol="1"/>
  <pivotFields count="7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合計 / 価格(整数)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EC86-DC7B-4ADC-B325-3560379A0BDA}">
  <dimension ref="A1:A7"/>
  <sheetViews>
    <sheetView workbookViewId="0">
      <selection activeCell="A8" sqref="A8"/>
    </sheetView>
  </sheetViews>
  <sheetFormatPr defaultRowHeight="18.75" x14ac:dyDescent="0.4"/>
  <sheetData>
    <row r="1" spans="1:1" x14ac:dyDescent="0.4">
      <c r="A1" t="s">
        <v>9</v>
      </c>
    </row>
    <row r="2" spans="1:1" x14ac:dyDescent="0.4">
      <c r="A2" t="s">
        <v>11</v>
      </c>
    </row>
    <row r="3" spans="1:1" x14ac:dyDescent="0.4">
      <c r="A3" t="s">
        <v>12</v>
      </c>
    </row>
    <row r="4" spans="1:1" x14ac:dyDescent="0.4">
      <c r="A4" t="s">
        <v>14</v>
      </c>
    </row>
    <row r="5" spans="1:1" x14ac:dyDescent="0.4">
      <c r="A5" t="s">
        <v>15</v>
      </c>
    </row>
    <row r="6" spans="1:1" x14ac:dyDescent="0.4">
      <c r="A6" t="s">
        <v>16</v>
      </c>
    </row>
    <row r="7" spans="1:1" x14ac:dyDescent="0.4">
      <c r="A7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B6A6-7794-416D-AECA-73E1B597895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="101" workbookViewId="0">
      <selection activeCell="G4" sqref="G4"/>
    </sheetView>
  </sheetViews>
  <sheetFormatPr defaultRowHeight="18.75" x14ac:dyDescent="0.4"/>
  <cols>
    <col min="1" max="1" width="12.375" customWidth="1"/>
    <col min="2" max="2" width="13" customWidth="1"/>
    <col min="3" max="3" width="7" customWidth="1"/>
    <col min="4" max="4" width="10.375" style="3" customWidth="1"/>
    <col min="5" max="5" width="10.25" bestFit="1" customWidth="1"/>
    <col min="7" max="7" width="17.125" bestFit="1" customWidth="1"/>
    <col min="8" max="8" width="11.25" bestFit="1" customWidth="1"/>
    <col min="9" max="10" width="6.25" bestFit="1" customWidth="1"/>
    <col min="11" max="11" width="7" bestFit="1" customWidth="1"/>
    <col min="12" max="13" width="7.375" bestFit="1" customWidth="1"/>
  </cols>
  <sheetData>
    <row r="1" spans="1:12" x14ac:dyDescent="0.4">
      <c r="A1" t="s">
        <v>6</v>
      </c>
      <c r="B1" t="s">
        <v>7</v>
      </c>
      <c r="C1" t="s">
        <v>5</v>
      </c>
      <c r="D1" s="3" t="s">
        <v>65</v>
      </c>
      <c r="E1" t="s">
        <v>4</v>
      </c>
    </row>
    <row r="2" spans="1:12" x14ac:dyDescent="0.4">
      <c r="A2" t="s">
        <v>28</v>
      </c>
      <c r="B2" t="s">
        <v>9</v>
      </c>
      <c r="C2" s="3">
        <f>559</f>
        <v>559</v>
      </c>
      <c r="D2" s="3">
        <f>INT(C2)</f>
        <v>559</v>
      </c>
      <c r="E2" s="2">
        <v>45534</v>
      </c>
    </row>
    <row r="3" spans="1:12" x14ac:dyDescent="0.4">
      <c r="A3" s="1" t="s">
        <v>0</v>
      </c>
      <c r="B3" s="1" t="s">
        <v>9</v>
      </c>
      <c r="C3" s="3">
        <f>178*1.08</f>
        <v>192.24</v>
      </c>
      <c r="D3" s="3">
        <f t="shared" ref="D3:D39" si="0">INT(C3)</f>
        <v>192</v>
      </c>
      <c r="E3" s="2">
        <v>45535</v>
      </c>
      <c r="G3" s="4" t="s">
        <v>66</v>
      </c>
      <c r="H3" s="4" t="s">
        <v>33</v>
      </c>
    </row>
    <row r="4" spans="1:12" x14ac:dyDescent="0.4">
      <c r="A4" s="1" t="s">
        <v>3</v>
      </c>
      <c r="B4" s="1" t="s">
        <v>9</v>
      </c>
      <c r="C4" s="3">
        <f>278*1.08</f>
        <v>300.24</v>
      </c>
      <c r="D4" s="3">
        <f t="shared" si="0"/>
        <v>300</v>
      </c>
      <c r="E4" s="2">
        <v>45535</v>
      </c>
      <c r="G4" s="4" t="s">
        <v>31</v>
      </c>
      <c r="H4" t="s">
        <v>10</v>
      </c>
      <c r="I4" t="s">
        <v>13</v>
      </c>
      <c r="J4" t="s">
        <v>8</v>
      </c>
      <c r="K4" t="s">
        <v>41</v>
      </c>
      <c r="L4" t="s">
        <v>32</v>
      </c>
    </row>
    <row r="5" spans="1:12" x14ac:dyDescent="0.4">
      <c r="A5" t="s">
        <v>2</v>
      </c>
      <c r="B5" s="1" t="s">
        <v>9</v>
      </c>
      <c r="C5" s="3">
        <f>510*1.08</f>
        <v>550.80000000000007</v>
      </c>
      <c r="D5" s="3">
        <f t="shared" si="0"/>
        <v>550</v>
      </c>
      <c r="E5" s="2">
        <v>45535</v>
      </c>
      <c r="G5" s="5">
        <v>45534</v>
      </c>
      <c r="H5" s="15"/>
      <c r="I5" s="15"/>
      <c r="J5" s="15">
        <v>559</v>
      </c>
      <c r="K5" s="15"/>
      <c r="L5" s="15">
        <v>559</v>
      </c>
    </row>
    <row r="6" spans="1:12" x14ac:dyDescent="0.4">
      <c r="A6" t="s">
        <v>1</v>
      </c>
      <c r="B6" s="1" t="s">
        <v>9</v>
      </c>
      <c r="C6" s="3">
        <f>18*1.08</f>
        <v>19.440000000000001</v>
      </c>
      <c r="D6" s="3">
        <f t="shared" si="0"/>
        <v>19</v>
      </c>
      <c r="E6" s="2">
        <v>45535</v>
      </c>
      <c r="G6" s="5">
        <v>45535</v>
      </c>
      <c r="H6" s="15">
        <v>9900</v>
      </c>
      <c r="I6" s="15">
        <v>2846</v>
      </c>
      <c r="J6" s="15">
        <v>1598</v>
      </c>
      <c r="K6" s="15"/>
      <c r="L6" s="15">
        <v>14344</v>
      </c>
    </row>
    <row r="7" spans="1:12" x14ac:dyDescent="0.4">
      <c r="A7" t="s">
        <v>17</v>
      </c>
      <c r="B7" s="1" t="s">
        <v>11</v>
      </c>
      <c r="C7" s="3">
        <v>9900</v>
      </c>
      <c r="D7" s="3">
        <f t="shared" si="0"/>
        <v>9900</v>
      </c>
      <c r="E7" s="2">
        <v>45535</v>
      </c>
      <c r="G7" s="5">
        <v>45536</v>
      </c>
      <c r="H7" s="15">
        <v>5540</v>
      </c>
      <c r="I7" s="15">
        <v>1994</v>
      </c>
      <c r="J7" s="15">
        <v>298</v>
      </c>
      <c r="K7" s="15"/>
      <c r="L7" s="15">
        <v>7832</v>
      </c>
    </row>
    <row r="8" spans="1:12" x14ac:dyDescent="0.4">
      <c r="A8" t="s">
        <v>19</v>
      </c>
      <c r="B8" t="s">
        <v>14</v>
      </c>
      <c r="C8" s="3">
        <v>327</v>
      </c>
      <c r="D8" s="3">
        <f t="shared" si="0"/>
        <v>327</v>
      </c>
      <c r="E8" s="2">
        <v>45535</v>
      </c>
      <c r="G8" s="5">
        <v>45537</v>
      </c>
      <c r="H8" s="15"/>
      <c r="I8" s="15">
        <v>1155</v>
      </c>
      <c r="J8" s="15"/>
      <c r="K8" s="15"/>
      <c r="L8" s="15">
        <v>1155</v>
      </c>
    </row>
    <row r="9" spans="1:12" x14ac:dyDescent="0.4">
      <c r="A9" t="s">
        <v>20</v>
      </c>
      <c r="B9" t="s">
        <v>14</v>
      </c>
      <c r="C9" s="3">
        <v>602</v>
      </c>
      <c r="D9" s="3">
        <f t="shared" si="0"/>
        <v>602</v>
      </c>
      <c r="E9" s="2">
        <v>45535</v>
      </c>
      <c r="G9" s="16" t="s">
        <v>41</v>
      </c>
      <c r="H9" s="15"/>
      <c r="I9" s="15"/>
      <c r="J9" s="15"/>
      <c r="K9" s="15"/>
      <c r="L9" s="15"/>
    </row>
    <row r="10" spans="1:12" x14ac:dyDescent="0.4">
      <c r="A10" t="s">
        <v>21</v>
      </c>
      <c r="B10" t="s">
        <v>14</v>
      </c>
      <c r="C10" s="3">
        <v>437</v>
      </c>
      <c r="D10" s="3">
        <f t="shared" si="0"/>
        <v>437</v>
      </c>
      <c r="E10" s="2">
        <v>45535</v>
      </c>
      <c r="G10" s="16" t="s">
        <v>32</v>
      </c>
      <c r="H10" s="15">
        <v>15440</v>
      </c>
      <c r="I10" s="15">
        <v>5995</v>
      </c>
      <c r="J10" s="15">
        <v>2455</v>
      </c>
      <c r="K10" s="15"/>
      <c r="L10" s="15">
        <v>23890</v>
      </c>
    </row>
    <row r="11" spans="1:12" x14ac:dyDescent="0.4">
      <c r="A11" t="s">
        <v>22</v>
      </c>
      <c r="B11" t="s">
        <v>14</v>
      </c>
      <c r="C11" s="3">
        <v>217</v>
      </c>
      <c r="D11" s="3">
        <f t="shared" si="0"/>
        <v>217</v>
      </c>
      <c r="E11" s="2">
        <v>45535</v>
      </c>
    </row>
    <row r="12" spans="1:12" x14ac:dyDescent="0.4">
      <c r="A12" t="s">
        <v>23</v>
      </c>
      <c r="B12" t="s">
        <v>14</v>
      </c>
      <c r="C12" s="3">
        <v>1408</v>
      </c>
      <c r="D12" s="3">
        <f t="shared" si="0"/>
        <v>1408</v>
      </c>
      <c r="E12" s="2">
        <v>45535</v>
      </c>
    </row>
    <row r="13" spans="1:12" x14ac:dyDescent="0.4">
      <c r="A13" t="s">
        <v>29</v>
      </c>
      <c r="B13" t="s">
        <v>14</v>
      </c>
      <c r="C13" s="3">
        <v>5</v>
      </c>
      <c r="D13" s="3">
        <f t="shared" si="0"/>
        <v>5</v>
      </c>
      <c r="E13" s="2">
        <v>45535</v>
      </c>
    </row>
    <row r="14" spans="1:12" x14ac:dyDescent="0.4">
      <c r="A14" t="s">
        <v>30</v>
      </c>
      <c r="B14" t="s">
        <v>14</v>
      </c>
      <c r="C14" s="3">
        <v>-150</v>
      </c>
      <c r="D14" s="3">
        <f t="shared" si="0"/>
        <v>-150</v>
      </c>
      <c r="E14" s="2">
        <v>45535</v>
      </c>
    </row>
    <row r="15" spans="1:12" x14ac:dyDescent="0.4">
      <c r="A15" t="s">
        <v>24</v>
      </c>
      <c r="B15" t="s">
        <v>9</v>
      </c>
      <c r="C15" s="3">
        <v>145</v>
      </c>
      <c r="D15" s="3">
        <f t="shared" si="0"/>
        <v>145</v>
      </c>
      <c r="E15" s="2">
        <v>45535</v>
      </c>
    </row>
    <row r="16" spans="1:12" x14ac:dyDescent="0.4">
      <c r="A16" t="s">
        <v>25</v>
      </c>
      <c r="B16" t="s">
        <v>9</v>
      </c>
      <c r="C16" s="3">
        <f>138*1.08</f>
        <v>149.04000000000002</v>
      </c>
      <c r="D16" s="3">
        <f t="shared" si="0"/>
        <v>149</v>
      </c>
      <c r="E16" s="2">
        <v>45535</v>
      </c>
    </row>
    <row r="17" spans="1:5" x14ac:dyDescent="0.4">
      <c r="A17" t="s">
        <v>26</v>
      </c>
      <c r="B17" t="s">
        <v>9</v>
      </c>
      <c r="C17" s="3">
        <f>128*1.08</f>
        <v>138.24</v>
      </c>
      <c r="D17" s="3">
        <f t="shared" si="0"/>
        <v>138</v>
      </c>
      <c r="E17" s="2">
        <v>45535</v>
      </c>
    </row>
    <row r="18" spans="1:5" x14ac:dyDescent="0.4">
      <c r="A18" t="s">
        <v>27</v>
      </c>
      <c r="B18" t="s">
        <v>9</v>
      </c>
      <c r="C18" s="3">
        <f>98*1.08</f>
        <v>105.84</v>
      </c>
      <c r="D18" s="3">
        <f t="shared" si="0"/>
        <v>105</v>
      </c>
      <c r="E18" s="2">
        <v>45535</v>
      </c>
    </row>
    <row r="19" spans="1:5" x14ac:dyDescent="0.4">
      <c r="A19" t="s">
        <v>34</v>
      </c>
      <c r="B19" t="s">
        <v>9</v>
      </c>
      <c r="C19" s="3">
        <v>168</v>
      </c>
      <c r="D19" s="3">
        <f t="shared" si="0"/>
        <v>168</v>
      </c>
      <c r="E19" s="2">
        <v>45536</v>
      </c>
    </row>
    <row r="20" spans="1:5" x14ac:dyDescent="0.4">
      <c r="A20" t="s">
        <v>26</v>
      </c>
      <c r="B20" t="s">
        <v>9</v>
      </c>
      <c r="C20" s="3">
        <v>130</v>
      </c>
      <c r="D20" s="3">
        <f t="shared" si="0"/>
        <v>130</v>
      </c>
      <c r="E20" s="2">
        <v>45536</v>
      </c>
    </row>
    <row r="21" spans="1:5" x14ac:dyDescent="0.4">
      <c r="A21" s="1" t="s">
        <v>35</v>
      </c>
      <c r="B21" s="1" t="s">
        <v>11</v>
      </c>
      <c r="C21" s="3">
        <v>2440</v>
      </c>
      <c r="D21" s="3">
        <f t="shared" si="0"/>
        <v>2440</v>
      </c>
      <c r="E21" s="2">
        <v>45536</v>
      </c>
    </row>
    <row r="22" spans="1:5" x14ac:dyDescent="0.4">
      <c r="A22" s="1" t="s">
        <v>36</v>
      </c>
      <c r="B22" s="1" t="s">
        <v>14</v>
      </c>
      <c r="C22" s="3">
        <v>170</v>
      </c>
      <c r="D22" s="3">
        <f t="shared" si="0"/>
        <v>170</v>
      </c>
      <c r="E22" s="2">
        <v>45536</v>
      </c>
    </row>
    <row r="23" spans="1:5" x14ac:dyDescent="0.4">
      <c r="A23" t="s">
        <v>37</v>
      </c>
      <c r="B23" s="1" t="s">
        <v>11</v>
      </c>
      <c r="C23" s="3">
        <v>2000</v>
      </c>
      <c r="D23" s="3">
        <f t="shared" si="0"/>
        <v>2000</v>
      </c>
      <c r="E23" s="2">
        <v>45536</v>
      </c>
    </row>
    <row r="24" spans="1:5" x14ac:dyDescent="0.4">
      <c r="A24" t="s">
        <v>38</v>
      </c>
      <c r="B24" s="1" t="s">
        <v>11</v>
      </c>
      <c r="C24" s="3">
        <v>1100</v>
      </c>
      <c r="D24" s="3">
        <f t="shared" si="0"/>
        <v>1100</v>
      </c>
      <c r="E24" s="2">
        <v>45536</v>
      </c>
    </row>
    <row r="25" spans="1:5" x14ac:dyDescent="0.4">
      <c r="A25" t="s">
        <v>39</v>
      </c>
      <c r="B25" s="1" t="s">
        <v>14</v>
      </c>
      <c r="C25" s="3">
        <v>503</v>
      </c>
      <c r="D25" s="3">
        <f t="shared" si="0"/>
        <v>503</v>
      </c>
      <c r="E25" s="2">
        <v>45536</v>
      </c>
    </row>
    <row r="26" spans="1:5" x14ac:dyDescent="0.4">
      <c r="A26" t="s">
        <v>40</v>
      </c>
      <c r="B26" s="1" t="s">
        <v>14</v>
      </c>
      <c r="C26" s="3">
        <v>1185</v>
      </c>
      <c r="D26" s="3">
        <f t="shared" si="0"/>
        <v>1185</v>
      </c>
      <c r="E26" s="2">
        <v>45536</v>
      </c>
    </row>
    <row r="27" spans="1:5" x14ac:dyDescent="0.4">
      <c r="A27" t="s">
        <v>30</v>
      </c>
      <c r="B27" t="s">
        <v>14</v>
      </c>
      <c r="C27" s="3">
        <v>-85</v>
      </c>
      <c r="D27" s="3">
        <f t="shared" si="0"/>
        <v>-85</v>
      </c>
      <c r="E27" s="2">
        <v>45536</v>
      </c>
    </row>
    <row r="28" spans="1:5" x14ac:dyDescent="0.4">
      <c r="A28" t="s">
        <v>53</v>
      </c>
      <c r="B28" t="s">
        <v>14</v>
      </c>
      <c r="C28" s="3">
        <v>-171</v>
      </c>
      <c r="D28" s="3">
        <f t="shared" si="0"/>
        <v>-171</v>
      </c>
      <c r="E28" s="2">
        <v>45536</v>
      </c>
    </row>
    <row r="29" spans="1:5" x14ac:dyDescent="0.4">
      <c r="A29" t="s">
        <v>62</v>
      </c>
      <c r="B29" t="s">
        <v>14</v>
      </c>
      <c r="C29" s="3">
        <v>30</v>
      </c>
      <c r="D29" s="3">
        <f t="shared" si="0"/>
        <v>30</v>
      </c>
      <c r="E29" s="2">
        <v>45536</v>
      </c>
    </row>
    <row r="30" spans="1:5" x14ac:dyDescent="0.4">
      <c r="A30" t="s">
        <v>63</v>
      </c>
      <c r="B30" t="s">
        <v>14</v>
      </c>
      <c r="C30" s="3">
        <v>120</v>
      </c>
      <c r="D30" s="3">
        <f t="shared" si="0"/>
        <v>120</v>
      </c>
      <c r="E30" s="2">
        <v>45536</v>
      </c>
    </row>
    <row r="31" spans="1:5" x14ac:dyDescent="0.4">
      <c r="A31" t="s">
        <v>64</v>
      </c>
      <c r="B31" t="s">
        <v>14</v>
      </c>
      <c r="C31" s="3">
        <v>242</v>
      </c>
      <c r="D31" s="3">
        <f t="shared" si="0"/>
        <v>242</v>
      </c>
      <c r="E31" s="2">
        <v>45536</v>
      </c>
    </row>
    <row r="32" spans="1:5" x14ac:dyDescent="0.4">
      <c r="A32" t="s">
        <v>54</v>
      </c>
      <c r="B32" t="s">
        <v>14</v>
      </c>
      <c r="C32" s="3">
        <v>110</v>
      </c>
      <c r="D32" s="3">
        <f t="shared" si="0"/>
        <v>110</v>
      </c>
      <c r="E32" s="2">
        <v>45537</v>
      </c>
    </row>
    <row r="33" spans="1:5" x14ac:dyDescent="0.4">
      <c r="A33" t="s">
        <v>55</v>
      </c>
      <c r="B33" t="s">
        <v>14</v>
      </c>
      <c r="C33" s="3">
        <v>110</v>
      </c>
      <c r="D33" s="3">
        <f t="shared" si="0"/>
        <v>110</v>
      </c>
      <c r="E33" s="2">
        <v>45537</v>
      </c>
    </row>
    <row r="34" spans="1:5" x14ac:dyDescent="0.4">
      <c r="A34" t="s">
        <v>56</v>
      </c>
      <c r="B34" t="s">
        <v>14</v>
      </c>
      <c r="C34" s="3">
        <v>55</v>
      </c>
      <c r="D34" s="3">
        <f t="shared" si="0"/>
        <v>55</v>
      </c>
      <c r="E34" s="2">
        <v>45537</v>
      </c>
    </row>
    <row r="35" spans="1:5" x14ac:dyDescent="0.4">
      <c r="A35" t="s">
        <v>57</v>
      </c>
      <c r="B35" t="s">
        <v>14</v>
      </c>
      <c r="C35" s="3">
        <v>110</v>
      </c>
      <c r="D35" s="3">
        <f t="shared" si="0"/>
        <v>110</v>
      </c>
      <c r="E35" s="2">
        <v>45537</v>
      </c>
    </row>
    <row r="36" spans="1:5" x14ac:dyDescent="0.4">
      <c r="A36" t="s">
        <v>58</v>
      </c>
      <c r="B36" t="s">
        <v>14</v>
      </c>
      <c r="C36" s="3">
        <v>220</v>
      </c>
      <c r="D36" s="3">
        <f t="shared" si="0"/>
        <v>220</v>
      </c>
      <c r="E36" s="2">
        <v>45537</v>
      </c>
    </row>
    <row r="37" spans="1:5" x14ac:dyDescent="0.4">
      <c r="A37" t="s">
        <v>59</v>
      </c>
      <c r="B37" t="s">
        <v>14</v>
      </c>
      <c r="C37" s="3">
        <v>110</v>
      </c>
      <c r="D37" s="3">
        <v>330</v>
      </c>
      <c r="E37" s="2">
        <v>45537</v>
      </c>
    </row>
    <row r="38" spans="1:5" x14ac:dyDescent="0.4">
      <c r="A38" t="s">
        <v>60</v>
      </c>
      <c r="B38" t="s">
        <v>14</v>
      </c>
      <c r="C38" s="3">
        <v>110</v>
      </c>
      <c r="D38" s="3">
        <f t="shared" si="0"/>
        <v>110</v>
      </c>
      <c r="E38" s="2">
        <v>45537</v>
      </c>
    </row>
    <row r="39" spans="1:5" x14ac:dyDescent="0.4">
      <c r="A39" t="s">
        <v>61</v>
      </c>
      <c r="B39" t="s">
        <v>14</v>
      </c>
      <c r="C39" s="3">
        <v>110</v>
      </c>
      <c r="D39" s="3">
        <f t="shared" si="0"/>
        <v>110</v>
      </c>
      <c r="E39" s="2">
        <v>45537</v>
      </c>
    </row>
  </sheetData>
  <autoFilter ref="A1:E1" xr:uid="{00000000-0001-0000-0000-000000000000}"/>
  <phoneticPr fontId="1"/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DF51FC-2EFC-46F4-BBF1-D3328F5A1340}">
          <x14:formula1>
            <xm:f>リスト!$A$1:$A$7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1940-3C3B-4DB5-A307-C40F53CE8028}">
  <dimension ref="A1:V38"/>
  <sheetViews>
    <sheetView workbookViewId="0">
      <selection activeCell="J39" sqref="J39"/>
    </sheetView>
  </sheetViews>
  <sheetFormatPr defaultRowHeight="18.75" x14ac:dyDescent="0.4"/>
  <cols>
    <col min="1" max="1" width="12.25" customWidth="1"/>
    <col min="13" max="13" width="3.75" customWidth="1"/>
    <col min="14" max="16" width="4" customWidth="1"/>
    <col min="17" max="17" width="4.375" customWidth="1"/>
    <col min="18" max="18" width="4.25" customWidth="1"/>
    <col min="19" max="19" width="4.875" customWidth="1"/>
    <col min="20" max="20" width="5.125" customWidth="1"/>
    <col min="21" max="21" width="5.625" customWidth="1"/>
  </cols>
  <sheetData>
    <row r="1" spans="1:22" x14ac:dyDescent="0.4">
      <c r="A1" t="s">
        <v>42</v>
      </c>
      <c r="B1" s="6" t="s">
        <v>43</v>
      </c>
      <c r="C1" s="6"/>
      <c r="D1" s="6"/>
      <c r="E1" s="6"/>
      <c r="F1" s="6"/>
      <c r="G1" s="6"/>
      <c r="H1" s="6"/>
      <c r="I1" s="6"/>
    </row>
    <row r="2" spans="1:22" x14ac:dyDescent="0.4">
      <c r="B2" s="6"/>
      <c r="C2" s="6"/>
      <c r="D2" s="6"/>
      <c r="E2" s="6"/>
      <c r="F2" s="6"/>
      <c r="G2" s="6"/>
      <c r="H2" s="6"/>
      <c r="I2" s="6"/>
    </row>
    <row r="3" spans="1:22" x14ac:dyDescent="0.4">
      <c r="A3" s="7"/>
      <c r="B3" s="11" t="s">
        <v>44</v>
      </c>
      <c r="C3" s="12"/>
      <c r="D3" s="12"/>
      <c r="E3" s="13"/>
      <c r="F3" s="14" t="s">
        <v>45</v>
      </c>
      <c r="G3" s="14"/>
      <c r="H3" s="14"/>
      <c r="I3" s="14"/>
      <c r="J3" s="23" t="s">
        <v>52</v>
      </c>
      <c r="K3" s="24"/>
      <c r="L3" s="25"/>
      <c r="M3">
        <v>1</v>
      </c>
      <c r="N3">
        <v>5</v>
      </c>
      <c r="O3">
        <v>10</v>
      </c>
      <c r="P3">
        <v>50</v>
      </c>
      <c r="Q3">
        <v>100</v>
      </c>
      <c r="R3">
        <v>500</v>
      </c>
      <c r="S3">
        <v>1000</v>
      </c>
      <c r="T3">
        <v>5000</v>
      </c>
      <c r="U3">
        <v>10000</v>
      </c>
      <c r="V3" t="s">
        <v>46</v>
      </c>
    </row>
    <row r="4" spans="1:22" x14ac:dyDescent="0.4">
      <c r="A4" s="8" t="s">
        <v>67</v>
      </c>
      <c r="B4" s="9" t="s">
        <v>47</v>
      </c>
      <c r="C4" s="9" t="s">
        <v>48</v>
      </c>
      <c r="D4" s="9" t="s">
        <v>49</v>
      </c>
      <c r="E4" s="9" t="s">
        <v>50</v>
      </c>
      <c r="F4" s="9" t="s">
        <v>47</v>
      </c>
      <c r="G4" s="9" t="s">
        <v>48</v>
      </c>
      <c r="H4" s="9" t="s">
        <v>49</v>
      </c>
      <c r="I4" s="9" t="s">
        <v>50</v>
      </c>
      <c r="J4" s="22" t="s">
        <v>47</v>
      </c>
      <c r="K4" s="22" t="s">
        <v>48</v>
      </c>
      <c r="L4" s="22" t="s">
        <v>49</v>
      </c>
      <c r="M4">
        <v>2</v>
      </c>
      <c r="N4">
        <v>1</v>
      </c>
      <c r="O4">
        <v>0</v>
      </c>
      <c r="P4">
        <v>0</v>
      </c>
      <c r="Q4">
        <v>3</v>
      </c>
      <c r="R4">
        <v>2</v>
      </c>
      <c r="S4">
        <v>3</v>
      </c>
      <c r="U4">
        <v>6</v>
      </c>
    </row>
    <row r="5" spans="1:22" x14ac:dyDescent="0.4">
      <c r="A5" s="17" t="s">
        <v>51</v>
      </c>
      <c r="B5" s="9">
        <v>14440</v>
      </c>
      <c r="C5" s="10"/>
      <c r="D5" s="9">
        <f>B5-C5</f>
        <v>14440</v>
      </c>
      <c r="E5" s="9">
        <f>D5</f>
        <v>14440</v>
      </c>
      <c r="F5" s="9">
        <v>3294</v>
      </c>
      <c r="G5" s="10"/>
      <c r="H5" s="9">
        <f>F5-G5</f>
        <v>3294</v>
      </c>
      <c r="I5" s="9">
        <f>H5</f>
        <v>3294</v>
      </c>
      <c r="J5" s="9">
        <f>B5+F5</f>
        <v>17734</v>
      </c>
      <c r="K5" s="9">
        <f t="shared" ref="K5:L5" si="0">C5+G5</f>
        <v>0</v>
      </c>
      <c r="L5" s="9">
        <f t="shared" si="0"/>
        <v>17734</v>
      </c>
      <c r="M5">
        <f>M4*M3</f>
        <v>2</v>
      </c>
      <c r="N5">
        <f t="shared" ref="N5:U5" si="1">N4*N3</f>
        <v>5</v>
      </c>
      <c r="O5">
        <f t="shared" si="1"/>
        <v>0</v>
      </c>
      <c r="P5">
        <f t="shared" si="1"/>
        <v>0</v>
      </c>
      <c r="Q5">
        <f t="shared" si="1"/>
        <v>300</v>
      </c>
      <c r="R5">
        <f t="shared" si="1"/>
        <v>1000</v>
      </c>
      <c r="S5">
        <f t="shared" si="1"/>
        <v>3000</v>
      </c>
      <c r="T5">
        <f t="shared" si="1"/>
        <v>0</v>
      </c>
      <c r="U5">
        <f t="shared" si="1"/>
        <v>60000</v>
      </c>
      <c r="V5">
        <f>SUM(M5:U5)</f>
        <v>64307</v>
      </c>
    </row>
    <row r="6" spans="1:22" x14ac:dyDescent="0.4">
      <c r="A6" s="18">
        <v>45536</v>
      </c>
      <c r="B6" s="9">
        <f>30000</f>
        <v>30000</v>
      </c>
      <c r="C6" s="9"/>
      <c r="D6" s="9">
        <f>B6-C6</f>
        <v>30000</v>
      </c>
      <c r="E6" s="9">
        <f>E5+D6</f>
        <v>44440</v>
      </c>
      <c r="F6" s="9">
        <v>70000</v>
      </c>
      <c r="G6" s="9">
        <v>7832</v>
      </c>
      <c r="H6" s="9">
        <f>F6-G6</f>
        <v>62168</v>
      </c>
      <c r="I6" s="9">
        <f>I5+H6</f>
        <v>65462</v>
      </c>
      <c r="J6" s="9">
        <f t="shared" ref="J6:J36" si="2">B6+F6</f>
        <v>100000</v>
      </c>
      <c r="K6" s="9">
        <f t="shared" ref="K6:K36" si="3">C6+G6</f>
        <v>7832</v>
      </c>
      <c r="L6" s="9">
        <f t="shared" ref="L6:L36" si="4">D6+H6</f>
        <v>92168</v>
      </c>
    </row>
    <row r="7" spans="1:22" x14ac:dyDescent="0.4">
      <c r="A7" s="19">
        <v>45537</v>
      </c>
      <c r="B7" s="9"/>
      <c r="C7" s="9"/>
      <c r="D7" s="9">
        <f t="shared" ref="D7:D36" si="5">B7-C7</f>
        <v>0</v>
      </c>
      <c r="E7" s="9">
        <f>E6+D7</f>
        <v>44440</v>
      </c>
      <c r="F7" s="9"/>
      <c r="G7" s="9">
        <v>1155</v>
      </c>
      <c r="H7" s="9">
        <f t="shared" ref="H7:H36" si="6">F7-G7</f>
        <v>-1155</v>
      </c>
      <c r="I7" s="9">
        <f>I6+H7</f>
        <v>64307</v>
      </c>
      <c r="J7" s="9">
        <f t="shared" si="2"/>
        <v>0</v>
      </c>
      <c r="K7" s="9">
        <f t="shared" si="3"/>
        <v>1155</v>
      </c>
      <c r="L7" s="9">
        <f t="shared" si="4"/>
        <v>-1155</v>
      </c>
    </row>
    <row r="8" spans="1:22" x14ac:dyDescent="0.4">
      <c r="A8" s="19">
        <v>45538</v>
      </c>
      <c r="B8" s="9"/>
      <c r="C8" s="9"/>
      <c r="D8" s="9">
        <f t="shared" si="5"/>
        <v>0</v>
      </c>
      <c r="E8" s="9">
        <f t="shared" ref="E8:E35" si="7">E7+D8</f>
        <v>44440</v>
      </c>
      <c r="F8" s="9"/>
      <c r="G8" s="9"/>
      <c r="H8" s="9">
        <f t="shared" si="6"/>
        <v>0</v>
      </c>
      <c r="I8" s="9">
        <f t="shared" ref="I8:I35" si="8">I7+H8</f>
        <v>64307</v>
      </c>
      <c r="J8" s="9">
        <f t="shared" si="2"/>
        <v>0</v>
      </c>
      <c r="K8" s="9">
        <f t="shared" si="3"/>
        <v>0</v>
      </c>
      <c r="L8" s="9">
        <f t="shared" si="4"/>
        <v>0</v>
      </c>
    </row>
    <row r="9" spans="1:22" x14ac:dyDescent="0.4">
      <c r="A9" s="19">
        <v>45539</v>
      </c>
      <c r="B9" s="9"/>
      <c r="C9" s="9"/>
      <c r="D9" s="9">
        <f t="shared" si="5"/>
        <v>0</v>
      </c>
      <c r="E9" s="9">
        <f t="shared" si="7"/>
        <v>44440</v>
      </c>
      <c r="F9" s="9"/>
      <c r="G9" s="9"/>
      <c r="H9" s="9">
        <f t="shared" si="6"/>
        <v>0</v>
      </c>
      <c r="I9" s="9">
        <f t="shared" si="8"/>
        <v>64307</v>
      </c>
      <c r="J9" s="9">
        <f t="shared" si="2"/>
        <v>0</v>
      </c>
      <c r="K9" s="9">
        <f t="shared" si="3"/>
        <v>0</v>
      </c>
      <c r="L9" s="9">
        <f t="shared" si="4"/>
        <v>0</v>
      </c>
    </row>
    <row r="10" spans="1:22" x14ac:dyDescent="0.4">
      <c r="A10" s="19">
        <v>45540</v>
      </c>
      <c r="B10" s="9"/>
      <c r="C10" s="9"/>
      <c r="D10" s="9">
        <f t="shared" si="5"/>
        <v>0</v>
      </c>
      <c r="E10" s="9">
        <f t="shared" si="7"/>
        <v>44440</v>
      </c>
      <c r="F10" s="9"/>
      <c r="G10" s="9"/>
      <c r="H10" s="9">
        <f t="shared" si="6"/>
        <v>0</v>
      </c>
      <c r="I10" s="9">
        <f t="shared" si="8"/>
        <v>64307</v>
      </c>
      <c r="J10" s="9">
        <f t="shared" si="2"/>
        <v>0</v>
      </c>
      <c r="K10" s="9">
        <f t="shared" si="3"/>
        <v>0</v>
      </c>
      <c r="L10" s="9">
        <f t="shared" si="4"/>
        <v>0</v>
      </c>
    </row>
    <row r="11" spans="1:22" x14ac:dyDescent="0.4">
      <c r="A11" s="19">
        <v>45541</v>
      </c>
      <c r="B11" s="9"/>
      <c r="C11" s="9"/>
      <c r="D11" s="9">
        <f t="shared" si="5"/>
        <v>0</v>
      </c>
      <c r="E11" s="9">
        <f t="shared" si="7"/>
        <v>44440</v>
      </c>
      <c r="F11" s="9"/>
      <c r="G11" s="9"/>
      <c r="H11" s="9">
        <f t="shared" si="6"/>
        <v>0</v>
      </c>
      <c r="I11" s="9">
        <f t="shared" si="8"/>
        <v>64307</v>
      </c>
      <c r="J11" s="9">
        <f t="shared" si="2"/>
        <v>0</v>
      </c>
      <c r="K11" s="9">
        <f t="shared" si="3"/>
        <v>0</v>
      </c>
      <c r="L11" s="9">
        <f t="shared" si="4"/>
        <v>0</v>
      </c>
    </row>
    <row r="12" spans="1:22" x14ac:dyDescent="0.4">
      <c r="A12" s="20">
        <v>45542</v>
      </c>
      <c r="B12" s="9"/>
      <c r="C12" s="9"/>
      <c r="D12" s="9">
        <f t="shared" si="5"/>
        <v>0</v>
      </c>
      <c r="E12" s="9">
        <f t="shared" si="7"/>
        <v>44440</v>
      </c>
      <c r="F12" s="9"/>
      <c r="G12" s="9"/>
      <c r="H12" s="9">
        <f t="shared" si="6"/>
        <v>0</v>
      </c>
      <c r="I12" s="9">
        <f t="shared" si="8"/>
        <v>64307</v>
      </c>
      <c r="J12" s="9">
        <f t="shared" si="2"/>
        <v>0</v>
      </c>
      <c r="K12" s="9">
        <f t="shared" si="3"/>
        <v>0</v>
      </c>
      <c r="L12" s="9">
        <f t="shared" si="4"/>
        <v>0</v>
      </c>
    </row>
    <row r="13" spans="1:22" x14ac:dyDescent="0.4">
      <c r="A13" s="18">
        <v>45543</v>
      </c>
      <c r="B13" s="9"/>
      <c r="C13" s="9"/>
      <c r="D13" s="9">
        <f t="shared" si="5"/>
        <v>0</v>
      </c>
      <c r="E13" s="9">
        <f t="shared" si="7"/>
        <v>44440</v>
      </c>
      <c r="F13" s="9"/>
      <c r="G13" s="9"/>
      <c r="H13" s="9">
        <f t="shared" si="6"/>
        <v>0</v>
      </c>
      <c r="I13" s="9">
        <f t="shared" si="8"/>
        <v>64307</v>
      </c>
      <c r="J13" s="9">
        <f t="shared" si="2"/>
        <v>0</v>
      </c>
      <c r="K13" s="9">
        <f t="shared" si="3"/>
        <v>0</v>
      </c>
      <c r="L13" s="9">
        <f t="shared" si="4"/>
        <v>0</v>
      </c>
    </row>
    <row r="14" spans="1:22" x14ac:dyDescent="0.4">
      <c r="A14" s="19">
        <v>45544</v>
      </c>
      <c r="B14" s="9"/>
      <c r="C14" s="9"/>
      <c r="D14" s="9">
        <f t="shared" si="5"/>
        <v>0</v>
      </c>
      <c r="E14" s="9">
        <f t="shared" si="7"/>
        <v>44440</v>
      </c>
      <c r="F14" s="9"/>
      <c r="G14" s="9"/>
      <c r="H14" s="9">
        <f t="shared" si="6"/>
        <v>0</v>
      </c>
      <c r="I14" s="9">
        <f t="shared" si="8"/>
        <v>64307</v>
      </c>
      <c r="J14" s="9">
        <f t="shared" si="2"/>
        <v>0</v>
      </c>
      <c r="K14" s="9">
        <f t="shared" si="3"/>
        <v>0</v>
      </c>
      <c r="L14" s="9">
        <f t="shared" si="4"/>
        <v>0</v>
      </c>
    </row>
    <row r="15" spans="1:22" x14ac:dyDescent="0.4">
      <c r="A15" s="19">
        <v>45545</v>
      </c>
      <c r="B15" s="9"/>
      <c r="C15" s="9">
        <v>40052</v>
      </c>
      <c r="D15" s="9">
        <f t="shared" si="5"/>
        <v>-40052</v>
      </c>
      <c r="E15" s="9">
        <f t="shared" si="7"/>
        <v>4388</v>
      </c>
      <c r="F15" s="9"/>
      <c r="G15" s="9"/>
      <c r="H15" s="9">
        <f t="shared" si="6"/>
        <v>0</v>
      </c>
      <c r="I15" s="9">
        <f t="shared" si="8"/>
        <v>64307</v>
      </c>
      <c r="J15" s="9">
        <f t="shared" si="2"/>
        <v>0</v>
      </c>
      <c r="K15" s="9">
        <f t="shared" si="3"/>
        <v>40052</v>
      </c>
      <c r="L15" s="9">
        <f t="shared" si="4"/>
        <v>-40052</v>
      </c>
    </row>
    <row r="16" spans="1:22" x14ac:dyDescent="0.4">
      <c r="A16" s="19">
        <v>45546</v>
      </c>
      <c r="B16" s="9"/>
      <c r="C16" s="9"/>
      <c r="D16" s="9">
        <f t="shared" si="5"/>
        <v>0</v>
      </c>
      <c r="E16" s="9">
        <f t="shared" si="7"/>
        <v>4388</v>
      </c>
      <c r="F16" s="9"/>
      <c r="G16" s="9"/>
      <c r="H16" s="9">
        <f t="shared" si="6"/>
        <v>0</v>
      </c>
      <c r="I16" s="9">
        <f t="shared" si="8"/>
        <v>64307</v>
      </c>
      <c r="J16" s="9">
        <f t="shared" si="2"/>
        <v>0</v>
      </c>
      <c r="K16" s="9">
        <f t="shared" si="3"/>
        <v>0</v>
      </c>
      <c r="L16" s="9">
        <f t="shared" si="4"/>
        <v>0</v>
      </c>
    </row>
    <row r="17" spans="1:12" x14ac:dyDescent="0.4">
      <c r="A17" s="19">
        <v>45547</v>
      </c>
      <c r="B17" s="9"/>
      <c r="C17" s="9"/>
      <c r="D17" s="9">
        <f t="shared" si="5"/>
        <v>0</v>
      </c>
      <c r="E17" s="9">
        <f t="shared" si="7"/>
        <v>4388</v>
      </c>
      <c r="F17" s="9"/>
      <c r="G17" s="9"/>
      <c r="H17" s="9">
        <f t="shared" si="6"/>
        <v>0</v>
      </c>
      <c r="I17" s="9">
        <f t="shared" si="8"/>
        <v>64307</v>
      </c>
      <c r="J17" s="9">
        <f t="shared" si="2"/>
        <v>0</v>
      </c>
      <c r="K17" s="9">
        <f t="shared" si="3"/>
        <v>0</v>
      </c>
      <c r="L17" s="9">
        <f t="shared" si="4"/>
        <v>0</v>
      </c>
    </row>
    <row r="18" spans="1:12" x14ac:dyDescent="0.4">
      <c r="A18" s="19">
        <v>45548</v>
      </c>
      <c r="B18" s="9"/>
      <c r="C18" s="9"/>
      <c r="D18" s="9">
        <f t="shared" si="5"/>
        <v>0</v>
      </c>
      <c r="E18" s="9">
        <f t="shared" si="7"/>
        <v>4388</v>
      </c>
      <c r="F18" s="9"/>
      <c r="G18" s="9"/>
      <c r="H18" s="9">
        <f t="shared" si="6"/>
        <v>0</v>
      </c>
      <c r="I18" s="9">
        <f t="shared" si="8"/>
        <v>64307</v>
      </c>
      <c r="J18" s="9">
        <f t="shared" si="2"/>
        <v>0</v>
      </c>
      <c r="K18" s="9">
        <f t="shared" si="3"/>
        <v>0</v>
      </c>
      <c r="L18" s="9">
        <f t="shared" si="4"/>
        <v>0</v>
      </c>
    </row>
    <row r="19" spans="1:12" x14ac:dyDescent="0.4">
      <c r="A19" s="20">
        <v>45549</v>
      </c>
      <c r="B19" s="9"/>
      <c r="C19" s="9"/>
      <c r="D19" s="9">
        <f t="shared" si="5"/>
        <v>0</v>
      </c>
      <c r="E19" s="9">
        <f t="shared" si="7"/>
        <v>4388</v>
      </c>
      <c r="F19" s="9"/>
      <c r="G19" s="9"/>
      <c r="H19" s="9">
        <f t="shared" si="6"/>
        <v>0</v>
      </c>
      <c r="I19" s="9">
        <f t="shared" si="8"/>
        <v>64307</v>
      </c>
      <c r="J19" s="9">
        <f t="shared" si="2"/>
        <v>0</v>
      </c>
      <c r="K19" s="9">
        <f t="shared" si="3"/>
        <v>0</v>
      </c>
      <c r="L19" s="9">
        <f t="shared" si="4"/>
        <v>0</v>
      </c>
    </row>
    <row r="20" spans="1:12" x14ac:dyDescent="0.4">
      <c r="A20" s="18">
        <v>45550</v>
      </c>
      <c r="B20" s="9"/>
      <c r="C20" s="9"/>
      <c r="D20" s="9">
        <f t="shared" si="5"/>
        <v>0</v>
      </c>
      <c r="E20" s="9">
        <f t="shared" si="7"/>
        <v>4388</v>
      </c>
      <c r="F20" s="9"/>
      <c r="G20" s="9"/>
      <c r="H20" s="9">
        <f t="shared" si="6"/>
        <v>0</v>
      </c>
      <c r="I20" s="9">
        <f t="shared" si="8"/>
        <v>64307</v>
      </c>
      <c r="J20" s="9">
        <f t="shared" si="2"/>
        <v>0</v>
      </c>
      <c r="K20" s="9">
        <f t="shared" si="3"/>
        <v>0</v>
      </c>
      <c r="L20" s="9">
        <f t="shared" si="4"/>
        <v>0</v>
      </c>
    </row>
    <row r="21" spans="1:12" x14ac:dyDescent="0.4">
      <c r="A21" s="18">
        <v>45551</v>
      </c>
      <c r="B21" s="9"/>
      <c r="C21" s="9"/>
      <c r="D21" s="9">
        <f t="shared" si="5"/>
        <v>0</v>
      </c>
      <c r="E21" s="9">
        <f t="shared" si="7"/>
        <v>4388</v>
      </c>
      <c r="F21" s="9"/>
      <c r="G21" s="9"/>
      <c r="H21" s="9">
        <f t="shared" si="6"/>
        <v>0</v>
      </c>
      <c r="I21" s="9">
        <f t="shared" si="8"/>
        <v>64307</v>
      </c>
      <c r="J21" s="9">
        <f t="shared" si="2"/>
        <v>0</v>
      </c>
      <c r="K21" s="9">
        <f t="shared" si="3"/>
        <v>0</v>
      </c>
      <c r="L21" s="9">
        <f t="shared" si="4"/>
        <v>0</v>
      </c>
    </row>
    <row r="22" spans="1:12" x14ac:dyDescent="0.4">
      <c r="A22" s="19">
        <v>45552</v>
      </c>
      <c r="B22" s="9"/>
      <c r="C22" s="9"/>
      <c r="D22" s="9">
        <f t="shared" si="5"/>
        <v>0</v>
      </c>
      <c r="E22" s="9">
        <f t="shared" si="7"/>
        <v>4388</v>
      </c>
      <c r="F22" s="9"/>
      <c r="G22" s="9"/>
      <c r="H22" s="9">
        <f t="shared" si="6"/>
        <v>0</v>
      </c>
      <c r="I22" s="9">
        <f t="shared" si="8"/>
        <v>64307</v>
      </c>
      <c r="J22" s="9">
        <f t="shared" si="2"/>
        <v>0</v>
      </c>
      <c r="K22" s="9">
        <f t="shared" si="3"/>
        <v>0</v>
      </c>
      <c r="L22" s="9">
        <f t="shared" si="4"/>
        <v>0</v>
      </c>
    </row>
    <row r="23" spans="1:12" x14ac:dyDescent="0.4">
      <c r="A23" s="19">
        <v>45553</v>
      </c>
      <c r="B23" s="9"/>
      <c r="C23" s="9"/>
      <c r="D23" s="9">
        <f t="shared" si="5"/>
        <v>0</v>
      </c>
      <c r="E23" s="9">
        <f t="shared" si="7"/>
        <v>4388</v>
      </c>
      <c r="F23" s="9"/>
      <c r="G23" s="9"/>
      <c r="H23" s="9">
        <f t="shared" si="6"/>
        <v>0</v>
      </c>
      <c r="I23" s="9">
        <f t="shared" si="8"/>
        <v>64307</v>
      </c>
      <c r="J23" s="9">
        <f t="shared" si="2"/>
        <v>0</v>
      </c>
      <c r="K23" s="9">
        <f t="shared" si="3"/>
        <v>0</v>
      </c>
      <c r="L23" s="9">
        <f t="shared" si="4"/>
        <v>0</v>
      </c>
    </row>
    <row r="24" spans="1:12" x14ac:dyDescent="0.4">
      <c r="A24" s="19">
        <v>45554</v>
      </c>
      <c r="B24" s="9"/>
      <c r="C24" s="9"/>
      <c r="D24" s="9">
        <f t="shared" si="5"/>
        <v>0</v>
      </c>
      <c r="E24" s="9">
        <f t="shared" si="7"/>
        <v>4388</v>
      </c>
      <c r="F24" s="9"/>
      <c r="G24" s="9"/>
      <c r="H24" s="9">
        <f t="shared" si="6"/>
        <v>0</v>
      </c>
      <c r="I24" s="9">
        <f t="shared" si="8"/>
        <v>64307</v>
      </c>
      <c r="J24" s="9">
        <f t="shared" si="2"/>
        <v>0</v>
      </c>
      <c r="K24" s="9">
        <f t="shared" si="3"/>
        <v>0</v>
      </c>
      <c r="L24" s="9">
        <f t="shared" si="4"/>
        <v>0</v>
      </c>
    </row>
    <row r="25" spans="1:12" x14ac:dyDescent="0.4">
      <c r="A25" s="19">
        <v>45555</v>
      </c>
      <c r="B25" s="9"/>
      <c r="C25" s="9"/>
      <c r="D25" s="9">
        <f t="shared" si="5"/>
        <v>0</v>
      </c>
      <c r="E25" s="9">
        <f t="shared" si="7"/>
        <v>4388</v>
      </c>
      <c r="F25" s="9"/>
      <c r="G25" s="9"/>
      <c r="H25" s="9">
        <f t="shared" si="6"/>
        <v>0</v>
      </c>
      <c r="I25" s="9">
        <f t="shared" si="8"/>
        <v>64307</v>
      </c>
      <c r="J25" s="9">
        <f t="shared" si="2"/>
        <v>0</v>
      </c>
      <c r="K25" s="9">
        <f t="shared" si="3"/>
        <v>0</v>
      </c>
      <c r="L25" s="9">
        <f t="shared" si="4"/>
        <v>0</v>
      </c>
    </row>
    <row r="26" spans="1:12" x14ac:dyDescent="0.4">
      <c r="A26" s="20">
        <v>45556</v>
      </c>
      <c r="B26" s="9"/>
      <c r="C26" s="9"/>
      <c r="D26" s="9">
        <f t="shared" si="5"/>
        <v>0</v>
      </c>
      <c r="E26" s="9">
        <f t="shared" si="7"/>
        <v>4388</v>
      </c>
      <c r="F26" s="9"/>
      <c r="G26" s="9"/>
      <c r="H26" s="9">
        <f t="shared" si="6"/>
        <v>0</v>
      </c>
      <c r="I26" s="9">
        <f t="shared" si="8"/>
        <v>64307</v>
      </c>
      <c r="J26" s="9">
        <f t="shared" si="2"/>
        <v>0</v>
      </c>
      <c r="K26" s="9">
        <f t="shared" si="3"/>
        <v>0</v>
      </c>
      <c r="L26" s="9">
        <f t="shared" si="4"/>
        <v>0</v>
      </c>
    </row>
    <row r="27" spans="1:12" x14ac:dyDescent="0.4">
      <c r="A27" s="18">
        <v>45557</v>
      </c>
      <c r="B27" s="9"/>
      <c r="C27" s="9"/>
      <c r="D27" s="9">
        <f t="shared" si="5"/>
        <v>0</v>
      </c>
      <c r="E27" s="9">
        <f t="shared" si="7"/>
        <v>4388</v>
      </c>
      <c r="F27" s="9"/>
      <c r="G27" s="9"/>
      <c r="H27" s="9">
        <f t="shared" si="6"/>
        <v>0</v>
      </c>
      <c r="I27" s="9">
        <f t="shared" si="8"/>
        <v>64307</v>
      </c>
      <c r="J27" s="9">
        <f t="shared" si="2"/>
        <v>0</v>
      </c>
      <c r="K27" s="9">
        <f t="shared" si="3"/>
        <v>0</v>
      </c>
      <c r="L27" s="9">
        <f t="shared" si="4"/>
        <v>0</v>
      </c>
    </row>
    <row r="28" spans="1:12" x14ac:dyDescent="0.4">
      <c r="A28" s="18">
        <v>45558</v>
      </c>
      <c r="B28" s="9"/>
      <c r="C28" s="9"/>
      <c r="D28" s="9">
        <f t="shared" si="5"/>
        <v>0</v>
      </c>
      <c r="E28" s="9">
        <f t="shared" si="7"/>
        <v>4388</v>
      </c>
      <c r="F28" s="9"/>
      <c r="G28" s="9"/>
      <c r="H28" s="9">
        <f t="shared" si="6"/>
        <v>0</v>
      </c>
      <c r="I28" s="9">
        <f t="shared" si="8"/>
        <v>64307</v>
      </c>
      <c r="J28" s="9">
        <f t="shared" si="2"/>
        <v>0</v>
      </c>
      <c r="K28" s="9">
        <f t="shared" si="3"/>
        <v>0</v>
      </c>
      <c r="L28" s="9">
        <f t="shared" si="4"/>
        <v>0</v>
      </c>
    </row>
    <row r="29" spans="1:12" x14ac:dyDescent="0.4">
      <c r="A29" s="19">
        <v>45559</v>
      </c>
      <c r="B29" s="9"/>
      <c r="C29" s="9"/>
      <c r="D29" s="9">
        <f t="shared" si="5"/>
        <v>0</v>
      </c>
      <c r="E29" s="9">
        <f t="shared" si="7"/>
        <v>4388</v>
      </c>
      <c r="F29" s="9"/>
      <c r="G29" s="9"/>
      <c r="H29" s="9">
        <f t="shared" si="6"/>
        <v>0</v>
      </c>
      <c r="I29" s="9">
        <f t="shared" si="8"/>
        <v>64307</v>
      </c>
      <c r="J29" s="9">
        <f t="shared" si="2"/>
        <v>0</v>
      </c>
      <c r="K29" s="9">
        <f t="shared" si="3"/>
        <v>0</v>
      </c>
      <c r="L29" s="9">
        <f t="shared" si="4"/>
        <v>0</v>
      </c>
    </row>
    <row r="30" spans="1:12" x14ac:dyDescent="0.4">
      <c r="A30" s="19">
        <v>45560</v>
      </c>
      <c r="B30" s="9"/>
      <c r="C30" s="9"/>
      <c r="D30" s="9">
        <f t="shared" si="5"/>
        <v>0</v>
      </c>
      <c r="E30" s="9">
        <f t="shared" si="7"/>
        <v>4388</v>
      </c>
      <c r="F30" s="9"/>
      <c r="G30" s="9">
        <v>30000</v>
      </c>
      <c r="H30" s="9">
        <f t="shared" si="6"/>
        <v>-30000</v>
      </c>
      <c r="I30" s="9">
        <f t="shared" si="8"/>
        <v>34307</v>
      </c>
      <c r="J30" s="9">
        <f t="shared" si="2"/>
        <v>0</v>
      </c>
      <c r="K30" s="9">
        <f t="shared" si="3"/>
        <v>30000</v>
      </c>
      <c r="L30" s="9">
        <f t="shared" si="4"/>
        <v>-30000</v>
      </c>
    </row>
    <row r="31" spans="1:12" x14ac:dyDescent="0.4">
      <c r="A31" s="19">
        <v>45561</v>
      </c>
      <c r="B31" s="9"/>
      <c r="C31" s="9"/>
      <c r="D31" s="9">
        <f t="shared" si="5"/>
        <v>0</v>
      </c>
      <c r="E31" s="9">
        <f t="shared" si="7"/>
        <v>4388</v>
      </c>
      <c r="F31" s="9"/>
      <c r="G31" s="9"/>
      <c r="H31" s="9">
        <f t="shared" si="6"/>
        <v>0</v>
      </c>
      <c r="I31" s="9">
        <f t="shared" si="8"/>
        <v>34307</v>
      </c>
      <c r="J31" s="9">
        <f t="shared" si="2"/>
        <v>0</v>
      </c>
      <c r="K31" s="9">
        <f t="shared" si="3"/>
        <v>0</v>
      </c>
      <c r="L31" s="9">
        <f t="shared" si="4"/>
        <v>0</v>
      </c>
    </row>
    <row r="32" spans="1:12" x14ac:dyDescent="0.4">
      <c r="A32" s="19">
        <v>45562</v>
      </c>
      <c r="B32" s="9"/>
      <c r="C32" s="9"/>
      <c r="D32" s="9">
        <f t="shared" si="5"/>
        <v>0</v>
      </c>
      <c r="E32" s="9">
        <f t="shared" si="7"/>
        <v>4388</v>
      </c>
      <c r="F32" s="9"/>
      <c r="G32" s="9"/>
      <c r="H32" s="9">
        <f t="shared" si="6"/>
        <v>0</v>
      </c>
      <c r="I32" s="9">
        <f t="shared" si="8"/>
        <v>34307</v>
      </c>
      <c r="J32" s="9">
        <f t="shared" si="2"/>
        <v>0</v>
      </c>
      <c r="K32" s="9">
        <f t="shared" si="3"/>
        <v>0</v>
      </c>
      <c r="L32" s="9">
        <f t="shared" si="4"/>
        <v>0</v>
      </c>
    </row>
    <row r="33" spans="1:12" x14ac:dyDescent="0.4">
      <c r="A33" s="20">
        <v>45563</v>
      </c>
      <c r="B33" s="9"/>
      <c r="C33" s="9"/>
      <c r="D33" s="9">
        <f t="shared" si="5"/>
        <v>0</v>
      </c>
      <c r="E33" s="9">
        <f t="shared" si="7"/>
        <v>4388</v>
      </c>
      <c r="F33" s="9"/>
      <c r="G33" s="9"/>
      <c r="H33" s="9">
        <f t="shared" si="6"/>
        <v>0</v>
      </c>
      <c r="I33" s="9">
        <f t="shared" si="8"/>
        <v>34307</v>
      </c>
      <c r="J33" s="9">
        <f t="shared" si="2"/>
        <v>0</v>
      </c>
      <c r="K33" s="9">
        <f t="shared" si="3"/>
        <v>0</v>
      </c>
      <c r="L33" s="9">
        <f t="shared" si="4"/>
        <v>0</v>
      </c>
    </row>
    <row r="34" spans="1:12" x14ac:dyDescent="0.4">
      <c r="A34" s="18">
        <v>45564</v>
      </c>
      <c r="B34" s="9"/>
      <c r="C34" s="9"/>
      <c r="D34" s="9">
        <f t="shared" si="5"/>
        <v>0</v>
      </c>
      <c r="E34" s="9">
        <f t="shared" si="7"/>
        <v>4388</v>
      </c>
      <c r="F34" s="9"/>
      <c r="G34" s="9"/>
      <c r="H34" s="9">
        <f t="shared" si="6"/>
        <v>0</v>
      </c>
      <c r="I34" s="9">
        <f t="shared" si="8"/>
        <v>34307</v>
      </c>
      <c r="J34" s="9">
        <f t="shared" si="2"/>
        <v>0</v>
      </c>
      <c r="K34" s="9">
        <f t="shared" si="3"/>
        <v>0</v>
      </c>
      <c r="L34" s="9">
        <f t="shared" si="4"/>
        <v>0</v>
      </c>
    </row>
    <row r="35" spans="1:12" x14ac:dyDescent="0.4">
      <c r="A35" s="19">
        <v>45565</v>
      </c>
      <c r="B35" s="9"/>
      <c r="C35" s="9"/>
      <c r="D35" s="9">
        <f t="shared" si="5"/>
        <v>0</v>
      </c>
      <c r="E35" s="9">
        <f t="shared" si="7"/>
        <v>4388</v>
      </c>
      <c r="F35" s="9"/>
      <c r="G35" s="9"/>
      <c r="H35" s="9">
        <f t="shared" si="6"/>
        <v>0</v>
      </c>
      <c r="I35" s="9">
        <f t="shared" si="8"/>
        <v>34307</v>
      </c>
      <c r="J35" s="9">
        <f t="shared" si="2"/>
        <v>0</v>
      </c>
      <c r="K35" s="9">
        <f t="shared" si="3"/>
        <v>0</v>
      </c>
      <c r="L35" s="9">
        <f t="shared" si="4"/>
        <v>0</v>
      </c>
    </row>
    <row r="36" spans="1:12" x14ac:dyDescent="0.4">
      <c r="A36" s="21" t="s">
        <v>52</v>
      </c>
      <c r="B36" s="9">
        <f>SUM(B6:B35)</f>
        <v>30000</v>
      </c>
      <c r="C36" s="9">
        <f>SUM(C6:C35)</f>
        <v>40052</v>
      </c>
      <c r="D36" s="9">
        <f t="shared" si="5"/>
        <v>-10052</v>
      </c>
      <c r="E36" s="9">
        <f>E35</f>
        <v>4388</v>
      </c>
      <c r="F36" s="9">
        <f>SUM(F6:F35)</f>
        <v>70000</v>
      </c>
      <c r="G36" s="9">
        <f>SUM(G6:G35)</f>
        <v>38987</v>
      </c>
      <c r="H36" s="9">
        <f t="shared" si="6"/>
        <v>31013</v>
      </c>
      <c r="I36" s="9">
        <f>I35</f>
        <v>34307</v>
      </c>
      <c r="J36" s="9">
        <f t="shared" si="2"/>
        <v>100000</v>
      </c>
      <c r="K36" s="9">
        <f t="shared" si="3"/>
        <v>79039</v>
      </c>
      <c r="L36" s="9">
        <f t="shared" si="4"/>
        <v>20961</v>
      </c>
    </row>
    <row r="37" spans="1:12" x14ac:dyDescent="0.4">
      <c r="B37" s="6"/>
      <c r="C37" s="6"/>
      <c r="D37" s="6"/>
      <c r="E37" s="6"/>
      <c r="F37" s="6"/>
      <c r="G37" s="6"/>
      <c r="H37" s="6"/>
      <c r="I37" s="6"/>
    </row>
    <row r="38" spans="1:12" x14ac:dyDescent="0.4">
      <c r="B38" s="6"/>
      <c r="C38" s="6"/>
      <c r="D38" s="6"/>
      <c r="E38" s="6"/>
      <c r="F38" s="6"/>
      <c r="G38" s="6"/>
      <c r="H38" s="6"/>
      <c r="I38" s="6"/>
    </row>
  </sheetData>
  <autoFilter ref="A4:I4" xr:uid="{D0481940-3C3B-4DB5-A307-C40F53CE8028}"/>
  <mergeCells count="3">
    <mergeCell ref="B3:E3"/>
    <mergeCell ref="F3:I3"/>
    <mergeCell ref="J3:L3"/>
  </mergeCells>
  <phoneticPr fontId="1"/>
  <pageMargins left="0.7" right="0.7" top="0.75" bottom="0.75" header="0.3" footer="0.3"/>
  <ignoredErrors>
    <ignoredError sqref="F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リスト</vt:lpstr>
      <vt:lpstr>統計</vt:lpstr>
      <vt:lpstr>レシート</vt:lpstr>
      <vt:lpstr>家計簿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吉岡寛美</dc:creator>
  <cp:lastModifiedBy>寛美 吉岡</cp:lastModifiedBy>
  <dcterms:created xsi:type="dcterms:W3CDTF">2015-06-05T18:17:20Z</dcterms:created>
  <dcterms:modified xsi:type="dcterms:W3CDTF">2024-09-03T02:51:28Z</dcterms:modified>
</cp:coreProperties>
</file>