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3" i="1" l="1"/>
  <c r="E152" i="1"/>
  <c r="E150" i="1"/>
  <c r="E149" i="1"/>
  <c r="I145" i="1"/>
  <c r="H145" i="1"/>
  <c r="I144" i="1"/>
  <c r="H143" i="1"/>
  <c r="H142" i="1"/>
  <c r="G142" i="1"/>
  <c r="I132" i="1" l="1"/>
  <c r="I125" i="1" l="1"/>
  <c r="H125" i="1"/>
  <c r="H126" i="1"/>
  <c r="I126" i="1" s="1"/>
  <c r="H124" i="1"/>
  <c r="I124" i="1" s="1"/>
  <c r="H123" i="1"/>
  <c r="I123" i="1" s="1"/>
  <c r="H116" i="1" l="1"/>
  <c r="H117" i="1" s="1"/>
  <c r="H113" i="1"/>
  <c r="H112" i="1"/>
  <c r="I109" i="1"/>
  <c r="H110" i="1"/>
  <c r="H114" i="1" l="1"/>
  <c r="D113" i="1"/>
  <c r="D116" i="1"/>
  <c r="B116" i="1"/>
  <c r="D111" i="1"/>
  <c r="D115" i="1"/>
  <c r="D110" i="1"/>
  <c r="K77" i="1"/>
  <c r="K76" i="1"/>
  <c r="E104" i="1"/>
  <c r="H104" i="1" s="1"/>
  <c r="E103" i="1"/>
  <c r="E102" i="1"/>
  <c r="E101" i="1"/>
  <c r="E100" i="1"/>
  <c r="E98" i="1" l="1"/>
  <c r="E97" i="1"/>
  <c r="I96" i="1"/>
  <c r="I95" i="1"/>
  <c r="H96" i="1"/>
  <c r="H95" i="1"/>
  <c r="F96" i="1"/>
  <c r="F95" i="1"/>
  <c r="E90" i="1"/>
  <c r="E89" i="1"/>
  <c r="J84" i="1"/>
  <c r="F85" i="1"/>
  <c r="F84" i="1"/>
  <c r="F75" i="1"/>
  <c r="C75" i="1"/>
  <c r="E76" i="1"/>
  <c r="E77" i="1" s="1"/>
  <c r="E79" i="1" s="1"/>
  <c r="D76" i="1"/>
  <c r="D77" i="1" s="1"/>
  <c r="D79" i="1" s="1"/>
  <c r="K66" i="1"/>
  <c r="K65" i="1"/>
  <c r="K64" i="1"/>
  <c r="K63" i="1"/>
  <c r="F66" i="1"/>
  <c r="H66" i="1" s="1"/>
  <c r="K62" i="1"/>
  <c r="F65" i="1"/>
  <c r="K61" i="1"/>
  <c r="K60" i="1"/>
  <c r="K59" i="1"/>
  <c r="K58" i="1"/>
  <c r="L49" i="1" l="1"/>
  <c r="F57" i="1" l="1"/>
  <c r="F56" i="1"/>
  <c r="F55" i="1"/>
  <c r="L45" i="1"/>
  <c r="L43" i="1"/>
  <c r="E51" i="1"/>
  <c r="E34" i="1"/>
  <c r="G35" i="1" s="1"/>
  <c r="F29" i="1"/>
  <c r="E35" i="1" s="1"/>
  <c r="H26" i="1"/>
  <c r="H23" i="1"/>
  <c r="H24" i="1"/>
  <c r="C13" i="1"/>
  <c r="F12" i="1"/>
  <c r="E12" i="1" s="1"/>
  <c r="B12" i="1"/>
  <c r="A12" i="1" s="1"/>
  <c r="A13" i="1" s="1"/>
  <c r="E37" i="1" l="1"/>
  <c r="E36" i="1"/>
  <c r="E43" i="1"/>
  <c r="E44" i="1"/>
  <c r="L44" i="1"/>
  <c r="E45" i="1"/>
  <c r="E46" i="1"/>
  <c r="E47" i="1"/>
  <c r="E42" i="1"/>
  <c r="G12" i="1"/>
  <c r="C12" i="1"/>
  <c r="D13" i="1" s="1"/>
  <c r="B5" i="1"/>
  <c r="G4" i="1"/>
  <c r="E5" i="1"/>
  <c r="D5" i="1"/>
  <c r="D6" i="1" s="1"/>
  <c r="C5" i="1"/>
  <c r="C6" i="1" s="1"/>
  <c r="B3" i="1"/>
  <c r="F6" i="1" l="1"/>
</calcChain>
</file>

<file path=xl/sharedStrings.xml><?xml version="1.0" encoding="utf-8"?>
<sst xmlns="http://schemas.openxmlformats.org/spreadsheetml/2006/main" count="184" uniqueCount="139">
  <si>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</si>
  <si>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</si>
  <si>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</si>
  <si>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</si>
  <si>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너비의 대한 비율</t>
    <phoneticPr fontId="1" type="noConversion"/>
  </si>
  <si>
    <t>width</t>
    <phoneticPr fontId="1" type="noConversion"/>
  </si>
  <si>
    <t>패딩</t>
    <phoneticPr fontId="1" type="noConversion"/>
  </si>
  <si>
    <t>여백</t>
  </si>
  <si>
    <t>여백</t>
    <phoneticPr fontId="1" type="noConversion"/>
  </si>
  <si>
    <t>반응형 간격사이즈</t>
    <phoneticPr fontId="1" type="noConversion"/>
  </si>
  <si>
    <t>px</t>
    <phoneticPr fontId="1" type="noConversion"/>
  </si>
  <si>
    <t>pt</t>
    <phoneticPr fontId="1" type="noConversion"/>
  </si>
  <si>
    <t>em</t>
    <phoneticPr fontId="1" type="noConversion"/>
  </si>
  <si>
    <t>rem</t>
    <phoneticPr fontId="1" type="noConversion"/>
  </si>
  <si>
    <t>vw</t>
    <phoneticPr fontId="1" type="noConversion"/>
  </si>
  <si>
    <t>vh</t>
    <phoneticPr fontId="1" type="noConversion"/>
  </si>
  <si>
    <t>부모영역에 영향받음</t>
  </si>
  <si>
    <t>20px</t>
    <phoneticPr fontId="1" type="noConversion"/>
  </si>
  <si>
    <t>1em</t>
    <phoneticPr fontId="1" type="noConversion"/>
  </si>
  <si>
    <t>.85em</t>
    <phoneticPr fontId="1" type="noConversion"/>
  </si>
  <si>
    <t>%</t>
  </si>
  <si>
    <t>%</t>
    <phoneticPr fontId="1" type="noConversion"/>
  </si>
  <si>
    <t>부모영역폰트</t>
    <phoneticPr fontId="1" type="noConversion"/>
  </si>
  <si>
    <t>자식영역</t>
    <phoneticPr fontId="1" type="noConversion"/>
  </si>
  <si>
    <t>루트영역에 영향받음</t>
    <phoneticPr fontId="1" type="noConversion"/>
  </si>
  <si>
    <t>html</t>
    <phoneticPr fontId="1" type="noConversion"/>
  </si>
  <si>
    <t>1rem</t>
    <phoneticPr fontId="1" type="noConversion"/>
  </si>
  <si>
    <t>1은100%</t>
    <phoneticPr fontId="1" type="noConversion"/>
  </si>
  <si>
    <t>너비</t>
  </si>
  <si>
    <t>너비</t>
    <phoneticPr fontId="1" type="noConversion"/>
  </si>
  <si>
    <t>너비기준</t>
    <phoneticPr fontId="1" type="noConversion"/>
  </si>
  <si>
    <t>너비기준</t>
    <phoneticPr fontId="1" type="noConversion"/>
  </si>
  <si>
    <t>16px</t>
    <phoneticPr fontId="1" type="noConversion"/>
  </si>
  <si>
    <t>(root+em)</t>
    <phoneticPr fontId="1" type="noConversion"/>
  </si>
  <si>
    <t>화면너비해상도에 영향</t>
    <phoneticPr fontId="1" type="noConversion"/>
  </si>
  <si>
    <t>화면높이해상도에 영향</t>
    <phoneticPr fontId="1" type="noConversion"/>
  </si>
  <si>
    <t>(View width)</t>
    <phoneticPr fontId="1" type="noConversion"/>
  </si>
  <si>
    <t>(View height)</t>
    <phoneticPr fontId="1" type="noConversion"/>
  </si>
  <si>
    <t>1vw</t>
    <phoneticPr fontId="1" type="noConversion"/>
  </si>
  <si>
    <t>px단위</t>
    <phoneticPr fontId="1" type="noConversion"/>
  </si>
  <si>
    <t>1903px인경우</t>
    <phoneticPr fontId="1" type="noConversion"/>
  </si>
  <si>
    <t>100분의1단위</t>
    <phoneticPr fontId="1" type="noConversion"/>
  </si>
  <si>
    <t>픽셀</t>
    <phoneticPr fontId="1" type="noConversion"/>
  </si>
  <si>
    <t xml:space="preserve"> vw 폰트 계산</t>
    <phoneticPr fontId="1" type="noConversion"/>
  </si>
  <si>
    <t>패딩</t>
    <phoneticPr fontId="1" type="noConversion"/>
  </si>
  <si>
    <t>폰트 치수 정리</t>
    <phoneticPr fontId="1" type="noConversion"/>
  </si>
  <si>
    <t>이미지</t>
    <phoneticPr fontId="1" type="noConversion"/>
  </si>
  <si>
    <t>top</t>
    <phoneticPr fontId="1" type="noConversion"/>
  </si>
  <si>
    <t>박스상자 선 너비 비율계산</t>
    <phoneticPr fontId="1" type="noConversion"/>
  </si>
  <si>
    <t>테두리선</t>
    <phoneticPr fontId="1" type="noConversion"/>
  </si>
  <si>
    <t>너비해상도</t>
    <phoneticPr fontId="1" type="noConversion"/>
  </si>
  <si>
    <t>테두리높이</t>
    <phoneticPr fontId="1" type="noConversion"/>
  </si>
  <si>
    <t>높이비율</t>
    <phoneticPr fontId="1" type="noConversion"/>
  </si>
  <si>
    <t>절대값</t>
    <phoneticPr fontId="1" type="noConversion"/>
  </si>
  <si>
    <t>부모영역에 영향받음</t>
    <phoneticPr fontId="1" type="noConversion"/>
  </si>
  <si>
    <t>브라우저해상도의 상대적인 값</t>
    <phoneticPr fontId="1" type="noConversion"/>
  </si>
  <si>
    <t>vw</t>
    <phoneticPr fontId="1" type="noConversion"/>
  </si>
  <si>
    <t>박스너비 450px</t>
    <phoneticPr fontId="1" type="noConversion"/>
  </si>
  <si>
    <t>여백/여백</t>
    <phoneticPr fontId="1" type="noConversion"/>
  </si>
  <si>
    <t>줄간격 (%)</t>
    <phoneticPr fontId="1" type="noConversion"/>
  </si>
  <si>
    <t>%</t>
    <phoneticPr fontId="1" type="noConversion"/>
  </si>
  <si>
    <t>패딩값구하기</t>
    <phoneticPr fontId="1" type="noConversion"/>
  </si>
  <si>
    <t>%</t>
    <phoneticPr fontId="1" type="noConversion"/>
  </si>
  <si>
    <t>패딩값(px)</t>
    <phoneticPr fontId="1" type="noConversion"/>
  </si>
  <si>
    <t>전체너비(px)</t>
    <phoneticPr fontId="1" type="noConversion"/>
  </si>
  <si>
    <t>퍼센트 값</t>
    <phoneticPr fontId="1" type="noConversion"/>
  </si>
  <si>
    <t>섹션5 이미지크기</t>
    <phoneticPr fontId="1" type="noConversion"/>
  </si>
  <si>
    <t>전체너비</t>
    <phoneticPr fontId="1" type="noConversion"/>
  </si>
  <si>
    <t>뺀값</t>
    <phoneticPr fontId="1" type="noConversion"/>
  </si>
  <si>
    <t>사진너비</t>
    <phoneticPr fontId="1" type="noConversion"/>
  </si>
  <si>
    <t>너비</t>
    <phoneticPr fontId="1" type="noConversion"/>
  </si>
  <si>
    <t>패딩값</t>
    <phoneticPr fontId="1" type="noConversion"/>
  </si>
  <si>
    <t>퍼센트</t>
    <phoneticPr fontId="1" type="noConversion"/>
  </si>
  <si>
    <t>퍼센트(%)</t>
    <phoneticPr fontId="1" type="noConversion"/>
  </si>
  <si>
    <t>너비</t>
    <phoneticPr fontId="1" type="noConversion"/>
  </si>
  <si>
    <t>높이</t>
  </si>
  <si>
    <t>높이</t>
    <phoneticPr fontId="1" type="noConversion"/>
  </si>
  <si>
    <t>섹션06 상자 안에 하얀색 상자 넓이구하기</t>
    <phoneticPr fontId="1" type="noConversion"/>
  </si>
  <si>
    <t>중앙값</t>
    <phoneticPr fontId="1" type="noConversion"/>
  </si>
  <si>
    <t>위에값/2=</t>
    <phoneticPr fontId="1" type="noConversion"/>
  </si>
  <si>
    <t>전체높이</t>
    <phoneticPr fontId="1" type="noConversion"/>
  </si>
  <si>
    <t>left포지션값</t>
    <phoneticPr fontId="1" type="noConversion"/>
  </si>
  <si>
    <t>top값</t>
    <phoneticPr fontId="1" type="noConversion"/>
  </si>
  <si>
    <t>하얀상자안에 회색선 비율</t>
    <phoneticPr fontId="1" type="noConversion"/>
  </si>
  <si>
    <t>vw</t>
    <phoneticPr fontId="1" type="noConversion"/>
  </si>
  <si>
    <t>선 (px)</t>
    <phoneticPr fontId="1" type="noConversion"/>
  </si>
  <si>
    <t>패딩bottom(px)값 비율계산</t>
    <phoneticPr fontId="1" type="noConversion"/>
  </si>
  <si>
    <t>보더선(회색)</t>
    <phoneticPr fontId="1" type="noConversion"/>
  </si>
  <si>
    <t>섹션6 큰박스</t>
    <phoneticPr fontId="1" type="noConversion"/>
  </si>
  <si>
    <t>top</t>
    <phoneticPr fontId="1" type="noConversion"/>
  </si>
  <si>
    <t>left</t>
    <phoneticPr fontId="1" type="noConversion"/>
  </si>
  <si>
    <t>테두리둘레</t>
    <phoneticPr fontId="1" type="noConversion"/>
  </si>
  <si>
    <t>비율값</t>
    <phoneticPr fontId="1" type="noConversion"/>
  </si>
  <si>
    <t>패딩값</t>
    <phoneticPr fontId="1" type="noConversion"/>
  </si>
  <si>
    <t>글자박스 너비</t>
    <phoneticPr fontId="1" type="noConversion"/>
  </si>
  <si>
    <t>이미지박스너비</t>
    <phoneticPr fontId="1" type="noConversion"/>
  </si>
  <si>
    <t>col2너비</t>
    <phoneticPr fontId="1" type="noConversion"/>
  </si>
  <si>
    <t>col2너비li값</t>
    <phoneticPr fontId="1" type="noConversion"/>
  </si>
  <si>
    <t>패딩값</t>
    <phoneticPr fontId="1" type="noConversion"/>
  </si>
  <si>
    <t>너비</t>
    <phoneticPr fontId="1" type="noConversion"/>
  </si>
  <si>
    <t>높이</t>
    <phoneticPr fontId="1" type="noConversion"/>
  </si>
  <si>
    <t>top</t>
    <phoneticPr fontId="1" type="noConversion"/>
  </si>
  <si>
    <t>left</t>
    <phoneticPr fontId="1" type="noConversion"/>
  </si>
  <si>
    <t>회색선 작은상자</t>
    <phoneticPr fontId="1" type="noConversion"/>
  </si>
  <si>
    <t>섹션7 사진위 상자 비율구하기</t>
    <phoneticPr fontId="1" type="noConversion"/>
  </si>
  <si>
    <t>사진너비</t>
    <phoneticPr fontId="1" type="noConversion"/>
  </si>
  <si>
    <t>갈색글상자 너비</t>
    <phoneticPr fontId="1" type="noConversion"/>
  </si>
  <si>
    <t>비율구하기</t>
    <phoneticPr fontId="1" type="noConversion"/>
  </si>
  <si>
    <t>사진높이</t>
    <phoneticPr fontId="1" type="noConversion"/>
  </si>
  <si>
    <t>프로필박스 bottom패딩값</t>
    <phoneticPr fontId="1" type="noConversion"/>
  </si>
  <si>
    <t>text-gap 패딩값</t>
    <phoneticPr fontId="1" type="noConversion"/>
  </si>
  <si>
    <t>갈색상자너비</t>
    <phoneticPr fontId="1" type="noConversion"/>
  </si>
  <si>
    <t>px</t>
    <phoneticPr fontId="1" type="noConversion"/>
  </si>
  <si>
    <t>너비</t>
    <phoneticPr fontId="1" type="noConversion"/>
  </si>
  <si>
    <t>높이</t>
    <phoneticPr fontId="1" type="noConversion"/>
  </si>
  <si>
    <t>전체창 너비</t>
    <phoneticPr fontId="1" type="noConversion"/>
  </si>
  <si>
    <t>높이/너비</t>
    <phoneticPr fontId="1" type="noConversion"/>
  </si>
  <si>
    <t>너비/높이</t>
    <phoneticPr fontId="1" type="noConversion"/>
  </si>
  <si>
    <t>섹션9 갤러리 사진 비율구하기</t>
    <phoneticPr fontId="1" type="noConversion"/>
  </si>
  <si>
    <t>이미지너비가 변경된경우</t>
    <phoneticPr fontId="1" type="noConversion"/>
  </si>
  <si>
    <t>이미지 가로 개수</t>
    <phoneticPr fontId="1" type="noConversion"/>
  </si>
  <si>
    <t>4퍼센트는</t>
    <phoneticPr fontId="1" type="noConversion"/>
  </si>
  <si>
    <t>너비비율 =</t>
    <phoneticPr fontId="1" type="noConversion"/>
  </si>
  <si>
    <t>높이비율 =</t>
    <phoneticPr fontId="1" type="noConversion"/>
  </si>
  <si>
    <t>px</t>
    <phoneticPr fontId="1" type="noConversion"/>
  </si>
  <si>
    <t>너비*높이</t>
    <phoneticPr fontId="1" type="noConversion"/>
  </si>
  <si>
    <t>반응형너비가</t>
    <phoneticPr fontId="1" type="noConversion"/>
  </si>
  <si>
    <t>반응형너비</t>
    <phoneticPr fontId="1" type="noConversion"/>
  </si>
  <si>
    <t>갤러리 높이</t>
    <phoneticPr fontId="1" type="noConversion"/>
  </si>
  <si>
    <t>섹션9 포지션 계산</t>
    <phoneticPr fontId="1" type="noConversion"/>
  </si>
  <si>
    <t>이미지박스의 너비와</t>
    <phoneticPr fontId="1" type="noConversion"/>
  </si>
  <si>
    <t xml:space="preserve"> 높이의 비율계산</t>
  </si>
  <si>
    <t>섹션10 넓이</t>
    <phoneticPr fontId="1" type="noConversion"/>
  </si>
  <si>
    <t>px</t>
    <phoneticPr fontId="1" type="noConversion"/>
  </si>
  <si>
    <t>&lt;-1vw</t>
    <phoneticPr fontId="1" type="noConversion"/>
  </si>
  <si>
    <t>vw</t>
    <phoneticPr fontId="1" type="noConversion"/>
  </si>
  <si>
    <t>반응형의 시작점</t>
    <phoneticPr fontId="1" type="noConversion"/>
  </si>
  <si>
    <t>섹션11 글씨 반응형 1170px일때 줄어드는거</t>
    <phoneticPr fontId="1" type="noConversion"/>
  </si>
  <si>
    <t>섹션12 검은 버튼 패딩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</si>
</sst>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8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rgb="FFFFFF00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9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0" borderId="23" xfId="0" applyFill="1" applyBorder="1">
      <alignment vertical="center"/>
    </xf>
    <xf numFmtId="0" fontId="0" fillId="10" borderId="29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8" xfId="0" applyFill="1" applyBorder="1">
      <alignment vertical="center"/>
    </xf>
    <xf numFmtId="0" fontId="0" fillId="7" borderId="26" xfId="0" applyFill="1" applyBorder="1">
      <alignment vertical="center"/>
    </xf>
    <xf numFmtId="0" fontId="0" fillId="0" borderId="41" xfId="0" applyBorder="1">
      <alignment vertical="center"/>
    </xf>
    <xf numFmtId="0" fontId="0" fillId="7" borderId="4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7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31" xfId="0" applyFill="1" applyBorder="1">
      <alignment vertical="center"/>
    </xf>
    <xf numFmtId="0" fontId="0" fillId="10" borderId="32" xfId="0" applyFill="1" applyBorder="1">
      <alignment vertical="center"/>
    </xf>
    <xf numFmtId="0" fontId="2" fillId="9" borderId="25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4" borderId="48" xfId="0" applyFill="1" applyBorder="1">
      <alignment vertical="center"/>
    </xf>
    <xf numFmtId="0" fontId="0" fillId="4" borderId="27" xfId="0" applyFill="1" applyBorder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25" xfId="0" applyFont="1" applyFill="1" applyBorder="1">
      <alignment vertical="center"/>
    </xf>
    <xf numFmtId="0" fontId="2" fillId="11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2" fillId="7" borderId="49" xfId="0" applyFont="1" applyFill="1" applyBorder="1" applyAlignment="1">
      <alignment horizontal="center" vertical="center"/>
    </xf>
    <xf numFmtId="0" fontId="0" fillId="5" borderId="48" xfId="0" applyFill="1" applyBorder="1">
      <alignment vertical="center"/>
    </xf>
    <xf numFmtId="0" fontId="2" fillId="7" borderId="26" xfId="0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0" fontId="2" fillId="7" borderId="40" xfId="0" applyFont="1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6" xfId="0" applyFill="1" applyBorder="1">
      <alignment vertical="center"/>
    </xf>
    <xf numFmtId="0" fontId="0" fillId="5" borderId="24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8" xfId="0" applyBorder="1">
      <alignment vertical="center"/>
    </xf>
    <xf numFmtId="0" fontId="0" fillId="9" borderId="27" xfId="0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26" xfId="0" applyBorder="1">
      <alignment vertical="center"/>
    </xf>
    <xf numFmtId="0" fontId="0" fillId="0" borderId="40" xfId="0" applyBorder="1">
      <alignment vertical="center"/>
    </xf>
    <xf numFmtId="0" fontId="0" fillId="0" borderId="50" xfId="0" applyBorder="1">
      <alignment vertical="center"/>
    </xf>
    <xf numFmtId="0" fontId="0" fillId="0" borderId="1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41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1" xfId="0" applyFill="1" applyBorder="1">
      <alignment vertical="center"/>
    </xf>
    <xf numFmtId="0" fontId="0" fillId="7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41" xfId="0" applyFill="1" applyBorder="1">
      <alignment vertical="center"/>
    </xf>
    <xf numFmtId="0" fontId="0" fillId="3" borderId="27" xfId="0" applyFill="1" applyBorder="1">
      <alignment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15" borderId="50" xfId="0" applyFill="1" applyBorder="1">
      <alignment vertical="center"/>
    </xf>
    <xf numFmtId="0" fontId="0" fillId="12" borderId="26" xfId="0" applyFill="1" applyBorder="1">
      <alignment vertical="center"/>
    </xf>
    <xf numFmtId="0" fontId="3" fillId="19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20" borderId="26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Alignment="1">
      <alignment vertical="center"/>
    </xf>
    <xf numFmtId="0" fontId="5" fillId="0" borderId="50" xfId="0" applyFon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3" xfId="0" applyFill="1" applyBorder="1">
      <alignment vertical="center"/>
    </xf>
    <xf numFmtId="0" fontId="2" fillId="17" borderId="26" xfId="0" applyFont="1" applyFill="1" applyBorder="1">
      <alignment vertical="center"/>
    </xf>
    <xf numFmtId="0" fontId="2" fillId="17" borderId="13" xfId="0" applyFont="1" applyFill="1" applyBorder="1">
      <alignment vertical="center"/>
    </xf>
    <xf numFmtId="0" fontId="2" fillId="17" borderId="27" xfId="0" applyFont="1" applyFill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6" borderId="26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0" fillId="13" borderId="41" xfId="0" applyFill="1" applyBorder="1">
      <alignment vertical="center"/>
    </xf>
    <xf numFmtId="0" fontId="4" fillId="13" borderId="13" xfId="0" applyFont="1" applyFill="1" applyBorder="1">
      <alignment vertical="center"/>
    </xf>
    <xf numFmtId="0" fontId="4" fillId="13" borderId="41" xfId="0" applyFont="1" applyFill="1" applyBorder="1">
      <alignment vertical="center"/>
    </xf>
    <xf numFmtId="0" fontId="0" fillId="3" borderId="26" xfId="0" applyFill="1" applyBorder="1">
      <alignment vertical="center"/>
    </xf>
    <xf numFmtId="0" fontId="0" fillId="4" borderId="13" xfId="0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40" xfId="0" applyFont="1" applyFill="1" applyBorder="1" applyAlignment="1">
      <alignment horizontal="right" vertical="center"/>
    </xf>
    <xf numFmtId="0" fontId="3" fillId="25" borderId="44" xfId="0" applyFont="1" applyFill="1" applyBorder="1" applyAlignment="1">
      <alignment horizontal="center" vertical="center"/>
    </xf>
    <xf numFmtId="0" fontId="3" fillId="24" borderId="21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44" xfId="0" applyFont="1" applyBorder="1">
      <alignment vertical="center"/>
    </xf>
    <xf numFmtId="0" fontId="3" fillId="24" borderId="26" xfId="0" applyFont="1" applyFill="1" applyBorder="1">
      <alignment vertical="center"/>
    </xf>
    <xf numFmtId="0" fontId="3" fillId="14" borderId="34" xfId="0" applyFont="1" applyFill="1" applyBorder="1">
      <alignment vertical="center"/>
    </xf>
    <xf numFmtId="0" fontId="3" fillId="14" borderId="37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4" borderId="56" xfId="0" applyFont="1" applyFill="1" applyBorder="1">
      <alignment vertical="center"/>
    </xf>
    <xf numFmtId="0" fontId="0" fillId="4" borderId="57" xfId="0" applyFill="1" applyBorder="1">
      <alignment vertical="center"/>
    </xf>
    <xf numFmtId="0" fontId="0" fillId="0" borderId="57" xfId="0" applyBorder="1">
      <alignment vertical="center"/>
    </xf>
    <xf numFmtId="0" fontId="0" fillId="0" borderId="47" xfId="0" applyBorder="1">
      <alignment vertical="center"/>
    </xf>
    <xf numFmtId="0" fontId="9" fillId="26" borderId="3" xfId="0" applyFont="1" applyFill="1" applyBorder="1" applyAlignment="1">
      <alignment horizontal="center" vertical="center"/>
    </xf>
    <xf numFmtId="0" fontId="0" fillId="26" borderId="3" xfId="0" applyFill="1" applyBorder="1">
      <alignment vertical="center"/>
    </xf>
    <xf numFmtId="0" fontId="0" fillId="26" borderId="4" xfId="0" applyFill="1" applyBorder="1">
      <alignment vertical="center"/>
    </xf>
    <xf numFmtId="0" fontId="3" fillId="19" borderId="3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44" xfId="0" applyBorder="1">
      <alignment vertical="center"/>
    </xf>
    <xf numFmtId="0" fontId="2" fillId="7" borderId="2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2" fillId="7" borderId="54" xfId="0" applyFont="1" applyFill="1" applyBorder="1">
      <alignment vertical="center"/>
    </xf>
    <xf numFmtId="0" fontId="0" fillId="7" borderId="27" xfId="0" applyFill="1" applyBorder="1">
      <alignment vertical="center"/>
    </xf>
    <xf numFmtId="0" fontId="2" fillId="10" borderId="13" xfId="0" applyFont="1" applyFill="1" applyBorder="1" applyAlignment="1">
      <alignment horizontal="right" vertical="center"/>
    </xf>
    <xf numFmtId="0" fontId="2" fillId="10" borderId="38" xfId="0" applyFont="1" applyFill="1" applyBorder="1" applyAlignment="1">
      <alignment horizontal="right" vertical="center"/>
    </xf>
    <xf numFmtId="0" fontId="2" fillId="10" borderId="26" xfId="0" applyFont="1" applyFill="1" applyBorder="1" applyAlignment="1">
      <alignment horizontal="right" vertical="center"/>
    </xf>
    <xf numFmtId="0" fontId="3" fillId="18" borderId="41" xfId="0" applyFont="1" applyFill="1" applyBorder="1">
      <alignment vertical="center"/>
    </xf>
    <xf numFmtId="0" fontId="13" fillId="18" borderId="40" xfId="0" applyFont="1" applyFill="1" applyBorder="1" applyAlignment="1">
      <alignment horizontal="right" vertical="center"/>
    </xf>
    <xf numFmtId="0" fontId="2" fillId="10" borderId="56" xfId="0" applyFont="1" applyFill="1" applyBorder="1" applyAlignment="1">
      <alignment horizontal="right" vertical="center"/>
    </xf>
    <xf numFmtId="0" fontId="2" fillId="7" borderId="57" xfId="0" applyFont="1" applyFill="1" applyBorder="1">
      <alignment vertical="center"/>
    </xf>
    <xf numFmtId="0" fontId="0" fillId="0" borderId="19" xfId="0" applyBorder="1">
      <alignment vertical="center"/>
    </xf>
    <xf numFmtId="0" fontId="13" fillId="18" borderId="49" xfId="0" applyFont="1" applyFill="1" applyBorder="1" applyAlignment="1">
      <alignment horizontal="right" vertical="center"/>
    </xf>
    <xf numFmtId="0" fontId="3" fillId="18" borderId="25" xfId="0" applyFont="1" applyFill="1" applyBorder="1">
      <alignment vertical="center"/>
    </xf>
    <xf numFmtId="0" fontId="0" fillId="8" borderId="58" xfId="0" applyFill="1" applyBorder="1">
      <alignment vertical="center"/>
    </xf>
    <xf numFmtId="0" fontId="2" fillId="0" borderId="44" xfId="0" applyFont="1" applyFill="1" applyBorder="1" applyAlignment="1">
      <alignment vertical="center"/>
    </xf>
    <xf numFmtId="0" fontId="0" fillId="0" borderId="50" xfId="0" applyFill="1" applyBorder="1">
      <alignment vertical="center"/>
    </xf>
    <xf numFmtId="0" fontId="0" fillId="8" borderId="26" xfId="0" applyFill="1" applyBorder="1">
      <alignment vertical="center"/>
    </xf>
    <xf numFmtId="0" fontId="0" fillId="8" borderId="40" xfId="0" applyFill="1" applyBorder="1">
      <alignment vertical="center"/>
    </xf>
    <xf numFmtId="0" fontId="2" fillId="8" borderId="21" xfId="0" applyFont="1" applyFill="1" applyBorder="1" applyAlignment="1">
      <alignment vertical="center"/>
    </xf>
    <xf numFmtId="0" fontId="0" fillId="8" borderId="4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44" xfId="0" applyFont="1" applyFill="1" applyBorder="1" applyAlignment="1">
      <alignment horizontal="center" vertical="center"/>
    </xf>
    <xf numFmtId="0" fontId="3" fillId="23" borderId="38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8" borderId="30" xfId="0" applyFont="1" applyFill="1" applyBorder="1" applyAlignment="1">
      <alignment horizontal="center" vertical="center"/>
    </xf>
    <xf numFmtId="0" fontId="2" fillId="28" borderId="31" xfId="0" applyFont="1" applyFill="1" applyBorder="1" applyAlignment="1">
      <alignment horizontal="center" vertical="center"/>
    </xf>
    <xf numFmtId="0" fontId="2" fillId="28" borderId="32" xfId="0" applyFont="1" applyFill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53" xfId="0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25" borderId="38" xfId="0" applyFont="1" applyFill="1" applyBorder="1" applyAlignment="1">
      <alignment horizontal="center" vertical="center"/>
    </xf>
    <xf numFmtId="0" fontId="3" fillId="25" borderId="21" xfId="0" applyFont="1" applyFill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3" fillId="24" borderId="38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4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C136" workbookViewId="0">
      <selection activeCell="D151" sqref="D151"/>
    </sheetView>
  </sheetViews>
  <sheetFormatPr defaultRowHeight="16.5"/>
  <cols>
    <col min="2" max="2" width="13" customWidth="1"/>
    <col min="3" max="3" width="15.625" customWidth="1"/>
    <col min="4" max="4" width="27.5" customWidth="1"/>
    <col min="5" max="5" width="15.375" customWidth="1"/>
    <col min="6" max="6" width="11.25" customWidth="1"/>
    <col min="7" max="7" width="10" customWidth="1"/>
    <col min="8" max="8" width="28.375" customWidth="1"/>
    <col min="9" max="9" width="12.875" customWidth="1"/>
    <col min="10" max="10" width="16.25" customWidth="1"/>
    <col min="11" max="11" width="11.625" customWidth="1"/>
  </cols>
  <sheetData>
    <row r="1" spans="1:8" ht="17.25" thickBot="1">
      <c r="A1" s="63"/>
      <c r="B1" s="64" t="s">
        <v>0</v>
      </c>
      <c r="C1" s="65" t="s">
        <v>1</v>
      </c>
      <c r="D1" s="66"/>
      <c r="E1" s="66"/>
      <c r="F1" s="66"/>
      <c r="G1" s="67"/>
    </row>
    <row r="2" spans="1:8">
      <c r="A2" s="68">
        <v>450</v>
      </c>
      <c r="B2" s="7"/>
      <c r="C2" s="90" t="s">
        <v>4</v>
      </c>
      <c r="D2" s="7"/>
      <c r="E2" s="7"/>
      <c r="F2" s="7"/>
      <c r="G2" s="8"/>
    </row>
    <row r="3" spans="1:8">
      <c r="A3" s="69">
        <v>550</v>
      </c>
      <c r="B3" s="7">
        <f>A3/A2</f>
        <v>1.2222222222222223</v>
      </c>
      <c r="C3" s="89" t="s">
        <v>2</v>
      </c>
      <c r="D3" s="89" t="s">
        <v>3</v>
      </c>
      <c r="E3" s="89" t="s">
        <v>5</v>
      </c>
      <c r="F3" s="89" t="s">
        <v>5</v>
      </c>
      <c r="G3" s="8"/>
    </row>
    <row r="4" spans="1:8">
      <c r="A4" s="9">
        <v>79.796999999999997</v>
      </c>
      <c r="B4" s="89" t="s">
        <v>6</v>
      </c>
      <c r="C4" s="6">
        <v>8</v>
      </c>
      <c r="D4" s="6">
        <v>20</v>
      </c>
      <c r="E4" s="6">
        <v>394</v>
      </c>
      <c r="F4" s="6">
        <v>422</v>
      </c>
      <c r="G4" s="8">
        <f>F4+28</f>
        <v>450</v>
      </c>
    </row>
    <row r="5" spans="1:8">
      <c r="A5" s="9"/>
      <c r="B5" s="7">
        <f>A4/A2</f>
        <v>0.17732666666666666</v>
      </c>
      <c r="C5" s="7">
        <f>C4/A2</f>
        <v>1.7777777777777778E-2</v>
      </c>
      <c r="D5" s="7">
        <f>D4/A2</f>
        <v>4.4444444444444446E-2</v>
      </c>
      <c r="E5" s="7">
        <f>E4/A2</f>
        <v>0.87555555555555553</v>
      </c>
      <c r="F5" s="7"/>
      <c r="G5" s="8"/>
    </row>
    <row r="6" spans="1:8" ht="17.25" thickBot="1">
      <c r="A6" s="10"/>
      <c r="B6" s="11"/>
      <c r="C6" s="11">
        <f>C5*2</f>
        <v>3.5555555555555556E-2</v>
      </c>
      <c r="D6" s="11">
        <f>D5*2</f>
        <v>8.8888888888888892E-2</v>
      </c>
      <c r="E6" s="11"/>
      <c r="F6" s="11">
        <f>C6+D6+E5</f>
        <v>1</v>
      </c>
      <c r="G6" s="12"/>
    </row>
    <row r="7" spans="1:8" ht="17.25" thickBot="1"/>
    <row r="8" spans="1:8" ht="17.25" thickBot="1">
      <c r="A8" s="244" t="s">
        <v>9</v>
      </c>
      <c r="B8" s="245"/>
      <c r="C8" s="245"/>
      <c r="D8" s="245"/>
      <c r="E8" s="245"/>
      <c r="F8" s="245"/>
      <c r="G8" s="246"/>
      <c r="H8" s="114"/>
    </row>
    <row r="9" spans="1:8">
      <c r="A9" s="27"/>
      <c r="B9" s="91" t="s">
        <v>30</v>
      </c>
      <c r="C9" s="28"/>
      <c r="D9" s="7"/>
      <c r="E9" s="27"/>
      <c r="F9" s="91" t="s">
        <v>31</v>
      </c>
      <c r="G9" s="116"/>
      <c r="H9" s="115"/>
    </row>
    <row r="10" spans="1:8">
      <c r="A10" s="23" t="s">
        <v>29</v>
      </c>
      <c r="B10" s="89">
        <v>980</v>
      </c>
      <c r="C10" s="25"/>
      <c r="D10" s="6"/>
      <c r="E10" s="94" t="s">
        <v>28</v>
      </c>
      <c r="F10" s="89">
        <v>900</v>
      </c>
      <c r="G10" s="117"/>
      <c r="H10" s="115"/>
    </row>
    <row r="11" spans="1:8">
      <c r="A11" s="24" t="s">
        <v>8</v>
      </c>
      <c r="B11" s="15">
        <v>450</v>
      </c>
      <c r="C11" s="92" t="s">
        <v>8</v>
      </c>
      <c r="D11" s="6"/>
      <c r="E11" s="93" t="s">
        <v>7</v>
      </c>
      <c r="F11" s="15">
        <v>450</v>
      </c>
      <c r="G11" s="92" t="s">
        <v>7</v>
      </c>
      <c r="H11" s="115"/>
    </row>
    <row r="12" spans="1:8">
      <c r="A12" s="24">
        <f>B12/2</f>
        <v>265</v>
      </c>
      <c r="B12" s="15">
        <f>B10-B11</f>
        <v>530</v>
      </c>
      <c r="C12" s="26">
        <f>B12/2</f>
        <v>265</v>
      </c>
      <c r="D12" s="119" t="s">
        <v>58</v>
      </c>
      <c r="E12" s="24">
        <f>F12/2</f>
        <v>225</v>
      </c>
      <c r="F12" s="15">
        <f>F10-F11</f>
        <v>450</v>
      </c>
      <c r="G12" s="26">
        <f>F12/2</f>
        <v>225</v>
      </c>
      <c r="H12" s="115"/>
    </row>
    <row r="13" spans="1:8" ht="17.25" thickBot="1">
      <c r="A13" s="10">
        <f>A12/B10</f>
        <v>0.27040816326530615</v>
      </c>
      <c r="B13" s="118">
        <v>0.5</v>
      </c>
      <c r="C13" s="12">
        <f>B11/B10</f>
        <v>0.45918367346938777</v>
      </c>
      <c r="D13" s="32">
        <f>C12/A12</f>
        <v>1</v>
      </c>
      <c r="E13" s="10"/>
      <c r="F13" s="11"/>
      <c r="G13" s="12"/>
      <c r="H13" s="115"/>
    </row>
    <row r="14" spans="1:8">
      <c r="B14" s="7"/>
      <c r="D14" s="7"/>
      <c r="E14" s="7"/>
      <c r="F14" s="7"/>
      <c r="G14" s="7"/>
      <c r="H14" s="115"/>
    </row>
    <row r="15" spans="1:8">
      <c r="B15" s="7"/>
      <c r="D15" s="7"/>
      <c r="E15" s="7"/>
      <c r="F15" s="7"/>
      <c r="G15" s="7"/>
      <c r="H15" s="7"/>
    </row>
    <row r="17" spans="1:12" ht="17.25" thickBot="1">
      <c r="A17" s="1"/>
      <c r="B17" s="1"/>
      <c r="C17" s="1"/>
      <c r="D17" s="1"/>
      <c r="E17" s="1"/>
      <c r="F17" s="1"/>
      <c r="G17" s="1"/>
    </row>
    <row r="18" spans="1:12" ht="17.25" thickBot="1">
      <c r="A18" s="1"/>
      <c r="B18" s="1"/>
      <c r="C18" s="257" t="s">
        <v>45</v>
      </c>
      <c r="D18" s="258"/>
      <c r="E18" s="258"/>
      <c r="F18" s="258"/>
      <c r="G18" s="258"/>
      <c r="H18" s="258"/>
      <c r="I18" s="258"/>
      <c r="J18" s="259"/>
    </row>
    <row r="19" spans="1:12">
      <c r="A19" s="1"/>
      <c r="B19" s="1"/>
      <c r="C19" s="56" t="s">
        <v>10</v>
      </c>
      <c r="D19" s="87" t="s">
        <v>55</v>
      </c>
      <c r="E19" s="3"/>
      <c r="F19" s="3"/>
      <c r="G19" s="3"/>
      <c r="H19" s="4"/>
      <c r="I19" s="4"/>
      <c r="J19" s="5"/>
    </row>
    <row r="20" spans="1:12">
      <c r="A20" s="1"/>
      <c r="B20" s="1"/>
      <c r="C20" s="78" t="s">
        <v>11</v>
      </c>
      <c r="D20" s="88" t="s">
        <v>53</v>
      </c>
      <c r="E20" s="7"/>
      <c r="F20" s="7"/>
      <c r="G20" s="6"/>
      <c r="H20" s="7"/>
      <c r="I20" s="7"/>
      <c r="J20" s="8"/>
    </row>
    <row r="21" spans="1:12" ht="17.25" thickBot="1">
      <c r="A21" s="1"/>
      <c r="B21" s="1"/>
      <c r="C21" s="57" t="s">
        <v>21</v>
      </c>
      <c r="D21" s="79" t="s">
        <v>16</v>
      </c>
      <c r="E21" s="11"/>
      <c r="F21" s="11"/>
      <c r="G21" s="13"/>
      <c r="H21" s="11"/>
      <c r="I21" s="11"/>
      <c r="J21" s="12"/>
    </row>
    <row r="22" spans="1:12">
      <c r="A22" s="1"/>
      <c r="B22" s="1"/>
      <c r="C22" s="260" t="s">
        <v>12</v>
      </c>
      <c r="D22" s="251" t="s">
        <v>54</v>
      </c>
      <c r="E22" s="59" t="s">
        <v>22</v>
      </c>
      <c r="F22" s="80" t="s">
        <v>23</v>
      </c>
      <c r="G22" s="30"/>
      <c r="H22" s="30"/>
      <c r="I22" s="30"/>
      <c r="J22" s="31"/>
    </row>
    <row r="23" spans="1:12">
      <c r="A23" s="1"/>
      <c r="B23" s="1"/>
      <c r="C23" s="261"/>
      <c r="D23" s="252"/>
      <c r="E23" s="16" t="s">
        <v>17</v>
      </c>
      <c r="F23" s="16" t="s">
        <v>18</v>
      </c>
      <c r="G23" s="6" t="s">
        <v>17</v>
      </c>
      <c r="H23" s="7">
        <f>20*1</f>
        <v>20</v>
      </c>
      <c r="I23" s="7"/>
      <c r="J23" s="8"/>
    </row>
    <row r="24" spans="1:12">
      <c r="A24" s="1"/>
      <c r="B24" s="1"/>
      <c r="C24" s="261"/>
      <c r="D24" s="252"/>
      <c r="E24" s="16" t="s">
        <v>17</v>
      </c>
      <c r="F24" s="16" t="s">
        <v>19</v>
      </c>
      <c r="G24" s="6">
        <v>0.85</v>
      </c>
      <c r="H24" s="7">
        <f>20*G24</f>
        <v>17</v>
      </c>
      <c r="I24" s="7" t="s">
        <v>10</v>
      </c>
      <c r="J24" s="8"/>
    </row>
    <row r="25" spans="1:12" ht="17.25" thickBot="1">
      <c r="A25" s="1"/>
      <c r="B25" s="1"/>
      <c r="C25" s="262"/>
      <c r="D25" s="253"/>
      <c r="E25" s="17"/>
      <c r="F25" s="17"/>
      <c r="G25" s="13"/>
      <c r="H25" s="11"/>
      <c r="I25" s="11"/>
      <c r="J25" s="12"/>
    </row>
    <row r="26" spans="1:12" ht="17.25" thickBot="1">
      <c r="A26" s="1"/>
      <c r="B26" s="1" t="s">
        <v>33</v>
      </c>
      <c r="C26" s="58" t="s">
        <v>13</v>
      </c>
      <c r="D26" s="49" t="s">
        <v>24</v>
      </c>
      <c r="E26" s="60" t="s">
        <v>25</v>
      </c>
      <c r="F26" s="61" t="s">
        <v>32</v>
      </c>
      <c r="G26" s="62" t="s">
        <v>26</v>
      </c>
      <c r="H26" s="34">
        <f>16*1</f>
        <v>16</v>
      </c>
      <c r="I26" s="50" t="s">
        <v>27</v>
      </c>
      <c r="J26" s="35"/>
    </row>
    <row r="27" spans="1:12" ht="17.25" thickBot="1">
      <c r="B27" s="269" t="s">
        <v>36</v>
      </c>
      <c r="C27" s="260" t="s">
        <v>14</v>
      </c>
      <c r="D27" s="266" t="s">
        <v>34</v>
      </c>
      <c r="E27" s="53" t="s">
        <v>40</v>
      </c>
      <c r="F27" s="95" t="s">
        <v>14</v>
      </c>
      <c r="G27" s="65" t="s">
        <v>39</v>
      </c>
      <c r="H27" s="33"/>
      <c r="I27" s="33"/>
      <c r="J27" s="36"/>
      <c r="L27" s="22"/>
    </row>
    <row r="28" spans="1:12">
      <c r="B28" s="269"/>
      <c r="C28" s="261"/>
      <c r="D28" s="267"/>
      <c r="E28" s="54" t="s">
        <v>41</v>
      </c>
      <c r="F28" s="51">
        <v>1</v>
      </c>
      <c r="G28" s="18"/>
      <c r="H28" s="6"/>
      <c r="I28" s="6"/>
      <c r="J28" s="37"/>
    </row>
    <row r="29" spans="1:12" ht="17.25" thickBot="1">
      <c r="B29" s="269"/>
      <c r="C29" s="262"/>
      <c r="D29" s="268"/>
      <c r="E29" s="55">
        <v>1903</v>
      </c>
      <c r="F29" s="52">
        <f>E29/100</f>
        <v>19.03</v>
      </c>
      <c r="G29" s="39" t="s">
        <v>42</v>
      </c>
      <c r="H29" s="13"/>
      <c r="I29" s="13"/>
      <c r="J29" s="38"/>
    </row>
    <row r="30" spans="1:12" ht="17.25" thickBot="1">
      <c r="B30" s="1" t="s">
        <v>37</v>
      </c>
      <c r="C30" s="70" t="s">
        <v>15</v>
      </c>
      <c r="D30" s="121" t="s">
        <v>35</v>
      </c>
      <c r="E30" s="17"/>
      <c r="F30" s="17"/>
      <c r="G30" s="13"/>
      <c r="H30" s="13"/>
      <c r="I30" s="13"/>
      <c r="J30" s="38"/>
    </row>
    <row r="31" spans="1:12">
      <c r="C31" s="120"/>
      <c r="D31" s="115"/>
      <c r="E31" s="14"/>
      <c r="F31" s="14"/>
      <c r="G31" s="14"/>
      <c r="H31" s="14"/>
      <c r="I31" s="14"/>
      <c r="J31" s="14"/>
    </row>
    <row r="32" spans="1:12" ht="17.25" thickBot="1"/>
    <row r="33" spans="3:13" ht="17.25" thickBot="1">
      <c r="D33" s="263" t="s">
        <v>43</v>
      </c>
      <c r="E33" s="264"/>
      <c r="F33" s="264"/>
      <c r="G33" s="265"/>
    </row>
    <row r="34" spans="3:13">
      <c r="D34" s="41">
        <v>480</v>
      </c>
      <c r="E34" s="45">
        <f>D34/100</f>
        <v>4.8</v>
      </c>
      <c r="F34" s="46" t="s">
        <v>14</v>
      </c>
      <c r="G34" s="47" t="s">
        <v>38</v>
      </c>
    </row>
    <row r="35" spans="3:13">
      <c r="D35" s="42">
        <v>28</v>
      </c>
      <c r="E35" s="22">
        <f>D35/F29</f>
        <v>1.4713610089332632</v>
      </c>
      <c r="F35" s="22"/>
      <c r="G35" s="48">
        <f>D35/E34</f>
        <v>5.8333333333333339</v>
      </c>
    </row>
    <row r="36" spans="3:13">
      <c r="D36" s="42">
        <v>11</v>
      </c>
      <c r="E36" s="29">
        <f>D36/E34</f>
        <v>2.291666666666667</v>
      </c>
      <c r="F36" s="7"/>
      <c r="G36" s="8"/>
    </row>
    <row r="37" spans="3:13" ht="17.25" thickBot="1">
      <c r="D37" s="44">
        <v>14</v>
      </c>
      <c r="E37" s="43">
        <f>D37/E34</f>
        <v>2.916666666666667</v>
      </c>
      <c r="F37" s="11"/>
      <c r="G37" s="12"/>
    </row>
    <row r="39" spans="3:13">
      <c r="H39" s="1"/>
      <c r="I39" s="1"/>
      <c r="J39" s="1"/>
      <c r="K39" s="1"/>
      <c r="L39" s="1"/>
      <c r="M39" s="1"/>
    </row>
    <row r="40" spans="3:13" ht="17.25" thickBot="1">
      <c r="H40" s="1"/>
      <c r="I40" s="1"/>
      <c r="J40" s="1"/>
      <c r="K40" s="1"/>
      <c r="L40" s="1"/>
      <c r="M40" s="1"/>
    </row>
    <row r="41" spans="3:13" ht="17.25" thickBot="1">
      <c r="C41" s="257" t="s">
        <v>44</v>
      </c>
      <c r="D41" s="258"/>
      <c r="E41" s="258"/>
      <c r="F41" s="259"/>
      <c r="H41" s="1"/>
      <c r="I41" s="247" t="s">
        <v>48</v>
      </c>
      <c r="J41" s="248"/>
      <c r="K41" s="248"/>
      <c r="L41" s="249"/>
      <c r="M41" s="250"/>
    </row>
    <row r="42" spans="3:13">
      <c r="C42" s="111" t="s">
        <v>10</v>
      </c>
      <c r="D42" s="112">
        <v>15</v>
      </c>
      <c r="E42" s="96">
        <f>D42/E34</f>
        <v>3.125</v>
      </c>
      <c r="F42" s="85" t="s">
        <v>14</v>
      </c>
      <c r="H42" s="1"/>
      <c r="I42" s="2"/>
      <c r="J42" s="73" t="s">
        <v>29</v>
      </c>
      <c r="K42" s="74">
        <v>550</v>
      </c>
      <c r="L42" s="6"/>
      <c r="M42" s="81"/>
    </row>
    <row r="43" spans="3:13">
      <c r="C43" s="109" t="s">
        <v>10</v>
      </c>
      <c r="D43" s="71">
        <v>10</v>
      </c>
      <c r="E43" s="96">
        <f>D43/E34</f>
        <v>2.0833333333333335</v>
      </c>
      <c r="F43" s="86" t="s">
        <v>14</v>
      </c>
      <c r="H43" s="1"/>
      <c r="I43" s="24" t="s">
        <v>52</v>
      </c>
      <c r="J43" s="19" t="s">
        <v>51</v>
      </c>
      <c r="K43" s="20">
        <v>494</v>
      </c>
      <c r="L43" s="15">
        <f>K43/K42</f>
        <v>0.89818181818181819</v>
      </c>
      <c r="M43" s="83" t="s">
        <v>21</v>
      </c>
    </row>
    <row r="44" spans="3:13">
      <c r="C44" s="109" t="s">
        <v>10</v>
      </c>
      <c r="D44" s="71">
        <v>30</v>
      </c>
      <c r="E44" s="96">
        <f>D44/E34</f>
        <v>6.25</v>
      </c>
      <c r="F44" s="86" t="s">
        <v>14</v>
      </c>
      <c r="H44" s="1"/>
      <c r="I44" s="23" t="s">
        <v>50</v>
      </c>
      <c r="J44" s="21" t="s">
        <v>49</v>
      </c>
      <c r="K44" s="21">
        <v>8</v>
      </c>
      <c r="L44" s="15">
        <f>K44/E34</f>
        <v>1.6666666666666667</v>
      </c>
      <c r="M44" s="84" t="s">
        <v>14</v>
      </c>
    </row>
    <row r="45" spans="3:13" ht="17.25" thickBot="1">
      <c r="C45" s="109" t="s">
        <v>10</v>
      </c>
      <c r="D45" s="71">
        <v>20</v>
      </c>
      <c r="E45" s="96">
        <f>D45/E34</f>
        <v>4.166666666666667</v>
      </c>
      <c r="F45" s="86" t="s">
        <v>14</v>
      </c>
      <c r="H45" s="1"/>
      <c r="I45" s="32"/>
      <c r="J45" s="75" t="s">
        <v>47</v>
      </c>
      <c r="K45" s="76">
        <v>20</v>
      </c>
      <c r="L45" s="13">
        <f>K45/K42</f>
        <v>3.6363636363636362E-2</v>
      </c>
      <c r="M45" s="82" t="s">
        <v>20</v>
      </c>
    </row>
    <row r="46" spans="3:13">
      <c r="C46" s="109" t="s">
        <v>10</v>
      </c>
      <c r="D46" s="71">
        <v>30</v>
      </c>
      <c r="E46" s="96">
        <f>D46/E34</f>
        <v>6.25</v>
      </c>
      <c r="F46" s="86" t="s">
        <v>14</v>
      </c>
    </row>
    <row r="47" spans="3:13" ht="17.25" thickBot="1">
      <c r="C47" s="110" t="s">
        <v>10</v>
      </c>
      <c r="D47" s="72">
        <v>12.5</v>
      </c>
      <c r="E47" s="40">
        <f>D47/E34</f>
        <v>2.604166666666667</v>
      </c>
      <c r="F47" s="113" t="s">
        <v>14</v>
      </c>
    </row>
    <row r="48" spans="3:13" ht="17.25" thickBot="1"/>
    <row r="49" spans="4:12" ht="17.25" thickBot="1">
      <c r="D49" s="257" t="s">
        <v>59</v>
      </c>
      <c r="E49" s="258"/>
      <c r="F49" s="259"/>
      <c r="K49">
        <v>28</v>
      </c>
      <c r="L49">
        <f>K49/K50</f>
        <v>5.8333333333333339</v>
      </c>
    </row>
    <row r="50" spans="4:12">
      <c r="D50" s="122">
        <v>14</v>
      </c>
      <c r="E50" s="7"/>
      <c r="F50" s="123"/>
      <c r="K50">
        <v>4.8</v>
      </c>
    </row>
    <row r="51" spans="4:12" ht="17.25" thickBot="1">
      <c r="D51" s="77">
        <v>24</v>
      </c>
      <c r="E51" s="11">
        <f>D51/D50</f>
        <v>1.7142857142857142</v>
      </c>
      <c r="F51" s="124" t="s">
        <v>60</v>
      </c>
    </row>
    <row r="52" spans="4:12" ht="17.25" thickBot="1"/>
    <row r="53" spans="4:12" ht="17.25" thickBot="1">
      <c r="D53" s="254" t="s">
        <v>57</v>
      </c>
      <c r="E53" s="255"/>
      <c r="F53" s="255"/>
      <c r="G53" s="256"/>
    </row>
    <row r="54" spans="4:12" ht="17.25" thickBot="1">
      <c r="D54" s="106" t="s">
        <v>46</v>
      </c>
      <c r="E54" s="107">
        <v>450</v>
      </c>
      <c r="F54" s="105">
        <v>4.8</v>
      </c>
      <c r="G54" s="108"/>
    </row>
    <row r="55" spans="4:12" ht="17.25" thickBot="1">
      <c r="D55" s="99">
        <v>45</v>
      </c>
      <c r="E55" s="97"/>
      <c r="F55" s="7">
        <f>D55/F54</f>
        <v>9.375</v>
      </c>
      <c r="G55" s="100" t="s">
        <v>56</v>
      </c>
    </row>
    <row r="56" spans="4:12" ht="17.25" thickBot="1">
      <c r="D56" s="101">
        <v>178</v>
      </c>
      <c r="E56" s="97"/>
      <c r="F56" s="7">
        <f>D56/F54</f>
        <v>37.083333333333336</v>
      </c>
      <c r="G56" s="102" t="s">
        <v>56</v>
      </c>
      <c r="I56" s="278" t="s">
        <v>61</v>
      </c>
      <c r="J56" s="279"/>
      <c r="K56" s="279"/>
      <c r="L56" s="280"/>
    </row>
    <row r="57" spans="4:12" ht="17.25" thickBot="1">
      <c r="D57" s="103">
        <v>32</v>
      </c>
      <c r="E57" s="98"/>
      <c r="F57" s="11">
        <f>D57/F54</f>
        <v>6.666666666666667</v>
      </c>
      <c r="G57" s="104" t="s">
        <v>56</v>
      </c>
      <c r="I57" s="138" t="s">
        <v>63</v>
      </c>
      <c r="J57" s="139" t="s">
        <v>64</v>
      </c>
      <c r="K57" s="281" t="s">
        <v>65</v>
      </c>
      <c r="L57" s="282"/>
    </row>
    <row r="58" spans="4:12">
      <c r="I58" s="129">
        <v>130</v>
      </c>
      <c r="J58" s="135">
        <v>1903</v>
      </c>
      <c r="K58" s="22">
        <f t="shared" ref="K58:K66" si="0">I58/J58</f>
        <v>6.831318970047294E-2</v>
      </c>
      <c r="L58" s="140" t="s">
        <v>62</v>
      </c>
    </row>
    <row r="59" spans="4:12">
      <c r="I59" s="129">
        <v>80</v>
      </c>
      <c r="J59" s="135">
        <v>1140</v>
      </c>
      <c r="K59" s="22">
        <f t="shared" si="0"/>
        <v>7.0175438596491224E-2</v>
      </c>
      <c r="L59" s="140" t="s">
        <v>62</v>
      </c>
    </row>
    <row r="60" spans="4:12">
      <c r="I60" s="129">
        <v>80</v>
      </c>
      <c r="J60" s="135">
        <v>1170</v>
      </c>
      <c r="K60" s="22">
        <f t="shared" si="0"/>
        <v>6.8376068376068383E-2</v>
      </c>
      <c r="L60" s="140" t="s">
        <v>62</v>
      </c>
    </row>
    <row r="61" spans="4:12">
      <c r="I61" s="129">
        <v>744</v>
      </c>
      <c r="J61" s="135">
        <v>1170</v>
      </c>
      <c r="K61" s="22">
        <f t="shared" si="0"/>
        <v>0.63589743589743586</v>
      </c>
      <c r="L61" s="140" t="s">
        <v>62</v>
      </c>
    </row>
    <row r="62" spans="4:12" ht="17.25" thickBot="1">
      <c r="I62" s="129">
        <v>426</v>
      </c>
      <c r="J62" s="135">
        <v>1170</v>
      </c>
      <c r="K62" s="128">
        <f t="shared" si="0"/>
        <v>0.36410256410256409</v>
      </c>
      <c r="L62" s="140" t="s">
        <v>62</v>
      </c>
    </row>
    <row r="63" spans="4:12">
      <c r="D63" s="283" t="s">
        <v>66</v>
      </c>
      <c r="E63" s="276"/>
      <c r="F63" s="276"/>
      <c r="G63" s="276"/>
      <c r="H63" s="284"/>
      <c r="I63" s="129">
        <v>12</v>
      </c>
      <c r="J63" s="135">
        <v>396</v>
      </c>
      <c r="K63" s="128">
        <f t="shared" si="0"/>
        <v>3.0303030303030304E-2</v>
      </c>
      <c r="L63" s="140" t="s">
        <v>62</v>
      </c>
    </row>
    <row r="64" spans="4:12">
      <c r="D64" s="146" t="s">
        <v>70</v>
      </c>
      <c r="E64" s="147" t="s">
        <v>67</v>
      </c>
      <c r="F64" s="147" t="s">
        <v>68</v>
      </c>
      <c r="G64" s="147" t="s">
        <v>71</v>
      </c>
      <c r="H64" s="148" t="s">
        <v>73</v>
      </c>
      <c r="I64" s="129">
        <v>20</v>
      </c>
      <c r="J64" s="135">
        <v>396</v>
      </c>
      <c r="K64" s="128">
        <f t="shared" si="0"/>
        <v>5.0505050505050504E-2</v>
      </c>
      <c r="L64" s="140" t="s">
        <v>62</v>
      </c>
    </row>
    <row r="65" spans="2:12">
      <c r="C65" t="s">
        <v>69</v>
      </c>
      <c r="D65" s="142">
        <v>744</v>
      </c>
      <c r="E65" s="134">
        <v>1170</v>
      </c>
      <c r="F65" s="22">
        <f>E65-D65</f>
        <v>426</v>
      </c>
      <c r="G65" s="22"/>
      <c r="H65" s="149"/>
      <c r="I65" s="129">
        <v>30</v>
      </c>
      <c r="J65" s="135">
        <v>396</v>
      </c>
      <c r="K65" s="128">
        <f t="shared" si="0"/>
        <v>7.575757575757576E-2</v>
      </c>
      <c r="L65" s="140" t="s">
        <v>62</v>
      </c>
    </row>
    <row r="66" spans="2:12" ht="17.25" thickBot="1">
      <c r="D66" s="126">
        <v>426</v>
      </c>
      <c r="E66" s="43">
        <v>30</v>
      </c>
      <c r="F66" s="43">
        <f>D66-E66</f>
        <v>396</v>
      </c>
      <c r="G66" s="43">
        <v>130</v>
      </c>
      <c r="H66" s="150">
        <f>G66/F66</f>
        <v>0.32828282828282829</v>
      </c>
      <c r="I66" s="131">
        <v>40</v>
      </c>
      <c r="J66" s="136">
        <v>396</v>
      </c>
      <c r="K66" s="130">
        <f t="shared" si="0"/>
        <v>0.10101010101010101</v>
      </c>
      <c r="L66" s="141" t="s">
        <v>62</v>
      </c>
    </row>
    <row r="71" spans="2:12" ht="17.25" thickBot="1"/>
    <row r="72" spans="2:12" ht="17.25" thickBot="1">
      <c r="C72" s="287" t="s">
        <v>77</v>
      </c>
      <c r="D72" s="288"/>
      <c r="E72" s="288"/>
      <c r="F72" s="289"/>
      <c r="G72" s="151"/>
    </row>
    <row r="73" spans="2:12">
      <c r="C73" s="101" t="s">
        <v>67</v>
      </c>
      <c r="D73" s="144" t="s">
        <v>74</v>
      </c>
      <c r="E73" s="144" t="s">
        <v>76</v>
      </c>
      <c r="F73" s="145" t="s">
        <v>80</v>
      </c>
      <c r="I73" s="296" t="s">
        <v>103</v>
      </c>
      <c r="J73" s="297"/>
      <c r="K73" s="176" t="s">
        <v>92</v>
      </c>
    </row>
    <row r="74" spans="2:12">
      <c r="C74" s="170"/>
      <c r="D74" s="132">
        <v>604</v>
      </c>
      <c r="E74" s="132">
        <v>750</v>
      </c>
      <c r="F74" s="137"/>
      <c r="I74" s="174" t="s">
        <v>99</v>
      </c>
      <c r="J74" s="173">
        <v>326.32799999999997</v>
      </c>
      <c r="K74" s="48"/>
    </row>
    <row r="75" spans="2:12">
      <c r="C75" s="170">
        <f>D75/D74</f>
        <v>0.54027814569536414</v>
      </c>
      <c r="D75" s="132">
        <v>326.32799999999997</v>
      </c>
      <c r="E75" s="132">
        <v>399.59399999999999</v>
      </c>
      <c r="F75" s="137">
        <f>E75/E74</f>
        <v>0.53279200000000004</v>
      </c>
      <c r="I75" s="174" t="s">
        <v>100</v>
      </c>
      <c r="J75" s="173">
        <v>399.59399999999999</v>
      </c>
      <c r="K75" s="48"/>
    </row>
    <row r="76" spans="2:12">
      <c r="C76" s="125"/>
      <c r="D76" s="22">
        <f>D74-D75</f>
        <v>277.67200000000003</v>
      </c>
      <c r="E76" s="22">
        <f>E74-E75</f>
        <v>350.40600000000001</v>
      </c>
      <c r="F76" s="48"/>
      <c r="I76" s="174" t="s">
        <v>101</v>
      </c>
      <c r="J76" s="22">
        <v>20</v>
      </c>
      <c r="K76" s="48">
        <f>J77/J74</f>
        <v>6.1288029222132341E-2</v>
      </c>
    </row>
    <row r="77" spans="2:12" ht="17.25" thickBot="1">
      <c r="B77" t="s">
        <v>79</v>
      </c>
      <c r="C77" s="126" t="s">
        <v>78</v>
      </c>
      <c r="D77" s="43">
        <f>D76/2</f>
        <v>138.83600000000001</v>
      </c>
      <c r="E77" s="43">
        <f>E76/2</f>
        <v>175.203</v>
      </c>
      <c r="F77" s="127"/>
      <c r="I77" s="175" t="s">
        <v>102</v>
      </c>
      <c r="J77" s="43">
        <v>20</v>
      </c>
      <c r="K77" s="127">
        <f>J76/J75</f>
        <v>5.0050801563587044E-2</v>
      </c>
    </row>
    <row r="79" spans="2:12">
      <c r="C79" t="s">
        <v>82</v>
      </c>
      <c r="D79">
        <f>D77/D74</f>
        <v>0.2298609271523179</v>
      </c>
      <c r="E79">
        <f>E77/E74</f>
        <v>0.23360400000000001</v>
      </c>
      <c r="F79" t="s">
        <v>81</v>
      </c>
    </row>
    <row r="80" spans="2:12" ht="17.25" thickBot="1"/>
    <row r="81" spans="3:10" ht="17.25" thickBot="1">
      <c r="I81" s="285" t="s">
        <v>87</v>
      </c>
      <c r="J81" s="286"/>
    </row>
    <row r="82" spans="3:10">
      <c r="C82" s="290" t="s">
        <v>83</v>
      </c>
      <c r="D82" s="291"/>
      <c r="E82" s="291"/>
      <c r="F82" s="292"/>
      <c r="I82" s="161" t="s">
        <v>85</v>
      </c>
      <c r="J82" s="162" t="s">
        <v>84</v>
      </c>
    </row>
    <row r="83" spans="3:10">
      <c r="C83" s="156"/>
      <c r="D83" s="157" t="s">
        <v>74</v>
      </c>
      <c r="E83" s="157" t="s">
        <v>76</v>
      </c>
      <c r="F83" s="158" t="s">
        <v>72</v>
      </c>
      <c r="I83" s="163">
        <v>1903</v>
      </c>
      <c r="J83" s="25"/>
    </row>
    <row r="84" spans="3:10">
      <c r="C84" s="159" t="s">
        <v>28</v>
      </c>
      <c r="D84" s="168">
        <v>274.32799999999997</v>
      </c>
      <c r="E84" s="132">
        <v>326.32799999999997</v>
      </c>
      <c r="F84" s="48">
        <f>D84/E84</f>
        <v>0.8406511240224559</v>
      </c>
      <c r="I84" s="163">
        <v>19.03</v>
      </c>
      <c r="J84" s="25">
        <f>I85/I84</f>
        <v>0.31529164477141353</v>
      </c>
    </row>
    <row r="85" spans="3:10" ht="17.25" thickBot="1">
      <c r="C85" s="160" t="s">
        <v>75</v>
      </c>
      <c r="D85" s="169">
        <v>347.59399999999999</v>
      </c>
      <c r="E85" s="133">
        <v>399.59399999999999</v>
      </c>
      <c r="F85" s="152">
        <f>D85/E85</f>
        <v>0.86986791593467372</v>
      </c>
      <c r="H85" s="154"/>
      <c r="I85" s="164">
        <v>6</v>
      </c>
      <c r="J85" s="153"/>
    </row>
    <row r="86" spans="3:10">
      <c r="H86" s="154"/>
    </row>
    <row r="87" spans="3:10" ht="17.25" thickBot="1"/>
    <row r="88" spans="3:10">
      <c r="C88" s="293" t="s">
        <v>86</v>
      </c>
      <c r="D88" s="294"/>
      <c r="E88" s="294"/>
      <c r="F88" s="295"/>
    </row>
    <row r="89" spans="3:10">
      <c r="C89" s="165">
        <v>20</v>
      </c>
      <c r="D89" s="155">
        <v>274.32799999999997</v>
      </c>
      <c r="E89" s="22">
        <f>C89/D89</f>
        <v>7.2905427079991841E-2</v>
      </c>
      <c r="F89" s="140" t="s">
        <v>62</v>
      </c>
    </row>
    <row r="90" spans="3:10" ht="17.25" thickBot="1">
      <c r="C90" s="166">
        <v>10</v>
      </c>
      <c r="D90" s="167">
        <v>274.32799999999997</v>
      </c>
      <c r="E90" s="43">
        <f>C90/D90</f>
        <v>3.6452713539995921E-2</v>
      </c>
      <c r="F90" s="141" t="s">
        <v>62</v>
      </c>
    </row>
    <row r="93" spans="3:10" ht="17.25" thickBot="1"/>
    <row r="94" spans="3:10">
      <c r="C94" s="240" t="s">
        <v>88</v>
      </c>
      <c r="D94" s="241"/>
      <c r="E94" s="241"/>
      <c r="F94" s="143" t="s">
        <v>92</v>
      </c>
      <c r="G94" s="177" t="s">
        <v>91</v>
      </c>
      <c r="H94" s="178"/>
      <c r="I94" s="179"/>
      <c r="J94" s="183"/>
    </row>
    <row r="95" spans="3:10">
      <c r="C95" s="180" t="s">
        <v>74</v>
      </c>
      <c r="D95" s="171">
        <v>604.31200000000001</v>
      </c>
      <c r="E95" s="22">
        <v>488.32799999999997</v>
      </c>
      <c r="F95" s="22">
        <f>E95/D95</f>
        <v>0.80807265121328054</v>
      </c>
      <c r="G95" s="171">
        <v>16</v>
      </c>
      <c r="H95" s="22">
        <f>E95+G95</f>
        <v>504.32799999999997</v>
      </c>
      <c r="I95" s="48">
        <f>D95-E95</f>
        <v>115.98400000000004</v>
      </c>
      <c r="J95" s="7"/>
    </row>
    <row r="96" spans="3:10">
      <c r="C96" s="180" t="s">
        <v>76</v>
      </c>
      <c r="D96" s="171">
        <v>750</v>
      </c>
      <c r="E96" s="22">
        <v>644</v>
      </c>
      <c r="F96" s="22">
        <f>E96/D96</f>
        <v>0.85866666666666669</v>
      </c>
      <c r="G96" s="171">
        <v>16</v>
      </c>
      <c r="H96" s="22">
        <f>E96+G96</f>
        <v>660</v>
      </c>
      <c r="I96" s="48">
        <f>D96-E96</f>
        <v>106</v>
      </c>
      <c r="J96" s="7"/>
    </row>
    <row r="97" spans="2:10">
      <c r="C97" s="180" t="s">
        <v>89</v>
      </c>
      <c r="D97" s="171">
        <v>53</v>
      </c>
      <c r="E97" s="22">
        <f>D97/D96</f>
        <v>7.0666666666666669E-2</v>
      </c>
      <c r="F97" s="22"/>
      <c r="G97" s="22"/>
      <c r="H97" s="22"/>
      <c r="I97" s="48"/>
      <c r="J97" s="7"/>
    </row>
    <row r="98" spans="2:10" ht="17.25" thickBot="1">
      <c r="C98" s="184" t="s">
        <v>90</v>
      </c>
      <c r="D98" s="185">
        <v>57.991999999999997</v>
      </c>
      <c r="E98" s="186">
        <f>D98/D95</f>
        <v>9.5963674393359719E-2</v>
      </c>
      <c r="F98" s="186"/>
      <c r="G98" s="186"/>
      <c r="H98" s="186"/>
      <c r="I98" s="187"/>
      <c r="J98" s="7"/>
    </row>
    <row r="99" spans="2:10" ht="17.25" thickBot="1">
      <c r="C99" s="191" t="s">
        <v>94</v>
      </c>
      <c r="D99" s="188">
        <v>408.32799999999997</v>
      </c>
      <c r="E99" s="189"/>
      <c r="F99" s="189"/>
      <c r="G99" s="189"/>
      <c r="H99" s="189"/>
      <c r="I99" s="190"/>
    </row>
    <row r="100" spans="2:10">
      <c r="C100" s="181" t="s">
        <v>93</v>
      </c>
      <c r="D100" s="135">
        <v>19</v>
      </c>
      <c r="E100" s="22">
        <f>D100/D99</f>
        <v>4.6531219999608159E-2</v>
      </c>
      <c r="F100" s="22"/>
      <c r="G100" s="22"/>
      <c r="H100" s="22"/>
      <c r="I100" s="48"/>
    </row>
    <row r="101" spans="2:10">
      <c r="C101" s="181" t="s">
        <v>95</v>
      </c>
      <c r="D101" s="135">
        <v>74</v>
      </c>
      <c r="E101" s="22">
        <f>D101/D99</f>
        <v>0.18122685684057915</v>
      </c>
      <c r="F101" s="22"/>
      <c r="G101" s="22"/>
      <c r="H101" s="22"/>
      <c r="I101" s="48"/>
    </row>
    <row r="102" spans="2:10">
      <c r="C102" s="181" t="s">
        <v>96</v>
      </c>
      <c r="D102" s="135">
        <v>268</v>
      </c>
      <c r="E102" s="22">
        <f>D102/D99</f>
        <v>0.65633510315236776</v>
      </c>
      <c r="F102" s="22"/>
      <c r="G102" s="22"/>
      <c r="H102" s="22"/>
      <c r="I102" s="48"/>
    </row>
    <row r="103" spans="2:10">
      <c r="C103" s="181" t="s">
        <v>97</v>
      </c>
      <c r="D103" s="135">
        <v>20</v>
      </c>
      <c r="E103" s="22">
        <f>D103/D102</f>
        <v>7.4626865671641784E-2</v>
      </c>
      <c r="F103" s="22"/>
      <c r="G103" s="22"/>
      <c r="H103" s="172" t="s">
        <v>92</v>
      </c>
      <c r="I103" s="48"/>
    </row>
    <row r="104" spans="2:10" ht="17.25" thickBot="1">
      <c r="C104" s="182" t="s">
        <v>98</v>
      </c>
      <c r="D104" s="136">
        <v>32</v>
      </c>
      <c r="E104" s="43">
        <f>D99+D104+F104</f>
        <v>472.32799999999997</v>
      </c>
      <c r="F104" s="136">
        <v>32</v>
      </c>
      <c r="G104" s="43"/>
      <c r="H104" s="43">
        <f>F104/E104</f>
        <v>6.7749529987635712E-2</v>
      </c>
      <c r="I104" s="127"/>
    </row>
    <row r="107" spans="2:10" ht="17.25" thickBot="1"/>
    <row r="108" spans="2:10" ht="17.25" thickBot="1">
      <c r="B108" s="275" t="s">
        <v>104</v>
      </c>
      <c r="C108" s="276"/>
      <c r="D108" s="277"/>
      <c r="E108" s="193"/>
      <c r="F108" s="270" t="s">
        <v>118</v>
      </c>
      <c r="G108" s="271"/>
      <c r="H108" s="271"/>
      <c r="I108" s="272"/>
    </row>
    <row r="109" spans="2:10">
      <c r="B109" s="197" t="s">
        <v>105</v>
      </c>
      <c r="C109" s="198" t="s">
        <v>106</v>
      </c>
      <c r="D109" s="199" t="s">
        <v>107</v>
      </c>
      <c r="E109" s="192"/>
      <c r="F109" s="220" t="s">
        <v>115</v>
      </c>
      <c r="G109" s="215">
        <v>1903</v>
      </c>
      <c r="H109" s="213">
        <v>60</v>
      </c>
      <c r="I109" s="214">
        <f>H109/G109</f>
        <v>3.1529164477141353E-2</v>
      </c>
    </row>
    <row r="110" spans="2:10">
      <c r="B110" s="196">
        <v>445.75</v>
      </c>
      <c r="C110" s="194">
        <v>322</v>
      </c>
      <c r="D110" s="195">
        <f>C110/B110</f>
        <v>0.72237801458216488</v>
      </c>
      <c r="E110" s="192"/>
      <c r="F110" s="221" t="s">
        <v>121</v>
      </c>
      <c r="G110" s="216">
        <v>0.04</v>
      </c>
      <c r="H110" s="186">
        <f>G110*G109</f>
        <v>76.12</v>
      </c>
      <c r="I110" s="187" t="s">
        <v>112</v>
      </c>
    </row>
    <row r="111" spans="2:10">
      <c r="B111" s="203"/>
      <c r="C111" s="204">
        <v>161</v>
      </c>
      <c r="D111" s="205">
        <f>C111/B110</f>
        <v>0.36118900729108244</v>
      </c>
      <c r="E111" s="1"/>
      <c r="F111" s="221" t="s">
        <v>113</v>
      </c>
      <c r="G111" s="217">
        <v>800</v>
      </c>
      <c r="H111" s="219" t="s">
        <v>120</v>
      </c>
      <c r="I111" s="218">
        <v>4</v>
      </c>
    </row>
    <row r="112" spans="2:10" ht="17.25" thickBot="1">
      <c r="B112" s="200" t="s">
        <v>108</v>
      </c>
      <c r="C112" s="202" t="s">
        <v>109</v>
      </c>
      <c r="D112" s="201"/>
      <c r="E112" s="1"/>
      <c r="F112" s="224" t="s">
        <v>114</v>
      </c>
      <c r="G112" s="225">
        <v>600</v>
      </c>
      <c r="H112" s="226">
        <f>G112/G111</f>
        <v>0.75</v>
      </c>
      <c r="I112" s="116"/>
    </row>
    <row r="113" spans="2:9" ht="17.25" thickBot="1">
      <c r="B113" s="206">
        <v>573.09400000000005</v>
      </c>
      <c r="C113" s="204">
        <v>50</v>
      </c>
      <c r="D113" s="205">
        <f>C113/B113</f>
        <v>8.7245722342233559E-2</v>
      </c>
      <c r="E113" s="1"/>
      <c r="F113" s="273" t="s">
        <v>119</v>
      </c>
      <c r="G113" s="274"/>
      <c r="H113" s="229">
        <f>G109/I111</f>
        <v>475.75</v>
      </c>
      <c r="I113" s="48" t="s">
        <v>124</v>
      </c>
    </row>
    <row r="114" spans="2:9">
      <c r="B114" s="200" t="s">
        <v>111</v>
      </c>
      <c r="C114" s="202" t="s">
        <v>110</v>
      </c>
      <c r="D114" s="207"/>
      <c r="E114" s="1"/>
      <c r="F114" s="227" t="s">
        <v>123</v>
      </c>
      <c r="G114" s="228" t="s">
        <v>116</v>
      </c>
      <c r="H114" s="29">
        <f>H113*H112</f>
        <v>356.8125</v>
      </c>
      <c r="I114" s="48" t="s">
        <v>124</v>
      </c>
    </row>
    <row r="115" spans="2:9" ht="17.25" thickBot="1">
      <c r="B115" s="203">
        <v>322</v>
      </c>
      <c r="C115" s="208">
        <v>40</v>
      </c>
      <c r="D115" s="205">
        <f>C115/B115</f>
        <v>0.12422360248447205</v>
      </c>
      <c r="E115" s="1"/>
      <c r="F115" s="223" t="s">
        <v>122</v>
      </c>
      <c r="G115" s="222" t="s">
        <v>117</v>
      </c>
      <c r="H115" s="43"/>
      <c r="I115" s="127"/>
    </row>
    <row r="116" spans="2:9" ht="17.25" thickBot="1">
      <c r="B116" s="210">
        <f>B115-80</f>
        <v>242</v>
      </c>
      <c r="C116" s="211">
        <v>10</v>
      </c>
      <c r="D116" s="212">
        <f>C116/B116</f>
        <v>4.1322314049586778E-2</v>
      </c>
      <c r="E116" s="1"/>
      <c r="F116" s="2" t="s">
        <v>126</v>
      </c>
      <c r="G116" s="4">
        <v>980</v>
      </c>
      <c r="H116" s="4">
        <f>G116/I111</f>
        <v>245</v>
      </c>
      <c r="I116" s="5"/>
    </row>
    <row r="117" spans="2:9">
      <c r="B117" s="7"/>
      <c r="C117" s="209"/>
      <c r="D117" s="209"/>
      <c r="E117" s="1"/>
      <c r="F117" s="9"/>
      <c r="G117" s="7" t="s">
        <v>125</v>
      </c>
      <c r="H117" s="7">
        <f>H116*H112</f>
        <v>183.75</v>
      </c>
      <c r="I117" s="8"/>
    </row>
    <row r="118" spans="2:9">
      <c r="B118" s="7"/>
      <c r="C118" s="7"/>
      <c r="D118" s="7"/>
      <c r="F118" s="9" t="s">
        <v>127</v>
      </c>
      <c r="G118" s="7">
        <v>1076</v>
      </c>
      <c r="H118" s="7"/>
      <c r="I118" s="8"/>
    </row>
    <row r="119" spans="2:9" ht="17.25" thickBot="1">
      <c r="F119" s="10" t="s">
        <v>128</v>
      </c>
      <c r="G119" s="11">
        <v>201.75</v>
      </c>
      <c r="H119" s="11"/>
      <c r="I119" s="12"/>
    </row>
    <row r="121" spans="2:9" ht="17.25" thickBot="1"/>
    <row r="122" spans="2:9">
      <c r="F122" s="237" t="s">
        <v>129</v>
      </c>
      <c r="G122" s="238"/>
      <c r="H122" s="238"/>
      <c r="I122" s="239"/>
    </row>
    <row r="123" spans="2:9">
      <c r="F123" s="232">
        <v>1903</v>
      </c>
      <c r="G123" s="22">
        <v>4</v>
      </c>
      <c r="H123" s="22">
        <f>F123/G123</f>
        <v>475.75</v>
      </c>
      <c r="I123" s="48">
        <f>H123*I132</f>
        <v>356.8125</v>
      </c>
    </row>
    <row r="124" spans="2:9">
      <c r="F124" s="232">
        <v>1903</v>
      </c>
      <c r="G124" s="22">
        <v>3</v>
      </c>
      <c r="H124" s="22">
        <f>F124/G124</f>
        <v>634.33333333333337</v>
      </c>
      <c r="I124" s="48">
        <f>H124*I132</f>
        <v>475.75</v>
      </c>
    </row>
    <row r="125" spans="2:9">
      <c r="F125" s="232">
        <v>1903</v>
      </c>
      <c r="G125" s="22">
        <v>2</v>
      </c>
      <c r="H125" s="22">
        <f t="shared" ref="H125:H126" si="1">F125/G125</f>
        <v>951.5</v>
      </c>
      <c r="I125" s="48">
        <f>H125*I132</f>
        <v>713.625</v>
      </c>
    </row>
    <row r="126" spans="2:9" ht="17.25" thickBot="1">
      <c r="F126" s="233">
        <v>1903</v>
      </c>
      <c r="G126" s="43">
        <v>1</v>
      </c>
      <c r="H126" s="43">
        <f t="shared" si="1"/>
        <v>1903</v>
      </c>
      <c r="I126" s="127">
        <f>H126*I132</f>
        <v>1427.25</v>
      </c>
    </row>
    <row r="130" spans="3:10" ht="17.25" thickBot="1"/>
    <row r="131" spans="3:10">
      <c r="F131" s="240" t="s">
        <v>130</v>
      </c>
      <c r="G131" s="241"/>
      <c r="H131" s="234">
        <v>800</v>
      </c>
      <c r="I131" s="230"/>
    </row>
    <row r="132" spans="3:10" ht="17.25" thickBot="1">
      <c r="F132" s="242" t="s">
        <v>131</v>
      </c>
      <c r="G132" s="243"/>
      <c r="H132" s="235">
        <v>600</v>
      </c>
      <c r="I132" s="231">
        <f>H132/H131</f>
        <v>0.75</v>
      </c>
    </row>
    <row r="133" spans="3:10" ht="17.25" thickBot="1"/>
    <row r="134" spans="3:10">
      <c r="C134" s="299" t="s">
        <v>132</v>
      </c>
      <c r="D134" s="300"/>
      <c r="E134" s="301"/>
    </row>
    <row r="135" spans="3:10">
      <c r="C135" s="125">
        <v>1170</v>
      </c>
      <c r="D135" s="22">
        <v>216</v>
      </c>
      <c r="E135" s="48">
        <v>200</v>
      </c>
    </row>
    <row r="136" spans="3:10">
      <c r="C136" s="125">
        <v>975</v>
      </c>
      <c r="D136" s="22">
        <v>8</v>
      </c>
      <c r="E136" s="48">
        <v>223</v>
      </c>
    </row>
    <row r="137" spans="3:10">
      <c r="C137" s="125">
        <v>732.25</v>
      </c>
      <c r="D137" s="22"/>
      <c r="E137" s="48"/>
    </row>
    <row r="138" spans="3:10">
      <c r="C138" s="125"/>
      <c r="D138" s="22"/>
      <c r="E138" s="48"/>
    </row>
    <row r="139" spans="3:10" ht="17.25" thickBot="1">
      <c r="C139" s="125"/>
      <c r="D139" s="22">
        <v>292.18799999999999</v>
      </c>
      <c r="E139" s="48"/>
    </row>
    <row r="140" spans="3:10" ht="17.25" thickBot="1">
      <c r="C140" s="126"/>
      <c r="D140" s="43">
        <v>379.06200000000001</v>
      </c>
      <c r="E140" s="150"/>
      <c r="F140" s="302" t="s">
        <v>137</v>
      </c>
      <c r="G140" s="303"/>
      <c r="H140" s="303"/>
      <c r="I140" s="303"/>
      <c r="J140" s="304"/>
    </row>
    <row r="141" spans="3:10">
      <c r="F141" s="125">
        <v>1903</v>
      </c>
      <c r="G141" s="22">
        <v>100</v>
      </c>
      <c r="H141" s="298">
        <v>0.945874934</v>
      </c>
      <c r="I141" s="22"/>
      <c r="J141" s="48"/>
    </row>
    <row r="142" spans="3:10">
      <c r="F142" s="125"/>
      <c r="G142" s="22">
        <f>F141/G141</f>
        <v>19.03</v>
      </c>
      <c r="H142" s="22">
        <f>H141*G142</f>
        <v>17.999999994020001</v>
      </c>
      <c r="I142" s="22" t="s">
        <v>133</v>
      </c>
      <c r="J142" s="48"/>
    </row>
    <row r="143" spans="3:10">
      <c r="F143" s="125">
        <v>1170</v>
      </c>
      <c r="G143" s="22"/>
      <c r="H143" s="22">
        <f>F143/G141</f>
        <v>11.7</v>
      </c>
      <c r="I143" s="22" t="s">
        <v>134</v>
      </c>
      <c r="J143" s="48"/>
    </row>
    <row r="144" spans="3:10">
      <c r="F144" s="125" t="s">
        <v>136</v>
      </c>
      <c r="G144" s="22"/>
      <c r="H144" s="22">
        <v>18</v>
      </c>
      <c r="I144" s="22">
        <f>H144/H143</f>
        <v>1.5384615384615385</v>
      </c>
      <c r="J144" s="48" t="s">
        <v>135</v>
      </c>
    </row>
    <row r="145" spans="4:10" ht="17.25" thickBot="1">
      <c r="F145" s="126">
        <v>760</v>
      </c>
      <c r="G145" s="43">
        <v>23</v>
      </c>
      <c r="H145" s="43">
        <f>F145/G141</f>
        <v>7.6</v>
      </c>
      <c r="I145" s="43">
        <f>G145/H145</f>
        <v>3.0263157894736845</v>
      </c>
      <c r="J145" s="127" t="s">
        <v>135</v>
      </c>
    </row>
    <row r="147" spans="4:10">
      <c r="D147" s="236" t="s">
        <v>138</v>
      </c>
      <c r="E147" s="236"/>
    </row>
    <row r="148" spans="4:10">
      <c r="D148">
        <v>1140</v>
      </c>
    </row>
    <row r="149" spans="4:10">
      <c r="D149">
        <v>15</v>
      </c>
      <c r="E149">
        <f>D149/D148</f>
        <v>1.3157894736842105E-2</v>
      </c>
    </row>
    <row r="150" spans="4:10">
      <c r="D150">
        <v>40</v>
      </c>
      <c r="E150">
        <f>D150/D148</f>
        <v>3.5087719298245612E-2</v>
      </c>
    </row>
    <row r="151" spans="4:10">
      <c r="D151">
        <v>162</v>
      </c>
    </row>
    <row r="152" spans="4:10">
      <c r="D152">
        <v>12</v>
      </c>
      <c r="E152">
        <f>D152/D151</f>
        <v>7.407407407407407E-2</v>
      </c>
    </row>
    <row r="153" spans="4:10">
      <c r="D153">
        <v>30</v>
      </c>
      <c r="E153">
        <f>D153/D151</f>
        <v>0.18518518518518517</v>
      </c>
    </row>
  </sheetData>
  <mergeCells count="30">
    <mergeCell ref="F140:J140"/>
    <mergeCell ref="D147:E147"/>
    <mergeCell ref="F108:I108"/>
    <mergeCell ref="F113:G113"/>
    <mergeCell ref="B108:D108"/>
    <mergeCell ref="I56:L56"/>
    <mergeCell ref="K57:L57"/>
    <mergeCell ref="D63:H63"/>
    <mergeCell ref="I81:J81"/>
    <mergeCell ref="C72:F72"/>
    <mergeCell ref="C94:E94"/>
    <mergeCell ref="C82:F82"/>
    <mergeCell ref="C88:F88"/>
    <mergeCell ref="I73:J73"/>
    <mergeCell ref="C134:E134"/>
    <mergeCell ref="F122:I122"/>
    <mergeCell ref="F131:G131"/>
    <mergeCell ref="F132:G132"/>
    <mergeCell ref="A8:G8"/>
    <mergeCell ref="I41:M41"/>
    <mergeCell ref="D22:D25"/>
    <mergeCell ref="D53:G53"/>
    <mergeCell ref="C41:F41"/>
    <mergeCell ref="C22:C25"/>
    <mergeCell ref="C27:C29"/>
    <mergeCell ref="D33:G33"/>
    <mergeCell ref="D27:D29"/>
    <mergeCell ref="B27:B29"/>
    <mergeCell ref="C18:J18"/>
    <mergeCell ref="D49:F4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2020-12-26T05:15:37Z</dcterms:created>
  <dcterms:modified xsi:type="dcterms:W3CDTF">2021-01-31T04:43:21Z</dcterms:modified>
</cp:coreProperties>
</file>