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8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Sheet1!$C$52:$F$58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Sheet1!$D$95:$D$98</definedName>
    <definedName name="solver_lhs2" localSheetId="0" hidden="1">Sheet1!$D$85:$D$91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Sheet1!$F$95:$F$98</definedName>
    <definedName name="solver_rhs2" localSheetId="0" hidden="1">Sheet1!$F$85:$F$91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J31" i="1"/>
  <c r="K31" i="1"/>
  <c r="H31" i="1"/>
  <c r="F96" i="1"/>
  <c r="F97" i="1"/>
  <c r="F98" i="1"/>
  <c r="F95" i="1"/>
  <c r="G53" i="1" l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2" i="1"/>
  <c r="H52" i="1" s="1"/>
  <c r="C66" i="1"/>
  <c r="C78" i="1" s="1"/>
  <c r="C67" i="1"/>
  <c r="C79" i="1" s="1"/>
  <c r="C68" i="1"/>
  <c r="C80" i="1" s="1"/>
  <c r="C63" i="1"/>
  <c r="C75" i="1" s="1"/>
  <c r="C64" i="1"/>
  <c r="C76" i="1" s="1"/>
  <c r="D63" i="1"/>
  <c r="D75" i="1" s="1"/>
  <c r="E63" i="1"/>
  <c r="E75" i="1" s="1"/>
  <c r="F63" i="1"/>
  <c r="F75" i="1" s="1"/>
  <c r="D64" i="1"/>
  <c r="D76" i="1" s="1"/>
  <c r="E64" i="1"/>
  <c r="E76" i="1" s="1"/>
  <c r="F64" i="1"/>
  <c r="F76" i="1" s="1"/>
  <c r="D65" i="1"/>
  <c r="D77" i="1" s="1"/>
  <c r="E65" i="1"/>
  <c r="E77" i="1" s="1"/>
  <c r="F65" i="1"/>
  <c r="F77" i="1" s="1"/>
  <c r="D66" i="1"/>
  <c r="D78" i="1" s="1"/>
  <c r="E66" i="1"/>
  <c r="E78" i="1" s="1"/>
  <c r="F66" i="1"/>
  <c r="F78" i="1" s="1"/>
  <c r="D67" i="1"/>
  <c r="D79" i="1" s="1"/>
  <c r="E67" i="1"/>
  <c r="E79" i="1" s="1"/>
  <c r="F67" i="1"/>
  <c r="F79" i="1" s="1"/>
  <c r="D68" i="1"/>
  <c r="D80" i="1" s="1"/>
  <c r="E68" i="1"/>
  <c r="E80" i="1" s="1"/>
  <c r="F68" i="1"/>
  <c r="F80" i="1" s="1"/>
  <c r="E62" i="1"/>
  <c r="E74" i="1" s="1"/>
  <c r="F62" i="1"/>
  <c r="F74" i="1" s="1"/>
  <c r="D62" i="1"/>
  <c r="D98" i="1"/>
  <c r="D97" i="1"/>
  <c r="D96" i="1"/>
  <c r="D95" i="1"/>
  <c r="D88" i="1"/>
  <c r="D85" i="1"/>
  <c r="D86" i="1"/>
  <c r="D87" i="1"/>
  <c r="D89" i="1"/>
  <c r="D90" i="1"/>
  <c r="D91" i="1"/>
  <c r="F86" i="1"/>
  <c r="F87" i="1"/>
  <c r="F88" i="1"/>
  <c r="F89" i="1"/>
  <c r="F90" i="1"/>
  <c r="F91" i="1"/>
  <c r="F85" i="1"/>
  <c r="D69" i="1" l="1"/>
  <c r="D70" i="1" s="1"/>
  <c r="C69" i="1"/>
  <c r="C70" i="1" s="1"/>
  <c r="E69" i="1"/>
  <c r="E70" i="1" s="1"/>
  <c r="D74" i="1"/>
  <c r="I5" i="1" s="1"/>
  <c r="I11" i="1" s="1"/>
  <c r="I15" i="1" s="1"/>
  <c r="F69" i="1"/>
  <c r="F70" i="1" s="1"/>
  <c r="J11" i="1" l="1"/>
  <c r="I19" i="1"/>
</calcChain>
</file>

<file path=xl/sharedStrings.xml><?xml version="1.0" encoding="utf-8"?>
<sst xmlns="http://schemas.openxmlformats.org/spreadsheetml/2006/main" count="140" uniqueCount="42">
  <si>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</si>
  <si>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</si>
  <si>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</si>
  <si>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</si>
  <si>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</si>
  <si>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</si>
  <si>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</si>
  <si>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</si>
  <si>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</si>
  <si>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</si>
  <si>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</si>
  <si>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</si>
  <si>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</si>
  <si>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</si>
  <si>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</si>
  <si>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</si>
  <si>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</si>
  <si>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</si>
  <si>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</si>
  <si>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</si>
  <si>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</si>
  <si>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Constraints</t>
  </si>
  <si>
    <t>Capacity</t>
  </si>
  <si>
    <t>&lt;=</t>
  </si>
  <si>
    <t>Production</t>
  </si>
  <si>
    <t>&gt;=</t>
  </si>
  <si>
    <t>Objective</t>
  </si>
  <si>
    <t>Minimise costs</t>
  </si>
  <si>
    <t>Costs</t>
  </si>
  <si>
    <t>Decision Variables (hours of production)</t>
  </si>
  <si>
    <t>Production (kg)</t>
  </si>
  <si>
    <t>kg</t>
  </si>
  <si>
    <t>hours</t>
  </si>
  <si>
    <t>Total Costs</t>
  </si>
  <si>
    <t>Total</t>
  </si>
  <si>
    <t>Outsourced</t>
  </si>
  <si>
    <t>Used to the max?</t>
  </si>
  <si>
    <t>Base:</t>
  </si>
  <si>
    <t>New</t>
  </si>
  <si>
    <t>Additional costs</t>
  </si>
  <si>
    <t>Marginal change</t>
  </si>
  <si>
    <t>Extra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</si>
</sst>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1" fillId="5" borderId="28" xfId="0" applyFont="1" applyFill="1" applyBorder="1" applyAlignment="1">
      <alignment horizontal="left" vertical="center" wrapText="1"/>
    </xf>
    <xf numFmtId="0" fontId="0" fillId="0" borderId="10" xfId="0" applyBorder="1"/>
    <xf numFmtId="0" fontId="1" fillId="0" borderId="33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1" fontId="1" fillId="3" borderId="9" xfId="0" applyNumberFormat="1" applyFont="1" applyFill="1" applyBorder="1" applyAlignment="1">
      <alignment horizontal="center" vertical="center" wrapText="1"/>
    </xf>
    <xf numFmtId="1" fontId="1" fillId="4" borderId="9" xfId="0" applyNumberFormat="1" applyFont="1" applyFill="1" applyBorder="1" applyAlignment="1">
      <alignment horizontal="center" vertical="center" wrapText="1"/>
    </xf>
    <xf numFmtId="1" fontId="1" fillId="3" borderId="31" xfId="0" applyNumberFormat="1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1" fillId="5" borderId="36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41" xfId="0" applyFont="1" applyFill="1" applyBorder="1" applyAlignment="1">
      <alignment horizontal="left" vertical="center" wrapText="1"/>
    </xf>
    <xf numFmtId="0" fontId="1" fillId="0" borderId="42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1" fontId="0" fillId="0" borderId="9" xfId="0" applyNumberForma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1" fontId="4" fillId="4" borderId="26" xfId="0" applyNumberFormat="1" applyFont="1" applyFill="1" applyBorder="1" applyAlignment="1">
      <alignment horizontal="center" vertical="center" wrapText="1"/>
    </xf>
    <xf numFmtId="1" fontId="1" fillId="3" borderId="26" xfId="0" applyNumberFormat="1" applyFont="1" applyFill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0" fillId="0" borderId="14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8"/>
  <sheetViews>
    <sheetView tabSelected="1" workbookViewId="0">
      <selection activeCell="L7" sqref="L7"/>
    </sheetView>
  </sheetViews>
  <sheetFormatPr defaultColWidth="11" defaultRowHeight="15.75" x14ac:dyDescent="0.25"/>
  <cols>
    <col min="1" max="1" width="1.375" customWidth="1"/>
    <col min="3" max="6" width="11.875" bestFit="1" customWidth="1"/>
    <col min="7" max="7" width="14.5" bestFit="1" customWidth="1"/>
  </cols>
  <sheetData>
    <row r="1" spans="2:10" x14ac:dyDescent="0.25">
      <c r="B1" s="13" t="s">
        <v>0</v>
      </c>
      <c r="C1" s="1"/>
      <c r="D1" s="1"/>
      <c r="E1" s="1"/>
      <c r="F1" s="1"/>
    </row>
    <row r="2" spans="2:10" x14ac:dyDescent="0.25">
      <c r="B2" s="1"/>
      <c r="C2" s="1"/>
      <c r="D2" s="1"/>
      <c r="E2" s="1"/>
      <c r="F2" s="1"/>
    </row>
    <row r="3" spans="2:10" ht="16.5" thickBot="1" x14ac:dyDescent="0.3">
      <c r="B3" s="13" t="s">
        <v>1</v>
      </c>
      <c r="C3" s="1"/>
      <c r="D3" s="1"/>
      <c r="E3" s="1"/>
      <c r="F3" s="1"/>
      <c r="H3" s="28" t="s">
        <v>26</v>
      </c>
      <c r="I3" s="28" t="s">
        <v>27</v>
      </c>
    </row>
    <row r="4" spans="2:10" ht="16.5" thickBot="1" x14ac:dyDescent="0.3">
      <c r="B4" s="2" t="s">
        <v>2</v>
      </c>
      <c r="C4" s="3" t="s">
        <v>3</v>
      </c>
      <c r="D4" s="3" t="s">
        <v>4</v>
      </c>
      <c r="E4" s="3" t="s">
        <v>5</v>
      </c>
      <c r="F4" s="4" t="s">
        <v>6</v>
      </c>
    </row>
    <row r="5" spans="2:10" ht="16.5" thickBot="1" x14ac:dyDescent="0.3">
      <c r="B5" s="5" t="s">
        <v>7</v>
      </c>
      <c r="C5" s="6"/>
      <c r="D5" s="22">
        <v>0.4</v>
      </c>
      <c r="E5" s="22">
        <v>0.375</v>
      </c>
      <c r="F5" s="23">
        <v>0.25</v>
      </c>
      <c r="H5" s="48" t="s">
        <v>33</v>
      </c>
      <c r="I5" s="63">
        <f>SUM(C74:F80)</f>
        <v>1382544.3343149228</v>
      </c>
    </row>
    <row r="6" spans="2:10" x14ac:dyDescent="0.25">
      <c r="B6" s="5" t="s">
        <v>8</v>
      </c>
      <c r="C6" s="22">
        <v>0.7</v>
      </c>
      <c r="D6" s="22">
        <v>0.5</v>
      </c>
      <c r="E6" s="22">
        <v>0.35</v>
      </c>
      <c r="F6" s="23">
        <v>0.25</v>
      </c>
    </row>
    <row r="7" spans="2:10" x14ac:dyDescent="0.25">
      <c r="B7" s="5" t="s">
        <v>9</v>
      </c>
      <c r="C7" s="22">
        <v>0.67500000000000004</v>
      </c>
      <c r="D7" s="22">
        <v>0.45</v>
      </c>
      <c r="E7" s="22">
        <v>0.4</v>
      </c>
      <c r="F7" s="23">
        <v>0.25</v>
      </c>
    </row>
    <row r="8" spans="2:10" x14ac:dyDescent="0.25">
      <c r="B8" s="5" t="s">
        <v>10</v>
      </c>
      <c r="C8" s="6"/>
      <c r="D8" s="22">
        <v>0.45</v>
      </c>
      <c r="E8" s="22">
        <v>0.35</v>
      </c>
      <c r="F8" s="23">
        <v>0.2</v>
      </c>
      <c r="H8" t="s">
        <v>37</v>
      </c>
      <c r="I8">
        <v>1382544.3343149228</v>
      </c>
    </row>
    <row r="9" spans="2:10" x14ac:dyDescent="0.25">
      <c r="B9" s="5" t="s">
        <v>11</v>
      </c>
      <c r="C9" s="22">
        <v>0.65</v>
      </c>
      <c r="D9" s="22">
        <v>0.45</v>
      </c>
      <c r="E9" s="22">
        <v>0.4</v>
      </c>
      <c r="F9" s="23">
        <v>0.25</v>
      </c>
    </row>
    <row r="10" spans="2:10" x14ac:dyDescent="0.25">
      <c r="B10" s="5" t="s">
        <v>12</v>
      </c>
      <c r="C10" s="22">
        <v>0.625</v>
      </c>
      <c r="D10" s="22">
        <v>0.5</v>
      </c>
      <c r="E10" s="22">
        <v>0.42499999999999999</v>
      </c>
      <c r="F10" s="23">
        <v>0.42499999999999999</v>
      </c>
    </row>
    <row r="11" spans="2:10" ht="16.5" thickBot="1" x14ac:dyDescent="0.3">
      <c r="B11" s="9" t="s">
        <v>13</v>
      </c>
      <c r="C11" s="24">
        <v>0.7</v>
      </c>
      <c r="D11" s="24">
        <v>0.45</v>
      </c>
      <c r="E11" s="24">
        <v>0.35</v>
      </c>
      <c r="F11" s="25">
        <v>0.4</v>
      </c>
      <c r="H11" t="s">
        <v>38</v>
      </c>
      <c r="I11">
        <f>I5</f>
        <v>1382544.3343149228</v>
      </c>
      <c r="J11">
        <f>I11-I8</f>
        <v>0</v>
      </c>
    </row>
    <row r="12" spans="2:10" x14ac:dyDescent="0.25">
      <c r="B12" s="1"/>
      <c r="C12" s="1"/>
      <c r="D12" s="1"/>
      <c r="E12" s="1"/>
      <c r="F12" s="1"/>
    </row>
    <row r="13" spans="2:10" ht="16.5" thickBot="1" x14ac:dyDescent="0.3">
      <c r="B13" s="13" t="s">
        <v>14</v>
      </c>
      <c r="C13" s="1"/>
      <c r="D13" s="1"/>
      <c r="E13" s="1"/>
      <c r="F13" s="1"/>
      <c r="H13" t="s">
        <v>39</v>
      </c>
      <c r="I13">
        <v>0</v>
      </c>
    </row>
    <row r="14" spans="2:10" ht="16.5" thickBot="1" x14ac:dyDescent="0.3">
      <c r="B14" s="2" t="s">
        <v>2</v>
      </c>
      <c r="C14" s="4" t="s">
        <v>15</v>
      </c>
      <c r="D14" s="1"/>
      <c r="E14" s="1"/>
      <c r="F14" s="1"/>
    </row>
    <row r="15" spans="2:10" x14ac:dyDescent="0.25">
      <c r="B15" s="5" t="s">
        <v>7</v>
      </c>
      <c r="C15" s="8">
        <v>2500</v>
      </c>
      <c r="D15" s="1"/>
      <c r="E15" s="1"/>
      <c r="F15" s="1"/>
      <c r="H15" t="s">
        <v>40</v>
      </c>
      <c r="I15">
        <f>I11+I13-I8</f>
        <v>0</v>
      </c>
    </row>
    <row r="16" spans="2:10" x14ac:dyDescent="0.25">
      <c r="B16" s="5" t="s">
        <v>8</v>
      </c>
      <c r="C16" s="8">
        <v>3000</v>
      </c>
      <c r="D16" s="1"/>
      <c r="E16" s="1"/>
      <c r="F16" s="1"/>
    </row>
    <row r="17" spans="2:11" x14ac:dyDescent="0.25">
      <c r="B17" s="5" t="s">
        <v>9</v>
      </c>
      <c r="C17" s="8">
        <v>2500</v>
      </c>
      <c r="D17" s="1"/>
      <c r="E17" s="1"/>
      <c r="F17" s="1"/>
      <c r="H17" t="s">
        <v>41</v>
      </c>
      <c r="I17">
        <v>0</v>
      </c>
    </row>
    <row r="18" spans="2:11" x14ac:dyDescent="0.25">
      <c r="B18" s="5" t="s">
        <v>10</v>
      </c>
      <c r="C18" s="8">
        <v>2600</v>
      </c>
      <c r="D18" s="1"/>
      <c r="E18" s="1"/>
      <c r="F18" s="1"/>
    </row>
    <row r="19" spans="2:11" x14ac:dyDescent="0.25">
      <c r="B19" s="5" t="s">
        <v>11</v>
      </c>
      <c r="C19" s="8">
        <v>2500</v>
      </c>
      <c r="D19" s="1"/>
      <c r="E19" s="1"/>
      <c r="F19" s="1"/>
      <c r="I19" t="e">
        <f>I15/I17</f>
        <v>#DIV/0!</v>
      </c>
    </row>
    <row r="20" spans="2:11" x14ac:dyDescent="0.25">
      <c r="B20" s="5" t="s">
        <v>12</v>
      </c>
      <c r="C20" s="8">
        <v>38000</v>
      </c>
      <c r="D20" s="1">
        <v>300</v>
      </c>
      <c r="E20" s="1"/>
      <c r="F20" s="1"/>
    </row>
    <row r="21" spans="2:11" ht="16.5" thickBot="1" x14ac:dyDescent="0.3">
      <c r="B21" s="9" t="s">
        <v>13</v>
      </c>
      <c r="C21" s="10">
        <v>2500</v>
      </c>
      <c r="D21" s="1"/>
      <c r="E21" s="1"/>
      <c r="F21" s="1"/>
    </row>
    <row r="22" spans="2:11" x14ac:dyDescent="0.25">
      <c r="B22" s="1"/>
      <c r="C22" s="1"/>
      <c r="D22" s="1"/>
      <c r="E22" s="1"/>
      <c r="F22" s="1"/>
    </row>
    <row r="23" spans="2:11" ht="16.5" thickBot="1" x14ac:dyDescent="0.3">
      <c r="B23" s="13" t="s">
        <v>16</v>
      </c>
      <c r="C23" s="1"/>
      <c r="D23" s="1"/>
      <c r="E23" s="1"/>
      <c r="F23" s="1"/>
    </row>
    <row r="24" spans="2:11" ht="16.5" thickBot="1" x14ac:dyDescent="0.3">
      <c r="B24" s="2" t="s">
        <v>2</v>
      </c>
      <c r="C24" s="3" t="s">
        <v>3</v>
      </c>
      <c r="D24" s="3" t="s">
        <v>4</v>
      </c>
      <c r="E24" s="3" t="s">
        <v>5</v>
      </c>
      <c r="F24" s="4" t="s">
        <v>6</v>
      </c>
    </row>
    <row r="25" spans="2:11" x14ac:dyDescent="0.25">
      <c r="B25" s="5" t="s">
        <v>7</v>
      </c>
      <c r="C25" s="11"/>
      <c r="D25" s="18">
        <v>13</v>
      </c>
      <c r="E25" s="18">
        <v>10.65</v>
      </c>
      <c r="F25" s="19">
        <v>9.6</v>
      </c>
    </row>
    <row r="26" spans="2:11" x14ac:dyDescent="0.25">
      <c r="B26" s="5" t="s">
        <v>8</v>
      </c>
      <c r="C26" s="18">
        <v>17.399999999999999</v>
      </c>
      <c r="D26" s="18">
        <v>14.1</v>
      </c>
      <c r="E26" s="18">
        <v>11.2</v>
      </c>
      <c r="F26" s="19">
        <v>9.4499999999999993</v>
      </c>
    </row>
    <row r="27" spans="2:11" x14ac:dyDescent="0.25">
      <c r="B27" s="5" t="s">
        <v>9</v>
      </c>
      <c r="C27" s="18">
        <v>17.399999999999999</v>
      </c>
      <c r="D27" s="18">
        <v>14.22</v>
      </c>
      <c r="E27" s="18">
        <v>11</v>
      </c>
      <c r="F27" s="19">
        <v>9.5</v>
      </c>
    </row>
    <row r="28" spans="2:11" x14ac:dyDescent="0.25">
      <c r="B28" s="5" t="s">
        <v>10</v>
      </c>
      <c r="C28" s="11"/>
      <c r="D28" s="18">
        <v>14.3</v>
      </c>
      <c r="E28" s="18">
        <v>11.25</v>
      </c>
      <c r="F28" s="19">
        <v>9.6</v>
      </c>
    </row>
    <row r="29" spans="2:11" x14ac:dyDescent="0.25">
      <c r="B29" s="5" t="s">
        <v>11</v>
      </c>
      <c r="C29" s="18">
        <v>17.5</v>
      </c>
      <c r="D29" s="18">
        <v>13.8</v>
      </c>
      <c r="E29" s="18">
        <v>11.4</v>
      </c>
      <c r="F29" s="19">
        <v>9.6</v>
      </c>
    </row>
    <row r="30" spans="2:11" x14ac:dyDescent="0.25">
      <c r="B30" s="5" t="s">
        <v>12</v>
      </c>
      <c r="C30" s="18">
        <v>18.25</v>
      </c>
      <c r="D30" s="18">
        <v>13.9</v>
      </c>
      <c r="E30" s="18">
        <v>11.4</v>
      </c>
      <c r="F30" s="19">
        <v>8.9</v>
      </c>
      <c r="G30" s="90"/>
      <c r="H30" s="18">
        <v>18.25</v>
      </c>
      <c r="I30" s="18">
        <v>13.9</v>
      </c>
      <c r="J30" s="18">
        <v>11.4</v>
      </c>
      <c r="K30" s="19">
        <v>8.9</v>
      </c>
    </row>
    <row r="31" spans="2:11" ht="16.5" thickBot="1" x14ac:dyDescent="0.3">
      <c r="B31" s="9" t="s">
        <v>13</v>
      </c>
      <c r="C31" s="20">
        <v>19.75</v>
      </c>
      <c r="D31" s="20">
        <v>13.9</v>
      </c>
      <c r="E31" s="20">
        <v>10.75</v>
      </c>
      <c r="F31" s="21">
        <v>9.4</v>
      </c>
      <c r="H31">
        <f>0.95*H30</f>
        <v>17.337499999999999</v>
      </c>
      <c r="I31">
        <f t="shared" ref="I31:K31" si="0">0.95*I30</f>
        <v>13.205</v>
      </c>
      <c r="J31">
        <f t="shared" si="0"/>
        <v>10.83</v>
      </c>
      <c r="K31">
        <f t="shared" si="0"/>
        <v>8.4550000000000001</v>
      </c>
    </row>
    <row r="32" spans="2:11" x14ac:dyDescent="0.25">
      <c r="B32" s="1"/>
      <c r="C32" s="1"/>
      <c r="D32" s="1"/>
      <c r="E32" s="1"/>
      <c r="F32" s="1"/>
    </row>
    <row r="33" spans="2:6" ht="16.5" thickBot="1" x14ac:dyDescent="0.3">
      <c r="B33" s="13" t="s">
        <v>17</v>
      </c>
      <c r="C33" s="1"/>
      <c r="D33" s="1"/>
      <c r="E33" s="1"/>
      <c r="F33" s="1"/>
    </row>
    <row r="34" spans="2:6" ht="16.5" thickBot="1" x14ac:dyDescent="0.3">
      <c r="B34" s="2" t="s">
        <v>2</v>
      </c>
      <c r="C34" s="3" t="s">
        <v>3</v>
      </c>
      <c r="D34" s="3" t="s">
        <v>4</v>
      </c>
      <c r="E34" s="3" t="s">
        <v>5</v>
      </c>
      <c r="F34" s="4" t="s">
        <v>6</v>
      </c>
    </row>
    <row r="35" spans="2:6" x14ac:dyDescent="0.25">
      <c r="B35" s="5" t="s">
        <v>7</v>
      </c>
      <c r="C35" s="6"/>
      <c r="D35" s="14">
        <v>0.3</v>
      </c>
      <c r="E35" s="14">
        <v>0.45</v>
      </c>
      <c r="F35" s="15">
        <v>0.45</v>
      </c>
    </row>
    <row r="36" spans="2:6" x14ac:dyDescent="0.25">
      <c r="B36" s="5" t="s">
        <v>8</v>
      </c>
      <c r="C36" s="14">
        <v>0.4</v>
      </c>
      <c r="D36" s="14">
        <v>0.4</v>
      </c>
      <c r="E36" s="14">
        <v>0.6</v>
      </c>
      <c r="F36" s="15">
        <v>0.6</v>
      </c>
    </row>
    <row r="37" spans="2:6" x14ac:dyDescent="0.25">
      <c r="B37" s="5" t="s">
        <v>9</v>
      </c>
      <c r="C37" s="14">
        <v>0.8</v>
      </c>
      <c r="D37" s="14">
        <v>0.8</v>
      </c>
      <c r="E37" s="14">
        <v>1.2</v>
      </c>
      <c r="F37" s="15">
        <v>1.2</v>
      </c>
    </row>
    <row r="38" spans="2:6" x14ac:dyDescent="0.25">
      <c r="B38" s="5" t="s">
        <v>10</v>
      </c>
      <c r="C38" s="6"/>
      <c r="D38" s="14">
        <v>0.7</v>
      </c>
      <c r="E38" s="14">
        <v>1.05</v>
      </c>
      <c r="F38" s="15">
        <v>1.05</v>
      </c>
    </row>
    <row r="39" spans="2:6" x14ac:dyDescent="0.25">
      <c r="B39" s="5" t="s">
        <v>11</v>
      </c>
      <c r="C39" s="14">
        <v>0.7</v>
      </c>
      <c r="D39" s="14">
        <v>0.7</v>
      </c>
      <c r="E39" s="14">
        <v>1.05</v>
      </c>
      <c r="F39" s="15">
        <v>1.05</v>
      </c>
    </row>
    <row r="40" spans="2:6" x14ac:dyDescent="0.25">
      <c r="B40" s="5" t="s">
        <v>12</v>
      </c>
      <c r="C40" s="14">
        <v>0</v>
      </c>
      <c r="D40" s="14">
        <v>0</v>
      </c>
      <c r="E40" s="14">
        <v>0</v>
      </c>
      <c r="F40" s="15">
        <v>0</v>
      </c>
    </row>
    <row r="41" spans="2:6" ht="16.5" thickBot="1" x14ac:dyDescent="0.3">
      <c r="B41" s="9" t="s">
        <v>13</v>
      </c>
      <c r="C41" s="16">
        <v>0.5</v>
      </c>
      <c r="D41" s="16">
        <v>0.5</v>
      </c>
      <c r="E41" s="16">
        <v>0.75</v>
      </c>
      <c r="F41" s="17">
        <v>0.75</v>
      </c>
    </row>
    <row r="42" spans="2:6" x14ac:dyDescent="0.25">
      <c r="B42" s="1"/>
      <c r="C42" s="1"/>
      <c r="D42" s="1"/>
      <c r="E42" s="1"/>
      <c r="F42" s="1"/>
    </row>
    <row r="43" spans="2:6" ht="16.5" thickBot="1" x14ac:dyDescent="0.3">
      <c r="B43" s="13" t="s">
        <v>18</v>
      </c>
      <c r="C43" s="1"/>
      <c r="D43" s="1"/>
      <c r="E43" s="1"/>
      <c r="F43" s="1"/>
    </row>
    <row r="44" spans="2:6" ht="16.5" thickBot="1" x14ac:dyDescent="0.3">
      <c r="B44" s="2" t="s">
        <v>19</v>
      </c>
      <c r="C44" s="4" t="s">
        <v>20</v>
      </c>
      <c r="D44" s="12"/>
      <c r="E44" s="12"/>
      <c r="F44" s="12"/>
    </row>
    <row r="45" spans="2:6" x14ac:dyDescent="0.25">
      <c r="B45" s="5" t="s">
        <v>3</v>
      </c>
      <c r="C45" s="8">
        <v>25000</v>
      </c>
      <c r="D45" s="7"/>
      <c r="E45" s="7"/>
      <c r="F45" s="7"/>
    </row>
    <row r="46" spans="2:6" x14ac:dyDescent="0.25">
      <c r="B46" s="5" t="s">
        <v>4</v>
      </c>
      <c r="C46" s="8">
        <v>26000</v>
      </c>
      <c r="D46" s="1"/>
      <c r="E46" s="1"/>
      <c r="F46" s="1"/>
    </row>
    <row r="47" spans="2:6" x14ac:dyDescent="0.25">
      <c r="B47" s="5" t="s">
        <v>5</v>
      </c>
      <c r="C47" s="8">
        <v>28000</v>
      </c>
      <c r="D47" s="1"/>
      <c r="E47" s="1"/>
      <c r="F47" s="1"/>
    </row>
    <row r="48" spans="2:6" ht="16.5" thickBot="1" x14ac:dyDescent="0.3">
      <c r="B48" s="9" t="s">
        <v>6</v>
      </c>
      <c r="C48" s="10">
        <v>28000</v>
      </c>
      <c r="D48" s="1"/>
      <c r="E48" s="1"/>
      <c r="F48" s="1"/>
    </row>
    <row r="49" spans="2:8" x14ac:dyDescent="0.25">
      <c r="B49" s="1"/>
      <c r="C49" s="1"/>
      <c r="D49" s="1"/>
      <c r="E49" s="1"/>
      <c r="F49" s="1"/>
    </row>
    <row r="50" spans="2:8" ht="16.5" thickBot="1" x14ac:dyDescent="0.3">
      <c r="B50" s="13" t="s">
        <v>29</v>
      </c>
      <c r="C50" s="1"/>
      <c r="D50" s="1"/>
      <c r="E50" s="1"/>
      <c r="F50" s="1"/>
    </row>
    <row r="51" spans="2:8" ht="26.25" thickBot="1" x14ac:dyDescent="0.3">
      <c r="B51" s="34" t="s">
        <v>2</v>
      </c>
      <c r="C51" s="66" t="s">
        <v>3</v>
      </c>
      <c r="D51" s="66" t="s">
        <v>4</v>
      </c>
      <c r="E51" s="66" t="s">
        <v>5</v>
      </c>
      <c r="F51" s="66" t="s">
        <v>6</v>
      </c>
      <c r="G51" s="82" t="s">
        <v>34</v>
      </c>
      <c r="H51" s="67" t="s">
        <v>36</v>
      </c>
    </row>
    <row r="52" spans="2:8" x14ac:dyDescent="0.25">
      <c r="B52" s="31" t="s">
        <v>7</v>
      </c>
      <c r="C52" s="83">
        <v>0</v>
      </c>
      <c r="D52" s="84">
        <v>2500</v>
      </c>
      <c r="E52" s="84">
        <v>0</v>
      </c>
      <c r="F52" s="84">
        <v>0</v>
      </c>
      <c r="G52" s="85">
        <f>SUM(C52:F52)</f>
        <v>2500</v>
      </c>
      <c r="H52" s="87" t="str">
        <f>IF(G52=C15,"Yes","No")</f>
        <v>Yes</v>
      </c>
    </row>
    <row r="53" spans="2:8" x14ac:dyDescent="0.25">
      <c r="B53" s="32" t="s">
        <v>8</v>
      </c>
      <c r="C53" s="68">
        <v>2999.9999999999995</v>
      </c>
      <c r="D53" s="68">
        <v>0</v>
      </c>
      <c r="E53" s="68">
        <v>0</v>
      </c>
      <c r="F53" s="68">
        <v>0</v>
      </c>
      <c r="G53" s="81">
        <f t="shared" ref="G53:G58" si="1">SUM(C53:F53)</f>
        <v>2999.9999999999995</v>
      </c>
      <c r="H53" s="88" t="str">
        <f t="shared" ref="H53:H58" si="2">IF(G53=C16,"Yes","No")</f>
        <v>Yes</v>
      </c>
    </row>
    <row r="54" spans="2:8" x14ac:dyDescent="0.25">
      <c r="B54" s="32" t="s">
        <v>9</v>
      </c>
      <c r="C54" s="68">
        <v>2500</v>
      </c>
      <c r="D54" s="68">
        <v>0</v>
      </c>
      <c r="E54" s="68">
        <v>0</v>
      </c>
      <c r="F54" s="68">
        <v>0</v>
      </c>
      <c r="G54" s="81">
        <f t="shared" si="1"/>
        <v>2500</v>
      </c>
      <c r="H54" s="88" t="str">
        <f t="shared" si="2"/>
        <v>Yes</v>
      </c>
    </row>
    <row r="55" spans="2:8" x14ac:dyDescent="0.25">
      <c r="B55" s="32" t="s">
        <v>10</v>
      </c>
      <c r="C55" s="69">
        <v>0</v>
      </c>
      <c r="D55" s="68">
        <v>0</v>
      </c>
      <c r="E55" s="68">
        <v>714.04390816155967</v>
      </c>
      <c r="F55" s="68">
        <v>0</v>
      </c>
      <c r="G55" s="81">
        <f t="shared" si="1"/>
        <v>714.04390816155967</v>
      </c>
      <c r="H55" s="88" t="str">
        <f t="shared" si="2"/>
        <v>No</v>
      </c>
    </row>
    <row r="56" spans="2:8" x14ac:dyDescent="0.25">
      <c r="B56" s="32" t="s">
        <v>11</v>
      </c>
      <c r="C56" s="68">
        <v>2500</v>
      </c>
      <c r="D56" s="68">
        <v>0</v>
      </c>
      <c r="E56" s="68">
        <v>0</v>
      </c>
      <c r="F56" s="68">
        <v>0</v>
      </c>
      <c r="G56" s="81">
        <f t="shared" si="1"/>
        <v>2500</v>
      </c>
      <c r="H56" s="88" t="str">
        <f t="shared" si="2"/>
        <v>Yes</v>
      </c>
    </row>
    <row r="57" spans="2:8" x14ac:dyDescent="0.25">
      <c r="B57" s="32" t="s">
        <v>12</v>
      </c>
      <c r="C57" s="68">
        <v>8227.7676027676061</v>
      </c>
      <c r="D57" s="68">
        <v>9875</v>
      </c>
      <c r="E57" s="68">
        <v>7997.2323972323902</v>
      </c>
      <c r="F57" s="68">
        <v>11900.000000000005</v>
      </c>
      <c r="G57" s="81">
        <f t="shared" si="1"/>
        <v>38000</v>
      </c>
      <c r="H57" s="88" t="str">
        <f t="shared" si="2"/>
        <v>Yes</v>
      </c>
    </row>
    <row r="58" spans="2:8" ht="16.5" thickBot="1" x14ac:dyDescent="0.3">
      <c r="B58" s="33" t="s">
        <v>13</v>
      </c>
      <c r="C58" s="70">
        <v>0</v>
      </c>
      <c r="D58" s="70">
        <v>0</v>
      </c>
      <c r="E58" s="70">
        <v>2500</v>
      </c>
      <c r="F58" s="70">
        <v>0</v>
      </c>
      <c r="G58" s="86">
        <f t="shared" si="1"/>
        <v>2500</v>
      </c>
      <c r="H58" s="89" t="str">
        <f t="shared" si="2"/>
        <v>Yes</v>
      </c>
    </row>
    <row r="60" spans="2:8" ht="16.5" thickBot="1" x14ac:dyDescent="0.3">
      <c r="B60" s="28" t="s">
        <v>30</v>
      </c>
    </row>
    <row r="61" spans="2:8" ht="16.5" thickBot="1" x14ac:dyDescent="0.3">
      <c r="B61" s="29" t="s">
        <v>2</v>
      </c>
      <c r="C61" s="52" t="s">
        <v>3</v>
      </c>
      <c r="D61" s="52" t="s">
        <v>4</v>
      </c>
      <c r="E61" s="52" t="s">
        <v>5</v>
      </c>
      <c r="F61" s="30" t="s">
        <v>6</v>
      </c>
    </row>
    <row r="62" spans="2:8" x14ac:dyDescent="0.25">
      <c r="B62" s="76" t="s">
        <v>7</v>
      </c>
      <c r="C62" s="71"/>
      <c r="D62" s="53">
        <f t="shared" ref="D62:F68" si="3">D52/D5</f>
        <v>6250</v>
      </c>
      <c r="E62" s="53">
        <f t="shared" si="3"/>
        <v>0</v>
      </c>
      <c r="F62" s="54">
        <f t="shared" si="3"/>
        <v>0</v>
      </c>
    </row>
    <row r="63" spans="2:8" x14ac:dyDescent="0.25">
      <c r="B63" s="77" t="s">
        <v>8</v>
      </c>
      <c r="C63" s="72">
        <f>C53/C6</f>
        <v>4285.7142857142853</v>
      </c>
      <c r="D63" s="56">
        <f t="shared" si="3"/>
        <v>0</v>
      </c>
      <c r="E63" s="56">
        <f t="shared" si="3"/>
        <v>0</v>
      </c>
      <c r="F63" s="57">
        <f t="shared" si="3"/>
        <v>0</v>
      </c>
    </row>
    <row r="64" spans="2:8" x14ac:dyDescent="0.25">
      <c r="B64" s="77" t="s">
        <v>9</v>
      </c>
      <c r="C64" s="72">
        <f>C54/C7</f>
        <v>3703.7037037037035</v>
      </c>
      <c r="D64" s="56">
        <f t="shared" si="3"/>
        <v>0</v>
      </c>
      <c r="E64" s="56">
        <f t="shared" si="3"/>
        <v>0</v>
      </c>
      <c r="F64" s="57">
        <f t="shared" si="3"/>
        <v>0</v>
      </c>
    </row>
    <row r="65" spans="2:6" x14ac:dyDescent="0.25">
      <c r="B65" s="77" t="s">
        <v>10</v>
      </c>
      <c r="C65" s="73"/>
      <c r="D65" s="56">
        <f t="shared" si="3"/>
        <v>0</v>
      </c>
      <c r="E65" s="56">
        <f t="shared" si="3"/>
        <v>2040.1254518901706</v>
      </c>
      <c r="F65" s="57">
        <f t="shared" si="3"/>
        <v>0</v>
      </c>
    </row>
    <row r="66" spans="2:6" x14ac:dyDescent="0.25">
      <c r="B66" s="77" t="s">
        <v>11</v>
      </c>
      <c r="C66" s="72">
        <f>C56/C9</f>
        <v>3846.1538461538462</v>
      </c>
      <c r="D66" s="56">
        <f t="shared" si="3"/>
        <v>0</v>
      </c>
      <c r="E66" s="56">
        <f t="shared" si="3"/>
        <v>0</v>
      </c>
      <c r="F66" s="57">
        <f t="shared" si="3"/>
        <v>0</v>
      </c>
    </row>
    <row r="67" spans="2:6" x14ac:dyDescent="0.25">
      <c r="B67" s="77" t="s">
        <v>12</v>
      </c>
      <c r="C67" s="72">
        <f>C57/C10</f>
        <v>13164.428164428169</v>
      </c>
      <c r="D67" s="56">
        <f t="shared" si="3"/>
        <v>19750</v>
      </c>
      <c r="E67" s="56">
        <f t="shared" si="3"/>
        <v>18817.017405252682</v>
      </c>
      <c r="F67" s="57">
        <f t="shared" si="3"/>
        <v>28000.000000000015</v>
      </c>
    </row>
    <row r="68" spans="2:6" ht="16.5" thickBot="1" x14ac:dyDescent="0.3">
      <c r="B68" s="77" t="s">
        <v>13</v>
      </c>
      <c r="C68" s="74">
        <f>C58/C11</f>
        <v>0</v>
      </c>
      <c r="D68" s="64">
        <f t="shared" si="3"/>
        <v>0</v>
      </c>
      <c r="E68" s="64">
        <f t="shared" si="3"/>
        <v>7142.8571428571431</v>
      </c>
      <c r="F68" s="65">
        <f t="shared" si="3"/>
        <v>0</v>
      </c>
    </row>
    <row r="69" spans="2:6" x14ac:dyDescent="0.25">
      <c r="B69" s="79" t="s">
        <v>34</v>
      </c>
      <c r="C69" s="80">
        <f>SUM(C62:C68)</f>
        <v>25000.000000000004</v>
      </c>
      <c r="D69" s="53">
        <f t="shared" ref="D69:F69" si="4">SUM(D62:D68)</f>
        <v>26000</v>
      </c>
      <c r="E69" s="53">
        <f t="shared" si="4"/>
        <v>27999.999999999993</v>
      </c>
      <c r="F69" s="54">
        <f t="shared" si="4"/>
        <v>28000.000000000015</v>
      </c>
    </row>
    <row r="70" spans="2:6" ht="16.5" thickBot="1" x14ac:dyDescent="0.3">
      <c r="B70" s="78" t="s">
        <v>35</v>
      </c>
      <c r="C70" s="75">
        <f>C69-C67</f>
        <v>11835.571835571835</v>
      </c>
      <c r="D70" s="59">
        <f t="shared" ref="D70:F70" si="5">D69-D67</f>
        <v>6250</v>
      </c>
      <c r="E70" s="59">
        <f t="shared" si="5"/>
        <v>9182.9825947473109</v>
      </c>
      <c r="F70" s="60">
        <f t="shared" si="5"/>
        <v>0</v>
      </c>
    </row>
    <row r="71" spans="2:6" x14ac:dyDescent="0.25">
      <c r="B71" s="26"/>
      <c r="C71" s="26"/>
      <c r="D71" s="26"/>
      <c r="E71" s="26"/>
      <c r="F71" s="26"/>
    </row>
    <row r="72" spans="2:6" ht="16.5" thickBot="1" x14ac:dyDescent="0.3">
      <c r="B72" s="51" t="s">
        <v>28</v>
      </c>
    </row>
    <row r="73" spans="2:6" ht="16.5" thickBot="1" x14ac:dyDescent="0.3">
      <c r="B73" s="2" t="s">
        <v>2</v>
      </c>
      <c r="C73" s="52" t="s">
        <v>3</v>
      </c>
      <c r="D73" s="52" t="s">
        <v>4</v>
      </c>
      <c r="E73" s="52" t="s">
        <v>5</v>
      </c>
      <c r="F73" s="30" t="s">
        <v>6</v>
      </c>
    </row>
    <row r="74" spans="2:6" x14ac:dyDescent="0.25">
      <c r="B74" s="5" t="s">
        <v>7</v>
      </c>
      <c r="C74" s="61"/>
      <c r="D74" s="53">
        <f t="shared" ref="D74:F80" si="6">D62*(D25+D35)</f>
        <v>83125</v>
      </c>
      <c r="E74" s="53">
        <f t="shared" si="6"/>
        <v>0</v>
      </c>
      <c r="F74" s="54">
        <f t="shared" si="6"/>
        <v>0</v>
      </c>
    </row>
    <row r="75" spans="2:6" x14ac:dyDescent="0.25">
      <c r="B75" s="5" t="s">
        <v>8</v>
      </c>
      <c r="C75" s="55">
        <f>C63*(C26+C36)</f>
        <v>76285.714285714261</v>
      </c>
      <c r="D75" s="56">
        <f t="shared" si="6"/>
        <v>0</v>
      </c>
      <c r="E75" s="56">
        <f t="shared" si="6"/>
        <v>0</v>
      </c>
      <c r="F75" s="57">
        <f t="shared" si="6"/>
        <v>0</v>
      </c>
    </row>
    <row r="76" spans="2:6" x14ac:dyDescent="0.25">
      <c r="B76" s="5" t="s">
        <v>9</v>
      </c>
      <c r="C76" s="55">
        <f>C64*(C27+C37)</f>
        <v>67407.407407407401</v>
      </c>
      <c r="D76" s="56">
        <f t="shared" si="6"/>
        <v>0</v>
      </c>
      <c r="E76" s="56">
        <f t="shared" si="6"/>
        <v>0</v>
      </c>
      <c r="F76" s="57">
        <f t="shared" si="6"/>
        <v>0</v>
      </c>
    </row>
    <row r="77" spans="2:6" x14ac:dyDescent="0.25">
      <c r="B77" s="5" t="s">
        <v>10</v>
      </c>
      <c r="C77" s="62"/>
      <c r="D77" s="56">
        <f t="shared" si="6"/>
        <v>0</v>
      </c>
      <c r="E77" s="56">
        <f t="shared" si="6"/>
        <v>25093.543058249099</v>
      </c>
      <c r="F77" s="57">
        <f t="shared" si="6"/>
        <v>0</v>
      </c>
    </row>
    <row r="78" spans="2:6" x14ac:dyDescent="0.25">
      <c r="B78" s="5" t="s">
        <v>11</v>
      </c>
      <c r="C78" s="55">
        <f>C66*(C29+C39)</f>
        <v>70000</v>
      </c>
      <c r="D78" s="56">
        <f t="shared" si="6"/>
        <v>0</v>
      </c>
      <c r="E78" s="56">
        <f t="shared" si="6"/>
        <v>0</v>
      </c>
      <c r="F78" s="57">
        <f t="shared" si="6"/>
        <v>0</v>
      </c>
    </row>
    <row r="79" spans="2:6" x14ac:dyDescent="0.25">
      <c r="B79" s="5" t="s">
        <v>12</v>
      </c>
      <c r="C79" s="55">
        <f>C67*(C30+C40)</f>
        <v>240250.81400081408</v>
      </c>
      <c r="D79" s="56">
        <f t="shared" si="6"/>
        <v>274525</v>
      </c>
      <c r="E79" s="56">
        <f t="shared" si="6"/>
        <v>214513.99841988058</v>
      </c>
      <c r="F79" s="57">
        <f t="shared" si="6"/>
        <v>249200.00000000015</v>
      </c>
    </row>
    <row r="80" spans="2:6" ht="16.5" thickBot="1" x14ac:dyDescent="0.3">
      <c r="B80" s="9" t="s">
        <v>13</v>
      </c>
      <c r="C80" s="58">
        <f>C68*(C31+C41)</f>
        <v>0</v>
      </c>
      <c r="D80" s="59">
        <f t="shared" si="6"/>
        <v>0</v>
      </c>
      <c r="E80" s="59">
        <f t="shared" si="6"/>
        <v>82142.857142857145</v>
      </c>
      <c r="F80" s="60">
        <f t="shared" si="6"/>
        <v>0</v>
      </c>
    </row>
    <row r="82" spans="2:6" x14ac:dyDescent="0.25">
      <c r="B82" s="51" t="s">
        <v>21</v>
      </c>
    </row>
    <row r="83" spans="2:6" ht="16.5" thickBot="1" x14ac:dyDescent="0.3">
      <c r="F83" s="27"/>
    </row>
    <row r="84" spans="2:6" ht="16.5" thickBot="1" x14ac:dyDescent="0.3">
      <c r="B84" s="51" t="s">
        <v>22</v>
      </c>
      <c r="C84" s="48"/>
      <c r="D84" s="49" t="s">
        <v>15</v>
      </c>
      <c r="E84" s="49"/>
      <c r="F84" s="50" t="s">
        <v>22</v>
      </c>
    </row>
    <row r="85" spans="2:6" x14ac:dyDescent="0.25">
      <c r="B85" t="s">
        <v>32</v>
      </c>
      <c r="C85" s="32" t="s">
        <v>7</v>
      </c>
      <c r="D85" s="44">
        <f>SUM(D52:F52)</f>
        <v>2500</v>
      </c>
      <c r="E85" s="44" t="s">
        <v>23</v>
      </c>
      <c r="F85" s="45">
        <f t="shared" ref="F85:F91" si="7">C15</f>
        <v>2500</v>
      </c>
    </row>
    <row r="86" spans="2:6" x14ac:dyDescent="0.25">
      <c r="C86" s="32" t="s">
        <v>8</v>
      </c>
      <c r="D86" s="44">
        <f>SUM(C53:F53)</f>
        <v>2999.9999999999995</v>
      </c>
      <c r="E86" s="44" t="s">
        <v>23</v>
      </c>
      <c r="F86" s="45">
        <f t="shared" si="7"/>
        <v>3000</v>
      </c>
    </row>
    <row r="87" spans="2:6" x14ac:dyDescent="0.25">
      <c r="C87" s="32" t="s">
        <v>9</v>
      </c>
      <c r="D87" s="44">
        <f>SUM(C54:F54)</f>
        <v>2500</v>
      </c>
      <c r="E87" s="44" t="s">
        <v>23</v>
      </c>
      <c r="F87" s="45">
        <f t="shared" si="7"/>
        <v>2500</v>
      </c>
    </row>
    <row r="88" spans="2:6" x14ac:dyDescent="0.25">
      <c r="C88" s="32" t="s">
        <v>10</v>
      </c>
      <c r="D88" s="44">
        <f>SUM(D55:F55)</f>
        <v>714.04390816155967</v>
      </c>
      <c r="E88" s="44" t="s">
        <v>23</v>
      </c>
      <c r="F88" s="45">
        <f t="shared" si="7"/>
        <v>2600</v>
      </c>
    </row>
    <row r="89" spans="2:6" x14ac:dyDescent="0.25">
      <c r="C89" s="32" t="s">
        <v>11</v>
      </c>
      <c r="D89" s="44">
        <f>SUM(C56:F56)</f>
        <v>2500</v>
      </c>
      <c r="E89" s="44" t="s">
        <v>23</v>
      </c>
      <c r="F89" s="45">
        <f t="shared" si="7"/>
        <v>2500</v>
      </c>
    </row>
    <row r="90" spans="2:6" x14ac:dyDescent="0.25">
      <c r="C90" s="32" t="s">
        <v>12</v>
      </c>
      <c r="D90" s="44">
        <f>SUM(C57:F57)</f>
        <v>38000</v>
      </c>
      <c r="E90" s="44" t="s">
        <v>23</v>
      </c>
      <c r="F90" s="45">
        <f t="shared" si="7"/>
        <v>38000</v>
      </c>
    </row>
    <row r="91" spans="2:6" ht="16.5" thickBot="1" x14ac:dyDescent="0.3">
      <c r="C91" s="33" t="s">
        <v>13</v>
      </c>
      <c r="D91" s="46">
        <f>SUM(C58:F58)</f>
        <v>2500</v>
      </c>
      <c r="E91" s="46" t="s">
        <v>23</v>
      </c>
      <c r="F91" s="47">
        <f t="shared" si="7"/>
        <v>2500</v>
      </c>
    </row>
    <row r="93" spans="2:6" ht="16.5" thickBot="1" x14ac:dyDescent="0.3"/>
    <row r="94" spans="2:6" ht="16.5" thickBot="1" x14ac:dyDescent="0.3">
      <c r="B94" s="28" t="s">
        <v>24</v>
      </c>
      <c r="C94" s="35" t="s">
        <v>19</v>
      </c>
      <c r="D94" s="91" t="s">
        <v>24</v>
      </c>
      <c r="E94" s="91"/>
      <c r="F94" s="37" t="s">
        <v>20</v>
      </c>
    </row>
    <row r="95" spans="2:6" x14ac:dyDescent="0.25">
      <c r="B95" t="s">
        <v>31</v>
      </c>
      <c r="C95" s="35" t="s">
        <v>3</v>
      </c>
      <c r="D95" s="36">
        <f>C53/C6+C54/C7+C56/C9+C57/C10+C58/C11</f>
        <v>25000.000000000004</v>
      </c>
      <c r="E95" s="36" t="s">
        <v>25</v>
      </c>
      <c r="F95" s="37">
        <f>C45</f>
        <v>25000</v>
      </c>
    </row>
    <row r="96" spans="2:6" x14ac:dyDescent="0.25">
      <c r="C96" s="38" t="s">
        <v>4</v>
      </c>
      <c r="D96" s="39">
        <f>SUMPRODUCT(D52:D58,1/(D5:D11))</f>
        <v>26000</v>
      </c>
      <c r="E96" s="39" t="s">
        <v>25</v>
      </c>
      <c r="F96" s="40">
        <f t="shared" ref="F96:F98" si="8">C46</f>
        <v>26000</v>
      </c>
    </row>
    <row r="97" spans="3:6" x14ac:dyDescent="0.25">
      <c r="C97" s="38" t="s">
        <v>5</v>
      </c>
      <c r="D97" s="39">
        <f>SUMPRODUCT(E52:E58,1/(E5:E11))</f>
        <v>27999.999999999993</v>
      </c>
      <c r="E97" s="39" t="s">
        <v>25</v>
      </c>
      <c r="F97" s="40">
        <f t="shared" si="8"/>
        <v>28000</v>
      </c>
    </row>
    <row r="98" spans="3:6" ht="16.5" thickBot="1" x14ac:dyDescent="0.3">
      <c r="C98" s="41" t="s">
        <v>6</v>
      </c>
      <c r="D98" s="42">
        <f>SUMPRODUCT(F52:F58,1/(F5:F11))</f>
        <v>28000.000000000015</v>
      </c>
      <c r="E98" s="42" t="s">
        <v>25</v>
      </c>
      <c r="F98" s="43">
        <f t="shared" si="8"/>
        <v>28000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2014-01-19T03:55:05Z</dcterms:created>
  <dcterms:modified xsi:type="dcterms:W3CDTF">2015-08-07T08:03:39Z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c555fb49-91d6-4a1f-b659-bda0d4b940ec</vt:lpwstr>
  </property>
</Properties>
</file>