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5b92eb95ef75bd/Documentos/"/>
    </mc:Choice>
  </mc:AlternateContent>
  <xr:revisionPtr revIDLastSave="108" documentId="8_{B89BEF40-1F54-446C-B8F9-AE3D9D18C5CA}" xr6:coauthVersionLast="46" xr6:coauthVersionMax="46" xr10:uidLastSave="{CBA93C5E-1099-4CBD-823F-FFF362D974EC}"/>
  <bookViews>
    <workbookView xWindow="-120" yWindow="-120" windowWidth="20730" windowHeight="11160" activeTab="2" xr2:uid="{2350BC26-0520-4BE3-AAF3-C112210802C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E3" i="3"/>
  <c r="E20" i="3"/>
  <c r="E21" i="3"/>
  <c r="E22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E5" i="3"/>
  <c r="E6" i="3"/>
  <c r="E7" i="3"/>
  <c r="E12" i="2"/>
  <c r="E11" i="2"/>
  <c r="E10" i="2"/>
  <c r="E4" i="2"/>
  <c r="E3" i="2"/>
  <c r="C31" i="1"/>
  <c r="C30" i="1"/>
  <c r="C29" i="1"/>
  <c r="C28" i="1"/>
  <c r="C27" i="1"/>
  <c r="C26" i="1"/>
  <c r="C25" i="1"/>
  <c r="J20" i="1"/>
  <c r="J21" i="1"/>
  <c r="J22" i="1"/>
  <c r="J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20" i="1"/>
  <c r="I21" i="1"/>
  <c r="I22" i="1"/>
  <c r="I23" i="1"/>
  <c r="I10" i="1"/>
  <c r="I14" i="1"/>
  <c r="I18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H21" i="1"/>
  <c r="H22" i="1"/>
  <c r="H23" i="1"/>
  <c r="H3" i="1"/>
  <c r="I3" i="1" s="1"/>
</calcChain>
</file>

<file path=xl/sharedStrings.xml><?xml version="1.0" encoding="utf-8"?>
<sst xmlns="http://schemas.openxmlformats.org/spreadsheetml/2006/main" count="173" uniqueCount="136">
  <si>
    <t>Matrícula</t>
  </si>
  <si>
    <t>ES-0664</t>
  </si>
  <si>
    <t>ES-0665</t>
  </si>
  <si>
    <t>ES-0666</t>
  </si>
  <si>
    <t>ES-0667</t>
  </si>
  <si>
    <t>ES-0668</t>
  </si>
  <si>
    <t>ES-0669</t>
  </si>
  <si>
    <t>ES-0670</t>
  </si>
  <si>
    <t>ES-0671</t>
  </si>
  <si>
    <t>ES-0672</t>
  </si>
  <si>
    <t>ES-0673</t>
  </si>
  <si>
    <t>ES-0674</t>
  </si>
  <si>
    <t>ES-0675</t>
  </si>
  <si>
    <t>ES-0676</t>
  </si>
  <si>
    <t>ES-0677</t>
  </si>
  <si>
    <t>ES-0678</t>
  </si>
  <si>
    <t>ES-0679</t>
  </si>
  <si>
    <t>ES-0680</t>
  </si>
  <si>
    <t>ES-0681</t>
  </si>
  <si>
    <t>ES-0682</t>
  </si>
  <si>
    <t>ES-0683</t>
  </si>
  <si>
    <t>ES-0656</t>
  </si>
  <si>
    <t>Viridiana Arana Moyao</t>
  </si>
  <si>
    <t>Veronica Heredia Orizaba</t>
  </si>
  <si>
    <t>Sara Gómez Sánchez</t>
  </si>
  <si>
    <t>Ricardo Albores García</t>
  </si>
  <si>
    <t>Oscar Trejo Contreras</t>
  </si>
  <si>
    <t>Nicol Herández Heredia</t>
  </si>
  <si>
    <t>Julio Manuel García Vallejo</t>
  </si>
  <si>
    <t>Juan José Terán  Irus</t>
  </si>
  <si>
    <t>José Arturo Prieto Calderón</t>
  </si>
  <si>
    <t>Jesús Gómez León</t>
  </si>
  <si>
    <t>Irma Patricia Gutiérrez Cardoso</t>
  </si>
  <si>
    <t xml:space="preserve">Guadalupe López Gutiérrez </t>
  </si>
  <si>
    <t>Guadalupe Garay Alanis</t>
  </si>
  <si>
    <t>Felipe Rodríguez Montalvo</t>
  </si>
  <si>
    <t>Enrique González Ávila</t>
  </si>
  <si>
    <t>David Mejía Galicia</t>
  </si>
  <si>
    <t>Any Cisneros Balmaceda</t>
  </si>
  <si>
    <t>Angel Rolando Marin Estrada</t>
  </si>
  <si>
    <t>Alicia Godínez Balderas</t>
  </si>
  <si>
    <t>Alfonso Torres Roque</t>
  </si>
  <si>
    <t>Nombre</t>
  </si>
  <si>
    <t xml:space="preserve">Sexo </t>
  </si>
  <si>
    <t>Edad</t>
  </si>
  <si>
    <t>Evaluación 1</t>
  </si>
  <si>
    <t>Evaluación 2</t>
  </si>
  <si>
    <t>Evaluación 3</t>
  </si>
  <si>
    <t xml:space="preserve">Promedio </t>
  </si>
  <si>
    <t xml:space="preserve">Observación </t>
  </si>
  <si>
    <t>Credencial del IFE</t>
  </si>
  <si>
    <t>M</t>
  </si>
  <si>
    <t>F</t>
  </si>
  <si>
    <t>Daniel Alvarado López</t>
  </si>
  <si>
    <t>Total de mujeres en el grupo=</t>
  </si>
  <si>
    <t>Total de hombres en el grupo=</t>
  </si>
  <si>
    <t>Promedio de Edad del grupo=</t>
  </si>
  <si>
    <t>Total de Aprobados=</t>
  </si>
  <si>
    <t>Total de Reprobados=</t>
  </si>
  <si>
    <t>Promedio general del grupo=</t>
  </si>
  <si>
    <t>Total de alumnos=</t>
  </si>
  <si>
    <t>Mantenimiento la Tuerca</t>
  </si>
  <si>
    <t>Unidad</t>
  </si>
  <si>
    <t>Material</t>
  </si>
  <si>
    <t>Precio Unitario</t>
  </si>
  <si>
    <t>Importe</t>
  </si>
  <si>
    <t>Bujías</t>
  </si>
  <si>
    <t>Litro de Aceite</t>
  </si>
  <si>
    <t>Filtro de Aceite</t>
  </si>
  <si>
    <t>Filtro de gasolina</t>
  </si>
  <si>
    <t>Tapón del Carter</t>
  </si>
  <si>
    <t>Mano de Obra</t>
  </si>
  <si>
    <t>Subtotal</t>
  </si>
  <si>
    <t>IVA</t>
  </si>
  <si>
    <t>Total Factura</t>
  </si>
  <si>
    <t>Exportadora Latinoamericana</t>
  </si>
  <si>
    <t>Marca</t>
  </si>
  <si>
    <t>Modelo</t>
  </si>
  <si>
    <t>Producto</t>
  </si>
  <si>
    <t>Costo Base</t>
  </si>
  <si>
    <t>Costo México</t>
  </si>
  <si>
    <t>Costo España</t>
  </si>
  <si>
    <t>Costo Argentina</t>
  </si>
  <si>
    <t>Costo Brasil</t>
  </si>
  <si>
    <t>Costo Venezuela</t>
  </si>
  <si>
    <t>Costo Colombia</t>
  </si>
  <si>
    <t>Bosch</t>
  </si>
  <si>
    <t>DeWalt</t>
  </si>
  <si>
    <t>GRS 14.4 VSD</t>
  </si>
  <si>
    <t>DW965K</t>
  </si>
  <si>
    <t>GST 10</t>
  </si>
  <si>
    <t>GW269</t>
  </si>
  <si>
    <t>GCO14</t>
  </si>
  <si>
    <t>DW411-B3</t>
  </si>
  <si>
    <t>GSB 16 RB</t>
  </si>
  <si>
    <t>DW421</t>
  </si>
  <si>
    <t>GKS 7</t>
  </si>
  <si>
    <t>DW430-35</t>
  </si>
  <si>
    <t>GST 85 PBE</t>
  </si>
  <si>
    <t>DW682K</t>
  </si>
  <si>
    <t>RB1608</t>
  </si>
  <si>
    <t>DW402</t>
  </si>
  <si>
    <t>1619 EVS</t>
  </si>
  <si>
    <t>DW303MK</t>
  </si>
  <si>
    <t>GSR 6-25 TE</t>
  </si>
  <si>
    <t>GCM 10 S</t>
  </si>
  <si>
    <t>DMO 10E</t>
  </si>
  <si>
    <t>GCS 27 C</t>
  </si>
  <si>
    <t>Rectificadora 1/4</t>
  </si>
  <si>
    <t>Detector de metales</t>
  </si>
  <si>
    <t>Sierra inglea telescópica</t>
  </si>
  <si>
    <t>Atornillador para tablaroca</t>
  </si>
  <si>
    <t>Sierra sable</t>
  </si>
  <si>
    <t>Router 1 HP</t>
  </si>
  <si>
    <t>Ensambladora</t>
  </si>
  <si>
    <t>Router 31/4 HP</t>
  </si>
  <si>
    <t>Esmeriladora angular</t>
  </si>
  <si>
    <t>Sierra caladora pendular</t>
  </si>
  <si>
    <t>Lijadora de banda</t>
  </si>
  <si>
    <t>Sierra circular 71/4"</t>
  </si>
  <si>
    <t>Lijadora orbital</t>
  </si>
  <si>
    <t>Rotomartillo 1/2"</t>
  </si>
  <si>
    <t>Lijadora de palma</t>
  </si>
  <si>
    <t>Cortadora de metales 14"</t>
  </si>
  <si>
    <t>Atornillador VVR</t>
  </si>
  <si>
    <t>Sierra de mesa 10"</t>
  </si>
  <si>
    <t>Taladro/Atornillador de ángulo recto</t>
  </si>
  <si>
    <t>Taladro atornillador</t>
  </si>
  <si>
    <t>Factor de Costo</t>
  </si>
  <si>
    <t xml:space="preserve">Colombia </t>
  </si>
  <si>
    <t>Venezuela</t>
  </si>
  <si>
    <t>Brasil</t>
  </si>
  <si>
    <t>Argentina</t>
  </si>
  <si>
    <t>España</t>
  </si>
  <si>
    <t>México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</si>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</sst>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0" fillId="0" borderId="0" xfId="0" applyAlignment="1">
      <alignment horizontal="right"/>
    </xf>
    <xf numFmtId="2" fontId="1" fillId="0" borderId="0" xfId="0" applyNumberFormat="1" applyFont="1"/>
    <xf numFmtId="0" fontId="0" fillId="0" borderId="1" xfId="0" applyBorder="1"/>
    <xf numFmtId="166" fontId="1" fillId="0" borderId="1" xfId="0" applyNumberFormat="1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6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66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  <xf numFmtId="0" fontId="1" fillId="0" borderId="16" xfId="0" applyFont="1" applyBorder="1"/>
    <xf numFmtId="9" fontId="1" fillId="0" borderId="16" xfId="0" applyNumberFormat="1" applyFont="1" applyBorder="1"/>
    <xf numFmtId="0" fontId="0" fillId="0" borderId="0" xfId="0" applyAlignment="1">
      <alignment horizontal="center"/>
    </xf>
    <xf numFmtId="44" fontId="0" fillId="0" borderId="16" xfId="0" applyNumberFormat="1" applyBorder="1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0" fillId="0" borderId="1" xfId="0" applyNumberFormat="1" applyBorder="1"/>
    <xf numFmtId="0" fontId="1" fillId="2" borderId="17" xfId="0" applyFont="1" applyFill="1" applyBorder="1" applyAlignment="1">
      <alignment horizontal="center"/>
    </xf>
    <xf numFmtId="0" fontId="0" fillId="0" borderId="18" xfId="0" applyBorder="1"/>
    <xf numFmtId="44" fontId="0" fillId="0" borderId="18" xfId="0" applyNumberFormat="1" applyBorder="1"/>
    <xf numFmtId="0" fontId="5" fillId="3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44" fontId="0" fillId="0" borderId="3" xfId="0" applyNumberFormat="1" applyBorder="1"/>
    <xf numFmtId="44" fontId="0" fillId="0" borderId="8" xfId="0" applyNumberFormat="1" applyBorder="1"/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4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30A3-E968-44B0-B7A3-CA376721B1B5}">
  <dimension ref="A1:J31"/>
  <sheetViews>
    <sheetView topLeftCell="A16" workbookViewId="0">
      <selection activeCell="E7" sqref="E7"/>
    </sheetView>
  </sheetViews>
  <sheetFormatPr baseColWidth="10" defaultRowHeight="15" x14ac:dyDescent="0.25"/>
  <cols>
    <col min="2" max="2" width="31.140625" customWidth="1"/>
    <col min="3" max="3" width="11.85546875" bestFit="1" customWidth="1"/>
    <col min="9" max="9" width="13.42578125" customWidth="1"/>
  </cols>
  <sheetData>
    <row r="1" spans="1:10" ht="15.75" thickBot="1" x14ac:dyDescent="0.3"/>
    <row r="2" spans="1:10" ht="30.75" thickBot="1" x14ac:dyDescent="0.3">
      <c r="A2" s="17" t="s">
        <v>0</v>
      </c>
      <c r="B2" s="18" t="s">
        <v>42</v>
      </c>
      <c r="C2" s="18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9" t="s">
        <v>50</v>
      </c>
    </row>
    <row r="3" spans="1:10" x14ac:dyDescent="0.25">
      <c r="A3" s="13" t="s">
        <v>1</v>
      </c>
      <c r="B3" s="14" t="s">
        <v>41</v>
      </c>
      <c r="C3" s="20" t="s">
        <v>51</v>
      </c>
      <c r="D3" s="20">
        <v>21</v>
      </c>
      <c r="E3" s="20">
        <v>10</v>
      </c>
      <c r="F3" s="20">
        <v>9</v>
      </c>
      <c r="G3" s="20">
        <v>9</v>
      </c>
      <c r="H3" s="15">
        <f>AVERAGE(E3,F3, G3)</f>
        <v>9.3333333333333339</v>
      </c>
      <c r="I3" s="14" t="str">
        <f>IF(H3 &gt;=6,"Aprobado","REPROBADO")</f>
        <v>Aprobado</v>
      </c>
      <c r="J3" s="16" t="str">
        <f>IF(D3 &gt;= 18,"Si","No")</f>
        <v>Si</v>
      </c>
    </row>
    <row r="4" spans="1:10" x14ac:dyDescent="0.25">
      <c r="A4" s="7" t="s">
        <v>2</v>
      </c>
      <c r="B4" s="5" t="s">
        <v>40</v>
      </c>
      <c r="C4" s="21" t="s">
        <v>52</v>
      </c>
      <c r="D4" s="21">
        <v>17</v>
      </c>
      <c r="E4" s="21">
        <v>10</v>
      </c>
      <c r="F4" s="21">
        <v>7</v>
      </c>
      <c r="G4" s="21">
        <v>10</v>
      </c>
      <c r="H4" s="6">
        <f t="shared" ref="H4:H23" si="0">AVERAGE(E4,F4, G4)</f>
        <v>9</v>
      </c>
      <c r="I4" s="5" t="str">
        <f>IF(H4 &gt;=6,"Aprobado","REPROBADO")</f>
        <v>Aprobado</v>
      </c>
      <c r="J4" s="8" t="str">
        <f t="shared" ref="J4:J23" si="1">IF(D4 &gt;= 18,"Si","No")</f>
        <v>No</v>
      </c>
    </row>
    <row r="5" spans="1:10" x14ac:dyDescent="0.25">
      <c r="A5" s="7" t="s">
        <v>3</v>
      </c>
      <c r="B5" s="5" t="s">
        <v>39</v>
      </c>
      <c r="C5" s="21" t="s">
        <v>51</v>
      </c>
      <c r="D5" s="21">
        <v>19</v>
      </c>
      <c r="E5" s="21">
        <v>9</v>
      </c>
      <c r="F5" s="21">
        <v>5</v>
      </c>
      <c r="G5" s="21">
        <v>7</v>
      </c>
      <c r="H5" s="6">
        <f t="shared" si="0"/>
        <v>7</v>
      </c>
      <c r="I5" s="5" t="str">
        <f>IF(H5 &gt;=6,"Aprobado","REPROBADO")</f>
        <v>Aprobado</v>
      </c>
      <c r="J5" s="8" t="str">
        <f t="shared" si="1"/>
        <v>Si</v>
      </c>
    </row>
    <row r="6" spans="1:10" x14ac:dyDescent="0.25">
      <c r="A6" s="7" t="s">
        <v>4</v>
      </c>
      <c r="B6" s="5" t="s">
        <v>38</v>
      </c>
      <c r="C6" s="21" t="s">
        <v>52</v>
      </c>
      <c r="D6" s="21">
        <v>28</v>
      </c>
      <c r="E6" s="21">
        <v>8</v>
      </c>
      <c r="F6" s="21">
        <v>7</v>
      </c>
      <c r="G6" s="21">
        <v>9</v>
      </c>
      <c r="H6" s="6">
        <f t="shared" si="0"/>
        <v>8</v>
      </c>
      <c r="I6" s="5" t="str">
        <f>IF(H6 &gt;=6,"Aprobado","REPROBADO")</f>
        <v>Aprobado</v>
      </c>
      <c r="J6" s="8" t="str">
        <f t="shared" si="1"/>
        <v>Si</v>
      </c>
    </row>
    <row r="7" spans="1:10" x14ac:dyDescent="0.25">
      <c r="A7" s="7" t="s">
        <v>5</v>
      </c>
      <c r="B7" s="5" t="s">
        <v>53</v>
      </c>
      <c r="C7" s="21" t="s">
        <v>51</v>
      </c>
      <c r="D7" s="21">
        <v>21</v>
      </c>
      <c r="E7" s="21">
        <v>3</v>
      </c>
      <c r="F7" s="21">
        <v>2</v>
      </c>
      <c r="G7" s="21">
        <v>0</v>
      </c>
      <c r="H7" s="6">
        <f t="shared" si="0"/>
        <v>1.6666666666666667</v>
      </c>
      <c r="I7" s="5" t="str">
        <f>IF(H7 &gt;=6,"Aprobado","REPROBADO")</f>
        <v>REPROBADO</v>
      </c>
      <c r="J7" s="8" t="str">
        <f t="shared" si="1"/>
        <v>Si</v>
      </c>
    </row>
    <row r="8" spans="1:10" x14ac:dyDescent="0.25">
      <c r="A8" s="7" t="s">
        <v>6</v>
      </c>
      <c r="B8" s="5" t="s">
        <v>37</v>
      </c>
      <c r="C8" s="21" t="s">
        <v>51</v>
      </c>
      <c r="D8" s="21">
        <v>19</v>
      </c>
      <c r="E8" s="21">
        <v>7</v>
      </c>
      <c r="F8" s="21">
        <v>9</v>
      </c>
      <c r="G8" s="21">
        <v>6</v>
      </c>
      <c r="H8" s="6">
        <f t="shared" si="0"/>
        <v>7.333333333333333</v>
      </c>
      <c r="I8" s="5" t="str">
        <f>IF(H8 &gt;=6,"Aprobado","REPROBADO")</f>
        <v>Aprobado</v>
      </c>
      <c r="J8" s="8" t="str">
        <f t="shared" si="1"/>
        <v>Si</v>
      </c>
    </row>
    <row r="9" spans="1:10" x14ac:dyDescent="0.25">
      <c r="A9" s="7" t="s">
        <v>7</v>
      </c>
      <c r="B9" s="5" t="s">
        <v>36</v>
      </c>
      <c r="C9" s="21" t="s">
        <v>51</v>
      </c>
      <c r="D9" s="21">
        <v>17</v>
      </c>
      <c r="E9" s="21">
        <v>9</v>
      </c>
      <c r="F9" s="21">
        <v>10</v>
      </c>
      <c r="G9" s="21">
        <v>9</v>
      </c>
      <c r="H9" s="6">
        <f t="shared" si="0"/>
        <v>9.3333333333333339</v>
      </c>
      <c r="I9" s="5" t="str">
        <f>IF(H9 &gt;=6,"Aprobado","REPROBADO")</f>
        <v>Aprobado</v>
      </c>
      <c r="J9" s="8" t="str">
        <f t="shared" si="1"/>
        <v>No</v>
      </c>
    </row>
    <row r="10" spans="1:10" x14ac:dyDescent="0.25">
      <c r="A10" s="7" t="s">
        <v>8</v>
      </c>
      <c r="B10" s="5" t="s">
        <v>35</v>
      </c>
      <c r="C10" s="21" t="s">
        <v>51</v>
      </c>
      <c r="D10" s="21">
        <v>20</v>
      </c>
      <c r="E10" s="21">
        <v>4</v>
      </c>
      <c r="F10" s="21">
        <v>7</v>
      </c>
      <c r="G10" s="21">
        <v>7</v>
      </c>
      <c r="H10" s="6">
        <f t="shared" si="0"/>
        <v>6</v>
      </c>
      <c r="I10" s="5" t="str">
        <f>IF(H10 &gt;=6,"Aprobado","REPROBADO")</f>
        <v>Aprobado</v>
      </c>
      <c r="J10" s="8" t="str">
        <f t="shared" si="1"/>
        <v>Si</v>
      </c>
    </row>
    <row r="11" spans="1:10" x14ac:dyDescent="0.25">
      <c r="A11" s="7" t="s">
        <v>9</v>
      </c>
      <c r="B11" s="5" t="s">
        <v>34</v>
      </c>
      <c r="C11" s="21" t="s">
        <v>52</v>
      </c>
      <c r="D11" s="21">
        <v>19</v>
      </c>
      <c r="E11" s="21">
        <v>3</v>
      </c>
      <c r="F11" s="21">
        <v>5</v>
      </c>
      <c r="G11" s="21">
        <v>2</v>
      </c>
      <c r="H11" s="6">
        <f t="shared" si="0"/>
        <v>3.3333333333333335</v>
      </c>
      <c r="I11" s="5" t="str">
        <f>IF(H11 &gt;=6,"Aprobado","REPROBADO")</f>
        <v>REPROBADO</v>
      </c>
      <c r="J11" s="8" t="str">
        <f t="shared" si="1"/>
        <v>Si</v>
      </c>
    </row>
    <row r="12" spans="1:10" x14ac:dyDescent="0.25">
      <c r="A12" s="7" t="s">
        <v>10</v>
      </c>
      <c r="B12" s="5" t="s">
        <v>33</v>
      </c>
      <c r="C12" s="21" t="s">
        <v>52</v>
      </c>
      <c r="D12" s="21">
        <v>17</v>
      </c>
      <c r="E12" s="21">
        <v>7</v>
      </c>
      <c r="F12" s="21">
        <v>8</v>
      </c>
      <c r="G12" s="21">
        <v>7</v>
      </c>
      <c r="H12" s="6">
        <f t="shared" si="0"/>
        <v>7.333333333333333</v>
      </c>
      <c r="I12" s="5" t="str">
        <f>IF(H12 &gt;=6,"Aprobado","REPROBADO")</f>
        <v>Aprobado</v>
      </c>
      <c r="J12" s="8" t="str">
        <f t="shared" si="1"/>
        <v>No</v>
      </c>
    </row>
    <row r="13" spans="1:10" x14ac:dyDescent="0.25">
      <c r="A13" s="7" t="s">
        <v>11</v>
      </c>
      <c r="B13" s="5" t="s">
        <v>32</v>
      </c>
      <c r="C13" s="21" t="s">
        <v>52</v>
      </c>
      <c r="D13" s="21">
        <v>17</v>
      </c>
      <c r="E13" s="21">
        <v>7</v>
      </c>
      <c r="F13" s="21">
        <v>2</v>
      </c>
      <c r="G13" s="21">
        <v>1</v>
      </c>
      <c r="H13" s="6">
        <f t="shared" si="0"/>
        <v>3.3333333333333335</v>
      </c>
      <c r="I13" s="5" t="str">
        <f>IF(H13 &gt;=6,"Aprobado","REPROBADO")</f>
        <v>REPROBADO</v>
      </c>
      <c r="J13" s="8" t="str">
        <f t="shared" si="1"/>
        <v>No</v>
      </c>
    </row>
    <row r="14" spans="1:10" x14ac:dyDescent="0.25">
      <c r="A14" s="7" t="s">
        <v>12</v>
      </c>
      <c r="B14" s="5" t="s">
        <v>31</v>
      </c>
      <c r="C14" s="21" t="s">
        <v>51</v>
      </c>
      <c r="D14" s="21">
        <v>18</v>
      </c>
      <c r="E14" s="21">
        <v>9</v>
      </c>
      <c r="F14" s="21">
        <v>8</v>
      </c>
      <c r="G14" s="21">
        <v>10</v>
      </c>
      <c r="H14" s="6">
        <f t="shared" si="0"/>
        <v>9</v>
      </c>
      <c r="I14" s="5" t="str">
        <f>IF(H14 &gt;=6,"Aprobado","REPROBADO")</f>
        <v>Aprobado</v>
      </c>
      <c r="J14" s="8" t="str">
        <f t="shared" si="1"/>
        <v>Si</v>
      </c>
    </row>
    <row r="15" spans="1:10" x14ac:dyDescent="0.25">
      <c r="A15" s="7" t="s">
        <v>13</v>
      </c>
      <c r="B15" s="5" t="s">
        <v>30</v>
      </c>
      <c r="C15" s="21" t="s">
        <v>51</v>
      </c>
      <c r="D15" s="21">
        <v>16</v>
      </c>
      <c r="E15" s="21">
        <v>9</v>
      </c>
      <c r="F15" s="21">
        <v>9</v>
      </c>
      <c r="G15" s="21">
        <v>6</v>
      </c>
      <c r="H15" s="6">
        <f t="shared" si="0"/>
        <v>8</v>
      </c>
      <c r="I15" s="5" t="str">
        <f>IF(H15 &gt;=6,"Aprobado","REPROBADO")</f>
        <v>Aprobado</v>
      </c>
      <c r="J15" s="8" t="str">
        <f t="shared" si="1"/>
        <v>No</v>
      </c>
    </row>
    <row r="16" spans="1:10" x14ac:dyDescent="0.25">
      <c r="A16" s="7" t="s">
        <v>14</v>
      </c>
      <c r="B16" s="5" t="s">
        <v>29</v>
      </c>
      <c r="C16" s="21" t="s">
        <v>51</v>
      </c>
      <c r="D16" s="21">
        <v>19</v>
      </c>
      <c r="E16" s="21">
        <v>8</v>
      </c>
      <c r="F16" s="21">
        <v>9</v>
      </c>
      <c r="G16" s="21">
        <v>8</v>
      </c>
      <c r="H16" s="6">
        <f t="shared" si="0"/>
        <v>8.3333333333333339</v>
      </c>
      <c r="I16" s="5" t="str">
        <f>IF(H16 &gt;=6,"Aprobado","REPROBADO")</f>
        <v>Aprobado</v>
      </c>
      <c r="J16" s="8" t="str">
        <f t="shared" si="1"/>
        <v>Si</v>
      </c>
    </row>
    <row r="17" spans="1:10" x14ac:dyDescent="0.25">
      <c r="A17" s="7" t="s">
        <v>15</v>
      </c>
      <c r="B17" s="5" t="s">
        <v>28</v>
      </c>
      <c r="C17" s="21" t="s">
        <v>51</v>
      </c>
      <c r="D17" s="21">
        <v>18</v>
      </c>
      <c r="E17" s="21">
        <v>6</v>
      </c>
      <c r="F17" s="21">
        <v>8</v>
      </c>
      <c r="G17" s="21">
        <v>5</v>
      </c>
      <c r="H17" s="6">
        <f t="shared" si="0"/>
        <v>6.333333333333333</v>
      </c>
      <c r="I17" s="5" t="str">
        <f>IF(H17 &gt;=6,"Aprobado","REPROBADO")</f>
        <v>Aprobado</v>
      </c>
      <c r="J17" s="8" t="str">
        <f t="shared" si="1"/>
        <v>Si</v>
      </c>
    </row>
    <row r="18" spans="1:10" x14ac:dyDescent="0.25">
      <c r="A18" s="7" t="s">
        <v>16</v>
      </c>
      <c r="B18" s="5" t="s">
        <v>27</v>
      </c>
      <c r="C18" s="21" t="s">
        <v>52</v>
      </c>
      <c r="D18" s="21">
        <v>15</v>
      </c>
      <c r="E18" s="21">
        <v>10</v>
      </c>
      <c r="F18" s="21">
        <v>10</v>
      </c>
      <c r="G18" s="21">
        <v>10</v>
      </c>
      <c r="H18" s="6">
        <f t="shared" si="0"/>
        <v>10</v>
      </c>
      <c r="I18" s="5" t="str">
        <f>IF(H18 &gt;=6,"Aprobado","REPROBADO")</f>
        <v>Aprobado</v>
      </c>
      <c r="J18" s="8" t="str">
        <f t="shared" si="1"/>
        <v>No</v>
      </c>
    </row>
    <row r="19" spans="1:10" x14ac:dyDescent="0.25">
      <c r="A19" s="7" t="s">
        <v>17</v>
      </c>
      <c r="B19" s="5" t="s">
        <v>26</v>
      </c>
      <c r="C19" s="21" t="s">
        <v>51</v>
      </c>
      <c r="D19" s="21">
        <v>22</v>
      </c>
      <c r="E19" s="21">
        <v>6</v>
      </c>
      <c r="F19" s="21">
        <v>3</v>
      </c>
      <c r="G19" s="21">
        <v>4</v>
      </c>
      <c r="H19" s="6">
        <f t="shared" si="0"/>
        <v>4.333333333333333</v>
      </c>
      <c r="I19" s="5" t="str">
        <f>IF(H19 &gt;=6,"Aprobado","REPROBADO")</f>
        <v>REPROBADO</v>
      </c>
      <c r="J19" s="8" t="str">
        <f t="shared" si="1"/>
        <v>Si</v>
      </c>
    </row>
    <row r="20" spans="1:10" x14ac:dyDescent="0.25">
      <c r="A20" s="7" t="s">
        <v>18</v>
      </c>
      <c r="B20" s="5" t="s">
        <v>25</v>
      </c>
      <c r="C20" s="21" t="s">
        <v>51</v>
      </c>
      <c r="D20" s="21">
        <v>20</v>
      </c>
      <c r="E20" s="21">
        <v>9</v>
      </c>
      <c r="F20" s="21">
        <v>7</v>
      </c>
      <c r="G20" s="21">
        <v>6</v>
      </c>
      <c r="H20" s="6">
        <f t="shared" si="0"/>
        <v>7.333333333333333</v>
      </c>
      <c r="I20" s="5" t="str">
        <f>IF(H20 &gt;=6,"Aprobado","REPROBADO")</f>
        <v>Aprobado</v>
      </c>
      <c r="J20" s="8" t="str">
        <f>IF(D20 &gt;= 18,"Si","No")</f>
        <v>Si</v>
      </c>
    </row>
    <row r="21" spans="1:10" x14ac:dyDescent="0.25">
      <c r="A21" s="7" t="s">
        <v>19</v>
      </c>
      <c r="B21" s="5" t="s">
        <v>24</v>
      </c>
      <c r="C21" s="21" t="s">
        <v>52</v>
      </c>
      <c r="D21" s="21">
        <v>23</v>
      </c>
      <c r="E21" s="21">
        <v>9</v>
      </c>
      <c r="F21" s="21">
        <v>10</v>
      </c>
      <c r="G21" s="21">
        <v>10</v>
      </c>
      <c r="H21" s="6">
        <f t="shared" si="0"/>
        <v>9.6666666666666661</v>
      </c>
      <c r="I21" s="5" t="str">
        <f>IF(H21 &gt;=6,"Aprobado","REPROBADO")</f>
        <v>Aprobado</v>
      </c>
      <c r="J21" s="8" t="str">
        <f t="shared" si="1"/>
        <v>Si</v>
      </c>
    </row>
    <row r="22" spans="1:10" x14ac:dyDescent="0.25">
      <c r="A22" s="7" t="s">
        <v>20</v>
      </c>
      <c r="B22" s="5" t="s">
        <v>23</v>
      </c>
      <c r="C22" s="21" t="s">
        <v>52</v>
      </c>
      <c r="D22" s="21">
        <v>21</v>
      </c>
      <c r="E22" s="21">
        <v>3</v>
      </c>
      <c r="F22" s="21">
        <v>6</v>
      </c>
      <c r="G22" s="21">
        <v>6</v>
      </c>
      <c r="H22" s="6">
        <f t="shared" si="0"/>
        <v>5</v>
      </c>
      <c r="I22" s="5" t="str">
        <f>IF(H22 &gt;=6,"Aprobado","REPROBADO")</f>
        <v>REPROBADO</v>
      </c>
      <c r="J22" s="8" t="str">
        <f t="shared" si="1"/>
        <v>Si</v>
      </c>
    </row>
    <row r="23" spans="1:10" ht="15.75" thickBot="1" x14ac:dyDescent="0.3">
      <c r="A23" s="9" t="s">
        <v>21</v>
      </c>
      <c r="B23" s="10" t="s">
        <v>22</v>
      </c>
      <c r="C23" s="22" t="s">
        <v>52</v>
      </c>
      <c r="D23" s="22">
        <v>15</v>
      </c>
      <c r="E23" s="22">
        <v>3</v>
      </c>
      <c r="F23" s="22">
        <v>5</v>
      </c>
      <c r="G23" s="22">
        <v>4</v>
      </c>
      <c r="H23" s="11">
        <f t="shared" si="0"/>
        <v>4</v>
      </c>
      <c r="I23" s="10" t="str">
        <f>IF(H23 &gt;=6,"Aprobado","REPROBADO")</f>
        <v>REPROBADO</v>
      </c>
      <c r="J23" s="12" t="str">
        <f t="shared" si="1"/>
        <v>No</v>
      </c>
    </row>
    <row r="25" spans="1:10" x14ac:dyDescent="0.25">
      <c r="B25" s="3" t="s">
        <v>54</v>
      </c>
      <c r="C25" s="1">
        <f>COUNTIF(C3:C23, "F")</f>
        <v>9</v>
      </c>
    </row>
    <row r="26" spans="1:10" x14ac:dyDescent="0.25">
      <c r="B26" s="3" t="s">
        <v>55</v>
      </c>
      <c r="C26" s="1">
        <f>COUNTIF(C3:C23, "M")</f>
        <v>12</v>
      </c>
    </row>
    <row r="27" spans="1:10" x14ac:dyDescent="0.25">
      <c r="B27" s="3" t="s">
        <v>56</v>
      </c>
      <c r="C27" s="4">
        <f>AVERAGE(D3:D23)</f>
        <v>19.142857142857142</v>
      </c>
    </row>
    <row r="28" spans="1:10" x14ac:dyDescent="0.25">
      <c r="B28" s="3" t="s">
        <v>57</v>
      </c>
      <c r="C28" s="1">
        <f>COUNTIF(I3:I23, "Aprobado")</f>
        <v>15</v>
      </c>
    </row>
    <row r="29" spans="1:10" x14ac:dyDescent="0.25">
      <c r="B29" s="3" t="s">
        <v>58</v>
      </c>
      <c r="C29" s="1">
        <f>COUNTIF(I3:I23, "REPROBADO")</f>
        <v>6</v>
      </c>
    </row>
    <row r="30" spans="1:10" x14ac:dyDescent="0.25">
      <c r="B30" s="3" t="s">
        <v>59</v>
      </c>
      <c r="C30" s="2">
        <f>AVERAGE(H3:H23)</f>
        <v>6.8412698412698409</v>
      </c>
    </row>
    <row r="31" spans="1:10" x14ac:dyDescent="0.25">
      <c r="B31" s="3" t="s">
        <v>60</v>
      </c>
      <c r="C31" s="1">
        <f>COUNTA(B3:B23)</f>
        <v>21</v>
      </c>
    </row>
  </sheetData>
  <sortState xmlns:xlrd2="http://schemas.microsoft.com/office/spreadsheetml/2017/richdata2" ref="A3:B23">
    <sortCondition ref="B3:B23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09D0-DC12-40F6-A577-4EDC55132068}">
  <dimension ref="B1:E12"/>
  <sheetViews>
    <sheetView workbookViewId="0">
      <selection activeCell="I8" sqref="I8"/>
    </sheetView>
  </sheetViews>
  <sheetFormatPr baseColWidth="10" defaultRowHeight="15" x14ac:dyDescent="0.25"/>
  <cols>
    <col min="3" max="3" width="18.42578125" customWidth="1"/>
    <col min="4" max="4" width="16.7109375" customWidth="1"/>
    <col min="5" max="5" width="11.85546875" bestFit="1" customWidth="1"/>
  </cols>
  <sheetData>
    <row r="1" spans="2:5" ht="23.25" x14ac:dyDescent="0.35">
      <c r="B1" s="28" t="s">
        <v>61</v>
      </c>
      <c r="C1" s="28"/>
      <c r="D1" s="28"/>
      <c r="E1" s="28"/>
    </row>
    <row r="2" spans="2:5" x14ac:dyDescent="0.25">
      <c r="B2" s="31" t="s">
        <v>62</v>
      </c>
      <c r="C2" s="31" t="s">
        <v>63</v>
      </c>
      <c r="D2" s="31" t="s">
        <v>64</v>
      </c>
      <c r="E2" s="29" t="s">
        <v>65</v>
      </c>
    </row>
    <row r="3" spans="2:5" x14ac:dyDescent="0.25">
      <c r="B3" s="26">
        <v>4</v>
      </c>
      <c r="C3" s="32" t="s">
        <v>66</v>
      </c>
      <c r="D3" s="33">
        <v>63</v>
      </c>
      <c r="E3" s="33">
        <f>PRODUCT(B3,D3)</f>
        <v>252</v>
      </c>
    </row>
    <row r="4" spans="2:5" x14ac:dyDescent="0.25">
      <c r="B4" s="26">
        <v>4</v>
      </c>
      <c r="C4" s="32" t="s">
        <v>67</v>
      </c>
      <c r="D4" s="33">
        <v>98</v>
      </c>
      <c r="E4" s="33">
        <f>PRODUCT(B4,D4)</f>
        <v>392</v>
      </c>
    </row>
    <row r="5" spans="2:5" x14ac:dyDescent="0.25">
      <c r="B5" s="26">
        <v>1</v>
      </c>
      <c r="C5" s="32" t="s">
        <v>68</v>
      </c>
      <c r="D5" s="33">
        <v>115</v>
      </c>
      <c r="E5" s="33">
        <v>115</v>
      </c>
    </row>
    <row r="6" spans="2:5" x14ac:dyDescent="0.25">
      <c r="B6" s="26">
        <v>1</v>
      </c>
      <c r="C6" s="32" t="s">
        <v>69</v>
      </c>
      <c r="D6" s="33">
        <v>135</v>
      </c>
      <c r="E6" s="33">
        <v>135</v>
      </c>
    </row>
    <row r="7" spans="2:5" x14ac:dyDescent="0.25">
      <c r="B7" s="26">
        <v>1</v>
      </c>
      <c r="C7" s="32" t="s">
        <v>70</v>
      </c>
      <c r="D7" s="33">
        <v>84</v>
      </c>
      <c r="E7" s="33">
        <v>84</v>
      </c>
    </row>
    <row r="8" spans="2:5" x14ac:dyDescent="0.25">
      <c r="B8" s="26">
        <v>1</v>
      </c>
      <c r="C8" s="32" t="s">
        <v>71</v>
      </c>
      <c r="D8" s="33">
        <v>650</v>
      </c>
      <c r="E8" s="33">
        <v>650</v>
      </c>
    </row>
    <row r="10" spans="2:5" ht="15.75" thickBot="1" x14ac:dyDescent="0.3">
      <c r="C10" s="24" t="s">
        <v>72</v>
      </c>
      <c r="D10" s="23"/>
      <c r="E10" s="27">
        <f>SUM(E3:E8)</f>
        <v>1628</v>
      </c>
    </row>
    <row r="11" spans="2:5" ht="15.75" thickBot="1" x14ac:dyDescent="0.3">
      <c r="C11" s="24" t="s">
        <v>73</v>
      </c>
      <c r="D11" s="25">
        <v>0.16</v>
      </c>
      <c r="E11" s="27">
        <f>PRODUCT(E10,0.16)</f>
        <v>260.48</v>
      </c>
    </row>
    <row r="12" spans="2:5" ht="15.75" thickBot="1" x14ac:dyDescent="0.3">
      <c r="C12" s="24" t="s">
        <v>74</v>
      </c>
      <c r="D12" s="23"/>
      <c r="E12" s="27">
        <f>SUM(E10,E11)</f>
        <v>1888.48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1778-1220-4AF4-A8A9-56EA9F2EB643}">
  <dimension ref="A1:J30"/>
  <sheetViews>
    <sheetView tabSelected="1" workbookViewId="0">
      <selection activeCell="D3" sqref="D3"/>
    </sheetView>
  </sheetViews>
  <sheetFormatPr baseColWidth="10" defaultRowHeight="15" x14ac:dyDescent="0.25"/>
  <cols>
    <col min="2" max="2" width="16.5703125" customWidth="1"/>
    <col min="3" max="3" width="33.85546875" customWidth="1"/>
  </cols>
  <sheetData>
    <row r="1" spans="1:10" ht="26.25" x14ac:dyDescent="0.4">
      <c r="A1" s="34" t="s">
        <v>75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0.75" thickBot="1" x14ac:dyDescent="0.3">
      <c r="A2" s="35" t="s">
        <v>76</v>
      </c>
      <c r="B2" s="35" t="s">
        <v>77</v>
      </c>
      <c r="C2" s="35" t="s">
        <v>78</v>
      </c>
      <c r="D2" s="35" t="s">
        <v>79</v>
      </c>
      <c r="E2" s="35" t="s">
        <v>80</v>
      </c>
      <c r="F2" s="35" t="s">
        <v>81</v>
      </c>
      <c r="G2" s="35" t="s">
        <v>82</v>
      </c>
      <c r="H2" s="35" t="s">
        <v>83</v>
      </c>
      <c r="I2" s="35" t="s">
        <v>84</v>
      </c>
      <c r="J2" s="35" t="s">
        <v>85</v>
      </c>
    </row>
    <row r="3" spans="1:10" ht="15.75" thickBot="1" x14ac:dyDescent="0.3">
      <c r="A3" s="36" t="s">
        <v>86</v>
      </c>
      <c r="B3" s="37" t="s">
        <v>88</v>
      </c>
      <c r="C3" s="37" t="s">
        <v>127</v>
      </c>
      <c r="D3" s="38">
        <v>1650</v>
      </c>
      <c r="E3" s="38">
        <f>D3*$B$25</f>
        <v>2178</v>
      </c>
      <c r="F3" s="38">
        <f>D3*$B$26</f>
        <v>2161.5</v>
      </c>
      <c r="G3" s="38">
        <f>D3*$B$27</f>
        <v>2359.5</v>
      </c>
      <c r="H3" s="38">
        <f>D3*$B$28</f>
        <v>1996.5</v>
      </c>
      <c r="I3" s="38">
        <f>D3*$B$29</f>
        <v>2524.5</v>
      </c>
      <c r="J3" s="47">
        <f>D3*$B$30</f>
        <v>2227.5</v>
      </c>
    </row>
    <row r="4" spans="1:10" ht="15.75" thickBot="1" x14ac:dyDescent="0.3">
      <c r="A4" s="7" t="s">
        <v>87</v>
      </c>
      <c r="B4" s="5" t="s">
        <v>89</v>
      </c>
      <c r="C4" s="5" t="s">
        <v>126</v>
      </c>
      <c r="D4" s="30">
        <v>2300</v>
      </c>
      <c r="E4" s="38">
        <f t="shared" ref="E4:E22" si="0">D4*$B$25</f>
        <v>3036</v>
      </c>
      <c r="F4" s="38">
        <f t="shared" ref="F4:F22" si="1">D4*$B$26</f>
        <v>3013</v>
      </c>
      <c r="G4" s="38">
        <f t="shared" ref="G4:G22" si="2">D4*$B$27</f>
        <v>3289</v>
      </c>
      <c r="H4" s="38">
        <f t="shared" ref="H4:H22" si="3">D4*$B$28</f>
        <v>2783</v>
      </c>
      <c r="I4" s="38">
        <f t="shared" ref="I4:I22" si="4">D4*$B$29</f>
        <v>3519</v>
      </c>
      <c r="J4" s="47">
        <f t="shared" ref="J4:J22" si="5">D4*$B$30</f>
        <v>3105</v>
      </c>
    </row>
    <row r="5" spans="1:10" ht="15.75" thickBot="1" x14ac:dyDescent="0.3">
      <c r="A5" s="7" t="s">
        <v>86</v>
      </c>
      <c r="B5" s="5" t="s">
        <v>90</v>
      </c>
      <c r="C5" s="5" t="s">
        <v>125</v>
      </c>
      <c r="D5" s="30">
        <v>6800</v>
      </c>
      <c r="E5" s="38">
        <f t="shared" si="0"/>
        <v>8976</v>
      </c>
      <c r="F5" s="38">
        <f t="shared" si="1"/>
        <v>8908</v>
      </c>
      <c r="G5" s="38">
        <f t="shared" si="2"/>
        <v>9724</v>
      </c>
      <c r="H5" s="38">
        <f t="shared" si="3"/>
        <v>8228</v>
      </c>
      <c r="I5" s="38">
        <f t="shared" si="4"/>
        <v>10404</v>
      </c>
      <c r="J5" s="47">
        <f t="shared" si="5"/>
        <v>9180</v>
      </c>
    </row>
    <row r="6" spans="1:10" ht="15.75" thickBot="1" x14ac:dyDescent="0.3">
      <c r="A6" s="7" t="s">
        <v>87</v>
      </c>
      <c r="B6" s="5" t="s">
        <v>91</v>
      </c>
      <c r="C6" s="5" t="s">
        <v>124</v>
      </c>
      <c r="D6" s="30">
        <v>3200</v>
      </c>
      <c r="E6" s="38">
        <f t="shared" si="0"/>
        <v>4224</v>
      </c>
      <c r="F6" s="38">
        <f t="shared" si="1"/>
        <v>4192</v>
      </c>
      <c r="G6" s="38">
        <f t="shared" si="2"/>
        <v>4576</v>
      </c>
      <c r="H6" s="38">
        <f t="shared" si="3"/>
        <v>3872</v>
      </c>
      <c r="I6" s="38">
        <f t="shared" si="4"/>
        <v>4896</v>
      </c>
      <c r="J6" s="47">
        <f t="shared" si="5"/>
        <v>4320</v>
      </c>
    </row>
    <row r="7" spans="1:10" ht="15.75" thickBot="1" x14ac:dyDescent="0.3">
      <c r="A7" s="7" t="s">
        <v>86</v>
      </c>
      <c r="B7" s="5" t="s">
        <v>92</v>
      </c>
      <c r="C7" s="5" t="s">
        <v>123</v>
      </c>
      <c r="D7" s="30">
        <v>2700</v>
      </c>
      <c r="E7" s="38">
        <f t="shared" si="0"/>
        <v>3564</v>
      </c>
      <c r="F7" s="38">
        <f t="shared" si="1"/>
        <v>3537</v>
      </c>
      <c r="G7" s="38">
        <f t="shared" si="2"/>
        <v>3861</v>
      </c>
      <c r="H7" s="38">
        <f t="shared" si="3"/>
        <v>3267</v>
      </c>
      <c r="I7" s="38">
        <f t="shared" si="4"/>
        <v>4131</v>
      </c>
      <c r="J7" s="47">
        <f t="shared" si="5"/>
        <v>3645.0000000000005</v>
      </c>
    </row>
    <row r="8" spans="1:10" ht="15.75" thickBot="1" x14ac:dyDescent="0.3">
      <c r="A8" s="7" t="s">
        <v>87</v>
      </c>
      <c r="B8" s="5" t="s">
        <v>93</v>
      </c>
      <c r="C8" s="5" t="s">
        <v>122</v>
      </c>
      <c r="D8" s="30">
        <v>2100</v>
      </c>
      <c r="E8" s="38">
        <f t="shared" si="0"/>
        <v>2772</v>
      </c>
      <c r="F8" s="38">
        <f t="shared" si="1"/>
        <v>2751</v>
      </c>
      <c r="G8" s="38">
        <f t="shared" si="2"/>
        <v>3003</v>
      </c>
      <c r="H8" s="38">
        <f t="shared" si="3"/>
        <v>2541</v>
      </c>
      <c r="I8" s="38">
        <f t="shared" si="4"/>
        <v>3213</v>
      </c>
      <c r="J8" s="47">
        <f t="shared" si="5"/>
        <v>2835</v>
      </c>
    </row>
    <row r="9" spans="1:10" ht="15.75" thickBot="1" x14ac:dyDescent="0.3">
      <c r="A9" s="7" t="s">
        <v>86</v>
      </c>
      <c r="B9" s="5" t="s">
        <v>94</v>
      </c>
      <c r="C9" s="5" t="s">
        <v>121</v>
      </c>
      <c r="D9" s="30">
        <v>2300</v>
      </c>
      <c r="E9" s="38">
        <f t="shared" si="0"/>
        <v>3036</v>
      </c>
      <c r="F9" s="38">
        <f t="shared" si="1"/>
        <v>3013</v>
      </c>
      <c r="G9" s="38">
        <f t="shared" si="2"/>
        <v>3289</v>
      </c>
      <c r="H9" s="38">
        <f t="shared" si="3"/>
        <v>2783</v>
      </c>
      <c r="I9" s="38">
        <f t="shared" si="4"/>
        <v>3519</v>
      </c>
      <c r="J9" s="47">
        <f t="shared" si="5"/>
        <v>3105</v>
      </c>
    </row>
    <row r="10" spans="1:10" ht="15.75" thickBot="1" x14ac:dyDescent="0.3">
      <c r="A10" s="7" t="s">
        <v>87</v>
      </c>
      <c r="B10" s="5" t="s">
        <v>95</v>
      </c>
      <c r="C10" s="5" t="s">
        <v>120</v>
      </c>
      <c r="D10" s="30">
        <v>2050</v>
      </c>
      <c r="E10" s="38">
        <f t="shared" si="0"/>
        <v>2706</v>
      </c>
      <c r="F10" s="38">
        <f t="shared" si="1"/>
        <v>2685.5</v>
      </c>
      <c r="G10" s="38">
        <f t="shared" si="2"/>
        <v>2931.5</v>
      </c>
      <c r="H10" s="38">
        <f t="shared" si="3"/>
        <v>2480.5</v>
      </c>
      <c r="I10" s="38">
        <f t="shared" si="4"/>
        <v>3136.5</v>
      </c>
      <c r="J10" s="47">
        <f t="shared" si="5"/>
        <v>2767.5</v>
      </c>
    </row>
    <row r="11" spans="1:10" ht="15.75" thickBot="1" x14ac:dyDescent="0.3">
      <c r="A11" s="7" t="s">
        <v>86</v>
      </c>
      <c r="B11" s="5" t="s">
        <v>96</v>
      </c>
      <c r="C11" s="5" t="s">
        <v>119</v>
      </c>
      <c r="D11" s="30">
        <v>2450</v>
      </c>
      <c r="E11" s="38">
        <f t="shared" si="0"/>
        <v>3234</v>
      </c>
      <c r="F11" s="38">
        <f t="shared" si="1"/>
        <v>3209.5</v>
      </c>
      <c r="G11" s="38">
        <f t="shared" si="2"/>
        <v>3503.5</v>
      </c>
      <c r="H11" s="38">
        <f t="shared" si="3"/>
        <v>2964.5</v>
      </c>
      <c r="I11" s="38">
        <f t="shared" si="4"/>
        <v>3748.5</v>
      </c>
      <c r="J11" s="47">
        <f t="shared" si="5"/>
        <v>3307.5</v>
      </c>
    </row>
    <row r="12" spans="1:10" ht="15.75" thickBot="1" x14ac:dyDescent="0.3">
      <c r="A12" s="7" t="s">
        <v>87</v>
      </c>
      <c r="B12" s="5" t="s">
        <v>97</v>
      </c>
      <c r="C12" s="5" t="s">
        <v>118</v>
      </c>
      <c r="D12" s="30">
        <v>3120</v>
      </c>
      <c r="E12" s="38">
        <f t="shared" si="0"/>
        <v>4118.4000000000005</v>
      </c>
      <c r="F12" s="38">
        <f t="shared" si="1"/>
        <v>4087.2000000000003</v>
      </c>
      <c r="G12" s="38">
        <f t="shared" si="2"/>
        <v>4461.5999999999995</v>
      </c>
      <c r="H12" s="38">
        <f t="shared" si="3"/>
        <v>3775.2</v>
      </c>
      <c r="I12" s="38">
        <f t="shared" si="4"/>
        <v>4773.6000000000004</v>
      </c>
      <c r="J12" s="47">
        <f t="shared" si="5"/>
        <v>4212</v>
      </c>
    </row>
    <row r="13" spans="1:10" ht="15.75" thickBot="1" x14ac:dyDescent="0.3">
      <c r="A13" s="7" t="s">
        <v>86</v>
      </c>
      <c r="B13" s="5" t="s">
        <v>98</v>
      </c>
      <c r="C13" s="5" t="s">
        <v>117</v>
      </c>
      <c r="D13" s="30">
        <v>2960</v>
      </c>
      <c r="E13" s="38">
        <f t="shared" si="0"/>
        <v>3907.2000000000003</v>
      </c>
      <c r="F13" s="38">
        <f t="shared" si="1"/>
        <v>3877.6000000000004</v>
      </c>
      <c r="G13" s="38">
        <f t="shared" si="2"/>
        <v>4232.8</v>
      </c>
      <c r="H13" s="38">
        <f t="shared" si="3"/>
        <v>3581.6</v>
      </c>
      <c r="I13" s="38">
        <f t="shared" si="4"/>
        <v>4528.8</v>
      </c>
      <c r="J13" s="47">
        <f t="shared" si="5"/>
        <v>3996.0000000000005</v>
      </c>
    </row>
    <row r="14" spans="1:10" ht="15.75" thickBot="1" x14ac:dyDescent="0.3">
      <c r="A14" s="7" t="s">
        <v>87</v>
      </c>
      <c r="B14" s="5" t="s">
        <v>99</v>
      </c>
      <c r="C14" s="5" t="s">
        <v>114</v>
      </c>
      <c r="D14" s="30">
        <v>2456</v>
      </c>
      <c r="E14" s="38">
        <f t="shared" si="0"/>
        <v>3241.92</v>
      </c>
      <c r="F14" s="38">
        <f t="shared" si="1"/>
        <v>3217.36</v>
      </c>
      <c r="G14" s="38">
        <f t="shared" si="2"/>
        <v>3512.08</v>
      </c>
      <c r="H14" s="38">
        <f t="shared" si="3"/>
        <v>2971.7599999999998</v>
      </c>
      <c r="I14" s="38">
        <f t="shared" si="4"/>
        <v>3757.6800000000003</v>
      </c>
      <c r="J14" s="47">
        <f t="shared" si="5"/>
        <v>3315.6000000000004</v>
      </c>
    </row>
    <row r="15" spans="1:10" ht="15.75" thickBot="1" x14ac:dyDescent="0.3">
      <c r="A15" s="7" t="s">
        <v>86</v>
      </c>
      <c r="B15" s="5" t="s">
        <v>100</v>
      </c>
      <c r="C15" s="5" t="s">
        <v>113</v>
      </c>
      <c r="D15" s="30">
        <v>4300</v>
      </c>
      <c r="E15" s="38">
        <f t="shared" si="0"/>
        <v>5676</v>
      </c>
      <c r="F15" s="38">
        <f t="shared" si="1"/>
        <v>5633</v>
      </c>
      <c r="G15" s="38">
        <f t="shared" si="2"/>
        <v>6149</v>
      </c>
      <c r="H15" s="38">
        <f t="shared" si="3"/>
        <v>5203</v>
      </c>
      <c r="I15" s="38">
        <f t="shared" si="4"/>
        <v>6579</v>
      </c>
      <c r="J15" s="47">
        <f t="shared" si="5"/>
        <v>5805</v>
      </c>
    </row>
    <row r="16" spans="1:10" ht="15.75" thickBot="1" x14ac:dyDescent="0.3">
      <c r="A16" s="7" t="s">
        <v>87</v>
      </c>
      <c r="B16" s="5" t="s">
        <v>101</v>
      </c>
      <c r="C16" s="5" t="s">
        <v>116</v>
      </c>
      <c r="D16" s="30">
        <v>1530</v>
      </c>
      <c r="E16" s="38">
        <f t="shared" si="0"/>
        <v>2019.6000000000001</v>
      </c>
      <c r="F16" s="38">
        <f t="shared" si="1"/>
        <v>2004.3000000000002</v>
      </c>
      <c r="G16" s="38">
        <f t="shared" si="2"/>
        <v>2187.9</v>
      </c>
      <c r="H16" s="38">
        <f t="shared" si="3"/>
        <v>1851.3</v>
      </c>
      <c r="I16" s="38">
        <f t="shared" si="4"/>
        <v>2340.9</v>
      </c>
      <c r="J16" s="47">
        <f t="shared" si="5"/>
        <v>2065.5</v>
      </c>
    </row>
    <row r="17" spans="1:10" ht="15.75" thickBot="1" x14ac:dyDescent="0.3">
      <c r="A17" s="7" t="s">
        <v>86</v>
      </c>
      <c r="B17" s="5" t="s">
        <v>102</v>
      </c>
      <c r="C17" s="5" t="s">
        <v>115</v>
      </c>
      <c r="D17" s="30">
        <v>5100</v>
      </c>
      <c r="E17" s="38">
        <f t="shared" si="0"/>
        <v>6732</v>
      </c>
      <c r="F17" s="38">
        <f>D17*$B$26</f>
        <v>6681</v>
      </c>
      <c r="G17" s="38">
        <f t="shared" si="2"/>
        <v>7293</v>
      </c>
      <c r="H17" s="38">
        <f t="shared" si="3"/>
        <v>6171</v>
      </c>
      <c r="I17" s="38">
        <f t="shared" si="4"/>
        <v>7803</v>
      </c>
      <c r="J17" s="47">
        <f t="shared" si="5"/>
        <v>6885</v>
      </c>
    </row>
    <row r="18" spans="1:10" ht="15.75" thickBot="1" x14ac:dyDescent="0.3">
      <c r="A18" s="7" t="s">
        <v>87</v>
      </c>
      <c r="B18" s="5" t="s">
        <v>103</v>
      </c>
      <c r="C18" s="5" t="s">
        <v>112</v>
      </c>
      <c r="D18" s="30">
        <v>1940</v>
      </c>
      <c r="E18" s="38">
        <f t="shared" si="0"/>
        <v>2560.8000000000002</v>
      </c>
      <c r="F18" s="38">
        <f t="shared" si="1"/>
        <v>2541.4</v>
      </c>
      <c r="G18" s="38">
        <f t="shared" si="2"/>
        <v>2774.2</v>
      </c>
      <c r="H18" s="38">
        <f t="shared" si="3"/>
        <v>2347.4</v>
      </c>
      <c r="I18" s="38">
        <f t="shared" si="4"/>
        <v>2968.2000000000003</v>
      </c>
      <c r="J18" s="47">
        <f t="shared" si="5"/>
        <v>2619</v>
      </c>
    </row>
    <row r="19" spans="1:10" ht="15.75" thickBot="1" x14ac:dyDescent="0.3">
      <c r="A19" s="7" t="s">
        <v>86</v>
      </c>
      <c r="B19" s="5" t="s">
        <v>104</v>
      </c>
      <c r="C19" s="5" t="s">
        <v>111</v>
      </c>
      <c r="D19" s="30">
        <v>2360</v>
      </c>
      <c r="E19" s="38">
        <f t="shared" si="0"/>
        <v>3115.2000000000003</v>
      </c>
      <c r="F19" s="38">
        <f t="shared" si="1"/>
        <v>3091.6</v>
      </c>
      <c r="G19" s="38">
        <f t="shared" si="2"/>
        <v>3374.7999999999997</v>
      </c>
      <c r="H19" s="38">
        <f t="shared" si="3"/>
        <v>2855.6</v>
      </c>
      <c r="I19" s="38">
        <f t="shared" si="4"/>
        <v>3610.8</v>
      </c>
      <c r="J19" s="47">
        <f t="shared" si="5"/>
        <v>3186</v>
      </c>
    </row>
    <row r="20" spans="1:10" ht="15.75" thickBot="1" x14ac:dyDescent="0.3">
      <c r="A20" s="7" t="s">
        <v>86</v>
      </c>
      <c r="B20" s="5" t="s">
        <v>105</v>
      </c>
      <c r="C20" s="5" t="s">
        <v>110</v>
      </c>
      <c r="D20" s="30">
        <v>11360</v>
      </c>
      <c r="E20" s="38">
        <f>D20*$B$25</f>
        <v>14995.2</v>
      </c>
      <c r="F20" s="38">
        <f t="shared" si="1"/>
        <v>14881.6</v>
      </c>
      <c r="G20" s="38">
        <f t="shared" si="2"/>
        <v>16244.8</v>
      </c>
      <c r="H20" s="38">
        <f t="shared" si="3"/>
        <v>13745.6</v>
      </c>
      <c r="I20" s="38">
        <f t="shared" si="4"/>
        <v>17380.8</v>
      </c>
      <c r="J20" s="47">
        <f t="shared" si="5"/>
        <v>15336.000000000002</v>
      </c>
    </row>
    <row r="21" spans="1:10" ht="15.75" thickBot="1" x14ac:dyDescent="0.3">
      <c r="A21" s="7" t="s">
        <v>86</v>
      </c>
      <c r="B21" s="5" t="s">
        <v>106</v>
      </c>
      <c r="C21" s="5" t="s">
        <v>109</v>
      </c>
      <c r="D21" s="30">
        <v>4100</v>
      </c>
      <c r="E21" s="38">
        <f t="shared" si="0"/>
        <v>5412</v>
      </c>
      <c r="F21" s="38">
        <f t="shared" si="1"/>
        <v>5371</v>
      </c>
      <c r="G21" s="38">
        <f t="shared" si="2"/>
        <v>5863</v>
      </c>
      <c r="H21" s="38">
        <f t="shared" si="3"/>
        <v>4961</v>
      </c>
      <c r="I21" s="38">
        <f t="shared" si="4"/>
        <v>6273</v>
      </c>
      <c r="J21" s="47">
        <f t="shared" si="5"/>
        <v>5535</v>
      </c>
    </row>
    <row r="22" spans="1:10" ht="15.75" thickBot="1" x14ac:dyDescent="0.3">
      <c r="A22" s="9" t="s">
        <v>86</v>
      </c>
      <c r="B22" s="10" t="s">
        <v>107</v>
      </c>
      <c r="C22" s="10" t="s">
        <v>108</v>
      </c>
      <c r="D22" s="39">
        <v>1860</v>
      </c>
      <c r="E22" s="38">
        <f t="shared" si="0"/>
        <v>2455.2000000000003</v>
      </c>
      <c r="F22" s="38">
        <f t="shared" si="1"/>
        <v>2436.6</v>
      </c>
      <c r="G22" s="38">
        <f t="shared" si="2"/>
        <v>2659.7999999999997</v>
      </c>
      <c r="H22" s="38">
        <f t="shared" si="3"/>
        <v>2250.6</v>
      </c>
      <c r="I22" s="38">
        <f t="shared" si="4"/>
        <v>2845.8</v>
      </c>
      <c r="J22" s="47">
        <f t="shared" si="5"/>
        <v>2511</v>
      </c>
    </row>
    <row r="24" spans="1:10" ht="16.5" thickBot="1" x14ac:dyDescent="0.3">
      <c r="B24" s="40" t="s">
        <v>128</v>
      </c>
      <c r="C24" s="40" t="s">
        <v>135</v>
      </c>
    </row>
    <row r="25" spans="1:10" x14ac:dyDescent="0.25">
      <c r="B25" s="41">
        <v>1.32</v>
      </c>
      <c r="C25" s="44" t="s">
        <v>134</v>
      </c>
    </row>
    <row r="26" spans="1:10" x14ac:dyDescent="0.25">
      <c r="B26" s="42">
        <v>1.31</v>
      </c>
      <c r="C26" s="45" t="s">
        <v>133</v>
      </c>
    </row>
    <row r="27" spans="1:10" x14ac:dyDescent="0.25">
      <c r="B27" s="42">
        <v>1.43</v>
      </c>
      <c r="C27" s="45" t="s">
        <v>132</v>
      </c>
    </row>
    <row r="28" spans="1:10" x14ac:dyDescent="0.25">
      <c r="B28" s="42">
        <v>1.21</v>
      </c>
      <c r="C28" s="45" t="s">
        <v>131</v>
      </c>
    </row>
    <row r="29" spans="1:10" x14ac:dyDescent="0.25">
      <c r="B29" s="42">
        <v>1.53</v>
      </c>
      <c r="C29" s="45" t="s">
        <v>130</v>
      </c>
    </row>
    <row r="30" spans="1:10" ht="15.75" thickBot="1" x14ac:dyDescent="0.3">
      <c r="B30" s="43">
        <v>1.35</v>
      </c>
      <c r="C30" s="46" t="s">
        <v>129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</dc:creator>
  <cp:lastModifiedBy>Xochitl Canela</cp:lastModifiedBy>
  <dcterms:created xsi:type="dcterms:W3CDTF">2021-05-24T17:09:49Z</dcterms:created>
  <dcterms:modified xsi:type="dcterms:W3CDTF">2021-05-24T18:09:59Z</dcterms:modified>
</cp:coreProperties>
</file>