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sunsg/Desktop/"/>
    </mc:Choice>
  </mc:AlternateContent>
  <xr:revisionPtr revIDLastSave="0" documentId="13_ncr:1_{45C7B1A5-1C97-2647-B3AC-F6F2030BE496}" xr6:coauthVersionLast="45" xr6:coauthVersionMax="45" xr10:uidLastSave="{00000000-0000-0000-0000-000000000000}"/>
  <bookViews>
    <workbookView xWindow="-32020" yWindow="-60" windowWidth="30560" windowHeight="16060" activeTab="1" xr2:uid="{E9CAB981-0462-2A40-87A9-D2DF2FE3305D}"/>
  </bookViews>
  <sheets>
    <sheet name="Combined_Data" sheetId="1" r:id="rId1"/>
    <sheet name="Cluster_Analysis_Outcome" sheetId="3" r:id="rId2"/>
  </sheets>
  <externalReferences>
    <externalReference r:id="rId3"/>
  </externalReferences>
  <definedNames>
    <definedName name="_xlnm._FilterDatabase" localSheetId="0" hidden="1">Combined_Data!$A$1:$H$56</definedName>
    <definedName name="Cluster">Cluster_Analysis_Outcome!$A$11:$L$44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3" i="3"/>
  <c r="L28" i="3"/>
  <c r="L44" i="3"/>
  <c r="J20" i="3"/>
  <c r="J28" i="3"/>
  <c r="J36" i="3"/>
  <c r="J44" i="3"/>
  <c r="D9" i="3"/>
  <c r="I17" i="3" s="1"/>
  <c r="E9" i="3"/>
  <c r="F9" i="3"/>
  <c r="G9" i="3"/>
  <c r="L24" i="3" s="1"/>
  <c r="I4" i="3" s="1"/>
  <c r="C9" i="3"/>
  <c r="H17" i="3" s="1"/>
  <c r="G8" i="3"/>
  <c r="L20" i="3" s="1"/>
  <c r="D8" i="3"/>
  <c r="I15" i="3" s="1"/>
  <c r="E8" i="3"/>
  <c r="F8" i="3"/>
  <c r="C8" i="3"/>
  <c r="H15" i="3" s="1"/>
  <c r="K13" i="3" l="1"/>
  <c r="K17" i="3"/>
  <c r="K21" i="3"/>
  <c r="K25" i="3"/>
  <c r="K29" i="3"/>
  <c r="K33" i="3"/>
  <c r="K37" i="3"/>
  <c r="K41" i="3"/>
  <c r="K12" i="3"/>
  <c r="K14" i="3"/>
  <c r="H3" i="3" s="1"/>
  <c r="K18" i="3"/>
  <c r="K22" i="3"/>
  <c r="K26" i="3"/>
  <c r="K30" i="3"/>
  <c r="K34" i="3"/>
  <c r="K38" i="3"/>
  <c r="K42" i="3"/>
  <c r="K16" i="3"/>
  <c r="K20" i="3"/>
  <c r="K24" i="3"/>
  <c r="H4" i="3" s="1"/>
  <c r="K28" i="3"/>
  <c r="K32" i="3"/>
  <c r="K36" i="3"/>
  <c r="K40" i="3"/>
  <c r="K44" i="3"/>
  <c r="H38" i="3"/>
  <c r="H30" i="3"/>
  <c r="H22" i="3"/>
  <c r="H14" i="3"/>
  <c r="E3" i="3" s="1"/>
  <c r="I39" i="3"/>
  <c r="F6" i="3" s="1"/>
  <c r="I27" i="3"/>
  <c r="K27" i="3"/>
  <c r="J13" i="3"/>
  <c r="J17" i="3"/>
  <c r="J21" i="3"/>
  <c r="J25" i="3"/>
  <c r="J29" i="3"/>
  <c r="J33" i="3"/>
  <c r="J37" i="3"/>
  <c r="J41" i="3"/>
  <c r="J12" i="3"/>
  <c r="J15" i="3"/>
  <c r="J19" i="3"/>
  <c r="J23" i="3"/>
  <c r="J27" i="3"/>
  <c r="J31" i="3"/>
  <c r="G5" i="3" s="1"/>
  <c r="J35" i="3"/>
  <c r="J39" i="3"/>
  <c r="G6" i="3" s="1"/>
  <c r="J43" i="3"/>
  <c r="H12" i="3"/>
  <c r="H37" i="3"/>
  <c r="H29" i="3"/>
  <c r="H21" i="3"/>
  <c r="H13" i="3"/>
  <c r="I38" i="3"/>
  <c r="I25" i="3"/>
  <c r="J42" i="3"/>
  <c r="J18" i="3"/>
  <c r="H44" i="3"/>
  <c r="H40" i="3"/>
  <c r="H36" i="3"/>
  <c r="H32" i="3"/>
  <c r="H28" i="3"/>
  <c r="H24" i="3"/>
  <c r="E4" i="3" s="1"/>
  <c r="H20" i="3"/>
  <c r="H16" i="3"/>
  <c r="I12" i="3"/>
  <c r="I41" i="3"/>
  <c r="I37" i="3"/>
  <c r="I31" i="3"/>
  <c r="F5" i="3" s="1"/>
  <c r="I23" i="3"/>
  <c r="J40" i="3"/>
  <c r="J32" i="3"/>
  <c r="J24" i="3"/>
  <c r="G4" i="3" s="1"/>
  <c r="J16" i="3"/>
  <c r="K35" i="3"/>
  <c r="K19" i="3"/>
  <c r="L36" i="3"/>
  <c r="H42" i="3"/>
  <c r="H34" i="3"/>
  <c r="H26" i="3"/>
  <c r="H18" i="3"/>
  <c r="I43" i="3"/>
  <c r="I35" i="3"/>
  <c r="I19" i="3"/>
  <c r="K43" i="3"/>
  <c r="H41" i="3"/>
  <c r="H33" i="3"/>
  <c r="H25" i="3"/>
  <c r="I42" i="3"/>
  <c r="I33" i="3"/>
  <c r="J34" i="3"/>
  <c r="J26" i="3"/>
  <c r="K39" i="3"/>
  <c r="H6" i="3" s="1"/>
  <c r="K23" i="3"/>
  <c r="L40" i="3"/>
  <c r="I16" i="3"/>
  <c r="I20" i="3"/>
  <c r="I24" i="3"/>
  <c r="F4" i="3" s="1"/>
  <c r="I28" i="3"/>
  <c r="I32" i="3"/>
  <c r="I14" i="3"/>
  <c r="F3" i="3" s="1"/>
  <c r="I18" i="3"/>
  <c r="I22" i="3"/>
  <c r="I26" i="3"/>
  <c r="I30" i="3"/>
  <c r="I34" i="3"/>
  <c r="L14" i="3"/>
  <c r="I3" i="3" s="1"/>
  <c r="L18" i="3"/>
  <c r="L22" i="3"/>
  <c r="L26" i="3"/>
  <c r="L30" i="3"/>
  <c r="L34" i="3"/>
  <c r="L38" i="3"/>
  <c r="L42" i="3"/>
  <c r="L15" i="3"/>
  <c r="L19" i="3"/>
  <c r="L23" i="3"/>
  <c r="L27" i="3"/>
  <c r="L31" i="3"/>
  <c r="I5" i="3" s="1"/>
  <c r="L35" i="3"/>
  <c r="L39" i="3"/>
  <c r="I6" i="3" s="1"/>
  <c r="L43" i="3"/>
  <c r="L13" i="3"/>
  <c r="L17" i="3"/>
  <c r="L21" i="3"/>
  <c r="L25" i="3"/>
  <c r="L29" i="3"/>
  <c r="L33" i="3"/>
  <c r="L37" i="3"/>
  <c r="L41" i="3"/>
  <c r="L12" i="3"/>
  <c r="H43" i="3"/>
  <c r="H39" i="3"/>
  <c r="E6" i="3" s="1"/>
  <c r="H35" i="3"/>
  <c r="H31" i="3"/>
  <c r="E5" i="3" s="1"/>
  <c r="H27" i="3"/>
  <c r="H23" i="3"/>
  <c r="H19" i="3"/>
  <c r="I44" i="3"/>
  <c r="I40" i="3"/>
  <c r="I36" i="3"/>
  <c r="I29" i="3"/>
  <c r="I21" i="3"/>
  <c r="I13" i="3"/>
  <c r="J38" i="3"/>
  <c r="J30" i="3"/>
  <c r="J22" i="3"/>
  <c r="J14" i="3"/>
  <c r="G3" i="3" s="1"/>
  <c r="K31" i="3"/>
  <c r="H5" i="3" s="1"/>
  <c r="K15" i="3"/>
  <c r="L32" i="3"/>
  <c r="L16" i="3"/>
  <c r="H17" i="1"/>
  <c r="H4" i="1"/>
  <c r="H6" i="1"/>
  <c r="H8" i="1"/>
  <c r="H16" i="1"/>
  <c r="H29" i="1"/>
  <c r="H32" i="1"/>
  <c r="H33" i="1"/>
  <c r="H49" i="1"/>
  <c r="H55" i="1"/>
  <c r="G6" i="1"/>
  <c r="G8" i="1"/>
  <c r="G17" i="1"/>
  <c r="G32" i="1"/>
  <c r="G33" i="1"/>
  <c r="G49" i="1"/>
  <c r="O13" i="3" l="1"/>
  <c r="O17" i="3"/>
  <c r="O21" i="3"/>
  <c r="O25" i="3"/>
  <c r="O29" i="3"/>
  <c r="O33" i="3"/>
  <c r="O37" i="3"/>
  <c r="O41" i="3"/>
  <c r="O12" i="3"/>
  <c r="O14" i="3"/>
  <c r="O18" i="3"/>
  <c r="O22" i="3"/>
  <c r="O26" i="3"/>
  <c r="O30" i="3"/>
  <c r="O34" i="3"/>
  <c r="O38" i="3"/>
  <c r="O42" i="3"/>
  <c r="O15" i="3"/>
  <c r="O19" i="3"/>
  <c r="O23" i="3"/>
  <c r="O27" i="3"/>
  <c r="O31" i="3"/>
  <c r="O35" i="3"/>
  <c r="O39" i="3"/>
  <c r="O43" i="3"/>
  <c r="O16" i="3"/>
  <c r="O20" i="3"/>
  <c r="O24" i="3"/>
  <c r="O28" i="3"/>
  <c r="O32" i="3"/>
  <c r="O36" i="3"/>
  <c r="O40" i="3"/>
  <c r="O44" i="3"/>
  <c r="N16" i="3"/>
  <c r="N20" i="3"/>
  <c r="N24" i="3"/>
  <c r="N28" i="3"/>
  <c r="N32" i="3"/>
  <c r="N36" i="3"/>
  <c r="N40" i="3"/>
  <c r="N44" i="3"/>
  <c r="N13" i="3"/>
  <c r="N17" i="3"/>
  <c r="N21" i="3"/>
  <c r="N25" i="3"/>
  <c r="N29" i="3"/>
  <c r="N33" i="3"/>
  <c r="N37" i="3"/>
  <c r="N41" i="3"/>
  <c r="N12" i="3"/>
  <c r="N14" i="3"/>
  <c r="N18" i="3"/>
  <c r="N22" i="3"/>
  <c r="N26" i="3"/>
  <c r="N30" i="3"/>
  <c r="N34" i="3"/>
  <c r="N38" i="3"/>
  <c r="N42" i="3"/>
  <c r="N15" i="3"/>
  <c r="N19" i="3"/>
  <c r="N23" i="3"/>
  <c r="N27" i="3"/>
  <c r="N31" i="3"/>
  <c r="N35" i="3"/>
  <c r="N39" i="3"/>
  <c r="N43" i="3"/>
  <c r="P13" i="3"/>
  <c r="P17" i="3"/>
  <c r="P21" i="3"/>
  <c r="P25" i="3"/>
  <c r="P29" i="3"/>
  <c r="P33" i="3"/>
  <c r="P37" i="3"/>
  <c r="P42" i="3"/>
  <c r="P14" i="3"/>
  <c r="P18" i="3"/>
  <c r="P22" i="3"/>
  <c r="P26" i="3"/>
  <c r="P30" i="3"/>
  <c r="P34" i="3"/>
  <c r="P38" i="3"/>
  <c r="P43" i="3"/>
  <c r="P39" i="3"/>
  <c r="P15" i="3"/>
  <c r="P19" i="3"/>
  <c r="P23" i="3"/>
  <c r="P27" i="3"/>
  <c r="P31" i="3"/>
  <c r="P35" i="3"/>
  <c r="P40" i="3"/>
  <c r="P44" i="3"/>
  <c r="P16" i="3"/>
  <c r="P20" i="3"/>
  <c r="P24" i="3"/>
  <c r="P28" i="3"/>
  <c r="P32" i="3"/>
  <c r="P36" i="3"/>
  <c r="P41" i="3"/>
  <c r="P12" i="3"/>
  <c r="M15" i="3"/>
  <c r="Q15" i="3" s="1"/>
  <c r="R15" i="3" s="1"/>
  <c r="M19" i="3"/>
  <c r="Q19" i="3" s="1"/>
  <c r="R19" i="3" s="1"/>
  <c r="M23" i="3"/>
  <c r="Q23" i="3" s="1"/>
  <c r="R23" i="3" s="1"/>
  <c r="M27" i="3"/>
  <c r="Q27" i="3" s="1"/>
  <c r="R27" i="3" s="1"/>
  <c r="M31" i="3"/>
  <c r="Q31" i="3" s="1"/>
  <c r="R31" i="3" s="1"/>
  <c r="M35" i="3"/>
  <c r="Q35" i="3" s="1"/>
  <c r="R35" i="3" s="1"/>
  <c r="M39" i="3"/>
  <c r="Q39" i="3" s="1"/>
  <c r="R39" i="3" s="1"/>
  <c r="M43" i="3"/>
  <c r="Q43" i="3" s="1"/>
  <c r="R43" i="3" s="1"/>
  <c r="M16" i="3"/>
  <c r="Q16" i="3" s="1"/>
  <c r="R16" i="3" s="1"/>
  <c r="M20" i="3"/>
  <c r="Q20" i="3" s="1"/>
  <c r="R20" i="3" s="1"/>
  <c r="M24" i="3"/>
  <c r="Q24" i="3" s="1"/>
  <c r="R24" i="3" s="1"/>
  <c r="M28" i="3"/>
  <c r="Q28" i="3" s="1"/>
  <c r="R28" i="3" s="1"/>
  <c r="M32" i="3"/>
  <c r="Q32" i="3" s="1"/>
  <c r="R32" i="3" s="1"/>
  <c r="M36" i="3"/>
  <c r="Q36" i="3" s="1"/>
  <c r="R36" i="3" s="1"/>
  <c r="M40" i="3"/>
  <c r="Q40" i="3" s="1"/>
  <c r="R40" i="3" s="1"/>
  <c r="M44" i="3"/>
  <c r="Q44" i="3" s="1"/>
  <c r="R44" i="3" s="1"/>
  <c r="M13" i="3"/>
  <c r="Q13" i="3" s="1"/>
  <c r="R13" i="3" s="1"/>
  <c r="M17" i="3"/>
  <c r="Q17" i="3" s="1"/>
  <c r="R17" i="3" s="1"/>
  <c r="M21" i="3"/>
  <c r="Q21" i="3" s="1"/>
  <c r="R21" i="3" s="1"/>
  <c r="M25" i="3"/>
  <c r="Q25" i="3" s="1"/>
  <c r="R25" i="3" s="1"/>
  <c r="M29" i="3"/>
  <c r="Q29" i="3" s="1"/>
  <c r="R29" i="3" s="1"/>
  <c r="M33" i="3"/>
  <c r="Q33" i="3" s="1"/>
  <c r="R33" i="3" s="1"/>
  <c r="M37" i="3"/>
  <c r="Q37" i="3" s="1"/>
  <c r="R37" i="3" s="1"/>
  <c r="M41" i="3"/>
  <c r="Q41" i="3" s="1"/>
  <c r="R41" i="3" s="1"/>
  <c r="M12" i="3"/>
  <c r="Q12" i="3" s="1"/>
  <c r="M14" i="3"/>
  <c r="Q14" i="3" s="1"/>
  <c r="R14" i="3" s="1"/>
  <c r="M18" i="3"/>
  <c r="Q18" i="3" s="1"/>
  <c r="R18" i="3" s="1"/>
  <c r="M22" i="3"/>
  <c r="Q22" i="3" s="1"/>
  <c r="R22" i="3" s="1"/>
  <c r="M26" i="3"/>
  <c r="Q26" i="3" s="1"/>
  <c r="R26" i="3" s="1"/>
  <c r="M30" i="3"/>
  <c r="Q30" i="3" s="1"/>
  <c r="R30" i="3" s="1"/>
  <c r="M34" i="3"/>
  <c r="Q34" i="3" s="1"/>
  <c r="R34" i="3" s="1"/>
  <c r="M38" i="3"/>
  <c r="Q38" i="3" s="1"/>
  <c r="R38" i="3" s="1"/>
  <c r="M42" i="3"/>
  <c r="Q42" i="3" s="1"/>
  <c r="R42" i="3" s="1"/>
  <c r="O6" i="3" l="1"/>
  <c r="R12" i="3"/>
</calcChain>
</file>

<file path=xl/sharedStrings.xml><?xml version="1.0" encoding="utf-8"?>
<sst xmlns="http://schemas.openxmlformats.org/spreadsheetml/2006/main" count="126" uniqueCount="82">
  <si>
    <t>Neighborhood</t>
  </si>
  <si>
    <t>pct_black</t>
  </si>
  <si>
    <t>pct_white</t>
  </si>
  <si>
    <t>racial_diversity_index</t>
  </si>
  <si>
    <t>pct_households_belowpovertyline</t>
  </si>
  <si>
    <t>Greater Rosemont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</si>
  <si>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</si>
  <si>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</si>
  <si>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</si>
  <si>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</si>
  <si>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</si>
  <si>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</si>
  <si>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</si>
  <si>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</si>
  <si>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</si>
  <si>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</si>
  <si>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</si>
  <si>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</si>
  <si>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</si>
  <si>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</si>
  <si>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</si>
  <si>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</si>
  <si>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</si>
  <si>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</si>
  <si>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</si>
  <si>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</si>
  <si>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</si>
  <si>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</si>
  <si>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</si>
  <si>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</si>
  <si>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</si>
  <si>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</si>
  <si>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</si>
  <si>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</si>
  <si>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</si>
  <si>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</si>
  <si>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</si>
  <si>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</si>
  <si>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</si>
  <si>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</si>
  <si>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</si>
  <si>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</si>
  <si>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</si>
  <si>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</si>
  <si>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</si>
  <si>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</si>
  <si>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</si>
  <si>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</si>
  <si>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</si>
  <si>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</si>
  <si>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</si>
  <si>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</si>
  <si>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</si>
  <si>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</si>
  <si>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</si>
  <si>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</si>
  <si>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</si>
  <si>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</si>
  <si>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</si>
  <si>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</si>
  <si>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median_income</t>
  </si>
  <si>
    <t>vacant_buildings</t>
  </si>
  <si>
    <t>avg_householdsize</t>
  </si>
  <si>
    <t>Neighboor Number</t>
  </si>
  <si>
    <t>Neighborhood Name</t>
  </si>
  <si>
    <t>Column</t>
  </si>
  <si>
    <t>Anchor Number</t>
  </si>
  <si>
    <t>Cluster</t>
  </si>
  <si>
    <t>z_PctWhite</t>
  </si>
  <si>
    <t>z_PctBlack</t>
  </si>
  <si>
    <t>z_HouseholdsBelow</t>
  </si>
  <si>
    <t>z_MedianIncome</t>
  </si>
  <si>
    <t>z_VacantBuildings</t>
  </si>
  <si>
    <t>Mean</t>
  </si>
  <si>
    <t>Standard Deviation</t>
  </si>
  <si>
    <t>dist2_1</t>
  </si>
  <si>
    <t>dist2_2</t>
  </si>
  <si>
    <t>dist2_3</t>
  </si>
  <si>
    <t>dist2_4</t>
  </si>
  <si>
    <t>min_dist2</t>
  </si>
  <si>
    <t>assigned_anchor</t>
  </si>
  <si>
    <t>sum_mindist2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</si>
</sst>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tiCity_AllIncome_AllRace_IncomeManipulated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tered_Median_Income_Data"/>
      <sheetName val="Averaged_Median_Income"/>
      <sheetName val="Table_Median_Income"/>
      <sheetName val="Table_Vacant_Buildings"/>
      <sheetName val="Combined_All_Data"/>
    </sheetNames>
    <sheetDataSet>
      <sheetData sheetId="0" refreshError="1"/>
      <sheetData sheetId="1" refreshError="1"/>
      <sheetData sheetId="2">
        <row r="2">
          <cell r="A2" t="str">
            <v>Allendale</v>
          </cell>
          <cell r="B2">
            <v>36292</v>
          </cell>
        </row>
        <row r="3">
          <cell r="A3" t="str">
            <v>Arcadia</v>
          </cell>
          <cell r="B3">
            <v>56499</v>
          </cell>
        </row>
        <row r="4">
          <cell r="A4" t="str">
            <v>Arlington</v>
          </cell>
          <cell r="B4">
            <v>25182</v>
          </cell>
        </row>
        <row r="5">
          <cell r="A5" t="str">
            <v>Armistead Gardens</v>
          </cell>
          <cell r="B5">
            <v>31974</v>
          </cell>
        </row>
        <row r="6">
          <cell r="A6" t="str">
            <v>Baltimore</v>
          </cell>
          <cell r="B6">
            <v>52904.333333333336</v>
          </cell>
        </row>
        <row r="7">
          <cell r="A7" t="str">
            <v>Baltimore County</v>
          </cell>
          <cell r="B7">
            <v>122133</v>
          </cell>
        </row>
        <row r="8">
          <cell r="A8" t="str">
            <v>Baltimore Highlands</v>
          </cell>
          <cell r="B8">
            <v>36755.5</v>
          </cell>
        </row>
        <row r="9">
          <cell r="A9" t="str">
            <v>Barclay</v>
          </cell>
          <cell r="B9">
            <v>32507</v>
          </cell>
        </row>
        <row r="10">
          <cell r="A10" t="str">
            <v>Beechfield</v>
          </cell>
          <cell r="B10">
            <v>49317</v>
          </cell>
        </row>
        <row r="11">
          <cell r="A11" t="str">
            <v>Belair - Edison</v>
          </cell>
          <cell r="B11">
            <v>40559</v>
          </cell>
        </row>
        <row r="12">
          <cell r="A12" t="str">
            <v>Bentalou-Smallwood</v>
          </cell>
          <cell r="B12">
            <v>22107</v>
          </cell>
        </row>
        <row r="13">
          <cell r="A13" t="str">
            <v>Berea</v>
          </cell>
          <cell r="B13">
            <v>32885</v>
          </cell>
        </row>
        <row r="14">
          <cell r="A14" t="str">
            <v>Better Waverly</v>
          </cell>
          <cell r="B14">
            <v>35524.5</v>
          </cell>
        </row>
        <row r="15">
          <cell r="A15" t="str">
            <v>Bolton Hill</v>
          </cell>
          <cell r="B15">
            <v>46219</v>
          </cell>
        </row>
        <row r="16">
          <cell r="A16" t="str">
            <v>Bridgeview-Greenlawn</v>
          </cell>
          <cell r="B16">
            <v>33180</v>
          </cell>
        </row>
        <row r="17">
          <cell r="A17" t="str">
            <v>Broadway East</v>
          </cell>
          <cell r="B17">
            <v>24892.75</v>
          </cell>
        </row>
        <row r="18">
          <cell r="A18" t="str">
            <v>Brooklyn</v>
          </cell>
          <cell r="B18">
            <v>38431</v>
          </cell>
        </row>
        <row r="19">
          <cell r="A19" t="str">
            <v>Brooklyn Park</v>
          </cell>
          <cell r="B19">
            <v>60470.5</v>
          </cell>
        </row>
        <row r="20">
          <cell r="A20" t="str">
            <v>Burleith-Leighton</v>
          </cell>
          <cell r="B20">
            <v>31961</v>
          </cell>
        </row>
        <row r="21">
          <cell r="A21" t="str">
            <v>Butchers Hill</v>
          </cell>
          <cell r="B21">
            <v>53887</v>
          </cell>
        </row>
        <row r="22">
          <cell r="A22" t="str">
            <v>Canton</v>
          </cell>
          <cell r="B22">
            <v>103470.75</v>
          </cell>
        </row>
        <row r="23">
          <cell r="A23" t="str">
            <v>Catonsville</v>
          </cell>
          <cell r="B23">
            <v>82661.38461538461</v>
          </cell>
        </row>
        <row r="24">
          <cell r="A24" t="str">
            <v>Cedmont</v>
          </cell>
          <cell r="B24">
            <v>44459</v>
          </cell>
        </row>
        <row r="25">
          <cell r="A25" t="str">
            <v>Cedonia</v>
          </cell>
          <cell r="B25">
            <v>32686</v>
          </cell>
        </row>
        <row r="26">
          <cell r="A26" t="str">
            <v>Central Park Heights</v>
          </cell>
          <cell r="B26">
            <v>34873</v>
          </cell>
        </row>
        <row r="27">
          <cell r="A27" t="str">
            <v>Cherry Hill</v>
          </cell>
          <cell r="B27">
            <v>25376.666666666668</v>
          </cell>
        </row>
        <row r="28">
          <cell r="A28" t="str">
            <v>Chestnut Hill Cove</v>
          </cell>
          <cell r="B28">
            <v>99056</v>
          </cell>
        </row>
        <row r="29">
          <cell r="A29" t="str">
            <v>Cheswolde</v>
          </cell>
          <cell r="B29">
            <v>41833</v>
          </cell>
        </row>
        <row r="30">
          <cell r="A30" t="str">
            <v>Claremont - Freedom</v>
          </cell>
          <cell r="B30">
            <v>18130</v>
          </cell>
        </row>
        <row r="31">
          <cell r="A31" t="str">
            <v>Cold Springs</v>
          </cell>
          <cell r="B31">
            <v>46347</v>
          </cell>
        </row>
        <row r="32">
          <cell r="A32" t="str">
            <v>Coldstream - Homestead - Montebello</v>
          </cell>
          <cell r="B32">
            <v>33316.5</v>
          </cell>
        </row>
        <row r="33">
          <cell r="A33" t="str">
            <v>Columbia</v>
          </cell>
          <cell r="B33">
            <v>113607</v>
          </cell>
        </row>
        <row r="34">
          <cell r="A34" t="str">
            <v>Coppin Heights</v>
          </cell>
          <cell r="B34">
            <v>34464</v>
          </cell>
        </row>
        <row r="35">
          <cell r="A35" t="str">
            <v>Cross Country</v>
          </cell>
          <cell r="B35">
            <v>55474</v>
          </cell>
        </row>
        <row r="36">
          <cell r="A36" t="str">
            <v>Cross Keys</v>
          </cell>
          <cell r="B36">
            <v>70450</v>
          </cell>
        </row>
        <row r="37">
          <cell r="A37" t="str">
            <v>Curtis Bay</v>
          </cell>
          <cell r="B37">
            <v>38482</v>
          </cell>
        </row>
        <row r="38">
          <cell r="A38" t="str">
            <v>Darley Park</v>
          </cell>
          <cell r="B38">
            <v>31108</v>
          </cell>
        </row>
        <row r="39">
          <cell r="A39" t="str">
            <v>Dorchester</v>
          </cell>
          <cell r="B39">
            <v>37404</v>
          </cell>
        </row>
        <row r="40">
          <cell r="A40" t="str">
            <v>Downtown</v>
          </cell>
          <cell r="B40">
            <v>44099.8</v>
          </cell>
        </row>
        <row r="41">
          <cell r="A41" t="str">
            <v>Druid Heights</v>
          </cell>
          <cell r="B41">
            <v>23670</v>
          </cell>
        </row>
        <row r="42">
          <cell r="A42" t="str">
            <v>Dundalk</v>
          </cell>
          <cell r="B42">
            <v>48528.647058823532</v>
          </cell>
        </row>
        <row r="43">
          <cell r="A43" t="str">
            <v>East Arlington</v>
          </cell>
          <cell r="B43">
            <v>50733</v>
          </cell>
        </row>
        <row r="44">
          <cell r="A44" t="str">
            <v>East Baltimore Midway</v>
          </cell>
          <cell r="B44">
            <v>26825</v>
          </cell>
        </row>
        <row r="45">
          <cell r="A45" t="str">
            <v>Edgecomb</v>
          </cell>
          <cell r="B45">
            <v>29876</v>
          </cell>
        </row>
        <row r="46">
          <cell r="A46" t="str">
            <v>Edgemere</v>
          </cell>
          <cell r="B46">
            <v>68891</v>
          </cell>
        </row>
        <row r="47">
          <cell r="A47" t="str">
            <v>Edmondson</v>
          </cell>
          <cell r="B47">
            <v>39334</v>
          </cell>
        </row>
        <row r="48">
          <cell r="A48" t="str">
            <v>Ednor Gardens - Lakeside</v>
          </cell>
          <cell r="B48">
            <v>45745.666666666664</v>
          </cell>
        </row>
        <row r="49">
          <cell r="A49" t="str">
            <v>Elkridge</v>
          </cell>
          <cell r="B49">
            <v>88986</v>
          </cell>
        </row>
        <row r="50">
          <cell r="A50" t="str">
            <v>Ellicott City</v>
          </cell>
          <cell r="B50">
            <v>125462.33333333333</v>
          </cell>
        </row>
        <row r="51">
          <cell r="A51" t="str">
            <v>Essex</v>
          </cell>
          <cell r="B51">
            <v>59704.727272727272</v>
          </cell>
        </row>
        <row r="52">
          <cell r="A52" t="str">
            <v>Evergreen</v>
          </cell>
          <cell r="B52">
            <v>111603</v>
          </cell>
        </row>
        <row r="53">
          <cell r="A53" t="str">
            <v>Fallstaff</v>
          </cell>
          <cell r="B53">
            <v>39394</v>
          </cell>
        </row>
        <row r="54">
          <cell r="A54" t="str">
            <v>Fells Point</v>
          </cell>
          <cell r="B54">
            <v>99522</v>
          </cell>
        </row>
        <row r="55">
          <cell r="A55" t="str">
            <v>Fifteenth Street</v>
          </cell>
          <cell r="B55">
            <v>42844</v>
          </cell>
        </row>
        <row r="56">
          <cell r="A56" t="str">
            <v>Frankford</v>
          </cell>
          <cell r="B56">
            <v>38923.5</v>
          </cell>
        </row>
        <row r="57">
          <cell r="A57" t="str">
            <v>Franklin Square</v>
          </cell>
          <cell r="B57">
            <v>24714</v>
          </cell>
        </row>
        <row r="58">
          <cell r="A58" t="str">
            <v>Garwyn Oaks</v>
          </cell>
          <cell r="B58">
            <v>33449</v>
          </cell>
        </row>
        <row r="59">
          <cell r="A59" t="str">
            <v>Gay Street</v>
          </cell>
          <cell r="B59">
            <v>16535</v>
          </cell>
        </row>
        <row r="60">
          <cell r="A60" t="str">
            <v>Glen</v>
          </cell>
          <cell r="B60">
            <v>38917</v>
          </cell>
        </row>
        <row r="61">
          <cell r="A61" t="str">
            <v>Glen Burnie</v>
          </cell>
          <cell r="B61">
            <v>61702.5</v>
          </cell>
        </row>
        <row r="62">
          <cell r="A62" t="str">
            <v>Glenham-Belford</v>
          </cell>
          <cell r="B62">
            <v>63814</v>
          </cell>
        </row>
        <row r="63">
          <cell r="A63" t="str">
            <v>Greenmount West</v>
          </cell>
          <cell r="B63">
            <v>36151</v>
          </cell>
        </row>
        <row r="64">
          <cell r="A64" t="str">
            <v>Gwynn Oak</v>
          </cell>
          <cell r="B64">
            <v>55304.833333333336</v>
          </cell>
        </row>
        <row r="65">
          <cell r="A65" t="str">
            <v>Halethorpe</v>
          </cell>
          <cell r="B65">
            <v>76004.666666666672</v>
          </cell>
        </row>
        <row r="66">
          <cell r="A66" t="str">
            <v>Hampden</v>
          </cell>
          <cell r="B66">
            <v>61407.666666666664</v>
          </cell>
        </row>
        <row r="67">
          <cell r="A67" t="str">
            <v>Hanlon Longwood</v>
          </cell>
          <cell r="B67">
            <v>40613</v>
          </cell>
        </row>
        <row r="68">
          <cell r="A68" t="str">
            <v>Harford - Echodale - Perring Parkway</v>
          </cell>
          <cell r="B68">
            <v>48183.5</v>
          </cell>
        </row>
        <row r="69">
          <cell r="A69" t="str">
            <v>Harlem Park</v>
          </cell>
          <cell r="B69">
            <v>21430</v>
          </cell>
        </row>
        <row r="70">
          <cell r="A70" t="str">
            <v>Harwood</v>
          </cell>
          <cell r="B70">
            <v>41569</v>
          </cell>
        </row>
        <row r="71">
          <cell r="A71" t="str">
            <v>Hillen</v>
          </cell>
          <cell r="B71">
            <v>42683</v>
          </cell>
        </row>
        <row r="72">
          <cell r="A72" t="str">
            <v>Hollins Market</v>
          </cell>
          <cell r="B72">
            <v>32507</v>
          </cell>
        </row>
        <row r="73">
          <cell r="A73" t="str">
            <v>Homeland</v>
          </cell>
          <cell r="B73">
            <v>115797</v>
          </cell>
        </row>
        <row r="74">
          <cell r="A74" t="str">
            <v>Irvington</v>
          </cell>
          <cell r="B74">
            <v>36729.5</v>
          </cell>
        </row>
        <row r="75">
          <cell r="A75" t="str">
            <v>Johnson Square</v>
          </cell>
          <cell r="B75">
            <v>22562</v>
          </cell>
        </row>
        <row r="76">
          <cell r="A76" t="str">
            <v>Joseph Lee</v>
          </cell>
          <cell r="B76">
            <v>49654</v>
          </cell>
        </row>
        <row r="77">
          <cell r="A77" t="str">
            <v>Kendall Ridge</v>
          </cell>
          <cell r="B77">
            <v>125978</v>
          </cell>
        </row>
        <row r="78">
          <cell r="A78" t="str">
            <v>Lake Walker</v>
          </cell>
          <cell r="B78">
            <v>47419</v>
          </cell>
        </row>
        <row r="79">
          <cell r="A79" t="str">
            <v>Lakeland</v>
          </cell>
          <cell r="B79">
            <v>46973</v>
          </cell>
        </row>
        <row r="80">
          <cell r="A80" t="str">
            <v>Langston Hughes</v>
          </cell>
          <cell r="B80">
            <v>28071</v>
          </cell>
        </row>
        <row r="81">
          <cell r="A81" t="str">
            <v>Lansdowne - Baltimore Highlands</v>
          </cell>
          <cell r="B81">
            <v>49337.25</v>
          </cell>
        </row>
        <row r="82">
          <cell r="A82" t="str">
            <v>Lauraville</v>
          </cell>
          <cell r="B82">
            <v>66029</v>
          </cell>
        </row>
        <row r="83">
          <cell r="A83" t="str">
            <v>Lexington</v>
          </cell>
          <cell r="B83">
            <v>29018</v>
          </cell>
        </row>
        <row r="84">
          <cell r="A84" t="str">
            <v>Linthicum Heights</v>
          </cell>
          <cell r="B84">
            <v>86771.666666666672</v>
          </cell>
        </row>
        <row r="85">
          <cell r="A85" t="str">
            <v>Little Italy</v>
          </cell>
          <cell r="B85">
            <v>71048</v>
          </cell>
        </row>
        <row r="86">
          <cell r="A86" t="str">
            <v>Loch Raven</v>
          </cell>
          <cell r="B86">
            <v>46114</v>
          </cell>
        </row>
        <row r="87">
          <cell r="A87" t="str">
            <v>Lochearn</v>
          </cell>
          <cell r="B87">
            <v>61689</v>
          </cell>
        </row>
        <row r="88">
          <cell r="A88" t="str">
            <v>Locust Point</v>
          </cell>
          <cell r="B88">
            <v>115392</v>
          </cell>
        </row>
        <row r="89">
          <cell r="A89" t="str">
            <v>Long Reach</v>
          </cell>
          <cell r="B89">
            <v>82295</v>
          </cell>
        </row>
        <row r="90">
          <cell r="A90" t="str">
            <v>Madison - Eastend</v>
          </cell>
          <cell r="B90">
            <v>26968</v>
          </cell>
        </row>
        <row r="91">
          <cell r="A91" t="str">
            <v>McCulloh Homes</v>
          </cell>
          <cell r="B91">
            <v>13327</v>
          </cell>
        </row>
        <row r="92">
          <cell r="A92" t="str">
            <v>Medfield</v>
          </cell>
          <cell r="B92">
            <v>53998</v>
          </cell>
        </row>
        <row r="93">
          <cell r="A93" t="str">
            <v>Medford - Broening</v>
          </cell>
          <cell r="B93">
            <v>36716</v>
          </cell>
        </row>
        <row r="94">
          <cell r="A94" t="str">
            <v>Mid-Charles</v>
          </cell>
          <cell r="B94">
            <v>200286</v>
          </cell>
        </row>
        <row r="95">
          <cell r="A95" t="str">
            <v>Mid-Govans</v>
          </cell>
          <cell r="B95">
            <v>49926</v>
          </cell>
        </row>
        <row r="96">
          <cell r="A96" t="str">
            <v>Middle River</v>
          </cell>
          <cell r="B96">
            <v>62125</v>
          </cell>
        </row>
        <row r="97">
          <cell r="A97" t="str">
            <v>Midtown Edmondson</v>
          </cell>
          <cell r="B97">
            <v>25279</v>
          </cell>
        </row>
        <row r="98">
          <cell r="A98" t="str">
            <v>Mill Hill</v>
          </cell>
          <cell r="B98">
            <v>19556</v>
          </cell>
        </row>
        <row r="99">
          <cell r="A99" t="str">
            <v>Milton - Montford</v>
          </cell>
          <cell r="B99">
            <v>22082</v>
          </cell>
        </row>
        <row r="100">
          <cell r="A100" t="str">
            <v>Mondawmin</v>
          </cell>
          <cell r="B100">
            <v>35532</v>
          </cell>
        </row>
        <row r="101">
          <cell r="A101" t="str">
            <v>Morrell Park</v>
          </cell>
          <cell r="B101">
            <v>33448.5</v>
          </cell>
        </row>
        <row r="102">
          <cell r="A102" t="str">
            <v>Mosher</v>
          </cell>
          <cell r="B102">
            <v>30861</v>
          </cell>
        </row>
        <row r="103">
          <cell r="A103" t="str">
            <v>Mount Clare</v>
          </cell>
          <cell r="B103">
            <v>22880</v>
          </cell>
        </row>
        <row r="104">
          <cell r="A104" t="str">
            <v>Mount Washington</v>
          </cell>
          <cell r="B104">
            <v>86596</v>
          </cell>
        </row>
        <row r="105">
          <cell r="A105" t="str">
            <v>New Northwood</v>
          </cell>
          <cell r="B105">
            <v>48417</v>
          </cell>
        </row>
        <row r="106">
          <cell r="A106" t="str">
            <v>Normandy</v>
          </cell>
          <cell r="B106">
            <v>73220</v>
          </cell>
        </row>
        <row r="107">
          <cell r="A107" t="str">
            <v>North Harford Road</v>
          </cell>
          <cell r="B107">
            <v>59305.5</v>
          </cell>
        </row>
        <row r="108">
          <cell r="A108" t="str">
            <v>Nottingham</v>
          </cell>
          <cell r="B108">
            <v>60523.5</v>
          </cell>
        </row>
        <row r="109">
          <cell r="A109" t="str">
            <v>NW Community Action</v>
          </cell>
          <cell r="B109">
            <v>26125</v>
          </cell>
        </row>
        <row r="110">
          <cell r="A110" t="str">
            <v>O'Donnell Heights</v>
          </cell>
          <cell r="B110">
            <v>21586</v>
          </cell>
        </row>
        <row r="111">
          <cell r="A111" t="str">
            <v>Old Goucher</v>
          </cell>
          <cell r="B111">
            <v>14861</v>
          </cell>
        </row>
        <row r="112">
          <cell r="A112" t="str">
            <v>Oliver</v>
          </cell>
          <cell r="B112">
            <v>25026</v>
          </cell>
        </row>
        <row r="113">
          <cell r="A113" t="str">
            <v>Park Circle</v>
          </cell>
          <cell r="B113">
            <v>20262</v>
          </cell>
        </row>
        <row r="114">
          <cell r="A114" t="str">
            <v>Parkside</v>
          </cell>
          <cell r="B114">
            <v>38084</v>
          </cell>
        </row>
        <row r="115">
          <cell r="A115" t="str">
            <v>Patterson Park</v>
          </cell>
          <cell r="B115">
            <v>63031</v>
          </cell>
        </row>
        <row r="116">
          <cell r="A116" t="str">
            <v>Penn - Fallsway</v>
          </cell>
          <cell r="B116"/>
        </row>
        <row r="117">
          <cell r="A117" t="str">
            <v>Penn North</v>
          </cell>
          <cell r="B117">
            <v>31458</v>
          </cell>
        </row>
        <row r="118">
          <cell r="A118" t="str">
            <v>Perkins Homes</v>
          </cell>
          <cell r="B118">
            <v>29691</v>
          </cell>
        </row>
        <row r="119">
          <cell r="A119" t="str">
            <v>Perring Loch</v>
          </cell>
          <cell r="B119">
            <v>60821</v>
          </cell>
        </row>
        <row r="120">
          <cell r="A120" t="str">
            <v>Pigtown</v>
          </cell>
          <cell r="B120">
            <v>37479</v>
          </cell>
        </row>
        <row r="121">
          <cell r="A121" t="str">
            <v>Pikesville</v>
          </cell>
          <cell r="B121">
            <v>51702.5</v>
          </cell>
        </row>
        <row r="122">
          <cell r="A122" t="str">
            <v>Pleasant View Gardens</v>
          </cell>
          <cell r="B122">
            <v>12126</v>
          </cell>
        </row>
        <row r="123">
          <cell r="A123" t="str">
            <v>Poppleton</v>
          </cell>
          <cell r="B123">
            <v>18887.5</v>
          </cell>
        </row>
        <row r="124">
          <cell r="A124" t="str">
            <v>Pratt Monroe</v>
          </cell>
          <cell r="B124">
            <v>36368</v>
          </cell>
        </row>
        <row r="125">
          <cell r="A125" t="str">
            <v>Radnor - Winston</v>
          </cell>
          <cell r="B125">
            <v>44111</v>
          </cell>
        </row>
        <row r="126">
          <cell r="A126" t="str">
            <v>Ramblewood</v>
          </cell>
          <cell r="B126">
            <v>48659</v>
          </cell>
        </row>
        <row r="127">
          <cell r="A127" t="str">
            <v>Randallstown</v>
          </cell>
          <cell r="B127">
            <v>59624</v>
          </cell>
        </row>
        <row r="128">
          <cell r="A128" t="str">
            <v>Reisterstown Station</v>
          </cell>
          <cell r="B128">
            <v>39442</v>
          </cell>
        </row>
        <row r="129">
          <cell r="A129" t="str">
            <v>Relay</v>
          </cell>
          <cell r="B129">
            <v>91348</v>
          </cell>
        </row>
        <row r="130">
          <cell r="A130" t="str">
            <v>Remington</v>
          </cell>
          <cell r="B130">
            <v>55275</v>
          </cell>
        </row>
        <row r="131">
          <cell r="A131" t="str">
            <v>Reservoir Hill</v>
          </cell>
          <cell r="B131">
            <v>31753.5</v>
          </cell>
        </row>
        <row r="132">
          <cell r="A132" t="str">
            <v>Riverside</v>
          </cell>
          <cell r="B132">
            <v>105091</v>
          </cell>
        </row>
        <row r="133">
          <cell r="A133" t="str">
            <v>Riverside Park</v>
          </cell>
          <cell r="B133">
            <v>105703</v>
          </cell>
        </row>
        <row r="134">
          <cell r="A134" t="str">
            <v>Rognel Heights</v>
          </cell>
          <cell r="B134">
            <v>40261</v>
          </cell>
        </row>
        <row r="135">
          <cell r="A135" t="str">
            <v>Roland Park</v>
          </cell>
          <cell r="B135">
            <v>116807</v>
          </cell>
        </row>
        <row r="136">
          <cell r="A136" t="str">
            <v>Rosedale</v>
          </cell>
          <cell r="B136">
            <v>65903.375</v>
          </cell>
        </row>
        <row r="137">
          <cell r="A137" t="str">
            <v>Rosemont</v>
          </cell>
          <cell r="B137">
            <v>31665</v>
          </cell>
        </row>
        <row r="138">
          <cell r="A138" t="str">
            <v>Saint Joseph's</v>
          </cell>
          <cell r="B138">
            <v>21808</v>
          </cell>
        </row>
        <row r="139">
          <cell r="A139" t="str">
            <v>Sandtown-Winchester</v>
          </cell>
          <cell r="B139">
            <v>26369.75</v>
          </cell>
        </row>
        <row r="140">
          <cell r="A140" t="str">
            <v>Shipley Hill</v>
          </cell>
          <cell r="B140">
            <v>25923</v>
          </cell>
        </row>
        <row r="141">
          <cell r="A141" t="str">
            <v>South Baltimore</v>
          </cell>
          <cell r="B141">
            <v>102382</v>
          </cell>
        </row>
        <row r="142">
          <cell r="A142" t="str">
            <v>Sparrows Point</v>
          </cell>
          <cell r="B142">
            <v>69227</v>
          </cell>
        </row>
        <row r="143">
          <cell r="A143" t="str">
            <v>Taylor Village</v>
          </cell>
          <cell r="B143">
            <v>131293</v>
          </cell>
        </row>
        <row r="144">
          <cell r="A144" t="str">
            <v>Tuscany - Canterbury</v>
          </cell>
          <cell r="B144">
            <v>61904</v>
          </cell>
        </row>
        <row r="145">
          <cell r="A145" t="str">
            <v>Upper Fells Point</v>
          </cell>
          <cell r="B145">
            <v>75610.333333333328</v>
          </cell>
        </row>
        <row r="146">
          <cell r="A146" t="str">
            <v>Upton</v>
          </cell>
          <cell r="B146">
            <v>20708.5</v>
          </cell>
        </row>
        <row r="147">
          <cell r="A147" t="str">
            <v>Violetville</v>
          </cell>
          <cell r="B147">
            <v>35568</v>
          </cell>
        </row>
        <row r="148">
          <cell r="A148" t="str">
            <v>Walbrook</v>
          </cell>
          <cell r="B148">
            <v>38172</v>
          </cell>
        </row>
        <row r="149">
          <cell r="A149" t="str">
            <v>Waltherson</v>
          </cell>
          <cell r="B149">
            <v>64517.5</v>
          </cell>
        </row>
        <row r="150">
          <cell r="A150" t="str">
            <v>West Elkridge</v>
          </cell>
          <cell r="B150">
            <v>121179</v>
          </cell>
        </row>
        <row r="151">
          <cell r="A151" t="str">
            <v>West Forest Park</v>
          </cell>
          <cell r="B151">
            <v>39711</v>
          </cell>
        </row>
        <row r="152">
          <cell r="A152" t="str">
            <v>Westgate</v>
          </cell>
          <cell r="B152">
            <v>55872</v>
          </cell>
        </row>
        <row r="153">
          <cell r="A153" t="str">
            <v>Westport</v>
          </cell>
          <cell r="B153">
            <v>30243</v>
          </cell>
        </row>
        <row r="154">
          <cell r="A154" t="str">
            <v>Windsor Hills</v>
          </cell>
          <cell r="B154">
            <v>52833</v>
          </cell>
        </row>
        <row r="155">
          <cell r="A155" t="str">
            <v>Windsor Mill</v>
          </cell>
          <cell r="B155">
            <v>64049.142857142855</v>
          </cell>
        </row>
        <row r="156">
          <cell r="A156" t="str">
            <v>Winston - Govans</v>
          </cell>
          <cell r="B156">
            <v>33678</v>
          </cell>
        </row>
        <row r="157">
          <cell r="A157" t="str">
            <v>Woodberry</v>
          </cell>
          <cell r="B157">
            <v>78880</v>
          </cell>
        </row>
        <row r="158">
          <cell r="A158" t="str">
            <v>Woodbrook</v>
          </cell>
          <cell r="B158">
            <v>34769</v>
          </cell>
        </row>
        <row r="159">
          <cell r="A159" t="str">
            <v>Woodlawn</v>
          </cell>
          <cell r="B159">
            <v>62026.666666666664</v>
          </cell>
        </row>
        <row r="160">
          <cell r="A160" t="str">
            <v>Woodring</v>
          </cell>
          <cell r="B160">
            <v>62665</v>
          </cell>
        </row>
        <row r="161">
          <cell r="A161" t="str">
            <v>Yale Heights</v>
          </cell>
          <cell r="B161">
            <v>37650</v>
          </cell>
        </row>
      </sheetData>
      <sheetData sheetId="3">
        <row r="2">
          <cell r="A2" t="str">
            <v>Abell</v>
          </cell>
          <cell r="B2">
            <v>10</v>
          </cell>
        </row>
        <row r="3">
          <cell r="A3" t="str">
            <v>Allendale</v>
          </cell>
          <cell r="B3">
            <v>70</v>
          </cell>
        </row>
        <row r="4">
          <cell r="A4" t="str">
            <v>Arcadia</v>
          </cell>
          <cell r="B4">
            <v>9</v>
          </cell>
        </row>
        <row r="5">
          <cell r="A5" t="str">
            <v>Arlington</v>
          </cell>
          <cell r="B5">
            <v>147</v>
          </cell>
        </row>
        <row r="6">
          <cell r="A6" t="str">
            <v>Ashburton</v>
          </cell>
          <cell r="B6">
            <v>6</v>
          </cell>
        </row>
        <row r="7">
          <cell r="A7" t="str">
            <v>Baltimore Highlands</v>
          </cell>
          <cell r="B7">
            <v>46</v>
          </cell>
        </row>
        <row r="8">
          <cell r="A8" t="str">
            <v>Barclay</v>
          </cell>
          <cell r="B8">
            <v>102</v>
          </cell>
        </row>
        <row r="9">
          <cell r="A9" t="str">
            <v>Bayview</v>
          </cell>
          <cell r="B9">
            <v>1</v>
          </cell>
        </row>
        <row r="10">
          <cell r="A10" t="str">
            <v>Beechfield</v>
          </cell>
          <cell r="B10">
            <v>12</v>
          </cell>
        </row>
        <row r="11">
          <cell r="A11" t="str">
            <v>Belair-Edison</v>
          </cell>
          <cell r="B11">
            <v>153</v>
          </cell>
        </row>
        <row r="12">
          <cell r="A12" t="str">
            <v>Belair-Parkside</v>
          </cell>
          <cell r="B12">
            <v>4</v>
          </cell>
        </row>
        <row r="13">
          <cell r="A13" t="str">
            <v>Belvedere</v>
          </cell>
          <cell r="B13">
            <v>3</v>
          </cell>
        </row>
        <row r="14">
          <cell r="A14" t="str">
            <v>Berea</v>
          </cell>
          <cell r="B14">
            <v>209</v>
          </cell>
        </row>
        <row r="15">
          <cell r="A15" t="str">
            <v>Better Waverly</v>
          </cell>
          <cell r="B15">
            <v>105</v>
          </cell>
        </row>
        <row r="16">
          <cell r="A16" t="str">
            <v>Biddle Street</v>
          </cell>
          <cell r="B16">
            <v>118</v>
          </cell>
        </row>
        <row r="17">
          <cell r="A17" t="str">
            <v>Bolton Hill</v>
          </cell>
          <cell r="B17">
            <v>3</v>
          </cell>
        </row>
        <row r="18">
          <cell r="A18" t="str">
            <v>Boyd-Booth</v>
          </cell>
          <cell r="B18">
            <v>181</v>
          </cell>
        </row>
        <row r="19">
          <cell r="A19" t="str">
            <v>Brewers Hill</v>
          </cell>
          <cell r="B19">
            <v>5</v>
          </cell>
        </row>
        <row r="20">
          <cell r="A20" t="str">
            <v>Bridgeview/Greenlawn</v>
          </cell>
          <cell r="B20">
            <v>43</v>
          </cell>
        </row>
        <row r="21">
          <cell r="A21" t="str">
            <v>Broadway East</v>
          </cell>
          <cell r="B21">
            <v>1110</v>
          </cell>
        </row>
        <row r="22">
          <cell r="A22" t="str">
            <v>Broening Manor</v>
          </cell>
          <cell r="B22">
            <v>9</v>
          </cell>
        </row>
        <row r="23">
          <cell r="A23" t="str">
            <v>Brooklyn</v>
          </cell>
          <cell r="B23">
            <v>219</v>
          </cell>
        </row>
        <row r="24">
          <cell r="A24" t="str">
            <v>Burleith-Leighton</v>
          </cell>
          <cell r="B24">
            <v>8</v>
          </cell>
        </row>
        <row r="25">
          <cell r="A25" t="str">
            <v>Butcher's Hill</v>
          </cell>
          <cell r="B25">
            <v>9</v>
          </cell>
        </row>
        <row r="26">
          <cell r="A26" t="str">
            <v>Callaway-Garrison</v>
          </cell>
          <cell r="B26">
            <v>21</v>
          </cell>
        </row>
        <row r="27">
          <cell r="A27" t="str">
            <v>Cameron Village</v>
          </cell>
          <cell r="B27">
            <v>6</v>
          </cell>
        </row>
        <row r="28">
          <cell r="A28" t="str">
            <v>Canton</v>
          </cell>
          <cell r="B28">
            <v>22</v>
          </cell>
        </row>
        <row r="29">
          <cell r="A29" t="str">
            <v>CARE</v>
          </cell>
          <cell r="B29">
            <v>65</v>
          </cell>
        </row>
        <row r="30">
          <cell r="A30" t="str">
            <v>Carroll - Camden Industrial Area</v>
          </cell>
          <cell r="B30">
            <v>2</v>
          </cell>
        </row>
        <row r="31">
          <cell r="A31" t="str">
            <v>Carroll-South Hilton</v>
          </cell>
          <cell r="B31">
            <v>73</v>
          </cell>
        </row>
        <row r="32">
          <cell r="A32" t="str">
            <v>Carrollton Ridge</v>
          </cell>
          <cell r="B32">
            <v>788</v>
          </cell>
        </row>
        <row r="33">
          <cell r="A33" t="str">
            <v>Cedarcroft</v>
          </cell>
          <cell r="B33">
            <v>1</v>
          </cell>
        </row>
        <row r="34">
          <cell r="A34" t="str">
            <v>Cedmont</v>
          </cell>
          <cell r="B34">
            <v>14</v>
          </cell>
        </row>
        <row r="35">
          <cell r="A35" t="str">
            <v>Cedonia</v>
          </cell>
          <cell r="B35">
            <v>3</v>
          </cell>
        </row>
        <row r="36">
          <cell r="A36" t="str">
            <v>Central Forest Park</v>
          </cell>
          <cell r="B36">
            <v>23</v>
          </cell>
        </row>
        <row r="37">
          <cell r="A37" t="str">
            <v>Central Park Heights</v>
          </cell>
          <cell r="B37">
            <v>557</v>
          </cell>
        </row>
        <row r="38">
          <cell r="A38" t="str">
            <v>Charles North</v>
          </cell>
          <cell r="B38">
            <v>11</v>
          </cell>
        </row>
        <row r="39">
          <cell r="A39" t="str">
            <v>Charles Village</v>
          </cell>
          <cell r="B39">
            <v>15</v>
          </cell>
        </row>
        <row r="40">
          <cell r="A40" t="str">
            <v>Cherry Hill</v>
          </cell>
          <cell r="B40">
            <v>59</v>
          </cell>
        </row>
        <row r="41">
          <cell r="A41" t="str">
            <v>Chinquapin Park</v>
          </cell>
          <cell r="B41">
            <v>1</v>
          </cell>
        </row>
        <row r="42">
          <cell r="A42" t="str">
            <v>Clifton Park</v>
          </cell>
          <cell r="B42">
            <v>2</v>
          </cell>
        </row>
        <row r="43">
          <cell r="A43" t="str">
            <v>Coldstream Homestead Montebello</v>
          </cell>
          <cell r="B43">
            <v>455</v>
          </cell>
        </row>
        <row r="44">
          <cell r="A44" t="str">
            <v>Concerned Citizens Of Forest Park</v>
          </cell>
          <cell r="B44">
            <v>33</v>
          </cell>
        </row>
        <row r="45">
          <cell r="A45" t="str">
            <v>Coppin Heights/Ash-Co-East</v>
          </cell>
          <cell r="B45">
            <v>211</v>
          </cell>
        </row>
        <row r="46">
          <cell r="A46" t="str">
            <v>Cross Country</v>
          </cell>
          <cell r="B46">
            <v>2</v>
          </cell>
        </row>
        <row r="47">
          <cell r="A47" t="str">
            <v>Curtis Bay</v>
          </cell>
          <cell r="B47">
            <v>131</v>
          </cell>
        </row>
        <row r="48">
          <cell r="A48" t="str">
            <v>Cylburn</v>
          </cell>
          <cell r="B48">
            <v>25</v>
          </cell>
        </row>
        <row r="49">
          <cell r="A49" t="str">
            <v>Darley Park</v>
          </cell>
          <cell r="B49">
            <v>104</v>
          </cell>
        </row>
        <row r="50">
          <cell r="A50" t="str">
            <v>Dolfield</v>
          </cell>
          <cell r="B50">
            <v>17</v>
          </cell>
        </row>
        <row r="51">
          <cell r="A51" t="str">
            <v>Dorchester</v>
          </cell>
          <cell r="B51">
            <v>33</v>
          </cell>
        </row>
        <row r="52">
          <cell r="A52" t="str">
            <v>Downtown</v>
          </cell>
          <cell r="B52">
            <v>71</v>
          </cell>
        </row>
        <row r="53">
          <cell r="A53" t="str">
            <v>Druid Heights</v>
          </cell>
          <cell r="B53">
            <v>207</v>
          </cell>
        </row>
        <row r="54">
          <cell r="A54" t="str">
            <v>East Arlington</v>
          </cell>
          <cell r="B54">
            <v>7</v>
          </cell>
        </row>
        <row r="55">
          <cell r="A55" t="str">
            <v>East Baltimore Midway</v>
          </cell>
          <cell r="B55">
            <v>409</v>
          </cell>
        </row>
        <row r="56">
          <cell r="A56" t="str">
            <v>Easterwood</v>
          </cell>
          <cell r="B56">
            <v>175</v>
          </cell>
        </row>
        <row r="57">
          <cell r="A57" t="str">
            <v>Edgewood</v>
          </cell>
          <cell r="B57">
            <v>83</v>
          </cell>
        </row>
        <row r="58">
          <cell r="A58" t="str">
            <v>Edmondson Village</v>
          </cell>
          <cell r="B58">
            <v>33</v>
          </cell>
        </row>
        <row r="59">
          <cell r="A59" t="str">
            <v>Ednor Gardens-Lakeside</v>
          </cell>
          <cell r="B59">
            <v>14</v>
          </cell>
        </row>
        <row r="60">
          <cell r="A60" t="str">
            <v>Ellwood Park/Monument</v>
          </cell>
          <cell r="B60">
            <v>180</v>
          </cell>
        </row>
        <row r="61">
          <cell r="A61" t="str">
            <v>Evergreen Lawn</v>
          </cell>
          <cell r="B61">
            <v>23</v>
          </cell>
        </row>
        <row r="62">
          <cell r="A62" t="str">
            <v>Evesham Park</v>
          </cell>
          <cell r="B62">
            <v>1</v>
          </cell>
        </row>
        <row r="63">
          <cell r="A63" t="str">
            <v>Fairfield Area</v>
          </cell>
          <cell r="B63">
            <v>2</v>
          </cell>
        </row>
        <row r="64">
          <cell r="A64" t="str">
            <v>Fairmont</v>
          </cell>
          <cell r="B64">
            <v>8</v>
          </cell>
        </row>
        <row r="65">
          <cell r="A65" t="str">
            <v>Fallstaff</v>
          </cell>
          <cell r="B65">
            <v>4</v>
          </cell>
        </row>
        <row r="66">
          <cell r="A66" t="str">
            <v>Federal Hill</v>
          </cell>
          <cell r="B66">
            <v>2</v>
          </cell>
        </row>
        <row r="67">
          <cell r="A67" t="str">
            <v>Fells Point</v>
          </cell>
          <cell r="B67">
            <v>20</v>
          </cell>
        </row>
        <row r="68">
          <cell r="A68" t="str">
            <v>Forest Park</v>
          </cell>
          <cell r="B68">
            <v>31</v>
          </cell>
        </row>
        <row r="69">
          <cell r="A69" t="str">
            <v>Forest Park Golf Course</v>
          </cell>
          <cell r="B69">
            <v>1</v>
          </cell>
        </row>
        <row r="70">
          <cell r="A70" t="str">
            <v>Four By Four</v>
          </cell>
          <cell r="B70">
            <v>85</v>
          </cell>
        </row>
        <row r="71">
          <cell r="A71" t="str">
            <v>Frankford</v>
          </cell>
          <cell r="B71">
            <v>34</v>
          </cell>
        </row>
        <row r="72">
          <cell r="A72" t="str">
            <v>Franklin Square</v>
          </cell>
          <cell r="B72">
            <v>350</v>
          </cell>
        </row>
        <row r="73">
          <cell r="A73" t="str">
            <v>Franklintown</v>
          </cell>
          <cell r="B73">
            <v>5</v>
          </cell>
        </row>
        <row r="74">
          <cell r="A74" t="str">
            <v>Franklintown Road</v>
          </cell>
          <cell r="B74">
            <v>178</v>
          </cell>
        </row>
        <row r="75">
          <cell r="A75" t="str">
            <v>Garwyn Oaks</v>
          </cell>
          <cell r="B75">
            <v>13</v>
          </cell>
        </row>
        <row r="76">
          <cell r="A76" t="str">
            <v>Gay Street</v>
          </cell>
          <cell r="B76">
            <v>51</v>
          </cell>
        </row>
        <row r="77">
          <cell r="A77" t="str">
            <v>Glen</v>
          </cell>
          <cell r="B77">
            <v>13</v>
          </cell>
        </row>
        <row r="78">
          <cell r="A78" t="str">
            <v>Glen Oaks</v>
          </cell>
          <cell r="B78">
            <v>2</v>
          </cell>
        </row>
        <row r="79">
          <cell r="A79" t="str">
            <v>Glenham-Belhar</v>
          </cell>
          <cell r="B79">
            <v>24</v>
          </cell>
        </row>
        <row r="80">
          <cell r="A80" t="str">
            <v>Graceland Park</v>
          </cell>
          <cell r="B80">
            <v>9</v>
          </cell>
        </row>
        <row r="81">
          <cell r="A81" t="str">
            <v>Greektown</v>
          </cell>
          <cell r="B81">
            <v>9</v>
          </cell>
        </row>
        <row r="82">
          <cell r="A82" t="str">
            <v>Greenmount West</v>
          </cell>
          <cell r="B82">
            <v>24</v>
          </cell>
        </row>
        <row r="83">
          <cell r="A83" t="str">
            <v>Greenspring</v>
          </cell>
          <cell r="B83">
            <v>183</v>
          </cell>
        </row>
        <row r="84">
          <cell r="A84" t="str">
            <v>Grove Park</v>
          </cell>
          <cell r="B84">
            <v>6</v>
          </cell>
        </row>
        <row r="85">
          <cell r="A85" t="str">
            <v>Guilford</v>
          </cell>
          <cell r="B85">
            <v>4</v>
          </cell>
        </row>
        <row r="86">
          <cell r="A86" t="str">
            <v>Gwynns Falls</v>
          </cell>
          <cell r="B86">
            <v>41</v>
          </cell>
        </row>
        <row r="87">
          <cell r="A87" t="str">
            <v>Gwynns Falls/Leakin Park</v>
          </cell>
          <cell r="B87">
            <v>1</v>
          </cell>
        </row>
        <row r="88">
          <cell r="A88" t="str">
            <v>Hamilton Hills</v>
          </cell>
          <cell r="B88">
            <v>19</v>
          </cell>
        </row>
        <row r="89">
          <cell r="A89" t="str">
            <v>Hampden</v>
          </cell>
          <cell r="B89">
            <v>33</v>
          </cell>
        </row>
        <row r="90">
          <cell r="A90" t="str">
            <v>Hanlon-Longwood</v>
          </cell>
          <cell r="B90">
            <v>57</v>
          </cell>
        </row>
        <row r="91">
          <cell r="A91" t="str">
            <v>Harlem Park</v>
          </cell>
          <cell r="B91">
            <v>650</v>
          </cell>
        </row>
        <row r="92">
          <cell r="A92" t="str">
            <v>Harwood</v>
          </cell>
          <cell r="B92">
            <v>30</v>
          </cell>
        </row>
        <row r="93">
          <cell r="A93" t="str">
            <v>Heritage Crossing</v>
          </cell>
          <cell r="B93">
            <v>2</v>
          </cell>
        </row>
        <row r="94">
          <cell r="A94" t="str">
            <v>Highlandtown</v>
          </cell>
          <cell r="B94">
            <v>26</v>
          </cell>
        </row>
        <row r="95">
          <cell r="A95" t="str">
            <v>Hillen</v>
          </cell>
          <cell r="B95">
            <v>13</v>
          </cell>
        </row>
        <row r="96">
          <cell r="A96" t="str">
            <v>Hoes Heights</v>
          </cell>
          <cell r="B96">
            <v>2</v>
          </cell>
        </row>
        <row r="97">
          <cell r="A97" t="str">
            <v>Hollins Market</v>
          </cell>
          <cell r="B97">
            <v>64</v>
          </cell>
        </row>
        <row r="98">
          <cell r="A98" t="str">
            <v>Homeland</v>
          </cell>
          <cell r="B98">
            <v>2</v>
          </cell>
        </row>
        <row r="99">
          <cell r="A99" t="str">
            <v>Howard Park</v>
          </cell>
          <cell r="B99">
            <v>43</v>
          </cell>
        </row>
        <row r="100">
          <cell r="A100" t="str">
            <v>Hunting Ridge</v>
          </cell>
          <cell r="B100">
            <v>3</v>
          </cell>
        </row>
        <row r="101">
          <cell r="A101" t="str">
            <v>Idlewood</v>
          </cell>
          <cell r="B101">
            <v>5</v>
          </cell>
        </row>
        <row r="102">
          <cell r="A102" t="str">
            <v>Irvington</v>
          </cell>
          <cell r="B102">
            <v>50</v>
          </cell>
        </row>
        <row r="103">
          <cell r="A103" t="str">
            <v>Johnston Square</v>
          </cell>
          <cell r="B103">
            <v>219</v>
          </cell>
        </row>
        <row r="104">
          <cell r="A104" t="str">
            <v>Jonestown</v>
          </cell>
          <cell r="B104">
            <v>11</v>
          </cell>
        </row>
        <row r="105">
          <cell r="A105" t="str">
            <v>Kenilworth Park</v>
          </cell>
          <cell r="B105">
            <v>7</v>
          </cell>
        </row>
        <row r="106">
          <cell r="A106" t="str">
            <v>Kernewood</v>
          </cell>
          <cell r="B106">
            <v>11</v>
          </cell>
        </row>
        <row r="107">
          <cell r="A107" t="str">
            <v>Kresson</v>
          </cell>
          <cell r="B107">
            <v>8</v>
          </cell>
        </row>
        <row r="108">
          <cell r="A108" t="str">
            <v>Lake Walker</v>
          </cell>
          <cell r="B108">
            <v>5</v>
          </cell>
        </row>
        <row r="109">
          <cell r="A109" t="str">
            <v>Lakeland</v>
          </cell>
          <cell r="B109">
            <v>32</v>
          </cell>
        </row>
        <row r="110">
          <cell r="A110" t="str">
            <v>Langston Hughes</v>
          </cell>
          <cell r="B110">
            <v>73</v>
          </cell>
        </row>
        <row r="111">
          <cell r="A111" t="str">
            <v>Lauraville</v>
          </cell>
          <cell r="B111">
            <v>18</v>
          </cell>
        </row>
        <row r="112">
          <cell r="A112" t="str">
            <v>Levindale</v>
          </cell>
          <cell r="B112">
            <v>2</v>
          </cell>
        </row>
        <row r="113">
          <cell r="A113" t="str">
            <v>Liberty Square</v>
          </cell>
          <cell r="B113">
            <v>12</v>
          </cell>
        </row>
        <row r="114">
          <cell r="A114" t="str">
            <v>Little Italy</v>
          </cell>
          <cell r="B114">
            <v>5</v>
          </cell>
        </row>
        <row r="115">
          <cell r="A115" t="str">
            <v>Loch Raven</v>
          </cell>
          <cell r="B115">
            <v>9</v>
          </cell>
        </row>
        <row r="116">
          <cell r="A116" t="str">
            <v>Locust Point</v>
          </cell>
          <cell r="B116">
            <v>2</v>
          </cell>
        </row>
        <row r="117">
          <cell r="A117" t="str">
            <v>Lower Edmondson Village</v>
          </cell>
          <cell r="B117">
            <v>33</v>
          </cell>
        </row>
        <row r="118">
          <cell r="A118" t="str">
            <v>Lucille Park</v>
          </cell>
          <cell r="B118">
            <v>43</v>
          </cell>
        </row>
        <row r="119">
          <cell r="A119" t="str">
            <v>Madison Park</v>
          </cell>
          <cell r="B119">
            <v>23</v>
          </cell>
        </row>
        <row r="120">
          <cell r="A120" t="str">
            <v>Madison-Eastend</v>
          </cell>
          <cell r="B120">
            <v>144</v>
          </cell>
        </row>
        <row r="121">
          <cell r="A121" t="str">
            <v>Mayfield</v>
          </cell>
          <cell r="B121">
            <v>1</v>
          </cell>
        </row>
        <row r="122">
          <cell r="A122" t="str">
            <v>McElderry Park</v>
          </cell>
          <cell r="B122">
            <v>269</v>
          </cell>
        </row>
        <row r="123">
          <cell r="A123" t="str">
            <v>Medford</v>
          </cell>
          <cell r="B123">
            <v>1</v>
          </cell>
        </row>
        <row r="124">
          <cell r="A124" t="str">
            <v>Mid-Govans</v>
          </cell>
          <cell r="B124">
            <v>16</v>
          </cell>
        </row>
        <row r="125">
          <cell r="A125" t="str">
            <v>Mid-Town Belvedere</v>
          </cell>
          <cell r="B125">
            <v>8</v>
          </cell>
        </row>
        <row r="126">
          <cell r="A126" t="str">
            <v>Middle East</v>
          </cell>
          <cell r="B126">
            <v>231</v>
          </cell>
        </row>
        <row r="127">
          <cell r="A127" t="str">
            <v>Midtown-Edmondson</v>
          </cell>
          <cell r="B127">
            <v>433</v>
          </cell>
        </row>
        <row r="128">
          <cell r="A128" t="str">
            <v>Millhill</v>
          </cell>
          <cell r="B128">
            <v>136</v>
          </cell>
        </row>
        <row r="129">
          <cell r="A129" t="str">
            <v>Milton-Montford</v>
          </cell>
          <cell r="B129">
            <v>155</v>
          </cell>
        </row>
        <row r="130">
          <cell r="A130" t="str">
            <v>Mondawmin</v>
          </cell>
          <cell r="B130">
            <v>303</v>
          </cell>
        </row>
        <row r="131">
          <cell r="A131" t="str">
            <v>Moravia-Walther</v>
          </cell>
          <cell r="B131">
            <v>1</v>
          </cell>
        </row>
        <row r="132">
          <cell r="A132" t="str">
            <v>Morrell Park</v>
          </cell>
          <cell r="B132">
            <v>49</v>
          </cell>
        </row>
        <row r="133">
          <cell r="A133" t="str">
            <v>Mosher</v>
          </cell>
          <cell r="B133">
            <v>215</v>
          </cell>
        </row>
        <row r="134">
          <cell r="A134" t="str">
            <v>Mount Holly</v>
          </cell>
          <cell r="B134">
            <v>51</v>
          </cell>
        </row>
        <row r="135">
          <cell r="A135" t="str">
            <v>Mount Vernon</v>
          </cell>
          <cell r="B135">
            <v>7</v>
          </cell>
        </row>
        <row r="136">
          <cell r="A136" t="str">
            <v>Mount Washington</v>
          </cell>
          <cell r="B136">
            <v>5</v>
          </cell>
        </row>
        <row r="137">
          <cell r="A137" t="str">
            <v>Mount Winans</v>
          </cell>
          <cell r="B137">
            <v>15</v>
          </cell>
        </row>
        <row r="138">
          <cell r="A138" t="str">
            <v>New Northwood</v>
          </cell>
          <cell r="B138">
            <v>3</v>
          </cell>
        </row>
        <row r="139">
          <cell r="A139" t="str">
            <v>New Southwest/Mount Clare</v>
          </cell>
          <cell r="B139">
            <v>297</v>
          </cell>
        </row>
        <row r="140">
          <cell r="A140" t="str">
            <v>North Harford Road</v>
          </cell>
          <cell r="B140">
            <v>10</v>
          </cell>
        </row>
        <row r="141">
          <cell r="A141" t="str">
            <v>Northwest Community Action</v>
          </cell>
          <cell r="B141">
            <v>192</v>
          </cell>
        </row>
        <row r="142">
          <cell r="A142" t="str">
            <v>Oakenshawe</v>
          </cell>
          <cell r="B142">
            <v>6</v>
          </cell>
        </row>
        <row r="143">
          <cell r="A143" t="str">
            <v>Old Goucher</v>
          </cell>
          <cell r="B143">
            <v>1</v>
          </cell>
        </row>
        <row r="144">
          <cell r="A144" t="str">
            <v>Oldtown</v>
          </cell>
          <cell r="B144">
            <v>47</v>
          </cell>
        </row>
        <row r="145">
          <cell r="A145" t="str">
            <v>Oliver</v>
          </cell>
          <cell r="B145">
            <v>535</v>
          </cell>
        </row>
        <row r="146">
          <cell r="A146" t="str">
            <v>Orangeville</v>
          </cell>
          <cell r="B146">
            <v>3</v>
          </cell>
        </row>
        <row r="147">
          <cell r="A147" t="str">
            <v>Otterbein</v>
          </cell>
          <cell r="B147">
            <v>1</v>
          </cell>
        </row>
        <row r="148">
          <cell r="A148" t="str">
            <v>Overlea</v>
          </cell>
          <cell r="B148">
            <v>5</v>
          </cell>
        </row>
        <row r="149">
          <cell r="A149" t="str">
            <v>Panway/Braddish Avenue</v>
          </cell>
          <cell r="B149">
            <v>16</v>
          </cell>
        </row>
        <row r="150">
          <cell r="A150" t="str">
            <v>Park Circle</v>
          </cell>
          <cell r="B150">
            <v>208</v>
          </cell>
        </row>
        <row r="151">
          <cell r="A151" t="str">
            <v>Parklane</v>
          </cell>
          <cell r="B151">
            <v>27</v>
          </cell>
        </row>
        <row r="152">
          <cell r="A152" t="str">
            <v>Parkside</v>
          </cell>
          <cell r="B152">
            <v>4</v>
          </cell>
        </row>
        <row r="153">
          <cell r="A153" t="str">
            <v>Parkview/Woodbrook</v>
          </cell>
          <cell r="B153">
            <v>144</v>
          </cell>
        </row>
        <row r="154">
          <cell r="A154" t="str">
            <v>Patterson Park Neighborhood</v>
          </cell>
          <cell r="B154">
            <v>32</v>
          </cell>
        </row>
        <row r="155">
          <cell r="A155" t="str">
            <v>Patterson Place</v>
          </cell>
          <cell r="B155">
            <v>8</v>
          </cell>
        </row>
        <row r="156">
          <cell r="A156" t="str">
            <v>Pen Lucy</v>
          </cell>
          <cell r="B156">
            <v>46</v>
          </cell>
        </row>
        <row r="157">
          <cell r="A157" t="str">
            <v>Penn North</v>
          </cell>
          <cell r="B157">
            <v>327</v>
          </cell>
        </row>
        <row r="158">
          <cell r="A158" t="str">
            <v>Penn-Fallsway</v>
          </cell>
          <cell r="B158">
            <v>1</v>
          </cell>
        </row>
        <row r="159">
          <cell r="A159" t="str">
            <v>Penrose/Fayette Street Outreach</v>
          </cell>
          <cell r="B159">
            <v>369</v>
          </cell>
        </row>
        <row r="160">
          <cell r="A160" t="str">
            <v>Perring Loch</v>
          </cell>
          <cell r="B160">
            <v>3</v>
          </cell>
        </row>
        <row r="161">
          <cell r="A161" t="str">
            <v>Pimlico Good Neighbors</v>
          </cell>
          <cell r="B161">
            <v>23</v>
          </cell>
        </row>
        <row r="162">
          <cell r="A162" t="str">
            <v>Pleasant View Gardens</v>
          </cell>
          <cell r="B162">
            <v>2</v>
          </cell>
        </row>
        <row r="163">
          <cell r="A163" t="str">
            <v>Poppleton</v>
          </cell>
          <cell r="B163">
            <v>108</v>
          </cell>
        </row>
        <row r="164">
          <cell r="A164" t="str">
            <v>Pulaski Industrial Area</v>
          </cell>
          <cell r="B164">
            <v>8</v>
          </cell>
        </row>
        <row r="165">
          <cell r="A165" t="str">
            <v>Radnor-Winston</v>
          </cell>
          <cell r="B165">
            <v>1</v>
          </cell>
        </row>
        <row r="166">
          <cell r="A166" t="str">
            <v>Ramblewood</v>
          </cell>
          <cell r="B166">
            <v>6</v>
          </cell>
        </row>
        <row r="167">
          <cell r="A167" t="str">
            <v>Reisterstown Station</v>
          </cell>
          <cell r="B167">
            <v>4</v>
          </cell>
        </row>
        <row r="168">
          <cell r="A168" t="str">
            <v>Remington</v>
          </cell>
          <cell r="B168">
            <v>22</v>
          </cell>
        </row>
        <row r="169">
          <cell r="A169" t="str">
            <v>Reservoir Hill</v>
          </cell>
          <cell r="B169">
            <v>109</v>
          </cell>
        </row>
        <row r="170">
          <cell r="A170" t="str">
            <v>Richnor Springs</v>
          </cell>
          <cell r="B170">
            <v>15</v>
          </cell>
        </row>
        <row r="171">
          <cell r="A171" t="str">
            <v>Ridgely's Delight</v>
          </cell>
          <cell r="B171">
            <v>4</v>
          </cell>
        </row>
        <row r="172">
          <cell r="A172" t="str">
            <v>Riverside</v>
          </cell>
          <cell r="B172">
            <v>10</v>
          </cell>
        </row>
        <row r="173">
          <cell r="A173" t="str">
            <v>Rognel Heights</v>
          </cell>
          <cell r="B173">
            <v>13</v>
          </cell>
        </row>
        <row r="174">
          <cell r="A174" t="str">
            <v>Roland Park</v>
          </cell>
          <cell r="B174">
            <v>4</v>
          </cell>
        </row>
        <row r="175">
          <cell r="A175" t="str">
            <v>Rosebank</v>
          </cell>
          <cell r="B175">
            <v>2</v>
          </cell>
        </row>
        <row r="176">
          <cell r="A176" t="str">
            <v>Rosemont</v>
          </cell>
          <cell r="B176">
            <v>131</v>
          </cell>
        </row>
        <row r="177">
          <cell r="A177" t="str">
            <v>Rosemont East</v>
          </cell>
          <cell r="B177">
            <v>4</v>
          </cell>
        </row>
        <row r="178">
          <cell r="A178" t="str">
            <v>Rosemont Homeowners/Tenants</v>
          </cell>
          <cell r="B178">
            <v>96</v>
          </cell>
        </row>
        <row r="179">
          <cell r="A179" t="str">
            <v>Saint Helena</v>
          </cell>
          <cell r="B179">
            <v>7</v>
          </cell>
        </row>
        <row r="180">
          <cell r="A180" t="str">
            <v>Saint Josephs</v>
          </cell>
          <cell r="B180">
            <v>93</v>
          </cell>
        </row>
        <row r="181">
          <cell r="A181" t="str">
            <v>Saint Paul</v>
          </cell>
          <cell r="B181">
            <v>3</v>
          </cell>
        </row>
        <row r="182">
          <cell r="A182" t="str">
            <v>Sandtown-Winchester</v>
          </cell>
          <cell r="B182">
            <v>778</v>
          </cell>
        </row>
        <row r="183">
          <cell r="A183" t="str">
            <v>Seton Hill</v>
          </cell>
          <cell r="B183">
            <v>4</v>
          </cell>
        </row>
        <row r="184">
          <cell r="A184" t="str">
            <v>Sharp-Leadenhall</v>
          </cell>
          <cell r="B184">
            <v>4</v>
          </cell>
        </row>
        <row r="185">
          <cell r="A185" t="str">
            <v>Shipley Hill</v>
          </cell>
          <cell r="B185">
            <v>328</v>
          </cell>
        </row>
        <row r="186">
          <cell r="A186" t="str">
            <v>South Baltimore</v>
          </cell>
          <cell r="B186">
            <v>9</v>
          </cell>
        </row>
        <row r="187">
          <cell r="A187" t="str">
            <v>South Clifton Park</v>
          </cell>
          <cell r="B187">
            <v>84</v>
          </cell>
        </row>
        <row r="188">
          <cell r="A188" t="str">
            <v>Stonewood-Pentwood-Winston</v>
          </cell>
          <cell r="B188">
            <v>1</v>
          </cell>
        </row>
        <row r="189">
          <cell r="A189" t="str">
            <v>Taylor Heights</v>
          </cell>
          <cell r="B189">
            <v>1</v>
          </cell>
        </row>
        <row r="190">
          <cell r="A190" t="str">
            <v>Ten Hills</v>
          </cell>
          <cell r="B190">
            <v>4</v>
          </cell>
        </row>
        <row r="191">
          <cell r="A191" t="str">
            <v>Towanda-Grantley</v>
          </cell>
          <cell r="B191">
            <v>73</v>
          </cell>
        </row>
        <row r="192">
          <cell r="A192" t="str">
            <v>Tremont</v>
          </cell>
          <cell r="B192">
            <v>7</v>
          </cell>
        </row>
        <row r="193">
          <cell r="A193" t="str">
            <v>Union Square</v>
          </cell>
          <cell r="B193">
            <v>81</v>
          </cell>
        </row>
        <row r="194">
          <cell r="A194" t="str">
            <v>University Of Maryland</v>
          </cell>
          <cell r="B194">
            <v>3</v>
          </cell>
        </row>
        <row r="195">
          <cell r="A195" t="str">
            <v>Uplands</v>
          </cell>
          <cell r="B195">
            <v>4</v>
          </cell>
        </row>
        <row r="196">
          <cell r="A196" t="str">
            <v>Upper Fells Point</v>
          </cell>
          <cell r="B196">
            <v>21</v>
          </cell>
        </row>
        <row r="197">
          <cell r="A197" t="str">
            <v>Upton</v>
          </cell>
          <cell r="B197">
            <v>390</v>
          </cell>
        </row>
        <row r="198">
          <cell r="A198" t="str">
            <v>Violetville</v>
          </cell>
          <cell r="B198">
            <v>2</v>
          </cell>
        </row>
        <row r="199">
          <cell r="A199" t="str">
            <v>Wakefield</v>
          </cell>
          <cell r="B199">
            <v>1</v>
          </cell>
        </row>
        <row r="200">
          <cell r="A200" t="str">
            <v>Walbrook</v>
          </cell>
          <cell r="B200">
            <v>156</v>
          </cell>
        </row>
        <row r="201">
          <cell r="A201" t="str">
            <v>Waltherson</v>
          </cell>
          <cell r="B201">
            <v>46</v>
          </cell>
        </row>
        <row r="202">
          <cell r="A202" t="str">
            <v>Washington Hill</v>
          </cell>
          <cell r="B202">
            <v>18</v>
          </cell>
        </row>
        <row r="203">
          <cell r="A203" t="str">
            <v>Washington Village/Pigtown</v>
          </cell>
          <cell r="B203">
            <v>185</v>
          </cell>
        </row>
        <row r="204">
          <cell r="A204" t="str">
            <v>Waverly</v>
          </cell>
          <cell r="B204">
            <v>47</v>
          </cell>
        </row>
        <row r="205">
          <cell r="A205" t="str">
            <v>West Arlington</v>
          </cell>
          <cell r="B205">
            <v>28</v>
          </cell>
        </row>
        <row r="206">
          <cell r="A206" t="str">
            <v>West Forest Park</v>
          </cell>
          <cell r="B206">
            <v>20</v>
          </cell>
        </row>
        <row r="207">
          <cell r="A207" t="str">
            <v>West Hills</v>
          </cell>
          <cell r="B207">
            <v>4</v>
          </cell>
        </row>
        <row r="208">
          <cell r="A208" t="str">
            <v>Westfield</v>
          </cell>
          <cell r="B208">
            <v>7</v>
          </cell>
        </row>
        <row r="209">
          <cell r="A209" t="str">
            <v>Westgate</v>
          </cell>
          <cell r="B209">
            <v>4</v>
          </cell>
        </row>
        <row r="210">
          <cell r="A210" t="str">
            <v>Westport</v>
          </cell>
          <cell r="B210">
            <v>108</v>
          </cell>
        </row>
        <row r="211">
          <cell r="A211" t="str">
            <v>Wilhelm Park</v>
          </cell>
          <cell r="B211">
            <v>7</v>
          </cell>
        </row>
        <row r="212">
          <cell r="A212" t="str">
            <v>Wilson Park</v>
          </cell>
          <cell r="B212">
            <v>9</v>
          </cell>
        </row>
        <row r="213">
          <cell r="A213" t="str">
            <v>Winchester</v>
          </cell>
          <cell r="B213">
            <v>106</v>
          </cell>
        </row>
        <row r="214">
          <cell r="A214" t="str">
            <v>Windsor Hills</v>
          </cell>
          <cell r="B214">
            <v>18</v>
          </cell>
        </row>
        <row r="215">
          <cell r="A215" t="str">
            <v>Winston-Govans</v>
          </cell>
          <cell r="B215">
            <v>31</v>
          </cell>
        </row>
        <row r="216">
          <cell r="A216" t="str">
            <v>Woodberry</v>
          </cell>
          <cell r="B216">
            <v>4</v>
          </cell>
        </row>
        <row r="217">
          <cell r="A217" t="str">
            <v>Woodbourne Heights</v>
          </cell>
          <cell r="B217">
            <v>3</v>
          </cell>
        </row>
        <row r="218">
          <cell r="A218" t="str">
            <v>Woodbourne-McCabe</v>
          </cell>
          <cell r="B218">
            <v>25</v>
          </cell>
        </row>
        <row r="219">
          <cell r="A219" t="str">
            <v>Woodmere</v>
          </cell>
          <cell r="B219">
            <v>30</v>
          </cell>
        </row>
        <row r="220">
          <cell r="A220" t="str">
            <v>Wrenlane</v>
          </cell>
          <cell r="B220">
            <v>8</v>
          </cell>
        </row>
        <row r="221">
          <cell r="A221" t="str">
            <v>Wyman Park</v>
          </cell>
          <cell r="B221">
            <v>1</v>
          </cell>
        </row>
        <row r="222">
          <cell r="A222" t="str">
            <v>Yale Heights</v>
          </cell>
          <cell r="B222">
            <v>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AE7F-9A77-6149-80D2-5CB59678DC04}">
  <sheetPr filterMode="1"/>
  <dimension ref="A1:H56"/>
  <sheetViews>
    <sheetView workbookViewId="0">
      <selection activeCell="C65" sqref="C65"/>
    </sheetView>
  </sheetViews>
  <sheetFormatPr baseColWidth="10" defaultRowHeight="16" x14ac:dyDescent="0.2"/>
  <cols>
    <col min="1" max="1" width="41.1640625" customWidth="1"/>
    <col min="2" max="2" width="12.83203125" customWidth="1"/>
    <col min="4" max="4" width="14.6640625" customWidth="1"/>
    <col min="5" max="5" width="11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62</v>
      </c>
      <c r="F1" t="s">
        <v>4</v>
      </c>
      <c r="G1" t="s">
        <v>60</v>
      </c>
      <c r="H1" t="s">
        <v>61</v>
      </c>
    </row>
    <row r="2" spans="1:8" x14ac:dyDescent="0.2">
      <c r="A2" t="s">
        <v>6</v>
      </c>
      <c r="B2">
        <v>88.2</v>
      </c>
      <c r="C2">
        <v>8.3000000000000007</v>
      </c>
      <c r="D2">
        <v>22.9</v>
      </c>
      <c r="E2">
        <v>2.6</v>
      </c>
      <c r="F2">
        <v>23.1</v>
      </c>
      <c r="G2">
        <v>36510.75</v>
      </c>
      <c r="H2">
        <v>193</v>
      </c>
    </row>
    <row r="3" spans="1:8" x14ac:dyDescent="0.2">
      <c r="A3" t="s">
        <v>7</v>
      </c>
      <c r="B3">
        <v>78.900000000000006</v>
      </c>
      <c r="C3">
        <v>16.8</v>
      </c>
      <c r="D3">
        <v>36.200000000000003</v>
      </c>
      <c r="E3">
        <v>2.4</v>
      </c>
      <c r="F3">
        <v>11.8</v>
      </c>
      <c r="G3">
        <v>49317</v>
      </c>
      <c r="H3">
        <v>20</v>
      </c>
    </row>
    <row r="4" spans="1:8" x14ac:dyDescent="0.2">
      <c r="A4" t="s">
        <v>8</v>
      </c>
      <c r="B4">
        <v>86.9</v>
      </c>
      <c r="C4">
        <v>9.9</v>
      </c>
      <c r="D4">
        <v>24.6</v>
      </c>
      <c r="E4">
        <v>2.9</v>
      </c>
      <c r="F4">
        <v>18.100000000000001</v>
      </c>
      <c r="G4">
        <v>40559</v>
      </c>
      <c r="H4">
        <f>VLOOKUP(A4,[1]Table_Vacant_Buildings!$A$2:$B$222,2,0)</f>
        <v>153</v>
      </c>
    </row>
    <row r="5" spans="1:8" x14ac:dyDescent="0.2">
      <c r="A5" t="s">
        <v>9</v>
      </c>
      <c r="B5">
        <v>35.9</v>
      </c>
      <c r="C5">
        <v>47.8</v>
      </c>
      <c r="D5">
        <v>66.7</v>
      </c>
      <c r="E5">
        <v>2.6</v>
      </c>
      <c r="F5">
        <v>28.4</v>
      </c>
      <c r="G5">
        <v>38456.5</v>
      </c>
      <c r="H5">
        <v>350</v>
      </c>
    </row>
    <row r="6" spans="1:8" x14ac:dyDescent="0.2">
      <c r="A6" t="s">
        <v>10</v>
      </c>
      <c r="B6">
        <v>4</v>
      </c>
      <c r="C6">
        <v>86</v>
      </c>
      <c r="D6">
        <v>28.3</v>
      </c>
      <c r="E6">
        <v>1.9</v>
      </c>
      <c r="F6">
        <v>2.8</v>
      </c>
      <c r="G6">
        <f>VLOOKUP(A6,[1]Table_Median_Income!$A$2:$B$161,2,0)</f>
        <v>103470.75</v>
      </c>
      <c r="H6">
        <f>VLOOKUP(A6,[1]Table_Vacant_Buildings!$A$2:$B$222,2,0)</f>
        <v>22</v>
      </c>
    </row>
    <row r="7" spans="1:8" x14ac:dyDescent="0.2">
      <c r="A7" t="s">
        <v>11</v>
      </c>
      <c r="B7">
        <v>78.5</v>
      </c>
      <c r="C7">
        <v>15.1</v>
      </c>
      <c r="D7">
        <v>37.5</v>
      </c>
      <c r="E7">
        <v>2.5</v>
      </c>
      <c r="F7">
        <v>17.399999999999999</v>
      </c>
      <c r="G7">
        <v>35804.75</v>
      </c>
      <c r="H7">
        <v>37</v>
      </c>
    </row>
    <row r="8" spans="1:8" x14ac:dyDescent="0.2">
      <c r="A8" t="s">
        <v>12</v>
      </c>
      <c r="B8">
        <v>95.1</v>
      </c>
      <c r="C8">
        <v>1.6</v>
      </c>
      <c r="D8">
        <v>11.2</v>
      </c>
      <c r="E8">
        <v>2.6</v>
      </c>
      <c r="F8">
        <v>41.8</v>
      </c>
      <c r="G8">
        <f>VLOOKUP(A8,[1]Table_Median_Income!$A$2:$B$161,2,0)</f>
        <v>25376.666666666668</v>
      </c>
      <c r="H8">
        <f>VLOOKUP(A8,[1]Table_Vacant_Buildings!$A$2:$B$222,2,0)</f>
        <v>59</v>
      </c>
    </row>
    <row r="9" spans="1:8" hidden="1" x14ac:dyDescent="0.2">
      <c r="A9" t="s">
        <v>13</v>
      </c>
      <c r="B9">
        <v>69</v>
      </c>
      <c r="C9">
        <v>23.2</v>
      </c>
      <c r="D9">
        <v>49.5</v>
      </c>
      <c r="E9">
        <v>2.2999999999999998</v>
      </c>
      <c r="F9">
        <v>12.5</v>
      </c>
      <c r="H9">
        <v>4</v>
      </c>
    </row>
    <row r="10" spans="1:8" hidden="1" x14ac:dyDescent="0.2">
      <c r="A10" t="s">
        <v>14</v>
      </c>
      <c r="B10">
        <v>53.1</v>
      </c>
      <c r="C10">
        <v>32.200000000000003</v>
      </c>
      <c r="D10">
        <v>66.7</v>
      </c>
      <c r="E10">
        <v>2.4</v>
      </c>
      <c r="F10">
        <v>16.5</v>
      </c>
      <c r="G10">
        <v>25052</v>
      </c>
    </row>
    <row r="11" spans="1:8" x14ac:dyDescent="0.2">
      <c r="A11" t="s">
        <v>15</v>
      </c>
      <c r="B11">
        <v>96.3</v>
      </c>
      <c r="C11">
        <v>1.1000000000000001</v>
      </c>
      <c r="D11">
        <v>7.9</v>
      </c>
      <c r="E11">
        <v>2.8</v>
      </c>
      <c r="F11">
        <v>29.7</v>
      </c>
      <c r="G11">
        <v>32885</v>
      </c>
      <c r="H11">
        <v>295</v>
      </c>
    </row>
    <row r="12" spans="1:8" x14ac:dyDescent="0.2">
      <c r="A12" t="s">
        <v>16</v>
      </c>
      <c r="B12">
        <v>20.399999999999999</v>
      </c>
      <c r="C12">
        <v>72.099999999999994</v>
      </c>
      <c r="D12">
        <v>44.3</v>
      </c>
      <c r="E12">
        <v>2.4</v>
      </c>
      <c r="F12">
        <v>9.1</v>
      </c>
      <c r="G12">
        <v>48653.5</v>
      </c>
      <c r="H12">
        <v>2</v>
      </c>
    </row>
    <row r="13" spans="1:8" hidden="1" x14ac:dyDescent="0.2">
      <c r="A13" t="s">
        <v>17</v>
      </c>
      <c r="B13">
        <v>87.8</v>
      </c>
      <c r="C13">
        <v>8.1999999999999993</v>
      </c>
      <c r="D13">
        <v>23.4</v>
      </c>
      <c r="E13">
        <v>2.2000000000000002</v>
      </c>
      <c r="F13">
        <v>21.8</v>
      </c>
      <c r="H13">
        <v>183</v>
      </c>
    </row>
    <row r="14" spans="1:8" x14ac:dyDescent="0.2">
      <c r="A14" t="s">
        <v>18</v>
      </c>
      <c r="B14">
        <v>96.1</v>
      </c>
      <c r="C14">
        <v>1.3</v>
      </c>
      <c r="D14">
        <v>8.5</v>
      </c>
      <c r="E14">
        <v>2.6</v>
      </c>
      <c r="F14">
        <v>18.399999999999999</v>
      </c>
      <c r="G14">
        <v>37404</v>
      </c>
      <c r="H14">
        <v>39</v>
      </c>
    </row>
    <row r="15" spans="1:8" x14ac:dyDescent="0.2">
      <c r="A15" t="s">
        <v>19</v>
      </c>
      <c r="B15">
        <v>37</v>
      </c>
      <c r="C15">
        <v>39.200000000000003</v>
      </c>
      <c r="D15">
        <v>68.8</v>
      </c>
      <c r="E15">
        <v>1.6</v>
      </c>
      <c r="F15">
        <v>15.8</v>
      </c>
      <c r="G15">
        <v>44099.8</v>
      </c>
      <c r="H15">
        <v>75</v>
      </c>
    </row>
    <row r="16" spans="1:8" x14ac:dyDescent="0.2">
      <c r="A16" t="s">
        <v>20</v>
      </c>
      <c r="B16">
        <v>96.7</v>
      </c>
      <c r="C16">
        <v>0.8</v>
      </c>
      <c r="D16">
        <v>7.4</v>
      </c>
      <c r="E16">
        <v>2.7</v>
      </c>
      <c r="F16">
        <v>21.1</v>
      </c>
      <c r="G16">
        <v>39334</v>
      </c>
      <c r="H16">
        <f>VLOOKUP(A16,[1]Table_Vacant_Buildings!$A$2:$B$222,2,0)</f>
        <v>33</v>
      </c>
    </row>
    <row r="17" spans="1:8" x14ac:dyDescent="0.2">
      <c r="A17" t="s">
        <v>21</v>
      </c>
      <c r="B17">
        <v>7.8</v>
      </c>
      <c r="C17">
        <v>69.8</v>
      </c>
      <c r="D17">
        <v>55.6</v>
      </c>
      <c r="E17">
        <v>2</v>
      </c>
      <c r="F17">
        <v>3.5</v>
      </c>
      <c r="G17">
        <f>VLOOKUP(A17,[1]Table_Median_Income!$A$2:$B$161,2,0)</f>
        <v>99522</v>
      </c>
      <c r="H17">
        <f>VLOOKUP(A17,[1]Table_Vacant_Buildings!$A$2:$B$222,2,0)</f>
        <v>20</v>
      </c>
    </row>
    <row r="18" spans="1:8" x14ac:dyDescent="0.2">
      <c r="A18" t="s">
        <v>22</v>
      </c>
      <c r="B18">
        <v>94.9</v>
      </c>
      <c r="C18">
        <v>2.2000000000000002</v>
      </c>
      <c r="D18">
        <v>10.8</v>
      </c>
      <c r="E18">
        <v>2.5</v>
      </c>
      <c r="F18">
        <v>20.5</v>
      </c>
      <c r="G18">
        <v>38941.5</v>
      </c>
      <c r="H18">
        <v>187</v>
      </c>
    </row>
    <row r="19" spans="1:8" x14ac:dyDescent="0.2">
      <c r="A19" t="s">
        <v>23</v>
      </c>
      <c r="B19">
        <v>63</v>
      </c>
      <c r="C19">
        <v>27.7</v>
      </c>
      <c r="D19">
        <v>56.5</v>
      </c>
      <c r="E19">
        <v>2.2999999999999998</v>
      </c>
      <c r="F19">
        <v>16.899999999999999</v>
      </c>
      <c r="G19">
        <v>39155.5</v>
      </c>
      <c r="H19">
        <v>17</v>
      </c>
    </row>
    <row r="20" spans="1:8" hidden="1" x14ac:dyDescent="0.2">
      <c r="A20" t="s">
        <v>24</v>
      </c>
      <c r="B20">
        <v>34.700000000000003</v>
      </c>
      <c r="C20">
        <v>43.8</v>
      </c>
      <c r="D20">
        <v>67.8</v>
      </c>
      <c r="E20">
        <v>2</v>
      </c>
      <c r="F20">
        <v>25.8</v>
      </c>
      <c r="H20">
        <v>117</v>
      </c>
    </row>
    <row r="21" spans="1:8" x14ac:dyDescent="0.2">
      <c r="A21" t="s">
        <v>25</v>
      </c>
      <c r="B21">
        <v>90.9</v>
      </c>
      <c r="C21">
        <v>5.4</v>
      </c>
      <c r="D21">
        <v>18.600000000000001</v>
      </c>
      <c r="E21">
        <v>2.6</v>
      </c>
      <c r="F21">
        <v>19.2</v>
      </c>
      <c r="G21">
        <v>49926</v>
      </c>
      <c r="H21">
        <v>91</v>
      </c>
    </row>
    <row r="22" spans="1:8" x14ac:dyDescent="0.2">
      <c r="A22" t="s">
        <v>26</v>
      </c>
      <c r="B22">
        <v>96.2</v>
      </c>
      <c r="C22">
        <v>1.1000000000000001</v>
      </c>
      <c r="D22">
        <v>8.1999999999999993</v>
      </c>
      <c r="E22">
        <v>2.5</v>
      </c>
      <c r="F22">
        <v>14.6</v>
      </c>
      <c r="G22">
        <v>35532</v>
      </c>
      <c r="H22">
        <v>303</v>
      </c>
    </row>
    <row r="23" spans="1:8" x14ac:dyDescent="0.2">
      <c r="A23" t="s">
        <v>27</v>
      </c>
      <c r="B23">
        <v>7.9</v>
      </c>
      <c r="C23">
        <v>77.5</v>
      </c>
      <c r="D23">
        <v>38.9</v>
      </c>
      <c r="E23">
        <v>2</v>
      </c>
      <c r="F23">
        <v>2.6</v>
      </c>
      <c r="G23">
        <v>116807</v>
      </c>
      <c r="H23">
        <v>4</v>
      </c>
    </row>
    <row r="24" spans="1:8" x14ac:dyDescent="0.2">
      <c r="A24" t="s">
        <v>5</v>
      </c>
      <c r="B24">
        <v>96.6</v>
      </c>
      <c r="C24">
        <v>0.7</v>
      </c>
      <c r="D24">
        <v>7.6</v>
      </c>
      <c r="E24">
        <v>2.8</v>
      </c>
      <c r="F24">
        <v>21.7</v>
      </c>
      <c r="G24">
        <v>31665</v>
      </c>
      <c r="H24">
        <v>131</v>
      </c>
    </row>
    <row r="25" spans="1:8" x14ac:dyDescent="0.2">
      <c r="A25" t="s">
        <v>28</v>
      </c>
      <c r="B25">
        <v>95.8</v>
      </c>
      <c r="C25">
        <v>1.6</v>
      </c>
      <c r="D25">
        <v>9.1</v>
      </c>
      <c r="E25">
        <v>2.7</v>
      </c>
      <c r="F25">
        <v>27.7</v>
      </c>
      <c r="G25">
        <v>36151</v>
      </c>
      <c r="H25">
        <v>24</v>
      </c>
    </row>
    <row r="26" spans="1:8" hidden="1" x14ac:dyDescent="0.2">
      <c r="A26" t="s">
        <v>29</v>
      </c>
      <c r="B26">
        <v>56.5</v>
      </c>
      <c r="C26">
        <v>37.1</v>
      </c>
      <c r="D26">
        <v>55.2</v>
      </c>
      <c r="E26">
        <v>2.5</v>
      </c>
      <c r="F26">
        <v>8.5</v>
      </c>
      <c r="H26">
        <v>19</v>
      </c>
    </row>
    <row r="27" spans="1:8" hidden="1" x14ac:dyDescent="0.2">
      <c r="A27" t="s">
        <v>30</v>
      </c>
      <c r="B27">
        <v>57.9</v>
      </c>
      <c r="C27">
        <v>28.5</v>
      </c>
      <c r="D27">
        <v>61.8</v>
      </c>
      <c r="E27">
        <v>2.2000000000000002</v>
      </c>
      <c r="F27">
        <v>39.6</v>
      </c>
      <c r="H27">
        <v>5</v>
      </c>
    </row>
    <row r="28" spans="1:8" x14ac:dyDescent="0.2">
      <c r="A28" t="s">
        <v>31</v>
      </c>
      <c r="B28">
        <v>53</v>
      </c>
      <c r="C28">
        <v>40.299999999999997</v>
      </c>
      <c r="D28">
        <v>57</v>
      </c>
      <c r="E28">
        <v>2.4</v>
      </c>
      <c r="F28">
        <v>11</v>
      </c>
      <c r="G28">
        <v>48183.5</v>
      </c>
      <c r="H28">
        <v>10</v>
      </c>
    </row>
    <row r="29" spans="1:8" hidden="1" x14ac:dyDescent="0.2">
      <c r="A29" t="s">
        <v>32</v>
      </c>
      <c r="B29">
        <v>8.9</v>
      </c>
      <c r="C29">
        <v>66.400000000000006</v>
      </c>
      <c r="D29">
        <v>62.9</v>
      </c>
      <c r="E29">
        <v>2.2999999999999998</v>
      </c>
      <c r="F29">
        <v>12.5</v>
      </c>
      <c r="H29">
        <f>VLOOKUP(A29,[1]Table_Vacant_Buildings!$A$2:$B$222,2,0)</f>
        <v>26</v>
      </c>
    </row>
    <row r="30" spans="1:8" hidden="1" x14ac:dyDescent="0.2">
      <c r="A30" t="s">
        <v>33</v>
      </c>
      <c r="B30">
        <v>94.3</v>
      </c>
      <c r="C30">
        <v>2.2000000000000002</v>
      </c>
      <c r="D30">
        <v>12.7</v>
      </c>
      <c r="E30">
        <v>2.5</v>
      </c>
      <c r="F30">
        <v>18</v>
      </c>
      <c r="H30">
        <v>71</v>
      </c>
    </row>
    <row r="31" spans="1:8" hidden="1" x14ac:dyDescent="0.2">
      <c r="A31" t="s">
        <v>34</v>
      </c>
      <c r="B31">
        <v>11.5</v>
      </c>
      <c r="C31">
        <v>79.5</v>
      </c>
      <c r="D31">
        <v>36.200000000000003</v>
      </c>
      <c r="E31">
        <v>2</v>
      </c>
      <c r="F31">
        <v>5.3</v>
      </c>
      <c r="H31">
        <v>2</v>
      </c>
    </row>
    <row r="32" spans="1:8" x14ac:dyDescent="0.2">
      <c r="A32" t="s">
        <v>35</v>
      </c>
      <c r="B32">
        <v>58</v>
      </c>
      <c r="C32">
        <v>35.799999999999997</v>
      </c>
      <c r="D32">
        <v>54.6</v>
      </c>
      <c r="E32">
        <v>2.6</v>
      </c>
      <c r="F32">
        <v>8.3000000000000007</v>
      </c>
      <c r="G32">
        <f>VLOOKUP(A32,[1]Table_Median_Income!$A$2:$B$161,2,0)</f>
        <v>66029</v>
      </c>
      <c r="H32">
        <f>VLOOKUP(A32,[1]Table_Vacant_Buildings!$A$2:$B$222,2,0)</f>
        <v>18</v>
      </c>
    </row>
    <row r="33" spans="1:8" x14ac:dyDescent="0.2">
      <c r="A33" t="s">
        <v>36</v>
      </c>
      <c r="B33">
        <v>87.6</v>
      </c>
      <c r="C33">
        <v>7.6</v>
      </c>
      <c r="D33">
        <v>24.2</v>
      </c>
      <c r="E33">
        <v>2.2999999999999998</v>
      </c>
      <c r="F33">
        <v>13.7</v>
      </c>
      <c r="G33">
        <f>VLOOKUP(A33,[1]Table_Median_Income!$A$2:$B$161,2,0)</f>
        <v>46114</v>
      </c>
      <c r="H33">
        <f>VLOOKUP(A33,[1]Table_Vacant_Buildings!$A$2:$B$222,2,0)</f>
        <v>9</v>
      </c>
    </row>
    <row r="34" spans="1:8" x14ac:dyDescent="0.2">
      <c r="A34" t="s">
        <v>37</v>
      </c>
      <c r="B34">
        <v>90.3</v>
      </c>
      <c r="C34">
        <v>3.1</v>
      </c>
      <c r="D34">
        <v>23.2</v>
      </c>
      <c r="E34">
        <v>3.3</v>
      </c>
      <c r="F34">
        <v>29.3</v>
      </c>
      <c r="G34">
        <v>26968</v>
      </c>
      <c r="H34">
        <v>144</v>
      </c>
    </row>
    <row r="35" spans="1:8" x14ac:dyDescent="0.2">
      <c r="A35" t="s">
        <v>38</v>
      </c>
      <c r="B35">
        <v>11.6</v>
      </c>
      <c r="C35">
        <v>77.2</v>
      </c>
      <c r="D35">
        <v>40.4</v>
      </c>
      <c r="E35">
        <v>2.1</v>
      </c>
      <c r="F35">
        <v>8.3000000000000007</v>
      </c>
      <c r="G35">
        <v>62390.166666666664</v>
      </c>
      <c r="H35">
        <v>59</v>
      </c>
    </row>
    <row r="36" spans="1:8" hidden="1" x14ac:dyDescent="0.2">
      <c r="A36" t="s">
        <v>39</v>
      </c>
      <c r="B36">
        <v>32.1</v>
      </c>
      <c r="C36">
        <v>52.7</v>
      </c>
      <c r="D36">
        <v>61.8</v>
      </c>
      <c r="E36">
        <v>1.7</v>
      </c>
      <c r="F36">
        <v>8.6999999999999993</v>
      </c>
    </row>
    <row r="37" spans="1:8" x14ac:dyDescent="0.2">
      <c r="A37" t="s">
        <v>40</v>
      </c>
      <c r="B37">
        <v>95.6</v>
      </c>
      <c r="C37">
        <v>1.4</v>
      </c>
      <c r="D37">
        <v>9.6</v>
      </c>
      <c r="E37">
        <v>3</v>
      </c>
      <c r="F37">
        <v>26.6</v>
      </c>
      <c r="G37">
        <v>30070.75</v>
      </c>
      <c r="H37">
        <v>864</v>
      </c>
    </row>
    <row r="38" spans="1:8" x14ac:dyDescent="0.2">
      <c r="A38" t="s">
        <v>41</v>
      </c>
      <c r="B38">
        <v>17.600000000000001</v>
      </c>
      <c r="C38">
        <v>72.5</v>
      </c>
      <c r="D38">
        <v>46.4</v>
      </c>
      <c r="E38">
        <v>2.2999999999999998</v>
      </c>
      <c r="F38">
        <v>12.1</v>
      </c>
      <c r="G38">
        <v>34508.25</v>
      </c>
      <c r="H38">
        <v>51</v>
      </c>
    </row>
    <row r="39" spans="1:8" x14ac:dyDescent="0.2">
      <c r="A39" t="s">
        <v>42</v>
      </c>
      <c r="B39">
        <v>22.6</v>
      </c>
      <c r="C39">
        <v>68</v>
      </c>
      <c r="D39">
        <v>49.2</v>
      </c>
      <c r="E39">
        <v>1.9</v>
      </c>
      <c r="F39">
        <v>6</v>
      </c>
      <c r="G39">
        <v>66471.5</v>
      </c>
      <c r="H39">
        <v>5</v>
      </c>
    </row>
    <row r="40" spans="1:8" hidden="1" x14ac:dyDescent="0.2">
      <c r="A40" t="s">
        <v>43</v>
      </c>
      <c r="B40">
        <v>11.8</v>
      </c>
      <c r="C40">
        <v>75</v>
      </c>
      <c r="D40">
        <v>42.3</v>
      </c>
      <c r="E40">
        <v>2.2999999999999998</v>
      </c>
      <c r="F40">
        <v>5.3</v>
      </c>
      <c r="H40">
        <v>6</v>
      </c>
    </row>
    <row r="41" spans="1:8" hidden="1" x14ac:dyDescent="0.2">
      <c r="A41" t="s">
        <v>44</v>
      </c>
      <c r="B41">
        <v>88.6</v>
      </c>
      <c r="C41">
        <v>7.2</v>
      </c>
      <c r="D41">
        <v>22.5</v>
      </c>
      <c r="E41">
        <v>2.5</v>
      </c>
      <c r="F41">
        <v>9.3000000000000007</v>
      </c>
      <c r="G41">
        <v>48417</v>
      </c>
    </row>
    <row r="42" spans="1:8" hidden="1" x14ac:dyDescent="0.2">
      <c r="A42" t="s">
        <v>45</v>
      </c>
      <c r="B42">
        <v>89.5</v>
      </c>
      <c r="C42">
        <v>5.4</v>
      </c>
      <c r="D42">
        <v>20.8</v>
      </c>
      <c r="E42">
        <v>2.2999999999999998</v>
      </c>
      <c r="F42">
        <v>51.4</v>
      </c>
      <c r="H42">
        <v>278</v>
      </c>
    </row>
    <row r="43" spans="1:8" hidden="1" x14ac:dyDescent="0.2">
      <c r="A43" t="s">
        <v>46</v>
      </c>
      <c r="B43">
        <v>12.2</v>
      </c>
      <c r="C43">
        <v>51.6</v>
      </c>
      <c r="D43">
        <v>77.8</v>
      </c>
      <c r="E43">
        <v>2.8</v>
      </c>
      <c r="F43">
        <v>12.3</v>
      </c>
      <c r="H43">
        <v>3</v>
      </c>
    </row>
    <row r="44" spans="1:8" x14ac:dyDescent="0.2">
      <c r="A44" t="s">
        <v>47</v>
      </c>
      <c r="B44">
        <v>38</v>
      </c>
      <c r="C44">
        <v>36</v>
      </c>
      <c r="D44">
        <v>77</v>
      </c>
      <c r="E44">
        <v>2.8</v>
      </c>
      <c r="F44">
        <v>26</v>
      </c>
      <c r="G44">
        <v>63031</v>
      </c>
      <c r="H44">
        <v>40</v>
      </c>
    </row>
    <row r="45" spans="1:8" x14ac:dyDescent="0.2">
      <c r="A45" t="s">
        <v>48</v>
      </c>
      <c r="B45">
        <v>90.3</v>
      </c>
      <c r="C45">
        <v>5.7</v>
      </c>
      <c r="D45">
        <v>19.3</v>
      </c>
      <c r="E45">
        <v>2.2999999999999998</v>
      </c>
      <c r="F45">
        <v>31.1</v>
      </c>
      <c r="G45">
        <v>31605.75</v>
      </c>
      <c r="H45">
        <v>436</v>
      </c>
    </row>
    <row r="46" spans="1:8" hidden="1" x14ac:dyDescent="0.2">
      <c r="A46" t="s">
        <v>49</v>
      </c>
      <c r="B46">
        <v>94.4</v>
      </c>
      <c r="C46">
        <v>2.8</v>
      </c>
      <c r="D46">
        <v>12</v>
      </c>
      <c r="E46">
        <v>2.7</v>
      </c>
      <c r="F46">
        <v>19.899999999999999</v>
      </c>
      <c r="H46">
        <v>170</v>
      </c>
    </row>
    <row r="47" spans="1:8" hidden="1" x14ac:dyDescent="0.2">
      <c r="A47" t="s">
        <v>50</v>
      </c>
      <c r="B47">
        <v>82.9</v>
      </c>
      <c r="C47">
        <v>12.7</v>
      </c>
      <c r="D47">
        <v>30.9</v>
      </c>
      <c r="E47">
        <v>2.2000000000000002</v>
      </c>
      <c r="F47">
        <v>52.2</v>
      </c>
      <c r="H47">
        <v>172</v>
      </c>
    </row>
    <row r="48" spans="1:8" x14ac:dyDescent="0.2">
      <c r="A48" t="s">
        <v>51</v>
      </c>
      <c r="B48">
        <v>96.6</v>
      </c>
      <c r="C48">
        <v>1.1000000000000001</v>
      </c>
      <c r="D48">
        <v>7.3</v>
      </c>
      <c r="E48">
        <v>2.6</v>
      </c>
      <c r="F48">
        <v>33.299999999999997</v>
      </c>
      <c r="G48">
        <v>23899.875</v>
      </c>
      <c r="H48">
        <v>1428</v>
      </c>
    </row>
    <row r="49" spans="1:8" x14ac:dyDescent="0.2">
      <c r="A49" t="s">
        <v>52</v>
      </c>
      <c r="B49">
        <v>2.7</v>
      </c>
      <c r="C49">
        <v>90.3</v>
      </c>
      <c r="D49">
        <v>19.399999999999999</v>
      </c>
      <c r="E49">
        <v>2.1</v>
      </c>
      <c r="F49">
        <v>4.3</v>
      </c>
      <c r="G49">
        <f>VLOOKUP(A49,[1]Table_Median_Income!$A$2:$B$161,2,0)</f>
        <v>102382</v>
      </c>
      <c r="H49">
        <f>VLOOKUP(A49,[1]Table_Vacant_Buildings!$A$2:$B$222,2,0)</f>
        <v>9</v>
      </c>
    </row>
    <row r="50" spans="1:8" hidden="1" x14ac:dyDescent="0.2">
      <c r="A50" t="s">
        <v>53</v>
      </c>
      <c r="B50">
        <v>25.4</v>
      </c>
      <c r="C50">
        <v>49.2</v>
      </c>
      <c r="D50">
        <v>73.400000000000006</v>
      </c>
      <c r="E50">
        <v>2.6</v>
      </c>
      <c r="F50">
        <v>25.6</v>
      </c>
    </row>
    <row r="51" spans="1:8" hidden="1" x14ac:dyDescent="0.2">
      <c r="A51" t="s">
        <v>54</v>
      </c>
      <c r="B51">
        <v>95.7</v>
      </c>
      <c r="C51">
        <v>1.6</v>
      </c>
      <c r="D51">
        <v>9.3000000000000007</v>
      </c>
      <c r="E51">
        <v>2.7</v>
      </c>
      <c r="F51">
        <v>36.6</v>
      </c>
    </row>
    <row r="52" spans="1:8" hidden="1" x14ac:dyDescent="0.2">
      <c r="A52" t="s">
        <v>55</v>
      </c>
      <c r="B52">
        <v>75.8</v>
      </c>
      <c r="C52">
        <v>16.8</v>
      </c>
      <c r="D52">
        <v>43.1</v>
      </c>
      <c r="E52">
        <v>2.8</v>
      </c>
      <c r="F52">
        <v>35.4</v>
      </c>
    </row>
    <row r="53" spans="1:8" hidden="1" x14ac:dyDescent="0.2">
      <c r="A53" t="s">
        <v>56</v>
      </c>
      <c r="B53">
        <v>78.7</v>
      </c>
      <c r="C53">
        <v>15</v>
      </c>
      <c r="D53">
        <v>37.5</v>
      </c>
      <c r="E53">
        <v>2.4</v>
      </c>
      <c r="F53">
        <v>16.8</v>
      </c>
    </row>
    <row r="54" spans="1:8" x14ac:dyDescent="0.2">
      <c r="A54" t="s">
        <v>57</v>
      </c>
      <c r="B54">
        <v>92.4</v>
      </c>
      <c r="C54">
        <v>3.9</v>
      </c>
      <c r="D54">
        <v>15.4</v>
      </c>
      <c r="E54">
        <v>2.4</v>
      </c>
      <c r="F54">
        <v>49.5</v>
      </c>
      <c r="G54">
        <v>22189.25</v>
      </c>
      <c r="H54">
        <v>597</v>
      </c>
    </row>
    <row r="55" spans="1:8" hidden="1" x14ac:dyDescent="0.2">
      <c r="A55" t="s">
        <v>58</v>
      </c>
      <c r="B55">
        <v>49</v>
      </c>
      <c r="C55">
        <v>39.1</v>
      </c>
      <c r="D55">
        <v>61.2</v>
      </c>
      <c r="E55">
        <v>2.4</v>
      </c>
      <c r="F55">
        <v>25.1</v>
      </c>
      <c r="H55">
        <f>VLOOKUP(A55,[1]Table_Vacant_Buildings!$A$2:$B$222,2,0)</f>
        <v>185</v>
      </c>
    </row>
    <row r="56" spans="1:8" hidden="1" x14ac:dyDescent="0.2">
      <c r="A56" t="s">
        <v>59</v>
      </c>
      <c r="B56">
        <v>65.5</v>
      </c>
      <c r="C56">
        <v>17.2</v>
      </c>
      <c r="D56">
        <v>62</v>
      </c>
      <c r="E56">
        <v>2.8</v>
      </c>
      <c r="F56">
        <v>28</v>
      </c>
      <c r="H56">
        <v>155</v>
      </c>
    </row>
  </sheetData>
  <autoFilter ref="A1:H56" xr:uid="{C8A2E5A0-B19B-D647-B9DA-E8E2F675679A}">
    <filterColumn colId="6">
      <customFilters>
        <customFilter operator="notEqual" val=" "/>
      </customFilters>
    </filterColumn>
    <filterColumn colId="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0181F-8B80-A64D-8D07-E1DA26B0AC77}">
  <dimension ref="A1:R44"/>
  <sheetViews>
    <sheetView tabSelected="1" workbookViewId="0">
      <selection activeCell="J10" sqref="J10"/>
    </sheetView>
  </sheetViews>
  <sheetFormatPr baseColWidth="10" defaultRowHeight="16" x14ac:dyDescent="0.2"/>
  <cols>
    <col min="1" max="1" width="16.5" customWidth="1"/>
    <col min="2" max="2" width="18.1640625" customWidth="1"/>
    <col min="3" max="3" width="13.5" customWidth="1"/>
    <col min="4" max="4" width="18.1640625" customWidth="1"/>
    <col min="5" max="5" width="18.6640625" customWidth="1"/>
    <col min="6" max="6" width="15.33203125" customWidth="1"/>
    <col min="7" max="7" width="19.1640625" customWidth="1"/>
    <col min="8" max="9" width="16.83203125" customWidth="1"/>
    <col min="10" max="10" width="19.1640625" customWidth="1"/>
    <col min="11" max="11" width="14.83203125" customWidth="1"/>
    <col min="12" max="12" width="17.33203125" customWidth="1"/>
    <col min="15" max="15" width="13.5" customWidth="1"/>
    <col min="18" max="18" width="14.5" customWidth="1"/>
  </cols>
  <sheetData>
    <row r="1" spans="1:18" x14ac:dyDescent="0.2">
      <c r="A1" t="s">
        <v>65</v>
      </c>
      <c r="D1">
        <v>2</v>
      </c>
      <c r="E1">
        <v>8</v>
      </c>
      <c r="F1">
        <v>9</v>
      </c>
      <c r="G1">
        <v>10</v>
      </c>
      <c r="H1">
        <v>11</v>
      </c>
      <c r="I1">
        <v>12</v>
      </c>
    </row>
    <row r="2" spans="1:18" x14ac:dyDescent="0.2">
      <c r="B2" s="1" t="s">
        <v>66</v>
      </c>
      <c r="C2" s="1" t="s">
        <v>67</v>
      </c>
      <c r="D2" s="1" t="s">
        <v>64</v>
      </c>
      <c r="E2" s="1" t="s">
        <v>69</v>
      </c>
      <c r="F2" s="1" t="s">
        <v>68</v>
      </c>
      <c r="G2" s="1" t="s">
        <v>70</v>
      </c>
      <c r="H2" s="1" t="s">
        <v>71</v>
      </c>
      <c r="I2" s="1" t="s">
        <v>72</v>
      </c>
      <c r="J2" s="1"/>
      <c r="K2" s="1"/>
      <c r="L2" s="1"/>
    </row>
    <row r="3" spans="1:18" x14ac:dyDescent="0.2">
      <c r="B3">
        <v>1</v>
      </c>
      <c r="C3">
        <v>3</v>
      </c>
      <c r="D3" t="str">
        <f t="shared" ref="D3:I6" si="0">VLOOKUP($C3,Cluster,D$1,0)</f>
        <v>Belair-Edison</v>
      </c>
      <c r="E3">
        <f t="shared" si="0"/>
        <v>0.63973552811868306</v>
      </c>
      <c r="F3">
        <f t="shared" si="0"/>
        <v>-0.58677480362716927</v>
      </c>
      <c r="G3">
        <f t="shared" si="0"/>
        <v>-7.1235574289447448E-2</v>
      </c>
      <c r="H3">
        <f t="shared" si="0"/>
        <v>-0.32886616866927421</v>
      </c>
      <c r="I3">
        <f t="shared" si="0"/>
        <v>-6.918141366959632E-2</v>
      </c>
    </row>
    <row r="4" spans="1:18" x14ac:dyDescent="0.2">
      <c r="B4">
        <v>2</v>
      </c>
      <c r="C4">
        <v>13</v>
      </c>
      <c r="D4" t="str">
        <f t="shared" si="0"/>
        <v>Fells Point</v>
      </c>
      <c r="E4">
        <f t="shared" si="0"/>
        <v>-1.6038512635623543</v>
      </c>
      <c r="F4">
        <f t="shared" si="0"/>
        <v>1.3392925399959217</v>
      </c>
      <c r="G4">
        <f t="shared" si="0"/>
        <v>-1.3712848050718682</v>
      </c>
      <c r="H4">
        <f t="shared" si="0"/>
        <v>2.0861479780788237</v>
      </c>
      <c r="I4">
        <f t="shared" si="0"/>
        <v>-0.51834890567530345</v>
      </c>
    </row>
    <row r="5" spans="1:18" x14ac:dyDescent="0.2">
      <c r="B5">
        <v>3</v>
      </c>
      <c r="C5">
        <v>20</v>
      </c>
      <c r="D5" t="str">
        <f t="shared" si="0"/>
        <v>Greenmount East</v>
      </c>
      <c r="E5">
        <f t="shared" si="0"/>
        <v>0.89217449709417251</v>
      </c>
      <c r="F5">
        <f t="shared" si="0"/>
        <v>-0.85365892636626195</v>
      </c>
      <c r="G5">
        <f t="shared" si="0"/>
        <v>0.78359131718392483</v>
      </c>
      <c r="H5">
        <f t="shared" si="0"/>
        <v>-0.50940960029360838</v>
      </c>
      <c r="I5">
        <f t="shared" si="0"/>
        <v>-0.50484010892325215</v>
      </c>
      <c r="O5" s="1" t="s">
        <v>81</v>
      </c>
    </row>
    <row r="6" spans="1:18" x14ac:dyDescent="0.2">
      <c r="B6">
        <v>4</v>
      </c>
      <c r="C6">
        <v>28</v>
      </c>
      <c r="D6" t="str">
        <f t="shared" si="0"/>
        <v>Mount Washington/Coldspring</v>
      </c>
      <c r="E6">
        <f t="shared" si="0"/>
        <v>-1.1840651129064836</v>
      </c>
      <c r="F6">
        <f t="shared" si="0"/>
        <v>1.2814140555464801</v>
      </c>
      <c r="G6">
        <f t="shared" si="0"/>
        <v>-1.1486736354173441</v>
      </c>
      <c r="H6">
        <f t="shared" si="0"/>
        <v>0.73246134311964572</v>
      </c>
      <c r="I6">
        <f t="shared" si="0"/>
        <v>-0.56900689349549605</v>
      </c>
      <c r="O6">
        <f>SUM(Q12:Q44)</f>
        <v>65.846622806896733</v>
      </c>
    </row>
    <row r="8" spans="1:18" x14ac:dyDescent="0.2">
      <c r="B8" s="1" t="s">
        <v>73</v>
      </c>
      <c r="C8">
        <f>AVERAGE(C12:C44)</f>
        <v>64.345454545454515</v>
      </c>
      <c r="D8">
        <f t="shared" ref="D8:F8" si="1">AVERAGE(D12:D44)</f>
        <v>28.148484848484848</v>
      </c>
      <c r="E8">
        <f t="shared" si="1"/>
        <v>18.899999999999999</v>
      </c>
      <c r="F8">
        <f t="shared" si="1"/>
        <v>48588.326010101016</v>
      </c>
      <c r="G8">
        <f>AVERAGE(G12:G44)</f>
        <v>173.4848484848485</v>
      </c>
    </row>
    <row r="9" spans="1:18" x14ac:dyDescent="0.2">
      <c r="B9" s="1" t="s">
        <v>74</v>
      </c>
      <c r="C9">
        <f>STDEV(C12:C44)</f>
        <v>35.25604638665807</v>
      </c>
      <c r="D9">
        <f t="shared" ref="D9:G9" si="2">STDEV(D12:D44)</f>
        <v>31.099639479543416</v>
      </c>
      <c r="E9">
        <f t="shared" si="2"/>
        <v>11.23034393952385</v>
      </c>
      <c r="F9">
        <f t="shared" si="2"/>
        <v>24415.177890115374</v>
      </c>
      <c r="G9">
        <f t="shared" si="2"/>
        <v>296.10335201709142</v>
      </c>
    </row>
    <row r="11" spans="1:18" ht="17" x14ac:dyDescent="0.2">
      <c r="A11" s="1" t="s">
        <v>63</v>
      </c>
      <c r="B11" s="1" t="s">
        <v>64</v>
      </c>
      <c r="C11" s="1" t="s">
        <v>1</v>
      </c>
      <c r="D11" s="1" t="s">
        <v>2</v>
      </c>
      <c r="E11" s="1" t="s">
        <v>4</v>
      </c>
      <c r="F11" s="1" t="s">
        <v>60</v>
      </c>
      <c r="G11" s="1" t="s">
        <v>61</v>
      </c>
      <c r="H11" s="1" t="s">
        <v>69</v>
      </c>
      <c r="I11" s="1" t="s">
        <v>68</v>
      </c>
      <c r="J11" s="1" t="s">
        <v>70</v>
      </c>
      <c r="K11" s="1" t="s">
        <v>71</v>
      </c>
      <c r="L11" s="1" t="s">
        <v>72</v>
      </c>
      <c r="M11" s="3" t="s">
        <v>75</v>
      </c>
      <c r="N11" s="3" t="s">
        <v>76</v>
      </c>
      <c r="O11" s="3" t="s">
        <v>77</v>
      </c>
      <c r="P11" s="3" t="s">
        <v>78</v>
      </c>
      <c r="Q11" s="1" t="s">
        <v>79</v>
      </c>
      <c r="R11" s="1" t="s">
        <v>80</v>
      </c>
    </row>
    <row r="12" spans="1:18" x14ac:dyDescent="0.2">
      <c r="A12">
        <v>1</v>
      </c>
      <c r="B12" t="s">
        <v>6</v>
      </c>
      <c r="C12">
        <v>88.2</v>
      </c>
      <c r="D12">
        <v>8.3000000000000007</v>
      </c>
      <c r="E12">
        <v>23.1</v>
      </c>
      <c r="F12">
        <v>36510.75</v>
      </c>
      <c r="G12">
        <v>193</v>
      </c>
      <c r="H12" s="2">
        <f>STANDARDIZE(C12,$C$8,$C$9)</f>
        <v>0.67660863594656351</v>
      </c>
      <c r="I12" s="2">
        <f>STANDARDIZE(D12,$D$8,$D$9)</f>
        <v>-0.63822234536000644</v>
      </c>
      <c r="J12" s="2">
        <f>STANDARDIZE(E12,$E$8,$E$9)</f>
        <v>0.37398676501960071</v>
      </c>
      <c r="K12" s="2">
        <f>STANDARDIZE(F12,$F$8,$F$9)</f>
        <v>-0.49467491346809694</v>
      </c>
      <c r="L12" s="2">
        <f>STANDARDIZE(G12,$G$8,$G$9)</f>
        <v>6.5906553850917107E-2</v>
      </c>
      <c r="M12">
        <f>SUMXMY2($E$3:$I$3,H12:L12)</f>
        <v>0.24797070587164413</v>
      </c>
      <c r="N12">
        <f>SUMXMY2($E$4:$I$4,H12:L12)</f>
        <v>19.159036567960836</v>
      </c>
      <c r="O12">
        <f>SUMXMY2($E$5:$I$5,H12:L12)</f>
        <v>0.58662631414540889</v>
      </c>
      <c r="P12">
        <f>SUMXMY2($E$6:$I$6,H12:L12)</f>
        <v>11.374583884268345</v>
      </c>
      <c r="Q12">
        <f>MIN(M12:P12)</f>
        <v>0.24797070587164413</v>
      </c>
      <c r="R12">
        <f>MATCH(Q12,M12:P12,0)</f>
        <v>1</v>
      </c>
    </row>
    <row r="13" spans="1:18" x14ac:dyDescent="0.2">
      <c r="A13">
        <v>2</v>
      </c>
      <c r="B13" t="s">
        <v>7</v>
      </c>
      <c r="C13">
        <v>78.900000000000006</v>
      </c>
      <c r="D13">
        <v>16.8</v>
      </c>
      <c r="E13">
        <v>11.8</v>
      </c>
      <c r="F13">
        <v>49317</v>
      </c>
      <c r="G13">
        <v>20</v>
      </c>
      <c r="H13" s="2">
        <f t="shared" ref="H13:H44" si="3">STANDARDIZE(C13,$C$8,$C$9)</f>
        <v>0.41282409533172615</v>
      </c>
      <c r="I13" s="2">
        <f t="shared" ref="I13:I44" si="4">STANDARDIZE(D13,$D$8,$D$9)</f>
        <v>-0.36490727990430899</v>
      </c>
      <c r="J13" s="2">
        <f t="shared" ref="J13:J44" si="5">STANDARDIZE(E13,$E$8,$E$9)</f>
        <v>-0.63221572181884811</v>
      </c>
      <c r="K13" s="2">
        <f t="shared" ref="K13:K44" si="6">STANDARDIZE(F13,$F$8,$F$9)</f>
        <v>2.984512311065288E-2</v>
      </c>
      <c r="L13" s="2">
        <f t="shared" ref="L13:L44" si="7">STANDARDIZE(G13,$G$8,$G$9)</f>
        <v>-0.51834890567530345</v>
      </c>
      <c r="M13">
        <f t="shared" ref="M13:M44" si="8">SUMXMY2($E$3:$I$3,H13:L13)</f>
        <v>0.74583794905957268</v>
      </c>
      <c r="N13">
        <f t="shared" ref="N13:N44" si="9">SUMXMY2($E$4:$I$4,H13:L13)</f>
        <v>11.745881070489258</v>
      </c>
      <c r="O13">
        <f t="shared" ref="O13:O44" si="10">SUMXMY2($E$5:$I$5,H13:L13)</f>
        <v>2.7641426955823825</v>
      </c>
      <c r="P13">
        <f t="shared" ref="P13:P44" si="11">SUMXMY2($E$6:$I$6,H13:L13)</f>
        <v>6.0233936438163536</v>
      </c>
      <c r="Q13">
        <f t="shared" ref="Q13:Q44" si="12">MIN(M13:P13)</f>
        <v>0.74583794905957268</v>
      </c>
      <c r="R13">
        <f t="shared" ref="R13:R44" si="13">MATCH(Q13,M13:P13,0)</f>
        <v>1</v>
      </c>
    </row>
    <row r="14" spans="1:18" x14ac:dyDescent="0.2">
      <c r="A14">
        <v>3</v>
      </c>
      <c r="B14" t="s">
        <v>8</v>
      </c>
      <c r="C14">
        <v>86.9</v>
      </c>
      <c r="D14">
        <v>9.9</v>
      </c>
      <c r="E14">
        <v>18.100000000000001</v>
      </c>
      <c r="F14">
        <v>40559</v>
      </c>
      <c r="G14">
        <v>153</v>
      </c>
      <c r="H14" s="2">
        <f t="shared" si="3"/>
        <v>0.63973552811868306</v>
      </c>
      <c r="I14" s="2">
        <f t="shared" si="4"/>
        <v>-0.58677480362716927</v>
      </c>
      <c r="J14" s="2">
        <f t="shared" si="5"/>
        <v>-7.1235574289447448E-2</v>
      </c>
      <c r="K14" s="2">
        <f t="shared" si="6"/>
        <v>-0.32886616866927421</v>
      </c>
      <c r="L14" s="2">
        <f t="shared" si="7"/>
        <v>-6.918141366959632E-2</v>
      </c>
      <c r="M14">
        <f t="shared" si="8"/>
        <v>0</v>
      </c>
      <c r="N14">
        <f t="shared" si="9"/>
        <v>16.467589871303026</v>
      </c>
      <c r="O14">
        <f t="shared" si="10"/>
        <v>1.0880760118664603</v>
      </c>
      <c r="P14">
        <f t="shared" si="11"/>
        <v>9.3534927648746429</v>
      </c>
      <c r="Q14">
        <f t="shared" si="12"/>
        <v>0</v>
      </c>
      <c r="R14">
        <f t="shared" si="13"/>
        <v>1</v>
      </c>
    </row>
    <row r="15" spans="1:18" x14ac:dyDescent="0.2">
      <c r="A15">
        <v>4</v>
      </c>
      <c r="B15" t="s">
        <v>9</v>
      </c>
      <c r="C15">
        <v>35.9</v>
      </c>
      <c r="D15">
        <v>47.8</v>
      </c>
      <c r="E15">
        <v>28.4</v>
      </c>
      <c r="F15">
        <v>38456.5</v>
      </c>
      <c r="G15">
        <v>350</v>
      </c>
      <c r="H15" s="2">
        <f t="shared" si="3"/>
        <v>-0.80682485589816777</v>
      </c>
      <c r="I15" s="2">
        <f t="shared" si="4"/>
        <v>0.6318888411694108</v>
      </c>
      <c r="J15" s="2">
        <f t="shared" si="5"/>
        <v>0.84592244468719147</v>
      </c>
      <c r="K15" s="2">
        <f t="shared" si="6"/>
        <v>-0.41498063441114408</v>
      </c>
      <c r="L15" s="2">
        <f t="shared" si="7"/>
        <v>0.59612682636893233</v>
      </c>
      <c r="M15">
        <f t="shared" si="8"/>
        <v>4.8689076110021885</v>
      </c>
      <c r="N15">
        <f t="shared" si="9"/>
        <v>13.549379569543166</v>
      </c>
      <c r="O15">
        <f t="shared" si="10"/>
        <v>6.3183811627587367</v>
      </c>
      <c r="P15">
        <f t="shared" si="11"/>
        <v>7.2167664153525468</v>
      </c>
      <c r="Q15">
        <f t="shared" si="12"/>
        <v>4.8689076110021885</v>
      </c>
      <c r="R15">
        <f t="shared" si="13"/>
        <v>1</v>
      </c>
    </row>
    <row r="16" spans="1:18" x14ac:dyDescent="0.2">
      <c r="A16">
        <v>5</v>
      </c>
      <c r="B16" t="s">
        <v>10</v>
      </c>
      <c r="C16">
        <v>4</v>
      </c>
      <c r="D16">
        <v>86</v>
      </c>
      <c r="E16">
        <v>2.8</v>
      </c>
      <c r="F16">
        <v>103470.75</v>
      </c>
      <c r="G16">
        <v>22</v>
      </c>
      <c r="H16" s="2">
        <f t="shared" si="3"/>
        <v>-1.7116341941361586</v>
      </c>
      <c r="I16" s="2">
        <f t="shared" si="4"/>
        <v>1.8601989000408981</v>
      </c>
      <c r="J16" s="2">
        <f t="shared" si="5"/>
        <v>-1.4336159325751348</v>
      </c>
      <c r="K16" s="2">
        <f t="shared" si="6"/>
        <v>2.2478813890648919</v>
      </c>
      <c r="L16" s="2">
        <f t="shared" si="7"/>
        <v>-0.5115945072992778</v>
      </c>
      <c r="M16">
        <f t="shared" si="8"/>
        <v>20.208057439526442</v>
      </c>
      <c r="N16">
        <f t="shared" si="9"/>
        <v>0.31304908364082307</v>
      </c>
      <c r="O16">
        <f t="shared" si="10"/>
        <v>26.663551212757138</v>
      </c>
      <c r="P16">
        <f t="shared" si="11"/>
        <v>2.9943072421369448</v>
      </c>
      <c r="Q16">
        <f t="shared" si="12"/>
        <v>0.31304908364082307</v>
      </c>
      <c r="R16">
        <f t="shared" si="13"/>
        <v>2</v>
      </c>
    </row>
    <row r="17" spans="1:18" x14ac:dyDescent="0.2">
      <c r="A17">
        <v>6</v>
      </c>
      <c r="B17" t="s">
        <v>11</v>
      </c>
      <c r="C17">
        <v>78.5</v>
      </c>
      <c r="D17">
        <v>15.1</v>
      </c>
      <c r="E17">
        <v>17.399999999999999</v>
      </c>
      <c r="F17">
        <v>35804.75</v>
      </c>
      <c r="G17">
        <v>37</v>
      </c>
      <c r="H17" s="2">
        <f t="shared" si="3"/>
        <v>0.40147852369237813</v>
      </c>
      <c r="I17" s="2">
        <f t="shared" si="4"/>
        <v>-0.41957029299544851</v>
      </c>
      <c r="J17" s="2">
        <f t="shared" si="5"/>
        <v>-0.13356670179271443</v>
      </c>
      <c r="K17" s="2">
        <f t="shared" si="6"/>
        <v>-0.52359135238070587</v>
      </c>
      <c r="L17" s="2">
        <f t="shared" si="7"/>
        <v>-0.46093651947908526</v>
      </c>
      <c r="M17">
        <f t="shared" si="8"/>
        <v>0.27999887808887269</v>
      </c>
      <c r="N17">
        <f t="shared" si="9"/>
        <v>15.460927679150579</v>
      </c>
      <c r="O17">
        <f t="shared" si="10"/>
        <v>1.2725229589659703</v>
      </c>
      <c r="P17">
        <f t="shared" si="11"/>
        <v>8.0270860438502964</v>
      </c>
      <c r="Q17">
        <f t="shared" si="12"/>
        <v>0.27999887808887269</v>
      </c>
      <c r="R17">
        <f>MATCH(Q17,M17:P17,0)</f>
        <v>1</v>
      </c>
    </row>
    <row r="18" spans="1:18" x14ac:dyDescent="0.2">
      <c r="A18">
        <v>7</v>
      </c>
      <c r="B18" t="s">
        <v>12</v>
      </c>
      <c r="C18">
        <v>95.1</v>
      </c>
      <c r="D18">
        <v>1.6</v>
      </c>
      <c r="E18">
        <v>41.8</v>
      </c>
      <c r="F18">
        <v>25376.666666666668</v>
      </c>
      <c r="G18">
        <v>59</v>
      </c>
      <c r="H18" s="2">
        <f t="shared" si="3"/>
        <v>0.87231974672531365</v>
      </c>
      <c r="I18" s="2">
        <f t="shared" si="4"/>
        <v>-0.85365892636626195</v>
      </c>
      <c r="J18" s="2">
        <f t="shared" si="5"/>
        <v>2.0391183140354405</v>
      </c>
      <c r="K18" s="2">
        <f t="shared" si="6"/>
        <v>-0.95070613238626955</v>
      </c>
      <c r="L18" s="2">
        <f t="shared" si="7"/>
        <v>-0.38663813734280289</v>
      </c>
      <c r="M18">
        <f t="shared" si="8"/>
        <v>5.0663797995639248</v>
      </c>
      <c r="N18">
        <f t="shared" si="9"/>
        <v>31.811139055569427</v>
      </c>
      <c r="O18">
        <f t="shared" si="10"/>
        <v>1.7854565862577101</v>
      </c>
      <c r="P18">
        <f t="shared" si="11"/>
        <v>21.815583955834278</v>
      </c>
      <c r="Q18">
        <f t="shared" si="12"/>
        <v>1.7854565862577101</v>
      </c>
      <c r="R18">
        <f t="shared" si="13"/>
        <v>3</v>
      </c>
    </row>
    <row r="19" spans="1:18" x14ac:dyDescent="0.2">
      <c r="A19">
        <v>8</v>
      </c>
      <c r="B19" t="s">
        <v>15</v>
      </c>
      <c r="C19">
        <v>96.3</v>
      </c>
      <c r="D19">
        <v>1.1000000000000001</v>
      </c>
      <c r="E19">
        <v>29.7</v>
      </c>
      <c r="F19">
        <v>32885</v>
      </c>
      <c r="G19">
        <v>295</v>
      </c>
      <c r="H19" s="2">
        <f t="shared" si="3"/>
        <v>0.90635646164335737</v>
      </c>
      <c r="I19" s="2">
        <f t="shared" si="4"/>
        <v>-0.86973628315777363</v>
      </c>
      <c r="J19" s="2">
        <f t="shared" si="5"/>
        <v>0.961680252907544</v>
      </c>
      <c r="K19" s="2">
        <f t="shared" si="6"/>
        <v>-0.64317884886100296</v>
      </c>
      <c r="L19" s="2">
        <f t="shared" si="7"/>
        <v>0.41038087102822635</v>
      </c>
      <c r="M19">
        <f t="shared" si="8"/>
        <v>1.546841472999666</v>
      </c>
      <c r="N19">
        <f t="shared" si="9"/>
        <v>24.935441053348328</v>
      </c>
      <c r="O19">
        <f t="shared" si="10"/>
        <v>0.88769893255267729</v>
      </c>
      <c r="P19">
        <f t="shared" si="11"/>
        <v>16.302490004110169</v>
      </c>
      <c r="Q19">
        <f t="shared" si="12"/>
        <v>0.88769893255267729</v>
      </c>
      <c r="R19">
        <f t="shared" si="13"/>
        <v>3</v>
      </c>
    </row>
    <row r="20" spans="1:18" x14ac:dyDescent="0.2">
      <c r="A20">
        <v>9</v>
      </c>
      <c r="B20" t="s">
        <v>16</v>
      </c>
      <c r="C20">
        <v>20.399999999999999</v>
      </c>
      <c r="D20">
        <v>72.099999999999994</v>
      </c>
      <c r="E20">
        <v>9.1</v>
      </c>
      <c r="F20">
        <v>48653.5</v>
      </c>
      <c r="G20">
        <v>2</v>
      </c>
      <c r="H20" s="2">
        <f t="shared" si="3"/>
        <v>-1.246465756922897</v>
      </c>
      <c r="I20" s="2">
        <f t="shared" si="4"/>
        <v>1.413248381236875</v>
      </c>
      <c r="J20" s="2">
        <f t="shared" si="5"/>
        <v>-0.87263578504573425</v>
      </c>
      <c r="K20" s="2">
        <f t="shared" si="6"/>
        <v>2.6694046708285353E-3</v>
      </c>
      <c r="L20" s="2">
        <f t="shared" si="7"/>
        <v>-0.57913849105953452</v>
      </c>
      <c r="M20">
        <f t="shared" si="8"/>
        <v>8.5700623826564808</v>
      </c>
      <c r="N20">
        <f t="shared" si="9"/>
        <v>4.7264230515240246</v>
      </c>
      <c r="O20">
        <f t="shared" si="10"/>
        <v>12.723484248440188</v>
      </c>
      <c r="P20">
        <f t="shared" si="11"/>
        <v>0.63016994733576537</v>
      </c>
      <c r="Q20">
        <f t="shared" si="12"/>
        <v>0.63016994733576537</v>
      </c>
      <c r="R20">
        <f t="shared" si="13"/>
        <v>4</v>
      </c>
    </row>
    <row r="21" spans="1:18" x14ac:dyDescent="0.2">
      <c r="A21">
        <v>10</v>
      </c>
      <c r="B21" t="s">
        <v>18</v>
      </c>
      <c r="C21">
        <v>96.1</v>
      </c>
      <c r="D21">
        <v>1.3</v>
      </c>
      <c r="E21">
        <v>18.399999999999999</v>
      </c>
      <c r="F21">
        <v>37404</v>
      </c>
      <c r="G21">
        <v>39</v>
      </c>
      <c r="H21" s="2">
        <f t="shared" si="3"/>
        <v>0.90068367582368336</v>
      </c>
      <c r="I21" s="2">
        <f t="shared" si="4"/>
        <v>-0.86330534044116891</v>
      </c>
      <c r="J21" s="2">
        <f t="shared" si="5"/>
        <v>-4.4522233930904813E-2</v>
      </c>
      <c r="K21" s="2">
        <f t="shared" si="6"/>
        <v>-0.4580890649430433</v>
      </c>
      <c r="L21" s="2">
        <f t="shared" si="7"/>
        <v>-0.45418212110305956</v>
      </c>
      <c r="M21">
        <f t="shared" si="8"/>
        <v>0.31020077778006927</v>
      </c>
      <c r="N21">
        <f t="shared" si="9"/>
        <v>19.36169111301896</v>
      </c>
      <c r="O21">
        <f t="shared" si="10"/>
        <v>0.69113754204582833</v>
      </c>
      <c r="P21">
        <f t="shared" si="11"/>
        <v>11.595744119535205</v>
      </c>
      <c r="Q21">
        <f t="shared" si="12"/>
        <v>0.31020077778006927</v>
      </c>
      <c r="R21">
        <f t="shared" si="13"/>
        <v>1</v>
      </c>
    </row>
    <row r="22" spans="1:18" x14ac:dyDescent="0.2">
      <c r="A22">
        <v>11</v>
      </c>
      <c r="B22" t="s">
        <v>19</v>
      </c>
      <c r="C22">
        <v>37</v>
      </c>
      <c r="D22">
        <v>39.200000000000003</v>
      </c>
      <c r="E22">
        <v>15.8</v>
      </c>
      <c r="F22">
        <v>44099.8</v>
      </c>
      <c r="G22">
        <v>75</v>
      </c>
      <c r="H22" s="2">
        <f t="shared" si="3"/>
        <v>-0.77562453388996122</v>
      </c>
      <c r="I22" s="2">
        <f t="shared" si="4"/>
        <v>0.35535830435541133</v>
      </c>
      <c r="J22" s="2">
        <f t="shared" si="5"/>
        <v>-0.27603785037160966</v>
      </c>
      <c r="K22" s="2">
        <f t="shared" si="6"/>
        <v>-0.18384162631549858</v>
      </c>
      <c r="L22" s="2">
        <f t="shared" si="7"/>
        <v>-0.33260295033459752</v>
      </c>
      <c r="M22">
        <f t="shared" si="8"/>
        <v>3.0232258944383368</v>
      </c>
      <c r="N22">
        <f t="shared" si="9"/>
        <v>8.0410063515732162</v>
      </c>
      <c r="O22">
        <f t="shared" si="10"/>
        <v>5.5017503891468591</v>
      </c>
      <c r="P22">
        <f t="shared" si="11"/>
        <v>2.6813941303814763</v>
      </c>
      <c r="Q22">
        <f t="shared" si="12"/>
        <v>2.6813941303814763</v>
      </c>
      <c r="R22">
        <f t="shared" si="13"/>
        <v>4</v>
      </c>
    </row>
    <row r="23" spans="1:18" x14ac:dyDescent="0.2">
      <c r="A23">
        <v>12</v>
      </c>
      <c r="B23" t="s">
        <v>20</v>
      </c>
      <c r="C23">
        <v>96.7</v>
      </c>
      <c r="D23">
        <v>0.8</v>
      </c>
      <c r="E23">
        <v>21.1</v>
      </c>
      <c r="F23">
        <v>39334</v>
      </c>
      <c r="G23">
        <v>33</v>
      </c>
      <c r="H23" s="2">
        <f t="shared" si="3"/>
        <v>0.91770203328270528</v>
      </c>
      <c r="I23" s="2">
        <f t="shared" si="4"/>
        <v>-0.87938269723268059</v>
      </c>
      <c r="J23" s="2">
        <f t="shared" si="5"/>
        <v>0.19589782929598143</v>
      </c>
      <c r="K23" s="2">
        <f t="shared" si="6"/>
        <v>-0.37903987641424003</v>
      </c>
      <c r="L23" s="2">
        <f t="shared" si="7"/>
        <v>-0.47444531623113662</v>
      </c>
      <c r="M23">
        <f t="shared" si="8"/>
        <v>0.40100124437277707</v>
      </c>
      <c r="N23">
        <f t="shared" si="9"/>
        <v>19.815890929691932</v>
      </c>
      <c r="O23">
        <f t="shared" si="10"/>
        <v>0.36461711152452053</v>
      </c>
      <c r="P23">
        <f t="shared" si="11"/>
        <v>12.138717020262591</v>
      </c>
      <c r="Q23">
        <f t="shared" si="12"/>
        <v>0.36461711152452053</v>
      </c>
      <c r="R23">
        <f t="shared" si="13"/>
        <v>3</v>
      </c>
    </row>
    <row r="24" spans="1:18" x14ac:dyDescent="0.2">
      <c r="A24">
        <v>13</v>
      </c>
      <c r="B24" t="s">
        <v>21</v>
      </c>
      <c r="C24">
        <v>7.8</v>
      </c>
      <c r="D24">
        <v>69.8</v>
      </c>
      <c r="E24">
        <v>3.5</v>
      </c>
      <c r="F24">
        <v>99522</v>
      </c>
      <c r="G24">
        <v>20</v>
      </c>
      <c r="H24" s="2">
        <f t="shared" si="3"/>
        <v>-1.6038512635623543</v>
      </c>
      <c r="I24" s="2">
        <f t="shared" si="4"/>
        <v>1.3392925399959217</v>
      </c>
      <c r="J24" s="2">
        <f t="shared" si="5"/>
        <v>-1.3712848050718682</v>
      </c>
      <c r="K24" s="2">
        <f t="shared" si="6"/>
        <v>2.0861479780788237</v>
      </c>
      <c r="L24" s="2">
        <f t="shared" si="7"/>
        <v>-0.51834890567530345</v>
      </c>
      <c r="M24">
        <f t="shared" si="8"/>
        <v>16.467589871303026</v>
      </c>
      <c r="N24">
        <f t="shared" si="9"/>
        <v>0</v>
      </c>
      <c r="O24">
        <f t="shared" si="10"/>
        <v>22.419773464185457</v>
      </c>
      <c r="P24">
        <f t="shared" si="11"/>
        <v>2.064159801496686</v>
      </c>
      <c r="Q24">
        <f t="shared" si="12"/>
        <v>0</v>
      </c>
      <c r="R24">
        <f t="shared" si="13"/>
        <v>2</v>
      </c>
    </row>
    <row r="25" spans="1:18" x14ac:dyDescent="0.2">
      <c r="A25">
        <v>14</v>
      </c>
      <c r="B25" t="s">
        <v>22</v>
      </c>
      <c r="C25">
        <v>94.9</v>
      </c>
      <c r="D25">
        <v>2.2000000000000002</v>
      </c>
      <c r="E25">
        <v>20.5</v>
      </c>
      <c r="F25">
        <v>38941.5</v>
      </c>
      <c r="G25">
        <v>187</v>
      </c>
      <c r="H25" s="2">
        <f t="shared" si="3"/>
        <v>0.86664696090564008</v>
      </c>
      <c r="I25" s="2">
        <f t="shared" si="4"/>
        <v>-0.83436609821644814</v>
      </c>
      <c r="J25" s="2">
        <f t="shared" si="5"/>
        <v>0.14247114857889553</v>
      </c>
      <c r="K25" s="2">
        <f t="shared" si="6"/>
        <v>-0.39511594195701477</v>
      </c>
      <c r="L25" s="2">
        <f t="shared" si="7"/>
        <v>4.5643358722840095E-2</v>
      </c>
      <c r="M25">
        <f t="shared" si="8"/>
        <v>0.17603457170060335</v>
      </c>
      <c r="N25">
        <f t="shared" si="9"/>
        <v>19.594368354960462</v>
      </c>
      <c r="O25">
        <f t="shared" si="10"/>
        <v>0.72815402740164448</v>
      </c>
      <c r="P25">
        <f t="shared" si="11"/>
        <v>11.998225988349514</v>
      </c>
      <c r="Q25">
        <f t="shared" si="12"/>
        <v>0.17603457170060335</v>
      </c>
      <c r="R25">
        <f t="shared" si="13"/>
        <v>1</v>
      </c>
    </row>
    <row r="26" spans="1:18" x14ac:dyDescent="0.2">
      <c r="A26">
        <v>15</v>
      </c>
      <c r="B26" t="s">
        <v>23</v>
      </c>
      <c r="C26">
        <v>63</v>
      </c>
      <c r="D26">
        <v>27.7</v>
      </c>
      <c r="E26">
        <v>16.899999999999999</v>
      </c>
      <c r="F26">
        <v>39155.5</v>
      </c>
      <c r="G26">
        <v>17</v>
      </c>
      <c r="H26" s="2">
        <f t="shared" si="3"/>
        <v>-3.8162377332351005E-2</v>
      </c>
      <c r="I26" s="2">
        <f t="shared" si="4"/>
        <v>-1.4420901849355891E-2</v>
      </c>
      <c r="J26" s="2">
        <f t="shared" si="5"/>
        <v>-0.17808893572361925</v>
      </c>
      <c r="K26" s="2">
        <f t="shared" si="6"/>
        <v>-0.38635090239993503</v>
      </c>
      <c r="L26" s="2">
        <f t="shared" si="7"/>
        <v>-0.52848050323934193</v>
      </c>
      <c r="M26">
        <f t="shared" si="8"/>
        <v>1.01281234823665</v>
      </c>
      <c r="N26">
        <f t="shared" si="9"/>
        <v>11.820991516964375</v>
      </c>
      <c r="O26">
        <f t="shared" si="10"/>
        <v>2.5103783819157766</v>
      </c>
      <c r="P26">
        <f t="shared" si="11"/>
        <v>5.1876992045166679</v>
      </c>
      <c r="Q26">
        <f t="shared" si="12"/>
        <v>1.01281234823665</v>
      </c>
      <c r="R26">
        <f t="shared" si="13"/>
        <v>1</v>
      </c>
    </row>
    <row r="27" spans="1:18" x14ac:dyDescent="0.2">
      <c r="A27">
        <v>16</v>
      </c>
      <c r="B27" t="s">
        <v>25</v>
      </c>
      <c r="C27">
        <v>90.9</v>
      </c>
      <c r="D27">
        <v>5.4</v>
      </c>
      <c r="E27">
        <v>19.2</v>
      </c>
      <c r="F27">
        <v>49926</v>
      </c>
      <c r="G27">
        <v>91</v>
      </c>
      <c r="H27" s="2">
        <f t="shared" si="3"/>
        <v>0.75319124451216157</v>
      </c>
      <c r="I27" s="2">
        <f t="shared" si="4"/>
        <v>-0.73147101475077381</v>
      </c>
      <c r="J27" s="2">
        <f t="shared" si="5"/>
        <v>2.6713340358542951E-2</v>
      </c>
      <c r="K27" s="2">
        <f t="shared" si="6"/>
        <v>5.4788623532435889E-2</v>
      </c>
      <c r="L27" s="2">
        <f t="shared" si="7"/>
        <v>-0.2785677633263921</v>
      </c>
      <c r="M27">
        <f t="shared" si="8"/>
        <v>0.23443682597853879</v>
      </c>
      <c r="N27">
        <f t="shared" si="9"/>
        <v>15.982025722693511</v>
      </c>
      <c r="O27">
        <f t="shared" si="10"/>
        <v>0.97662931219688065</v>
      </c>
      <c r="P27">
        <f t="shared" si="11"/>
        <v>9.7297982466142336</v>
      </c>
      <c r="Q27">
        <f t="shared" si="12"/>
        <v>0.23443682597853879</v>
      </c>
      <c r="R27">
        <f t="shared" si="13"/>
        <v>1</v>
      </c>
    </row>
    <row r="28" spans="1:18" x14ac:dyDescent="0.2">
      <c r="A28">
        <v>17</v>
      </c>
      <c r="B28" t="s">
        <v>26</v>
      </c>
      <c r="C28">
        <v>96.2</v>
      </c>
      <c r="D28">
        <v>1.1000000000000001</v>
      </c>
      <c r="E28">
        <v>14.6</v>
      </c>
      <c r="F28">
        <v>35532</v>
      </c>
      <c r="G28">
        <v>303</v>
      </c>
      <c r="H28" s="2">
        <f t="shared" si="3"/>
        <v>0.90352006873352053</v>
      </c>
      <c r="I28" s="2">
        <f t="shared" si="4"/>
        <v>-0.86973628315777363</v>
      </c>
      <c r="J28" s="2">
        <f t="shared" si="5"/>
        <v>-0.38289121180578128</v>
      </c>
      <c r="K28" s="2">
        <f t="shared" si="6"/>
        <v>-0.53476268200310539</v>
      </c>
      <c r="L28" s="2">
        <f t="shared" si="7"/>
        <v>0.43739846453232906</v>
      </c>
      <c r="M28">
        <f t="shared" si="8"/>
        <v>0.54579526636334807</v>
      </c>
      <c r="N28">
        <f t="shared" si="9"/>
        <v>19.926266958542335</v>
      </c>
      <c r="O28">
        <f t="shared" si="10"/>
        <v>2.2495250018952229</v>
      </c>
      <c r="P28">
        <f t="shared" si="11"/>
        <v>12.190590865138176</v>
      </c>
      <c r="Q28">
        <f t="shared" si="12"/>
        <v>0.54579526636334807</v>
      </c>
      <c r="R28">
        <f t="shared" si="13"/>
        <v>1</v>
      </c>
    </row>
    <row r="29" spans="1:18" x14ac:dyDescent="0.2">
      <c r="A29">
        <v>18</v>
      </c>
      <c r="B29" t="s">
        <v>27</v>
      </c>
      <c r="C29">
        <v>7.9</v>
      </c>
      <c r="D29">
        <v>77.5</v>
      </c>
      <c r="E29">
        <v>2.6</v>
      </c>
      <c r="F29">
        <v>116807</v>
      </c>
      <c r="G29">
        <v>4</v>
      </c>
      <c r="H29" s="2">
        <f t="shared" si="3"/>
        <v>-1.6010148706525171</v>
      </c>
      <c r="I29" s="2">
        <f t="shared" si="4"/>
        <v>1.5868838345852008</v>
      </c>
      <c r="J29" s="2">
        <f t="shared" si="5"/>
        <v>-1.4514248261474967</v>
      </c>
      <c r="K29" s="2">
        <f t="shared" si="6"/>
        <v>2.7941092338924842</v>
      </c>
      <c r="L29" s="2">
        <f t="shared" si="7"/>
        <v>-0.57238409268350887</v>
      </c>
      <c r="M29">
        <f t="shared" si="8"/>
        <v>21.656864897185589</v>
      </c>
      <c r="N29">
        <f t="shared" si="9"/>
        <v>0.57186085842740331</v>
      </c>
      <c r="O29">
        <f t="shared" si="10"/>
        <v>28.085338229994232</v>
      </c>
      <c r="P29">
        <f t="shared" si="11"/>
        <v>4.6092206008814145</v>
      </c>
      <c r="Q29">
        <f t="shared" si="12"/>
        <v>0.57186085842740331</v>
      </c>
      <c r="R29">
        <f t="shared" si="13"/>
        <v>2</v>
      </c>
    </row>
    <row r="30" spans="1:18" x14ac:dyDescent="0.2">
      <c r="A30">
        <v>19</v>
      </c>
      <c r="B30" t="s">
        <v>5</v>
      </c>
      <c r="C30">
        <v>96.6</v>
      </c>
      <c r="D30">
        <v>0.7</v>
      </c>
      <c r="E30">
        <v>21.7</v>
      </c>
      <c r="F30">
        <v>31665</v>
      </c>
      <c r="G30">
        <v>131</v>
      </c>
      <c r="H30" s="2">
        <f t="shared" si="3"/>
        <v>0.91486564037286811</v>
      </c>
      <c r="I30" s="2">
        <f t="shared" si="4"/>
        <v>-0.88259816859098295</v>
      </c>
      <c r="J30" s="2">
        <f t="shared" si="5"/>
        <v>0.24932451001306702</v>
      </c>
      <c r="K30" s="2">
        <f t="shared" si="6"/>
        <v>-0.69314776596211169</v>
      </c>
      <c r="L30" s="2">
        <f t="shared" si="7"/>
        <v>-0.14347979580587869</v>
      </c>
      <c r="M30">
        <f t="shared" si="8"/>
        <v>0.40418814128983949</v>
      </c>
      <c r="N30">
        <f t="shared" si="9"/>
        <v>21.772119397592263</v>
      </c>
      <c r="O30">
        <f t="shared" si="10"/>
        <v>0.4511343783878905</v>
      </c>
      <c r="P30">
        <f t="shared" si="11"/>
        <v>13.256292670670097</v>
      </c>
      <c r="Q30">
        <f t="shared" si="12"/>
        <v>0.40418814128983949</v>
      </c>
      <c r="R30">
        <f t="shared" si="13"/>
        <v>1</v>
      </c>
    </row>
    <row r="31" spans="1:18" x14ac:dyDescent="0.2">
      <c r="A31">
        <v>20</v>
      </c>
      <c r="B31" t="s">
        <v>28</v>
      </c>
      <c r="C31">
        <v>95.8</v>
      </c>
      <c r="D31">
        <v>1.6</v>
      </c>
      <c r="E31">
        <v>27.7</v>
      </c>
      <c r="F31">
        <v>36151</v>
      </c>
      <c r="G31">
        <v>24</v>
      </c>
      <c r="H31" s="2">
        <f t="shared" si="3"/>
        <v>0.89217449709417251</v>
      </c>
      <c r="I31" s="2">
        <f t="shared" si="4"/>
        <v>-0.85365892636626195</v>
      </c>
      <c r="J31" s="2">
        <f t="shared" si="5"/>
        <v>0.78359131718392483</v>
      </c>
      <c r="K31" s="2">
        <f t="shared" si="6"/>
        <v>-0.50940960029360838</v>
      </c>
      <c r="L31" s="2">
        <f t="shared" si="7"/>
        <v>-0.50484010892325215</v>
      </c>
      <c r="M31">
        <f t="shared" si="8"/>
        <v>1.0880760118664603</v>
      </c>
      <c r="N31">
        <f t="shared" si="9"/>
        <v>22.419773464185457</v>
      </c>
      <c r="O31">
        <f t="shared" si="10"/>
        <v>0</v>
      </c>
      <c r="P31">
        <f t="shared" si="11"/>
        <v>14.149316219617099</v>
      </c>
      <c r="Q31">
        <f t="shared" si="12"/>
        <v>0</v>
      </c>
      <c r="R31">
        <f t="shared" si="13"/>
        <v>3</v>
      </c>
    </row>
    <row r="32" spans="1:18" x14ac:dyDescent="0.2">
      <c r="A32">
        <v>21</v>
      </c>
      <c r="B32" t="s">
        <v>31</v>
      </c>
      <c r="C32">
        <v>53</v>
      </c>
      <c r="D32">
        <v>40.299999999999997</v>
      </c>
      <c r="E32">
        <v>11</v>
      </c>
      <c r="F32">
        <v>48183.5</v>
      </c>
      <c r="G32">
        <v>10</v>
      </c>
      <c r="H32" s="2">
        <f t="shared" si="3"/>
        <v>-0.32180166831604723</v>
      </c>
      <c r="I32" s="2">
        <f t="shared" si="4"/>
        <v>0.39072848929673665</v>
      </c>
      <c r="J32" s="2">
        <f t="shared" si="5"/>
        <v>-0.70345129610829593</v>
      </c>
      <c r="K32" s="2">
        <f t="shared" si="6"/>
        <v>-1.6580915851729779E-2</v>
      </c>
      <c r="L32" s="2">
        <f t="shared" si="7"/>
        <v>-0.55212089755543181</v>
      </c>
      <c r="M32">
        <f t="shared" si="8"/>
        <v>2.610515810942803</v>
      </c>
      <c r="N32">
        <f t="shared" si="9"/>
        <v>7.4120358674506246</v>
      </c>
      <c r="O32">
        <f t="shared" si="10"/>
        <v>5.478649489373888</v>
      </c>
      <c r="P32">
        <f t="shared" si="11"/>
        <v>2.2963913998062409</v>
      </c>
      <c r="Q32">
        <f t="shared" si="12"/>
        <v>2.2963913998062409</v>
      </c>
      <c r="R32">
        <f t="shared" si="13"/>
        <v>4</v>
      </c>
    </row>
    <row r="33" spans="1:18" x14ac:dyDescent="0.2">
      <c r="A33">
        <v>22</v>
      </c>
      <c r="B33" t="s">
        <v>35</v>
      </c>
      <c r="C33">
        <v>58</v>
      </c>
      <c r="D33">
        <v>35.799999999999997</v>
      </c>
      <c r="E33">
        <v>8.3000000000000007</v>
      </c>
      <c r="F33">
        <v>66029</v>
      </c>
      <c r="G33">
        <v>18</v>
      </c>
      <c r="H33" s="2">
        <f t="shared" si="3"/>
        <v>-0.17998202282419912</v>
      </c>
      <c r="I33" s="2">
        <f t="shared" si="4"/>
        <v>0.24603227817313217</v>
      </c>
      <c r="J33" s="2">
        <f t="shared" si="5"/>
        <v>-0.94387135933518185</v>
      </c>
      <c r="K33" s="2">
        <f t="shared" si="6"/>
        <v>0.71433737113830087</v>
      </c>
      <c r="L33" s="2">
        <f t="shared" si="7"/>
        <v>-0.5251033040513291</v>
      </c>
      <c r="M33">
        <f t="shared" si="8"/>
        <v>3.4231361077592233</v>
      </c>
      <c r="N33">
        <f t="shared" si="9"/>
        <v>5.2872138316095389</v>
      </c>
      <c r="O33">
        <f t="shared" si="10"/>
        <v>6.8409348944769013</v>
      </c>
      <c r="P33">
        <f t="shared" si="11"/>
        <v>2.1243982525208795</v>
      </c>
      <c r="Q33">
        <f t="shared" si="12"/>
        <v>2.1243982525208795</v>
      </c>
      <c r="R33">
        <f t="shared" si="13"/>
        <v>4</v>
      </c>
    </row>
    <row r="34" spans="1:18" x14ac:dyDescent="0.2">
      <c r="A34">
        <v>23</v>
      </c>
      <c r="B34" t="s">
        <v>36</v>
      </c>
      <c r="C34">
        <v>87.6</v>
      </c>
      <c r="D34">
        <v>7.6</v>
      </c>
      <c r="E34">
        <v>13.7</v>
      </c>
      <c r="F34">
        <v>46114</v>
      </c>
      <c r="G34">
        <v>9</v>
      </c>
      <c r="H34" s="2">
        <f t="shared" si="3"/>
        <v>0.65959027848754148</v>
      </c>
      <c r="I34" s="2">
        <f t="shared" si="4"/>
        <v>-0.66073064486812261</v>
      </c>
      <c r="J34" s="2">
        <f t="shared" si="5"/>
        <v>-0.46303123288141002</v>
      </c>
      <c r="K34" s="2">
        <f t="shared" si="6"/>
        <v>-0.10134376334414347</v>
      </c>
      <c r="L34" s="2">
        <f t="shared" si="7"/>
        <v>-0.55549809674344464</v>
      </c>
      <c r="M34">
        <f t="shared" si="8"/>
        <v>0.44763787681825939</v>
      </c>
      <c r="N34">
        <f t="shared" si="9"/>
        <v>14.734685086858356</v>
      </c>
      <c r="O34">
        <f t="shared" si="10"/>
        <v>1.8144684818933392</v>
      </c>
      <c r="P34">
        <f t="shared" si="11"/>
        <v>8.3365101868748095</v>
      </c>
      <c r="Q34">
        <f t="shared" si="12"/>
        <v>0.44763787681825939</v>
      </c>
      <c r="R34">
        <f t="shared" si="13"/>
        <v>1</v>
      </c>
    </row>
    <row r="35" spans="1:18" x14ac:dyDescent="0.2">
      <c r="A35">
        <v>24</v>
      </c>
      <c r="B35" t="s">
        <v>37</v>
      </c>
      <c r="C35">
        <v>90.3</v>
      </c>
      <c r="D35">
        <v>3.1</v>
      </c>
      <c r="E35">
        <v>29.3</v>
      </c>
      <c r="F35">
        <v>26968</v>
      </c>
      <c r="G35">
        <v>144</v>
      </c>
      <c r="H35" s="2">
        <f t="shared" si="3"/>
        <v>0.73617288705313955</v>
      </c>
      <c r="I35" s="2">
        <f t="shared" si="4"/>
        <v>-0.80542685599172714</v>
      </c>
      <c r="J35" s="2">
        <f t="shared" si="5"/>
        <v>0.92606246576282036</v>
      </c>
      <c r="K35" s="2">
        <f t="shared" si="6"/>
        <v>-0.88552809680138067</v>
      </c>
      <c r="L35" s="2">
        <f t="shared" si="7"/>
        <v>-9.9576206361711841E-2</v>
      </c>
      <c r="M35">
        <f t="shared" si="8"/>
        <v>1.3625086105481325</v>
      </c>
      <c r="N35">
        <f t="shared" si="9"/>
        <v>24.359568063506789</v>
      </c>
      <c r="O35">
        <f t="shared" si="10"/>
        <v>0.35266481726007509</v>
      </c>
      <c r="P35">
        <f t="shared" si="11"/>
        <v>15.185003853817671</v>
      </c>
      <c r="Q35">
        <f>MIN(M35:P35)</f>
        <v>0.35266481726007509</v>
      </c>
      <c r="R35">
        <f t="shared" si="13"/>
        <v>3</v>
      </c>
    </row>
    <row r="36" spans="1:18" x14ac:dyDescent="0.2">
      <c r="A36">
        <v>25</v>
      </c>
      <c r="B36" t="s">
        <v>38</v>
      </c>
      <c r="C36">
        <v>11.6</v>
      </c>
      <c r="D36">
        <v>77.2</v>
      </c>
      <c r="E36">
        <v>8.3000000000000007</v>
      </c>
      <c r="F36">
        <v>62390.166666666664</v>
      </c>
      <c r="G36">
        <v>59</v>
      </c>
      <c r="H36" s="2">
        <f t="shared" si="3"/>
        <v>-1.4960683329885496</v>
      </c>
      <c r="I36" s="2">
        <f t="shared" si="4"/>
        <v>1.5772374205102939</v>
      </c>
      <c r="J36" s="2">
        <f t="shared" si="5"/>
        <v>-0.94387135933518185</v>
      </c>
      <c r="K36" s="2">
        <f t="shared" si="6"/>
        <v>0.56529756689396893</v>
      </c>
      <c r="L36" s="2">
        <f t="shared" si="7"/>
        <v>-0.38663813734280289</v>
      </c>
      <c r="M36">
        <f t="shared" si="8"/>
        <v>10.90640781008106</v>
      </c>
      <c r="N36">
        <f t="shared" si="9"/>
        <v>2.5812508795784637</v>
      </c>
      <c r="O36">
        <f t="shared" si="10"/>
        <v>15.76605536475572</v>
      </c>
      <c r="P36">
        <f t="shared" si="11"/>
        <v>0.28800353619123464</v>
      </c>
      <c r="Q36">
        <f t="shared" si="12"/>
        <v>0.28800353619123464</v>
      </c>
      <c r="R36">
        <f t="shared" si="13"/>
        <v>4</v>
      </c>
    </row>
    <row r="37" spans="1:18" x14ac:dyDescent="0.2">
      <c r="A37">
        <v>26</v>
      </c>
      <c r="B37" t="s">
        <v>40</v>
      </c>
      <c r="C37">
        <v>95.6</v>
      </c>
      <c r="D37">
        <v>1.4</v>
      </c>
      <c r="E37">
        <v>26.6</v>
      </c>
      <c r="F37">
        <v>30070.75</v>
      </c>
      <c r="G37">
        <v>864</v>
      </c>
      <c r="H37" s="2">
        <f t="shared" si="3"/>
        <v>0.88650171127449851</v>
      </c>
      <c r="I37" s="2">
        <f t="shared" si="4"/>
        <v>-0.86008986908286666</v>
      </c>
      <c r="J37" s="2">
        <f t="shared" si="5"/>
        <v>0.68564240253593434</v>
      </c>
      <c r="K37" s="2">
        <f t="shared" si="6"/>
        <v>-0.75844526275591728</v>
      </c>
      <c r="L37" s="2">
        <f t="shared" si="7"/>
        <v>2.3320072090075299</v>
      </c>
      <c r="M37">
        <f t="shared" si="8"/>
        <v>6.6587039457079999</v>
      </c>
      <c r="N37">
        <f t="shared" si="9"/>
        <v>31.48633114435372</v>
      </c>
      <c r="O37">
        <f t="shared" si="10"/>
        <v>8.1193889938330113</v>
      </c>
      <c r="P37">
        <f t="shared" si="11"/>
        <v>22.876686690059252</v>
      </c>
      <c r="Q37">
        <f t="shared" si="12"/>
        <v>6.6587039457079999</v>
      </c>
      <c r="R37">
        <f t="shared" si="13"/>
        <v>1</v>
      </c>
    </row>
    <row r="38" spans="1:18" x14ac:dyDescent="0.2">
      <c r="A38">
        <v>27</v>
      </c>
      <c r="B38" t="s">
        <v>41</v>
      </c>
      <c r="C38">
        <v>17.600000000000001</v>
      </c>
      <c r="D38">
        <v>72.5</v>
      </c>
      <c r="E38">
        <v>12.1</v>
      </c>
      <c r="F38">
        <v>34508.25</v>
      </c>
      <c r="G38">
        <v>51</v>
      </c>
      <c r="H38" s="2">
        <f t="shared" si="3"/>
        <v>-1.3258847583983318</v>
      </c>
      <c r="I38" s="2">
        <f t="shared" si="4"/>
        <v>1.4261102666700847</v>
      </c>
      <c r="J38" s="2">
        <f t="shared" si="5"/>
        <v>-0.60550238146030533</v>
      </c>
      <c r="K38" s="2">
        <f t="shared" si="6"/>
        <v>-0.57669356633282676</v>
      </c>
      <c r="L38" s="2">
        <f t="shared" si="7"/>
        <v>-0.41365573084690554</v>
      </c>
      <c r="M38">
        <f t="shared" si="8"/>
        <v>8.3808914124648179</v>
      </c>
      <c r="N38">
        <f t="shared" si="9"/>
        <v>7.7729111674706415</v>
      </c>
      <c r="O38">
        <f t="shared" si="10"/>
        <v>12.059557460897803</v>
      </c>
      <c r="P38">
        <f t="shared" si="11"/>
        <v>2.0741053771660023</v>
      </c>
      <c r="Q38">
        <f t="shared" si="12"/>
        <v>2.0741053771660023</v>
      </c>
      <c r="R38">
        <f>MATCH(Q38,M38:P38,0)</f>
        <v>4</v>
      </c>
    </row>
    <row r="39" spans="1:18" x14ac:dyDescent="0.2">
      <c r="A39">
        <v>28</v>
      </c>
      <c r="B39" t="s">
        <v>42</v>
      </c>
      <c r="C39">
        <v>22.6</v>
      </c>
      <c r="D39">
        <v>68</v>
      </c>
      <c r="E39">
        <v>6</v>
      </c>
      <c r="F39">
        <v>66471.5</v>
      </c>
      <c r="G39">
        <v>5</v>
      </c>
      <c r="H39" s="2">
        <f t="shared" si="3"/>
        <v>-1.1840651129064836</v>
      </c>
      <c r="I39" s="2">
        <f t="shared" si="4"/>
        <v>1.2814140555464801</v>
      </c>
      <c r="J39" s="2">
        <f t="shared" si="5"/>
        <v>-1.1486736354173441</v>
      </c>
      <c r="K39" s="2">
        <f t="shared" si="6"/>
        <v>0.73246134311964572</v>
      </c>
      <c r="L39" s="2">
        <f t="shared" si="7"/>
        <v>-0.56900689349549605</v>
      </c>
      <c r="M39">
        <f t="shared" si="8"/>
        <v>9.3534927648746429</v>
      </c>
      <c r="N39">
        <f t="shared" si="9"/>
        <v>2.064159801496686</v>
      </c>
      <c r="O39">
        <f t="shared" si="10"/>
        <v>14.149316219617099</v>
      </c>
      <c r="P39">
        <f>SUMXMY2($E$6:$I$6,H39:L39)</f>
        <v>0</v>
      </c>
      <c r="Q39">
        <f>MIN(M39:P39)</f>
        <v>0</v>
      </c>
      <c r="R39">
        <f t="shared" si="13"/>
        <v>4</v>
      </c>
    </row>
    <row r="40" spans="1:18" x14ac:dyDescent="0.2">
      <c r="A40">
        <v>29</v>
      </c>
      <c r="B40" t="s">
        <v>47</v>
      </c>
      <c r="C40">
        <v>38</v>
      </c>
      <c r="D40">
        <v>36</v>
      </c>
      <c r="E40">
        <v>26</v>
      </c>
      <c r="F40">
        <v>63031</v>
      </c>
      <c r="G40">
        <v>40</v>
      </c>
      <c r="H40" s="2">
        <f t="shared" si="3"/>
        <v>-0.74726060479159151</v>
      </c>
      <c r="I40" s="2">
        <f t="shared" si="4"/>
        <v>0.25246322088973688</v>
      </c>
      <c r="J40" s="2">
        <f t="shared" si="5"/>
        <v>0.63221572181884844</v>
      </c>
      <c r="K40" s="2">
        <f t="shared" si="6"/>
        <v>0.59154490108164171</v>
      </c>
      <c r="L40" s="2">
        <f t="shared" si="7"/>
        <v>-0.45080492191504673</v>
      </c>
      <c r="M40">
        <f t="shared" si="8"/>
        <v>4.1157154998651277</v>
      </c>
      <c r="N40">
        <f t="shared" si="9"/>
        <v>8.1673604343251718</v>
      </c>
      <c r="O40">
        <f t="shared" si="10"/>
        <v>5.1491888443509755</v>
      </c>
      <c r="P40">
        <f t="shared" si="11"/>
        <v>4.4549340508895963</v>
      </c>
      <c r="Q40">
        <f t="shared" si="12"/>
        <v>4.1157154998651277</v>
      </c>
      <c r="R40">
        <f t="shared" si="13"/>
        <v>1</v>
      </c>
    </row>
    <row r="41" spans="1:18" x14ac:dyDescent="0.2">
      <c r="A41">
        <v>30</v>
      </c>
      <c r="B41" t="s">
        <v>48</v>
      </c>
      <c r="C41">
        <v>90.3</v>
      </c>
      <c r="D41">
        <v>5.7</v>
      </c>
      <c r="E41">
        <v>31.1</v>
      </c>
      <c r="F41">
        <v>31605.75</v>
      </c>
      <c r="G41">
        <v>436</v>
      </c>
      <c r="H41" s="2">
        <f t="shared" si="3"/>
        <v>0.73617288705313955</v>
      </c>
      <c r="I41" s="2">
        <f t="shared" si="4"/>
        <v>-0.72182460067586685</v>
      </c>
      <c r="J41" s="2">
        <f t="shared" si="5"/>
        <v>1.0863425079140776</v>
      </c>
      <c r="K41" s="2">
        <f t="shared" si="6"/>
        <v>-0.69557453509181721</v>
      </c>
      <c r="L41" s="2">
        <f t="shared" si="7"/>
        <v>0.88656595653803616</v>
      </c>
      <c r="M41">
        <f t="shared" si="8"/>
        <v>2.4154536899422339</v>
      </c>
      <c r="N41">
        <f t="shared" si="9"/>
        <v>25.475614812917648</v>
      </c>
      <c r="O41">
        <f t="shared" si="10"/>
        <v>2.1040432972050453</v>
      </c>
      <c r="P41">
        <f t="shared" si="11"/>
        <v>16.853555042438437</v>
      </c>
      <c r="Q41">
        <f t="shared" si="12"/>
        <v>2.1040432972050453</v>
      </c>
      <c r="R41">
        <f t="shared" si="13"/>
        <v>3</v>
      </c>
    </row>
    <row r="42" spans="1:18" x14ac:dyDescent="0.2">
      <c r="A42">
        <v>31</v>
      </c>
      <c r="B42" t="s">
        <v>51</v>
      </c>
      <c r="C42">
        <v>96.6</v>
      </c>
      <c r="D42">
        <v>1.1000000000000001</v>
      </c>
      <c r="E42">
        <v>33.299999999999997</v>
      </c>
      <c r="F42">
        <v>23899.875</v>
      </c>
      <c r="G42">
        <v>1428</v>
      </c>
      <c r="H42" s="2">
        <f t="shared" si="3"/>
        <v>0.91486564037286811</v>
      </c>
      <c r="I42" s="2">
        <f t="shared" si="4"/>
        <v>-0.86973628315777363</v>
      </c>
      <c r="J42" s="2">
        <f t="shared" si="5"/>
        <v>1.2822403372100586</v>
      </c>
      <c r="K42" s="2">
        <f t="shared" si="6"/>
        <v>-1.0111927556381344</v>
      </c>
      <c r="L42" s="2">
        <f t="shared" si="7"/>
        <v>4.2367475510467694</v>
      </c>
      <c r="M42">
        <f t="shared" si="8"/>
        <v>20.994254641044495</v>
      </c>
      <c r="N42">
        <f t="shared" si="9"/>
        <v>50.469400797888269</v>
      </c>
      <c r="O42">
        <f t="shared" si="10"/>
        <v>22.983864086725212</v>
      </c>
      <c r="P42">
        <f t="shared" si="11"/>
        <v>41.077906226436937</v>
      </c>
      <c r="Q42">
        <f t="shared" si="12"/>
        <v>20.994254641044495</v>
      </c>
      <c r="R42">
        <f t="shared" si="13"/>
        <v>1</v>
      </c>
    </row>
    <row r="43" spans="1:18" x14ac:dyDescent="0.2">
      <c r="A43">
        <v>32</v>
      </c>
      <c r="B43" t="s">
        <v>52</v>
      </c>
      <c r="C43">
        <v>2.7</v>
      </c>
      <c r="D43">
        <v>90.3</v>
      </c>
      <c r="E43">
        <v>4.3</v>
      </c>
      <c r="F43">
        <v>102382</v>
      </c>
      <c r="G43">
        <v>9</v>
      </c>
      <c r="H43" s="2">
        <f t="shared" si="3"/>
        <v>-1.7485073019640391</v>
      </c>
      <c r="I43" s="2">
        <f t="shared" si="4"/>
        <v>1.9984641684478979</v>
      </c>
      <c r="J43" s="2">
        <f t="shared" si="5"/>
        <v>-1.3000492307824203</v>
      </c>
      <c r="K43" s="2">
        <f t="shared" si="6"/>
        <v>2.2032882263650295</v>
      </c>
      <c r="L43" s="2">
        <f t="shared" si="7"/>
        <v>-0.55549809674344464</v>
      </c>
      <c r="M43">
        <f t="shared" si="8"/>
        <v>20.545457157088396</v>
      </c>
      <c r="N43">
        <f t="shared" si="9"/>
        <v>0.47560901241201853</v>
      </c>
      <c r="O43">
        <f t="shared" si="10"/>
        <v>26.810660175467593</v>
      </c>
      <c r="P43">
        <f t="shared" si="11"/>
        <v>3.0191846281391701</v>
      </c>
      <c r="Q43">
        <f t="shared" si="12"/>
        <v>0.47560901241201853</v>
      </c>
      <c r="R43">
        <f t="shared" si="13"/>
        <v>2</v>
      </c>
    </row>
    <row r="44" spans="1:18" x14ac:dyDescent="0.2">
      <c r="A44">
        <v>33</v>
      </c>
      <c r="B44" t="s">
        <v>57</v>
      </c>
      <c r="C44">
        <v>92.4</v>
      </c>
      <c r="D44">
        <v>3.9</v>
      </c>
      <c r="E44">
        <v>49.5</v>
      </c>
      <c r="F44">
        <v>22189.25</v>
      </c>
      <c r="G44">
        <v>597</v>
      </c>
      <c r="H44" s="2">
        <f t="shared" si="3"/>
        <v>0.79573713815971603</v>
      </c>
      <c r="I44" s="2">
        <f t="shared" si="4"/>
        <v>-0.77970308512530861</v>
      </c>
      <c r="J44" s="2">
        <f t="shared" si="5"/>
        <v>2.7247607165713745</v>
      </c>
      <c r="K44" s="2">
        <f t="shared" si="6"/>
        <v>-1.0812567546677117</v>
      </c>
      <c r="L44" s="2">
        <f t="shared" si="7"/>
        <v>1.4302950258081026</v>
      </c>
      <c r="M44">
        <f t="shared" si="8"/>
        <v>10.693674269092481</v>
      </c>
      <c r="N44">
        <f t="shared" si="9"/>
        <v>40.855421785067918</v>
      </c>
      <c r="O44">
        <f t="shared" si="10"/>
        <v>7.8546654254076413</v>
      </c>
      <c r="P44">
        <f t="shared" si="11"/>
        <v>30.458096002836548</v>
      </c>
      <c r="Q44">
        <f t="shared" si="12"/>
        <v>7.8546654254076413</v>
      </c>
      <c r="R44">
        <f t="shared" si="1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Combined_Data</vt:lpstr>
      <vt:lpstr>Cluster_Analysis_Outcome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Sun</dc:creator>
  <cp:lastModifiedBy>Katherine Sun</cp:lastModifiedBy>
  <dcterms:created xsi:type="dcterms:W3CDTF">2020-10-28T15:32:52Z</dcterms:created>
  <dcterms:modified xsi:type="dcterms:W3CDTF">2020-10-28T18:31:37Z</dcterms:modified>
</cp:coreProperties>
</file>