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4-5 GemNova.net [ab 2006]\Gemeindefusionen\Potenzialanalyse für Gemeindefusionen\Analyse Ehrenamt\"/>
    </mc:Choice>
  </mc:AlternateContent>
  <xr:revisionPtr revIDLastSave="0" documentId="13_ncr:1_{99FD941E-04E3-4CC8-A2AA-85F0C616A5D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euerwehren" sheetId="1" r:id="rId1"/>
    <sheet name="Tabelle1" sheetId="11" state="hidden" r:id="rId2"/>
    <sheet name="Gemeinden" sheetId="4" r:id="rId3"/>
    <sheet name="Fläche" sheetId="9" r:id="rId4"/>
    <sheet name="Einwohner" sheetId="8" r:id="rId5"/>
    <sheet name="Tabelle2" sheetId="7" r:id="rId6"/>
    <sheet name="Gemeinde ID" sheetId="10" r:id="rId7"/>
    <sheet name="Bezirke" sheetId="5" r:id="rId8"/>
  </sheets>
  <definedNames>
    <definedName name="_xlnm._FilterDatabase" localSheetId="0" hidden="1">Feuerwehren!$A$1:$O$307</definedName>
    <definedName name="_xlnm._FilterDatabase" localSheetId="6" hidden="1">'Gemeinde ID'!$A$1:$C$1</definedName>
    <definedName name="_xlnm._FilterDatabase" localSheetId="2" hidden="1">Gemeinden!$A$1:$P$1</definedName>
    <definedName name="_xlnm._FilterDatabase" localSheetId="1" hidden="1">Tabelle1!$F$4:$P$4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3" i="1" l="1"/>
  <c r="O292" i="1"/>
  <c r="O291" i="1"/>
  <c r="O290" i="1"/>
  <c r="O289" i="1"/>
  <c r="O288" i="1"/>
  <c r="O287" i="1"/>
  <c r="O286" i="1"/>
  <c r="P33" i="4" s="1"/>
  <c r="O219" i="1"/>
  <c r="O177" i="1"/>
  <c r="O176" i="1"/>
  <c r="O175" i="1"/>
  <c r="O174" i="1"/>
  <c r="O173" i="1"/>
  <c r="O165" i="1"/>
  <c r="O164" i="1"/>
  <c r="O163" i="1"/>
  <c r="O162" i="1"/>
  <c r="O137" i="1"/>
  <c r="O127" i="1"/>
  <c r="O126" i="1"/>
  <c r="O125" i="1"/>
  <c r="O114" i="1"/>
  <c r="O113" i="1"/>
  <c r="P31" i="4" s="1"/>
  <c r="O112" i="1"/>
  <c r="O111" i="1"/>
  <c r="O62" i="1"/>
  <c r="O61" i="1"/>
  <c r="O60" i="1"/>
  <c r="O59" i="1"/>
  <c r="O58" i="1"/>
  <c r="O57" i="1"/>
  <c r="O31" i="1"/>
  <c r="O30" i="1"/>
  <c r="O29" i="1"/>
  <c r="O28" i="1"/>
  <c r="O27" i="1"/>
  <c r="O26" i="1"/>
  <c r="O25" i="1"/>
  <c r="O24" i="1"/>
  <c r="O23" i="1"/>
  <c r="N293" i="1"/>
  <c r="N292" i="1"/>
  <c r="N291" i="1"/>
  <c r="N290" i="1"/>
  <c r="N289" i="1"/>
  <c r="N288" i="1"/>
  <c r="N287" i="1"/>
  <c r="N286" i="1"/>
  <c r="N219" i="1"/>
  <c r="N177" i="1"/>
  <c r="N176" i="1"/>
  <c r="N175" i="1"/>
  <c r="N174" i="1"/>
  <c r="N173" i="1"/>
  <c r="N165" i="1"/>
  <c r="N164" i="1"/>
  <c r="N163" i="1"/>
  <c r="N162" i="1"/>
  <c r="N137" i="1"/>
  <c r="N127" i="1"/>
  <c r="N126" i="1"/>
  <c r="N125" i="1"/>
  <c r="N114" i="1"/>
  <c r="N113" i="1"/>
  <c r="O31" i="4" s="1"/>
  <c r="N112" i="1"/>
  <c r="N111" i="1"/>
  <c r="N62" i="1"/>
  <c r="N61" i="1"/>
  <c r="N60" i="1"/>
  <c r="N59" i="1"/>
  <c r="N58" i="1"/>
  <c r="N57" i="1"/>
  <c r="N31" i="1"/>
  <c r="N30" i="1"/>
  <c r="N29" i="1"/>
  <c r="N28" i="1"/>
  <c r="N27" i="1"/>
  <c r="N26" i="1"/>
  <c r="N25" i="1"/>
  <c r="N24" i="1"/>
  <c r="N23" i="1"/>
  <c r="M293" i="1"/>
  <c r="M292" i="1"/>
  <c r="M291" i="1"/>
  <c r="M290" i="1"/>
  <c r="M289" i="1"/>
  <c r="M288" i="1"/>
  <c r="M287" i="1"/>
  <c r="M286" i="1"/>
  <c r="N33" i="4" s="1"/>
  <c r="M219" i="1"/>
  <c r="M177" i="1"/>
  <c r="M176" i="1"/>
  <c r="M175" i="1"/>
  <c r="M174" i="1"/>
  <c r="M173" i="1"/>
  <c r="M165" i="1"/>
  <c r="M164" i="1"/>
  <c r="N86" i="4" s="1"/>
  <c r="M163" i="1"/>
  <c r="M162" i="1"/>
  <c r="M137" i="1"/>
  <c r="M127" i="1"/>
  <c r="M126" i="1"/>
  <c r="M125" i="1"/>
  <c r="M114" i="1"/>
  <c r="M113" i="1"/>
  <c r="M112" i="1"/>
  <c r="M111" i="1"/>
  <c r="M62" i="1"/>
  <c r="M61" i="1"/>
  <c r="M60" i="1"/>
  <c r="M59" i="1"/>
  <c r="M58" i="1"/>
  <c r="M57" i="1"/>
  <c r="M31" i="1"/>
  <c r="M30" i="1"/>
  <c r="M29" i="1"/>
  <c r="M28" i="1"/>
  <c r="M27" i="1"/>
  <c r="M26" i="1"/>
  <c r="N69" i="4" s="1"/>
  <c r="M25" i="1"/>
  <c r="M24" i="1"/>
  <c r="M23" i="1"/>
  <c r="L293" i="1"/>
  <c r="L292" i="1"/>
  <c r="L291" i="1"/>
  <c r="L290" i="1"/>
  <c r="L289" i="1"/>
  <c r="M39" i="4" s="1"/>
  <c r="L288" i="1"/>
  <c r="L287" i="1"/>
  <c r="L286" i="1"/>
  <c r="L219" i="1"/>
  <c r="L177" i="1"/>
  <c r="L176" i="1"/>
  <c r="L175" i="1"/>
  <c r="L174" i="1"/>
  <c r="L173" i="1"/>
  <c r="L165" i="1"/>
  <c r="L164" i="1"/>
  <c r="L163" i="1"/>
  <c r="L162" i="1"/>
  <c r="L137" i="1"/>
  <c r="L127" i="1"/>
  <c r="M81" i="4" s="1"/>
  <c r="L126" i="1"/>
  <c r="L125" i="1"/>
  <c r="L114" i="1"/>
  <c r="L113" i="1"/>
  <c r="L112" i="1"/>
  <c r="L111" i="1"/>
  <c r="L62" i="1"/>
  <c r="L61" i="1"/>
  <c r="L60" i="1"/>
  <c r="L59" i="1"/>
  <c r="L58" i="1"/>
  <c r="L57" i="1"/>
  <c r="L31" i="1"/>
  <c r="L30" i="1"/>
  <c r="L29" i="1"/>
  <c r="L28" i="1"/>
  <c r="L27" i="1"/>
  <c r="L26" i="1"/>
  <c r="L25" i="1"/>
  <c r="L24" i="1"/>
  <c r="L23" i="1"/>
  <c r="K293" i="1"/>
  <c r="K292" i="1"/>
  <c r="K291" i="1"/>
  <c r="K290" i="1"/>
  <c r="K289" i="1"/>
  <c r="K288" i="1"/>
  <c r="K287" i="1"/>
  <c r="K286" i="1"/>
  <c r="K219" i="1"/>
  <c r="K177" i="1"/>
  <c r="K176" i="1"/>
  <c r="L33" i="4" s="1"/>
  <c r="K175" i="1"/>
  <c r="K174" i="1"/>
  <c r="K173" i="1"/>
  <c r="K165" i="1"/>
  <c r="K164" i="1"/>
  <c r="K163" i="1"/>
  <c r="K162" i="1"/>
  <c r="K137" i="1"/>
  <c r="K127" i="1"/>
  <c r="L81" i="4" s="1"/>
  <c r="K126" i="1"/>
  <c r="K125" i="1"/>
  <c r="K114" i="1"/>
  <c r="K113" i="1"/>
  <c r="K112" i="1"/>
  <c r="K111" i="1"/>
  <c r="K62" i="1"/>
  <c r="K61" i="1"/>
  <c r="L38" i="4" s="1"/>
  <c r="K60" i="1"/>
  <c r="K59" i="1"/>
  <c r="K58" i="1"/>
  <c r="K57" i="1"/>
  <c r="K31" i="1"/>
  <c r="K30" i="1"/>
  <c r="K29" i="1"/>
  <c r="K28" i="1"/>
  <c r="K27" i="1"/>
  <c r="K26" i="1"/>
  <c r="K25" i="1"/>
  <c r="K24" i="1"/>
  <c r="K23" i="1"/>
  <c r="J293" i="1"/>
  <c r="J292" i="1"/>
  <c r="K62" i="4" s="1"/>
  <c r="J291" i="1"/>
  <c r="J290" i="1"/>
  <c r="J289" i="1"/>
  <c r="J288" i="1"/>
  <c r="J287" i="1"/>
  <c r="J286" i="1"/>
  <c r="J219" i="1"/>
  <c r="J177" i="1"/>
  <c r="J176" i="1"/>
  <c r="J175" i="1"/>
  <c r="J174" i="1"/>
  <c r="J173" i="1"/>
  <c r="J165" i="1"/>
  <c r="J164" i="1"/>
  <c r="J163" i="1"/>
  <c r="J162" i="1"/>
  <c r="J137" i="1"/>
  <c r="J127" i="1"/>
  <c r="J126" i="1"/>
  <c r="J125" i="1"/>
  <c r="J114" i="1"/>
  <c r="J113" i="1"/>
  <c r="J112" i="1"/>
  <c r="J111" i="1"/>
  <c r="J62" i="1"/>
  <c r="J61" i="1"/>
  <c r="J60" i="1"/>
  <c r="J59" i="1"/>
  <c r="J58" i="1"/>
  <c r="J57" i="1"/>
  <c r="J31" i="1"/>
  <c r="J30" i="1"/>
  <c r="J29" i="1"/>
  <c r="J28" i="1"/>
  <c r="J27" i="1"/>
  <c r="J26" i="1"/>
  <c r="J25" i="1"/>
  <c r="J24" i="1"/>
  <c r="J23" i="1"/>
  <c r="I293" i="1"/>
  <c r="I292" i="1"/>
  <c r="J62" i="4" s="1"/>
  <c r="I291" i="1"/>
  <c r="I290" i="1"/>
  <c r="I289" i="1"/>
  <c r="I288" i="1"/>
  <c r="I287" i="1"/>
  <c r="I286" i="1"/>
  <c r="I219" i="1"/>
  <c r="J69" i="4" s="1"/>
  <c r="I177" i="1"/>
  <c r="J33" i="4" s="1"/>
  <c r="I176" i="1"/>
  <c r="I175" i="1"/>
  <c r="I174" i="1"/>
  <c r="I173" i="1"/>
  <c r="I165" i="1"/>
  <c r="I164" i="1"/>
  <c r="I163" i="1"/>
  <c r="J39" i="4" s="1"/>
  <c r="I162" i="1"/>
  <c r="I137" i="1"/>
  <c r="I127" i="1"/>
  <c r="I126" i="1"/>
  <c r="I125" i="1"/>
  <c r="I114" i="1"/>
  <c r="I113" i="1"/>
  <c r="I112" i="1"/>
  <c r="I111" i="1"/>
  <c r="I62" i="1"/>
  <c r="I61" i="1"/>
  <c r="I60" i="1"/>
  <c r="I59" i="1"/>
  <c r="I58" i="1"/>
  <c r="I57" i="1"/>
  <c r="I31" i="1"/>
  <c r="I30" i="1"/>
  <c r="I29" i="1"/>
  <c r="I28" i="1"/>
  <c r="I27" i="1"/>
  <c r="I26" i="1"/>
  <c r="I25" i="1"/>
  <c r="I24" i="1"/>
  <c r="I23" i="1"/>
  <c r="H293" i="1"/>
  <c r="H292" i="1"/>
  <c r="H291" i="1"/>
  <c r="H290" i="1"/>
  <c r="H289" i="1"/>
  <c r="H288" i="1"/>
  <c r="H287" i="1"/>
  <c r="H286" i="1"/>
  <c r="I33" i="4" s="1"/>
  <c r="H219" i="1"/>
  <c r="I69" i="4" s="1"/>
  <c r="H177" i="1"/>
  <c r="H176" i="1"/>
  <c r="H175" i="1"/>
  <c r="H174" i="1"/>
  <c r="H173" i="1"/>
  <c r="H165" i="1"/>
  <c r="H164" i="1"/>
  <c r="H163" i="1"/>
  <c r="I39" i="4" s="1"/>
  <c r="H162" i="1"/>
  <c r="H137" i="1"/>
  <c r="H127" i="1"/>
  <c r="H126" i="1"/>
  <c r="H125" i="1"/>
  <c r="H114" i="1"/>
  <c r="H113" i="1"/>
  <c r="I31" i="4" s="1"/>
  <c r="H112" i="1"/>
  <c r="I44" i="4" s="1"/>
  <c r="H111" i="1"/>
  <c r="H62" i="1"/>
  <c r="H61" i="1"/>
  <c r="H60" i="1"/>
  <c r="H59" i="1"/>
  <c r="H58" i="1"/>
  <c r="H57" i="1"/>
  <c r="I53" i="4" s="1"/>
  <c r="H31" i="1"/>
  <c r="H30" i="1"/>
  <c r="H29" i="1"/>
  <c r="H28" i="1"/>
  <c r="H27" i="1"/>
  <c r="H26" i="1"/>
  <c r="H25" i="1"/>
  <c r="H24" i="1"/>
  <c r="H23" i="1"/>
  <c r="G293" i="1"/>
  <c r="G292" i="1"/>
  <c r="G291" i="1"/>
  <c r="G290" i="1"/>
  <c r="G289" i="1"/>
  <c r="G288" i="1"/>
  <c r="G287" i="1"/>
  <c r="G286" i="1"/>
  <c r="H33" i="4" s="1"/>
  <c r="G219" i="1"/>
  <c r="G177" i="1"/>
  <c r="G176" i="1"/>
  <c r="G175" i="1"/>
  <c r="G174" i="1"/>
  <c r="G173" i="1"/>
  <c r="G165" i="1"/>
  <c r="G164" i="1"/>
  <c r="G163" i="1"/>
  <c r="G162" i="1"/>
  <c r="G137" i="1"/>
  <c r="G127" i="1"/>
  <c r="G126" i="1"/>
  <c r="G125" i="1"/>
  <c r="G114" i="1"/>
  <c r="G113" i="1"/>
  <c r="H31" i="4" s="1"/>
  <c r="G112" i="1"/>
  <c r="G111" i="1"/>
  <c r="G62" i="1"/>
  <c r="G61" i="1"/>
  <c r="G60" i="1"/>
  <c r="G59" i="1"/>
  <c r="G58" i="1"/>
  <c r="G57" i="1"/>
  <c r="G31" i="1"/>
  <c r="G30" i="1"/>
  <c r="G29" i="1"/>
  <c r="G28" i="1"/>
  <c r="G27" i="1"/>
  <c r="G26" i="1"/>
  <c r="G25" i="1"/>
  <c r="G24" i="1"/>
  <c r="G23" i="1"/>
  <c r="F23" i="1"/>
  <c r="F293" i="1"/>
  <c r="F292" i="1"/>
  <c r="F291" i="1"/>
  <c r="F290" i="1"/>
  <c r="F289" i="1"/>
  <c r="F288" i="1"/>
  <c r="F287" i="1"/>
  <c r="F286" i="1"/>
  <c r="G33" i="4" s="1"/>
  <c r="F219" i="1"/>
  <c r="F177" i="1"/>
  <c r="F176" i="1"/>
  <c r="F175" i="1"/>
  <c r="F174" i="1"/>
  <c r="F173" i="1"/>
  <c r="F165" i="1"/>
  <c r="F164" i="1"/>
  <c r="F163" i="1"/>
  <c r="F162" i="1"/>
  <c r="F137" i="1"/>
  <c r="F127" i="1"/>
  <c r="F126" i="1"/>
  <c r="F125" i="1"/>
  <c r="F114" i="1"/>
  <c r="F113" i="1"/>
  <c r="F112" i="1"/>
  <c r="F111" i="1"/>
  <c r="F62" i="1"/>
  <c r="F61" i="1"/>
  <c r="F60" i="1"/>
  <c r="F59" i="1"/>
  <c r="F58" i="1"/>
  <c r="F57" i="1"/>
  <c r="F31" i="1"/>
  <c r="F30" i="1"/>
  <c r="F29" i="1"/>
  <c r="F28" i="1"/>
  <c r="F27" i="1"/>
  <c r="F26" i="1"/>
  <c r="G69" i="4" s="1"/>
  <c r="F25" i="1"/>
  <c r="F24" i="1"/>
  <c r="D296" i="1"/>
  <c r="A108" i="1"/>
  <c r="A109" i="1"/>
  <c r="A294" i="1"/>
  <c r="A295" i="1"/>
  <c r="A296" i="1"/>
  <c r="A306" i="1"/>
  <c r="A9" i="1"/>
  <c r="A10" i="1"/>
  <c r="A11" i="1"/>
  <c r="A12" i="1"/>
  <c r="A13" i="1"/>
  <c r="A218" i="1"/>
  <c r="A15" i="1"/>
  <c r="A230" i="1"/>
  <c r="A14" i="1"/>
  <c r="A84" i="1"/>
  <c r="A305" i="1"/>
  <c r="A20" i="1"/>
  <c r="A21" i="1"/>
  <c r="A22" i="1"/>
  <c r="A27" i="1"/>
  <c r="A23" i="1"/>
  <c r="A25" i="1"/>
  <c r="A28" i="1"/>
  <c r="A111" i="1"/>
  <c r="A137" i="1"/>
  <c r="A175" i="1"/>
  <c r="A288" i="1"/>
  <c r="A287" i="1"/>
  <c r="A2" i="1"/>
  <c r="A3" i="1"/>
  <c r="A4" i="1"/>
  <c r="A5" i="1"/>
  <c r="A6" i="1"/>
  <c r="A7" i="1"/>
  <c r="A38" i="1"/>
  <c r="A39" i="1"/>
  <c r="A110" i="1"/>
  <c r="A166" i="1"/>
  <c r="A266" i="1"/>
  <c r="A16" i="1"/>
  <c r="A54" i="1"/>
  <c r="A40" i="1"/>
  <c r="A41" i="1"/>
  <c r="A45" i="1"/>
  <c r="A55" i="1"/>
  <c r="A88" i="1"/>
  <c r="A228" i="1"/>
  <c r="A89" i="1"/>
  <c r="A90" i="1"/>
  <c r="A216" i="1"/>
  <c r="A17" i="1"/>
  <c r="A51" i="1"/>
  <c r="A217" i="1"/>
  <c r="A29" i="1"/>
  <c r="A31" i="1"/>
  <c r="A164" i="1"/>
  <c r="A165" i="1"/>
  <c r="A30" i="1"/>
  <c r="A112" i="1"/>
  <c r="A63" i="1"/>
  <c r="A64" i="1"/>
  <c r="A65" i="1"/>
  <c r="A66" i="1"/>
  <c r="A227" i="1"/>
  <c r="A251" i="1"/>
  <c r="A252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29" i="1"/>
  <c r="A49" i="1"/>
  <c r="A52" i="1"/>
  <c r="A101" i="1"/>
  <c r="A19" i="1"/>
  <c r="A298" i="1"/>
  <c r="A299" i="1"/>
  <c r="A91" i="1"/>
  <c r="A231" i="1"/>
  <c r="A214" i="1"/>
  <c r="A92" i="1"/>
  <c r="A18" i="1"/>
  <c r="A301" i="1"/>
  <c r="A297" i="1"/>
  <c r="A265" i="1"/>
  <c r="A98" i="1"/>
  <c r="A99" i="1"/>
  <c r="A100" i="1"/>
  <c r="A86" i="1"/>
  <c r="A93" i="1"/>
  <c r="A56" i="1"/>
  <c r="A85" i="1"/>
  <c r="A156" i="1"/>
  <c r="A83" i="1"/>
  <c r="A102" i="1"/>
  <c r="A167" i="1"/>
  <c r="A181" i="1"/>
  <c r="A189" i="1"/>
  <c r="A58" i="1"/>
  <c r="A57" i="1"/>
  <c r="A291" i="1"/>
  <c r="A60" i="1"/>
  <c r="A115" i="1"/>
  <c r="A116" i="1"/>
  <c r="A117" i="1"/>
  <c r="A118" i="1"/>
  <c r="A119" i="1"/>
  <c r="A120" i="1"/>
  <c r="A121" i="1"/>
  <c r="A122" i="1"/>
  <c r="A123" i="1"/>
  <c r="A124" i="1"/>
  <c r="A59" i="1"/>
  <c r="A26" i="1"/>
  <c r="A219" i="1"/>
  <c r="A128" i="1"/>
  <c r="A129" i="1"/>
  <c r="A130" i="1"/>
  <c r="A131" i="1"/>
  <c r="A132" i="1"/>
  <c r="A133" i="1"/>
  <c r="A134" i="1"/>
  <c r="A96" i="1"/>
  <c r="A44" i="1"/>
  <c r="A61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246" i="1"/>
  <c r="A212" i="1"/>
  <c r="A158" i="1"/>
  <c r="A159" i="1"/>
  <c r="A160" i="1"/>
  <c r="A161" i="1"/>
  <c r="A62" i="1"/>
  <c r="A113" i="1"/>
  <c r="A174" i="1"/>
  <c r="A290" i="1"/>
  <c r="A253" i="1"/>
  <c r="A256" i="1"/>
  <c r="A168" i="1"/>
  <c r="A169" i="1"/>
  <c r="A170" i="1"/>
  <c r="A171" i="1"/>
  <c r="A172" i="1"/>
  <c r="A24" i="1"/>
  <c r="A114" i="1"/>
  <c r="A126" i="1"/>
  <c r="A162" i="1"/>
  <c r="A293" i="1"/>
  <c r="A178" i="1"/>
  <c r="A179" i="1"/>
  <c r="A180" i="1"/>
  <c r="A191" i="1"/>
  <c r="A182" i="1"/>
  <c r="A183" i="1"/>
  <c r="A184" i="1"/>
  <c r="A185" i="1"/>
  <c r="A186" i="1"/>
  <c r="A187" i="1"/>
  <c r="A188" i="1"/>
  <c r="A33" i="1"/>
  <c r="A34" i="1"/>
  <c r="A8" i="1"/>
  <c r="A32" i="1"/>
  <c r="A193" i="1"/>
  <c r="A194" i="1"/>
  <c r="A195" i="1"/>
  <c r="A196" i="1"/>
  <c r="A197" i="1"/>
  <c r="A198" i="1"/>
  <c r="A199" i="1"/>
  <c r="A200" i="1"/>
  <c r="A262" i="1"/>
  <c r="A202" i="1"/>
  <c r="A203" i="1"/>
  <c r="A204" i="1"/>
  <c r="A205" i="1"/>
  <c r="A206" i="1"/>
  <c r="A207" i="1"/>
  <c r="A208" i="1"/>
  <c r="A209" i="1"/>
  <c r="A210" i="1"/>
  <c r="A211" i="1"/>
  <c r="A42" i="1"/>
  <c r="A255" i="1"/>
  <c r="A87" i="1"/>
  <c r="A97" i="1"/>
  <c r="A263" i="1"/>
  <c r="A104" i="1"/>
  <c r="A94" i="1"/>
  <c r="A127" i="1"/>
  <c r="A220" i="1"/>
  <c r="A222" i="1"/>
  <c r="A223" i="1"/>
  <c r="A224" i="1"/>
  <c r="A225" i="1"/>
  <c r="A226" i="1"/>
  <c r="A36" i="1"/>
  <c r="A37" i="1"/>
  <c r="A157" i="1"/>
  <c r="A50" i="1"/>
  <c r="A103" i="1"/>
  <c r="A43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136" i="1"/>
  <c r="A247" i="1"/>
  <c r="A248" i="1"/>
  <c r="A249" i="1"/>
  <c r="A250" i="1"/>
  <c r="A46" i="1"/>
  <c r="A47" i="1"/>
  <c r="A67" i="1"/>
  <c r="A254" i="1"/>
  <c r="A106" i="1"/>
  <c r="A35" i="1"/>
  <c r="A257" i="1"/>
  <c r="A258" i="1"/>
  <c r="A259" i="1"/>
  <c r="A260" i="1"/>
  <c r="A261" i="1"/>
  <c r="A190" i="1"/>
  <c r="A304" i="1"/>
  <c r="A264" i="1"/>
  <c r="A95" i="1"/>
  <c r="A215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9" i="1"/>
  <c r="A125" i="1"/>
  <c r="A173" i="1"/>
  <c r="A163" i="1"/>
  <c r="A292" i="1"/>
  <c r="A177" i="1"/>
  <c r="A176" i="1"/>
  <c r="A286" i="1"/>
  <c r="A192" i="1"/>
  <c r="A201" i="1"/>
  <c r="A221" i="1"/>
  <c r="A48" i="1"/>
  <c r="A105" i="1"/>
  <c r="A107" i="1"/>
  <c r="A300" i="1"/>
  <c r="A135" i="1"/>
  <c r="A302" i="1"/>
  <c r="A303" i="1"/>
  <c r="A307" i="1"/>
  <c r="A53" i="1"/>
  <c r="A68" i="1"/>
  <c r="A213" i="1"/>
  <c r="A69" i="1"/>
  <c r="F9" i="4"/>
  <c r="F42" i="4"/>
  <c r="F91" i="4"/>
  <c r="F108" i="4"/>
  <c r="F112" i="4"/>
  <c r="F107" i="4"/>
  <c r="F87" i="4"/>
  <c r="F50" i="4"/>
  <c r="F109" i="4"/>
  <c r="F19" i="4"/>
  <c r="F30" i="4"/>
  <c r="F60" i="4"/>
  <c r="F110" i="4"/>
  <c r="F64" i="4"/>
  <c r="F20" i="4"/>
  <c r="F11" i="4"/>
  <c r="F46" i="4"/>
  <c r="F86" i="4"/>
  <c r="F44" i="4"/>
  <c r="F26" i="4"/>
  <c r="F45" i="4"/>
  <c r="F113" i="4"/>
  <c r="F104" i="4"/>
  <c r="F5" i="4"/>
  <c r="F24" i="4"/>
  <c r="F84" i="4"/>
  <c r="F35" i="4"/>
  <c r="F41" i="4"/>
  <c r="F57" i="4"/>
  <c r="F66" i="4"/>
  <c r="F49" i="4"/>
  <c r="F17" i="4"/>
  <c r="F73" i="4"/>
  <c r="F53" i="4"/>
  <c r="F117" i="4"/>
  <c r="F80" i="4"/>
  <c r="F116" i="4"/>
  <c r="F23" i="4"/>
  <c r="F69" i="4"/>
  <c r="F71" i="4"/>
  <c r="F36" i="4"/>
  <c r="F101" i="4"/>
  <c r="F89" i="4"/>
  <c r="F38" i="4"/>
  <c r="F3" i="4"/>
  <c r="F102" i="4"/>
  <c r="F105" i="4"/>
  <c r="F12" i="4"/>
  <c r="F83" i="4"/>
  <c r="F70" i="4"/>
  <c r="F95" i="4"/>
  <c r="F8" i="4"/>
  <c r="F31" i="4"/>
  <c r="F25" i="4"/>
  <c r="F106" i="4"/>
  <c r="F40" i="4"/>
  <c r="F100" i="4"/>
  <c r="F90" i="4"/>
  <c r="F99" i="4"/>
  <c r="F55" i="4"/>
  <c r="F47" i="4"/>
  <c r="F79" i="4"/>
  <c r="F74" i="4"/>
  <c r="F103" i="4"/>
  <c r="F13" i="4"/>
  <c r="F114" i="4"/>
  <c r="F52" i="4"/>
  <c r="F27" i="4"/>
  <c r="F29" i="4"/>
  <c r="F98" i="4"/>
  <c r="F16" i="4"/>
  <c r="F7" i="4"/>
  <c r="F72" i="4"/>
  <c r="F21" i="4"/>
  <c r="F81" i="4"/>
  <c r="F75" i="4"/>
  <c r="F10" i="4"/>
  <c r="F2" i="4"/>
  <c r="F56" i="4"/>
  <c r="F18" i="4"/>
  <c r="F93" i="4"/>
  <c r="F4" i="4"/>
  <c r="F34" i="4"/>
  <c r="F77" i="4"/>
  <c r="F28" i="4"/>
  <c r="F78" i="4"/>
  <c r="F37" i="4"/>
  <c r="F43" i="4"/>
  <c r="F88" i="4"/>
  <c r="F51" i="4"/>
  <c r="F76" i="4"/>
  <c r="F14" i="4"/>
  <c r="F59" i="4"/>
  <c r="F63" i="4"/>
  <c r="F96" i="4"/>
  <c r="F65" i="4"/>
  <c r="F85" i="4"/>
  <c r="F67" i="4"/>
  <c r="F15" i="4"/>
  <c r="F97" i="4"/>
  <c r="F94" i="4"/>
  <c r="F111" i="4"/>
  <c r="F6" i="4"/>
  <c r="F82" i="4"/>
  <c r="F39" i="4"/>
  <c r="F62" i="4"/>
  <c r="F33" i="4"/>
  <c r="F22" i="4"/>
  <c r="F61" i="4"/>
  <c r="F92" i="4"/>
  <c r="F115" i="4"/>
  <c r="F58" i="4"/>
  <c r="F54" i="4"/>
  <c r="F68" i="4"/>
  <c r="F48" i="4"/>
  <c r="F32" i="4"/>
  <c r="D32" i="4"/>
  <c r="D9" i="4"/>
  <c r="D42" i="4"/>
  <c r="D91" i="4"/>
  <c r="D108" i="4"/>
  <c r="D112" i="4"/>
  <c r="D107" i="4"/>
  <c r="D87" i="4"/>
  <c r="D50" i="4"/>
  <c r="D109" i="4"/>
  <c r="D19" i="4"/>
  <c r="D30" i="4"/>
  <c r="D60" i="4"/>
  <c r="D110" i="4"/>
  <c r="D64" i="4"/>
  <c r="D20" i="4"/>
  <c r="D11" i="4"/>
  <c r="D46" i="4"/>
  <c r="D86" i="4"/>
  <c r="D44" i="4"/>
  <c r="D26" i="4"/>
  <c r="D45" i="4"/>
  <c r="D113" i="4"/>
  <c r="D104" i="4"/>
  <c r="D5" i="4"/>
  <c r="D24" i="4"/>
  <c r="D84" i="4"/>
  <c r="D35" i="4"/>
  <c r="D41" i="4"/>
  <c r="D57" i="4"/>
  <c r="D66" i="4"/>
  <c r="D49" i="4"/>
  <c r="D17" i="4"/>
  <c r="D73" i="4"/>
  <c r="D53" i="4"/>
  <c r="D117" i="4"/>
  <c r="D80" i="4"/>
  <c r="D116" i="4"/>
  <c r="D23" i="4"/>
  <c r="D69" i="4"/>
  <c r="D71" i="4"/>
  <c r="D36" i="4"/>
  <c r="D101" i="4"/>
  <c r="D89" i="4"/>
  <c r="D38" i="4"/>
  <c r="D3" i="4"/>
  <c r="D102" i="4"/>
  <c r="D105" i="4"/>
  <c r="D12" i="4"/>
  <c r="D83" i="4"/>
  <c r="D70" i="4"/>
  <c r="D95" i="4"/>
  <c r="D8" i="4"/>
  <c r="D31" i="4"/>
  <c r="D25" i="4"/>
  <c r="D106" i="4"/>
  <c r="D40" i="4"/>
  <c r="D100" i="4"/>
  <c r="D90" i="4"/>
  <c r="D99" i="4"/>
  <c r="D55" i="4"/>
  <c r="D47" i="4"/>
  <c r="D79" i="4"/>
  <c r="D74" i="4"/>
  <c r="D103" i="4"/>
  <c r="D13" i="4"/>
  <c r="D114" i="4"/>
  <c r="D52" i="4"/>
  <c r="D27" i="4"/>
  <c r="D29" i="4"/>
  <c r="D98" i="4"/>
  <c r="D16" i="4"/>
  <c r="D7" i="4"/>
  <c r="D72" i="4"/>
  <c r="D21" i="4"/>
  <c r="D81" i="4"/>
  <c r="D75" i="4"/>
  <c r="D10" i="4"/>
  <c r="D2" i="4"/>
  <c r="D56" i="4"/>
  <c r="D18" i="4"/>
  <c r="D93" i="4"/>
  <c r="D4" i="4"/>
  <c r="D34" i="4"/>
  <c r="D77" i="4"/>
  <c r="D28" i="4"/>
  <c r="D78" i="4"/>
  <c r="D37" i="4"/>
  <c r="D43" i="4"/>
  <c r="D88" i="4"/>
  <c r="D51" i="4"/>
  <c r="D76" i="4"/>
  <c r="D14" i="4"/>
  <c r="D59" i="4"/>
  <c r="D63" i="4"/>
  <c r="D96" i="4"/>
  <c r="D65" i="4"/>
  <c r="D85" i="4"/>
  <c r="D67" i="4"/>
  <c r="D15" i="4"/>
  <c r="D97" i="4"/>
  <c r="D94" i="4"/>
  <c r="D111" i="4"/>
  <c r="D6" i="4"/>
  <c r="D82" i="4"/>
  <c r="D39" i="4"/>
  <c r="D62" i="4"/>
  <c r="D33" i="4"/>
  <c r="D22" i="4"/>
  <c r="D61" i="4"/>
  <c r="D92" i="4"/>
  <c r="D115" i="4"/>
  <c r="D58" i="4"/>
  <c r="D54" i="4"/>
  <c r="D68" i="4"/>
  <c r="D48" i="4"/>
  <c r="B32" i="4"/>
  <c r="B9" i="4"/>
  <c r="B42" i="4"/>
  <c r="B91" i="4"/>
  <c r="B108" i="4"/>
  <c r="B112" i="4"/>
  <c r="B107" i="4"/>
  <c r="B87" i="4"/>
  <c r="B50" i="4"/>
  <c r="B109" i="4"/>
  <c r="B19" i="4"/>
  <c r="B30" i="4"/>
  <c r="B60" i="4"/>
  <c r="B110" i="4"/>
  <c r="B64" i="4"/>
  <c r="B20" i="4"/>
  <c r="B11" i="4"/>
  <c r="B46" i="4"/>
  <c r="B86" i="4"/>
  <c r="B44" i="4"/>
  <c r="B26" i="4"/>
  <c r="B45" i="4"/>
  <c r="B113" i="4"/>
  <c r="B104" i="4"/>
  <c r="B5" i="4"/>
  <c r="B24" i="4"/>
  <c r="B84" i="4"/>
  <c r="B35" i="4"/>
  <c r="B41" i="4"/>
  <c r="B57" i="4"/>
  <c r="B66" i="4"/>
  <c r="B49" i="4"/>
  <c r="B17" i="4"/>
  <c r="B73" i="4"/>
  <c r="B53" i="4"/>
  <c r="B117" i="4"/>
  <c r="B80" i="4"/>
  <c r="B116" i="4"/>
  <c r="B23" i="4"/>
  <c r="B69" i="4"/>
  <c r="B71" i="4"/>
  <c r="B36" i="4"/>
  <c r="B101" i="4"/>
  <c r="B89" i="4"/>
  <c r="B38" i="4"/>
  <c r="B3" i="4"/>
  <c r="B102" i="4"/>
  <c r="B105" i="4"/>
  <c r="B12" i="4"/>
  <c r="B83" i="4"/>
  <c r="B70" i="4"/>
  <c r="B95" i="4"/>
  <c r="B8" i="4"/>
  <c r="B31" i="4"/>
  <c r="B25" i="4"/>
  <c r="B106" i="4"/>
  <c r="B40" i="4"/>
  <c r="B100" i="4"/>
  <c r="B90" i="4"/>
  <c r="B99" i="4"/>
  <c r="B55" i="4"/>
  <c r="B47" i="4"/>
  <c r="B79" i="4"/>
  <c r="B74" i="4"/>
  <c r="B103" i="4"/>
  <c r="B13" i="4"/>
  <c r="B114" i="4"/>
  <c r="B52" i="4"/>
  <c r="B27" i="4"/>
  <c r="B29" i="4"/>
  <c r="B98" i="4"/>
  <c r="B16" i="4"/>
  <c r="B7" i="4"/>
  <c r="B72" i="4"/>
  <c r="B21" i="4"/>
  <c r="B81" i="4"/>
  <c r="B75" i="4"/>
  <c r="B10" i="4"/>
  <c r="B2" i="4"/>
  <c r="B56" i="4"/>
  <c r="B18" i="4"/>
  <c r="B93" i="4"/>
  <c r="B4" i="4"/>
  <c r="B34" i="4"/>
  <c r="B77" i="4"/>
  <c r="B28" i="4"/>
  <c r="B78" i="4"/>
  <c r="B37" i="4"/>
  <c r="B43" i="4"/>
  <c r="B88" i="4"/>
  <c r="B51" i="4"/>
  <c r="B76" i="4"/>
  <c r="B14" i="4"/>
  <c r="B59" i="4"/>
  <c r="B63" i="4"/>
  <c r="B96" i="4"/>
  <c r="B65" i="4"/>
  <c r="B85" i="4"/>
  <c r="B67" i="4"/>
  <c r="B15" i="4"/>
  <c r="B97" i="4"/>
  <c r="B94" i="4"/>
  <c r="B111" i="4"/>
  <c r="B6" i="4"/>
  <c r="B82" i="4"/>
  <c r="B39" i="4"/>
  <c r="B62" i="4"/>
  <c r="B33" i="4"/>
  <c r="B22" i="4"/>
  <c r="B61" i="4"/>
  <c r="B92" i="4"/>
  <c r="B115" i="4"/>
  <c r="B58" i="4"/>
  <c r="B54" i="4"/>
  <c r="B68" i="4"/>
  <c r="B48" i="4"/>
  <c r="C10" i="5"/>
  <c r="D10" i="5"/>
  <c r="E10" i="5"/>
  <c r="F10" i="5"/>
  <c r="G10" i="5"/>
  <c r="H10" i="5"/>
  <c r="I10" i="5"/>
  <c r="J10" i="5"/>
  <c r="J20" i="5" s="1"/>
  <c r="K10" i="5"/>
  <c r="B10" i="5"/>
  <c r="C9" i="5"/>
  <c r="D9" i="5"/>
  <c r="E9" i="5"/>
  <c r="F9" i="5"/>
  <c r="G9" i="5"/>
  <c r="H9" i="5"/>
  <c r="I9" i="5"/>
  <c r="J9" i="5"/>
  <c r="J19" i="5" s="1"/>
  <c r="K9" i="5"/>
  <c r="B9" i="5"/>
  <c r="C8" i="5"/>
  <c r="D8" i="5"/>
  <c r="E8" i="5"/>
  <c r="F8" i="5"/>
  <c r="G8" i="5"/>
  <c r="H8" i="5"/>
  <c r="I8" i="5"/>
  <c r="J8" i="5"/>
  <c r="J18" i="5" s="1"/>
  <c r="K8" i="5"/>
  <c r="B8" i="5"/>
  <c r="C6" i="5"/>
  <c r="D6" i="5"/>
  <c r="E6" i="5"/>
  <c r="F6" i="5"/>
  <c r="G6" i="5"/>
  <c r="H6" i="5"/>
  <c r="I6" i="5"/>
  <c r="J6" i="5"/>
  <c r="J16" i="5" s="1"/>
  <c r="K6" i="5"/>
  <c r="B6" i="5"/>
  <c r="C5" i="5"/>
  <c r="D5" i="5"/>
  <c r="E5" i="5"/>
  <c r="F5" i="5"/>
  <c r="G5" i="5"/>
  <c r="H5" i="5"/>
  <c r="I5" i="5"/>
  <c r="J5" i="5"/>
  <c r="J15" i="5" s="1"/>
  <c r="K5" i="5"/>
  <c r="B5" i="5"/>
  <c r="C4" i="5"/>
  <c r="D4" i="5"/>
  <c r="E4" i="5"/>
  <c r="F4" i="5"/>
  <c r="G4" i="5"/>
  <c r="H4" i="5"/>
  <c r="I4" i="5"/>
  <c r="J4" i="5"/>
  <c r="J14" i="5" s="1"/>
  <c r="K4" i="5"/>
  <c r="B4" i="5"/>
  <c r="C3" i="5"/>
  <c r="D3" i="5"/>
  <c r="E3" i="5"/>
  <c r="F3" i="5"/>
  <c r="G3" i="5"/>
  <c r="H3" i="5"/>
  <c r="I3" i="5"/>
  <c r="J3" i="5"/>
  <c r="J13" i="5" s="1"/>
  <c r="K3" i="5"/>
  <c r="B3" i="5"/>
  <c r="C2" i="5"/>
  <c r="D2" i="5"/>
  <c r="E2" i="5"/>
  <c r="F2" i="5"/>
  <c r="G2" i="5"/>
  <c r="H2" i="5"/>
  <c r="I2" i="5"/>
  <c r="J2" i="5"/>
  <c r="J12" i="5" s="1"/>
  <c r="K2" i="5"/>
  <c r="B2" i="5"/>
  <c r="G32" i="4"/>
  <c r="P9" i="4"/>
  <c r="P42" i="4"/>
  <c r="P91" i="4"/>
  <c r="P108" i="4"/>
  <c r="P112" i="4"/>
  <c r="P107" i="4"/>
  <c r="P87" i="4"/>
  <c r="P50" i="4"/>
  <c r="P109" i="4"/>
  <c r="P19" i="4"/>
  <c r="P60" i="4"/>
  <c r="P110" i="4"/>
  <c r="P64" i="4"/>
  <c r="P20" i="4"/>
  <c r="P11" i="4"/>
  <c r="P46" i="4"/>
  <c r="P44" i="4"/>
  <c r="P26" i="4"/>
  <c r="P45" i="4"/>
  <c r="P113" i="4"/>
  <c r="P104" i="4"/>
  <c r="P5" i="4"/>
  <c r="P24" i="4"/>
  <c r="P84" i="4"/>
  <c r="P35" i="4"/>
  <c r="P41" i="4"/>
  <c r="P57" i="4"/>
  <c r="P66" i="4"/>
  <c r="P49" i="4"/>
  <c r="P17" i="4"/>
  <c r="P73" i="4"/>
  <c r="P117" i="4"/>
  <c r="P80" i="4"/>
  <c r="P116" i="4"/>
  <c r="P23" i="4"/>
  <c r="P69" i="4"/>
  <c r="P71" i="4"/>
  <c r="P36" i="4"/>
  <c r="P101" i="4"/>
  <c r="P89" i="4"/>
  <c r="P38" i="4"/>
  <c r="P3" i="4"/>
  <c r="P102" i="4"/>
  <c r="P105" i="4"/>
  <c r="P12" i="4"/>
  <c r="P83" i="4"/>
  <c r="P70" i="4"/>
  <c r="P95" i="4"/>
  <c r="P8" i="4"/>
  <c r="P25" i="4"/>
  <c r="P106" i="4"/>
  <c r="P40" i="4"/>
  <c r="P90" i="4"/>
  <c r="P99" i="4"/>
  <c r="P55" i="4"/>
  <c r="P47" i="4"/>
  <c r="P79" i="4"/>
  <c r="P74" i="4"/>
  <c r="P103" i="4"/>
  <c r="P13" i="4"/>
  <c r="P114" i="4"/>
  <c r="P52" i="4"/>
  <c r="P27" i="4"/>
  <c r="P29" i="4"/>
  <c r="P98" i="4"/>
  <c r="P16" i="4"/>
  <c r="P7" i="4"/>
  <c r="P72" i="4"/>
  <c r="P21" i="4"/>
  <c r="P81" i="4"/>
  <c r="P75" i="4"/>
  <c r="P10" i="4"/>
  <c r="P2" i="4"/>
  <c r="P56" i="4"/>
  <c r="P18" i="4"/>
  <c r="P93" i="4"/>
  <c r="P4" i="4"/>
  <c r="P34" i="4"/>
  <c r="P77" i="4"/>
  <c r="P28" i="4"/>
  <c r="P78" i="4"/>
  <c r="P37" i="4"/>
  <c r="P43" i="4"/>
  <c r="P88" i="4"/>
  <c r="P51" i="4"/>
  <c r="P76" i="4"/>
  <c r="P14" i="4"/>
  <c r="P59" i="4"/>
  <c r="P63" i="4"/>
  <c r="P96" i="4"/>
  <c r="P65" i="4"/>
  <c r="P85" i="4"/>
  <c r="P67" i="4"/>
  <c r="P15" i="4"/>
  <c r="P97" i="4"/>
  <c r="P94" i="4"/>
  <c r="P111" i="4"/>
  <c r="P6" i="4"/>
  <c r="P82" i="4"/>
  <c r="P39" i="4"/>
  <c r="P62" i="4"/>
  <c r="P22" i="4"/>
  <c r="P61" i="4"/>
  <c r="P92" i="4"/>
  <c r="P115" i="4"/>
  <c r="P58" i="4"/>
  <c r="P54" i="4"/>
  <c r="P68" i="4"/>
  <c r="P48" i="4"/>
  <c r="P32" i="4"/>
  <c r="O9" i="4"/>
  <c r="O42" i="4"/>
  <c r="O91" i="4"/>
  <c r="O108" i="4"/>
  <c r="O112" i="4"/>
  <c r="O107" i="4"/>
  <c r="O87" i="4"/>
  <c r="O50" i="4"/>
  <c r="O109" i="4"/>
  <c r="O19" i="4"/>
  <c r="O60" i="4"/>
  <c r="O110" i="4"/>
  <c r="O64" i="4"/>
  <c r="O20" i="4"/>
  <c r="O11" i="4"/>
  <c r="O46" i="4"/>
  <c r="O44" i="4"/>
  <c r="O26" i="4"/>
  <c r="O45" i="4"/>
  <c r="O113" i="4"/>
  <c r="O104" i="4"/>
  <c r="O5" i="4"/>
  <c r="O24" i="4"/>
  <c r="O84" i="4"/>
  <c r="O35" i="4"/>
  <c r="O41" i="4"/>
  <c r="O57" i="4"/>
  <c r="O66" i="4"/>
  <c r="O49" i="4"/>
  <c r="O17" i="4"/>
  <c r="O73" i="4"/>
  <c r="O117" i="4"/>
  <c r="O80" i="4"/>
  <c r="O116" i="4"/>
  <c r="O23" i="4"/>
  <c r="O69" i="4"/>
  <c r="O71" i="4"/>
  <c r="O36" i="4"/>
  <c r="O101" i="4"/>
  <c r="O89" i="4"/>
  <c r="O38" i="4"/>
  <c r="O3" i="4"/>
  <c r="O102" i="4"/>
  <c r="O105" i="4"/>
  <c r="O12" i="4"/>
  <c r="O83" i="4"/>
  <c r="O70" i="4"/>
  <c r="O95" i="4"/>
  <c r="O8" i="4"/>
  <c r="O25" i="4"/>
  <c r="O106" i="4"/>
  <c r="O40" i="4"/>
  <c r="O90" i="4"/>
  <c r="O99" i="4"/>
  <c r="O55" i="4"/>
  <c r="O47" i="4"/>
  <c r="O79" i="4"/>
  <c r="O74" i="4"/>
  <c r="O103" i="4"/>
  <c r="O13" i="4"/>
  <c r="O114" i="4"/>
  <c r="O52" i="4"/>
  <c r="O27" i="4"/>
  <c r="O29" i="4"/>
  <c r="O98" i="4"/>
  <c r="O16" i="4"/>
  <c r="O7" i="4"/>
  <c r="O72" i="4"/>
  <c r="O21" i="4"/>
  <c r="O81" i="4"/>
  <c r="O75" i="4"/>
  <c r="O10" i="4"/>
  <c r="O2" i="4"/>
  <c r="O56" i="4"/>
  <c r="O18" i="4"/>
  <c r="O93" i="4"/>
  <c r="O4" i="4"/>
  <c r="O34" i="4"/>
  <c r="O77" i="4"/>
  <c r="O28" i="4"/>
  <c r="O78" i="4"/>
  <c r="O37" i="4"/>
  <c r="O43" i="4"/>
  <c r="O88" i="4"/>
  <c r="O51" i="4"/>
  <c r="O76" i="4"/>
  <c r="O14" i="4"/>
  <c r="O59" i="4"/>
  <c r="O63" i="4"/>
  <c r="O96" i="4"/>
  <c r="O65" i="4"/>
  <c r="O85" i="4"/>
  <c r="O67" i="4"/>
  <c r="O15" i="4"/>
  <c r="O97" i="4"/>
  <c r="O94" i="4"/>
  <c r="O111" i="4"/>
  <c r="O6" i="4"/>
  <c r="O82" i="4"/>
  <c r="O39" i="4"/>
  <c r="O62" i="4"/>
  <c r="O33" i="4"/>
  <c r="O22" i="4"/>
  <c r="O61" i="4"/>
  <c r="O92" i="4"/>
  <c r="O115" i="4"/>
  <c r="O58" i="4"/>
  <c r="O54" i="4"/>
  <c r="O68" i="4"/>
  <c r="O48" i="4"/>
  <c r="O32" i="4"/>
  <c r="N9" i="4"/>
  <c r="N42" i="4"/>
  <c r="N91" i="4"/>
  <c r="N108" i="4"/>
  <c r="N112" i="4"/>
  <c r="N107" i="4"/>
  <c r="N87" i="4"/>
  <c r="N50" i="4"/>
  <c r="N109" i="4"/>
  <c r="N19" i="4"/>
  <c r="N60" i="4"/>
  <c r="N110" i="4"/>
  <c r="N64" i="4"/>
  <c r="N20" i="4"/>
  <c r="N11" i="4"/>
  <c r="N46" i="4"/>
  <c r="N44" i="4"/>
  <c r="N26" i="4"/>
  <c r="N45" i="4"/>
  <c r="N113" i="4"/>
  <c r="N104" i="4"/>
  <c r="N5" i="4"/>
  <c r="N24" i="4"/>
  <c r="N84" i="4"/>
  <c r="N35" i="4"/>
  <c r="N41" i="4"/>
  <c r="N57" i="4"/>
  <c r="N66" i="4"/>
  <c r="N49" i="4"/>
  <c r="N17" i="4"/>
  <c r="N73" i="4"/>
  <c r="N117" i="4"/>
  <c r="N80" i="4"/>
  <c r="N116" i="4"/>
  <c r="N23" i="4"/>
  <c r="N71" i="4"/>
  <c r="N36" i="4"/>
  <c r="N101" i="4"/>
  <c r="N89" i="4"/>
  <c r="N38" i="4"/>
  <c r="N3" i="4"/>
  <c r="N102" i="4"/>
  <c r="N105" i="4"/>
  <c r="N12" i="4"/>
  <c r="N83" i="4"/>
  <c r="N70" i="4"/>
  <c r="N95" i="4"/>
  <c r="N8" i="4"/>
  <c r="N25" i="4"/>
  <c r="N106" i="4"/>
  <c r="N40" i="4"/>
  <c r="N90" i="4"/>
  <c r="N99" i="4"/>
  <c r="N55" i="4"/>
  <c r="N47" i="4"/>
  <c r="N79" i="4"/>
  <c r="N74" i="4"/>
  <c r="N103" i="4"/>
  <c r="N13" i="4"/>
  <c r="N114" i="4"/>
  <c r="N52" i="4"/>
  <c r="N27" i="4"/>
  <c r="N29" i="4"/>
  <c r="N98" i="4"/>
  <c r="N16" i="4"/>
  <c r="N7" i="4"/>
  <c r="N72" i="4"/>
  <c r="N21" i="4"/>
  <c r="N81" i="4"/>
  <c r="N75" i="4"/>
  <c r="N10" i="4"/>
  <c r="N2" i="4"/>
  <c r="N56" i="4"/>
  <c r="N18" i="4"/>
  <c r="N93" i="4"/>
  <c r="N4" i="4"/>
  <c r="N34" i="4"/>
  <c r="N77" i="4"/>
  <c r="N28" i="4"/>
  <c r="N78" i="4"/>
  <c r="N37" i="4"/>
  <c r="N43" i="4"/>
  <c r="N88" i="4"/>
  <c r="N51" i="4"/>
  <c r="N76" i="4"/>
  <c r="N14" i="4"/>
  <c r="N59" i="4"/>
  <c r="N63" i="4"/>
  <c r="N96" i="4"/>
  <c r="N65" i="4"/>
  <c r="N85" i="4"/>
  <c r="N67" i="4"/>
  <c r="N15" i="4"/>
  <c r="N97" i="4"/>
  <c r="N94" i="4"/>
  <c r="N111" i="4"/>
  <c r="N6" i="4"/>
  <c r="N82" i="4"/>
  <c r="N62" i="4"/>
  <c r="N22" i="4"/>
  <c r="N61" i="4"/>
  <c r="N92" i="4"/>
  <c r="N115" i="4"/>
  <c r="N58" i="4"/>
  <c r="N54" i="4"/>
  <c r="N68" i="4"/>
  <c r="N48" i="4"/>
  <c r="N32" i="4"/>
  <c r="M9" i="4"/>
  <c r="M42" i="4"/>
  <c r="M91" i="4"/>
  <c r="M108" i="4"/>
  <c r="M112" i="4"/>
  <c r="M107" i="4"/>
  <c r="M87" i="4"/>
  <c r="M50" i="4"/>
  <c r="M109" i="4"/>
  <c r="M19" i="4"/>
  <c r="M60" i="4"/>
  <c r="M110" i="4"/>
  <c r="M64" i="4"/>
  <c r="M20" i="4"/>
  <c r="M11" i="4"/>
  <c r="M46" i="4"/>
  <c r="M44" i="4"/>
  <c r="M26" i="4"/>
  <c r="M45" i="4"/>
  <c r="M113" i="4"/>
  <c r="M104" i="4"/>
  <c r="M5" i="4"/>
  <c r="M24" i="4"/>
  <c r="M84" i="4"/>
  <c r="M35" i="4"/>
  <c r="M41" i="4"/>
  <c r="M57" i="4"/>
  <c r="M66" i="4"/>
  <c r="M49" i="4"/>
  <c r="M17" i="4"/>
  <c r="M73" i="4"/>
  <c r="M117" i="4"/>
  <c r="M80" i="4"/>
  <c r="M116" i="4"/>
  <c r="M23" i="4"/>
  <c r="M69" i="4"/>
  <c r="M71" i="4"/>
  <c r="M36" i="4"/>
  <c r="M101" i="4"/>
  <c r="M89" i="4"/>
  <c r="M38" i="4"/>
  <c r="M3" i="4"/>
  <c r="M102" i="4"/>
  <c r="M105" i="4"/>
  <c r="M12" i="4"/>
  <c r="M83" i="4"/>
  <c r="M70" i="4"/>
  <c r="M95" i="4"/>
  <c r="M8" i="4"/>
  <c r="M25" i="4"/>
  <c r="M106" i="4"/>
  <c r="M40" i="4"/>
  <c r="M90" i="4"/>
  <c r="M99" i="4"/>
  <c r="M55" i="4"/>
  <c r="M47" i="4"/>
  <c r="M79" i="4"/>
  <c r="M74" i="4"/>
  <c r="M103" i="4"/>
  <c r="M13" i="4"/>
  <c r="M114" i="4"/>
  <c r="M52" i="4"/>
  <c r="M27" i="4"/>
  <c r="M29" i="4"/>
  <c r="M98" i="4"/>
  <c r="M16" i="4"/>
  <c r="M7" i="4"/>
  <c r="M72" i="4"/>
  <c r="M21" i="4"/>
  <c r="M75" i="4"/>
  <c r="M10" i="4"/>
  <c r="M2" i="4"/>
  <c r="M56" i="4"/>
  <c r="M18" i="4"/>
  <c r="M93" i="4"/>
  <c r="M4" i="4"/>
  <c r="M34" i="4"/>
  <c r="M77" i="4"/>
  <c r="M28" i="4"/>
  <c r="M78" i="4"/>
  <c r="M37" i="4"/>
  <c r="M43" i="4"/>
  <c r="M88" i="4"/>
  <c r="M51" i="4"/>
  <c r="M76" i="4"/>
  <c r="M14" i="4"/>
  <c r="M59" i="4"/>
  <c r="M63" i="4"/>
  <c r="M96" i="4"/>
  <c r="M65" i="4"/>
  <c r="M85" i="4"/>
  <c r="M67" i="4"/>
  <c r="M15" i="4"/>
  <c r="M97" i="4"/>
  <c r="M94" i="4"/>
  <c r="M111" i="4"/>
  <c r="M6" i="4"/>
  <c r="M82" i="4"/>
  <c r="M62" i="4"/>
  <c r="M33" i="4"/>
  <c r="M22" i="4"/>
  <c r="M61" i="4"/>
  <c r="M92" i="4"/>
  <c r="M115" i="4"/>
  <c r="M58" i="4"/>
  <c r="M54" i="4"/>
  <c r="M68" i="4"/>
  <c r="M48" i="4"/>
  <c r="M32" i="4"/>
  <c r="L9" i="4"/>
  <c r="L42" i="4"/>
  <c r="L91" i="4"/>
  <c r="L108" i="4"/>
  <c r="L112" i="4"/>
  <c r="L107" i="4"/>
  <c r="L87" i="4"/>
  <c r="L50" i="4"/>
  <c r="L109" i="4"/>
  <c r="L19" i="4"/>
  <c r="L60" i="4"/>
  <c r="L110" i="4"/>
  <c r="L64" i="4"/>
  <c r="L20" i="4"/>
  <c r="L11" i="4"/>
  <c r="L46" i="4"/>
  <c r="L86" i="4"/>
  <c r="L44" i="4"/>
  <c r="L26" i="4"/>
  <c r="L45" i="4"/>
  <c r="L113" i="4"/>
  <c r="L104" i="4"/>
  <c r="L5" i="4"/>
  <c r="L24" i="4"/>
  <c r="L84" i="4"/>
  <c r="L35" i="4"/>
  <c r="L41" i="4"/>
  <c r="L57" i="4"/>
  <c r="L66" i="4"/>
  <c r="L49" i="4"/>
  <c r="L17" i="4"/>
  <c r="L73" i="4"/>
  <c r="L53" i="4"/>
  <c r="L117" i="4"/>
  <c r="L80" i="4"/>
  <c r="L116" i="4"/>
  <c r="L23" i="4"/>
  <c r="L69" i="4"/>
  <c r="L71" i="4"/>
  <c r="L36" i="4"/>
  <c r="L101" i="4"/>
  <c r="L89" i="4"/>
  <c r="L3" i="4"/>
  <c r="L102" i="4"/>
  <c r="L105" i="4"/>
  <c r="L12" i="4"/>
  <c r="L83" i="4"/>
  <c r="L70" i="4"/>
  <c r="L95" i="4"/>
  <c r="L8" i="4"/>
  <c r="L25" i="4"/>
  <c r="L106" i="4"/>
  <c r="L40" i="4"/>
  <c r="L90" i="4"/>
  <c r="L99" i="4"/>
  <c r="L55" i="4"/>
  <c r="L47" i="4"/>
  <c r="L79" i="4"/>
  <c r="L74" i="4"/>
  <c r="L103" i="4"/>
  <c r="L13" i="4"/>
  <c r="L114" i="4"/>
  <c r="L52" i="4"/>
  <c r="L27" i="4"/>
  <c r="L29" i="4"/>
  <c r="L98" i="4"/>
  <c r="L16" i="4"/>
  <c r="L7" i="4"/>
  <c r="L72" i="4"/>
  <c r="L21" i="4"/>
  <c r="L75" i="4"/>
  <c r="L10" i="4"/>
  <c r="L2" i="4"/>
  <c r="L56" i="4"/>
  <c r="L18" i="4"/>
  <c r="L93" i="4"/>
  <c r="L4" i="4"/>
  <c r="L34" i="4"/>
  <c r="L77" i="4"/>
  <c r="L28" i="4"/>
  <c r="L78" i="4"/>
  <c r="L37" i="4"/>
  <c r="L43" i="4"/>
  <c r="L88" i="4"/>
  <c r="L51" i="4"/>
  <c r="L76" i="4"/>
  <c r="L14" i="4"/>
  <c r="L59" i="4"/>
  <c r="L63" i="4"/>
  <c r="L96" i="4"/>
  <c r="L65" i="4"/>
  <c r="L85" i="4"/>
  <c r="L67" i="4"/>
  <c r="L15" i="4"/>
  <c r="L97" i="4"/>
  <c r="L94" i="4"/>
  <c r="L111" i="4"/>
  <c r="L6" i="4"/>
  <c r="L82" i="4"/>
  <c r="L39" i="4"/>
  <c r="L62" i="4"/>
  <c r="L22" i="4"/>
  <c r="L61" i="4"/>
  <c r="L92" i="4"/>
  <c r="L115" i="4"/>
  <c r="L58" i="4"/>
  <c r="L54" i="4"/>
  <c r="L68" i="4"/>
  <c r="L48" i="4"/>
  <c r="L32" i="4"/>
  <c r="K9" i="4"/>
  <c r="K42" i="4"/>
  <c r="K91" i="4"/>
  <c r="K108" i="4"/>
  <c r="K112" i="4"/>
  <c r="K107" i="4"/>
  <c r="K87" i="4"/>
  <c r="K50" i="4"/>
  <c r="K109" i="4"/>
  <c r="K19" i="4"/>
  <c r="K60" i="4"/>
  <c r="K110" i="4"/>
  <c r="K64" i="4"/>
  <c r="K20" i="4"/>
  <c r="K11" i="4"/>
  <c r="K46" i="4"/>
  <c r="K44" i="4"/>
  <c r="K26" i="4"/>
  <c r="K45" i="4"/>
  <c r="K113" i="4"/>
  <c r="K104" i="4"/>
  <c r="K5" i="4"/>
  <c r="K24" i="4"/>
  <c r="K84" i="4"/>
  <c r="K35" i="4"/>
  <c r="K41" i="4"/>
  <c r="K57" i="4"/>
  <c r="K66" i="4"/>
  <c r="K49" i="4"/>
  <c r="K17" i="4"/>
  <c r="K73" i="4"/>
  <c r="K117" i="4"/>
  <c r="K80" i="4"/>
  <c r="K116" i="4"/>
  <c r="K23" i="4"/>
  <c r="K69" i="4"/>
  <c r="K71" i="4"/>
  <c r="K36" i="4"/>
  <c r="K101" i="4"/>
  <c r="K89" i="4"/>
  <c r="K38" i="4"/>
  <c r="K3" i="4"/>
  <c r="K102" i="4"/>
  <c r="K105" i="4"/>
  <c r="K12" i="4"/>
  <c r="K83" i="4"/>
  <c r="K70" i="4"/>
  <c r="K95" i="4"/>
  <c r="K8" i="4"/>
  <c r="K25" i="4"/>
  <c r="K106" i="4"/>
  <c r="K40" i="4"/>
  <c r="K90" i="4"/>
  <c r="K99" i="4"/>
  <c r="K55" i="4"/>
  <c r="K47" i="4"/>
  <c r="K79" i="4"/>
  <c r="K74" i="4"/>
  <c r="K103" i="4"/>
  <c r="K13" i="4"/>
  <c r="K114" i="4"/>
  <c r="K52" i="4"/>
  <c r="K27" i="4"/>
  <c r="K29" i="4"/>
  <c r="K98" i="4"/>
  <c r="K16" i="4"/>
  <c r="K7" i="4"/>
  <c r="K72" i="4"/>
  <c r="K21" i="4"/>
  <c r="K81" i="4"/>
  <c r="K75" i="4"/>
  <c r="K10" i="4"/>
  <c r="K2" i="4"/>
  <c r="K56" i="4"/>
  <c r="K18" i="4"/>
  <c r="K93" i="4"/>
  <c r="K4" i="4"/>
  <c r="K34" i="4"/>
  <c r="K77" i="4"/>
  <c r="K28" i="4"/>
  <c r="K78" i="4"/>
  <c r="K37" i="4"/>
  <c r="K43" i="4"/>
  <c r="K88" i="4"/>
  <c r="K51" i="4"/>
  <c r="K76" i="4"/>
  <c r="K14" i="4"/>
  <c r="K59" i="4"/>
  <c r="K63" i="4"/>
  <c r="K96" i="4"/>
  <c r="K65" i="4"/>
  <c r="K85" i="4"/>
  <c r="K67" i="4"/>
  <c r="K15" i="4"/>
  <c r="K97" i="4"/>
  <c r="K94" i="4"/>
  <c r="K111" i="4"/>
  <c r="K6" i="4"/>
  <c r="K82" i="4"/>
  <c r="K39" i="4"/>
  <c r="K22" i="4"/>
  <c r="K61" i="4"/>
  <c r="K92" i="4"/>
  <c r="K115" i="4"/>
  <c r="K58" i="4"/>
  <c r="K54" i="4"/>
  <c r="K68" i="4"/>
  <c r="K48" i="4"/>
  <c r="K32" i="4"/>
  <c r="J9" i="4"/>
  <c r="J42" i="4"/>
  <c r="J91" i="4"/>
  <c r="J108" i="4"/>
  <c r="J112" i="4"/>
  <c r="J107" i="4"/>
  <c r="J87" i="4"/>
  <c r="J50" i="4"/>
  <c r="J109" i="4"/>
  <c r="J19" i="4"/>
  <c r="J60" i="4"/>
  <c r="J110" i="4"/>
  <c r="J64" i="4"/>
  <c r="J20" i="4"/>
  <c r="J11" i="4"/>
  <c r="J46" i="4"/>
  <c r="J26" i="4"/>
  <c r="J45" i="4"/>
  <c r="J113" i="4"/>
  <c r="J104" i="4"/>
  <c r="J5" i="4"/>
  <c r="J24" i="4"/>
  <c r="J84" i="4"/>
  <c r="J35" i="4"/>
  <c r="J41" i="4"/>
  <c r="J57" i="4"/>
  <c r="J66" i="4"/>
  <c r="J49" i="4"/>
  <c r="J17" i="4"/>
  <c r="J73" i="4"/>
  <c r="J117" i="4"/>
  <c r="J80" i="4"/>
  <c r="J116" i="4"/>
  <c r="J23" i="4"/>
  <c r="J71" i="4"/>
  <c r="J36" i="4"/>
  <c r="J101" i="4"/>
  <c r="J89" i="4"/>
  <c r="J38" i="4"/>
  <c r="J3" i="4"/>
  <c r="J102" i="4"/>
  <c r="J105" i="4"/>
  <c r="J12" i="4"/>
  <c r="J83" i="4"/>
  <c r="J70" i="4"/>
  <c r="J95" i="4"/>
  <c r="J8" i="4"/>
  <c r="J25" i="4"/>
  <c r="J106" i="4"/>
  <c r="J40" i="4"/>
  <c r="J90" i="4"/>
  <c r="J99" i="4"/>
  <c r="J55" i="4"/>
  <c r="J47" i="4"/>
  <c r="J79" i="4"/>
  <c r="J74" i="4"/>
  <c r="J103" i="4"/>
  <c r="J13" i="4"/>
  <c r="J114" i="4"/>
  <c r="J52" i="4"/>
  <c r="J27" i="4"/>
  <c r="J29" i="4"/>
  <c r="J98" i="4"/>
  <c r="J16" i="4"/>
  <c r="J7" i="4"/>
  <c r="J72" i="4"/>
  <c r="J21" i="4"/>
  <c r="J81" i="4"/>
  <c r="J75" i="4"/>
  <c r="J10" i="4"/>
  <c r="J2" i="4"/>
  <c r="J56" i="4"/>
  <c r="J18" i="4"/>
  <c r="J93" i="4"/>
  <c r="J4" i="4"/>
  <c r="J34" i="4"/>
  <c r="J77" i="4"/>
  <c r="J28" i="4"/>
  <c r="J78" i="4"/>
  <c r="J37" i="4"/>
  <c r="J43" i="4"/>
  <c r="J88" i="4"/>
  <c r="J51" i="4"/>
  <c r="J76" i="4"/>
  <c r="J14" i="4"/>
  <c r="J59" i="4"/>
  <c r="J63" i="4"/>
  <c r="J96" i="4"/>
  <c r="J65" i="4"/>
  <c r="J85" i="4"/>
  <c r="J67" i="4"/>
  <c r="J15" i="4"/>
  <c r="J97" i="4"/>
  <c r="J94" i="4"/>
  <c r="J111" i="4"/>
  <c r="J6" i="4"/>
  <c r="J82" i="4"/>
  <c r="J22" i="4"/>
  <c r="J61" i="4"/>
  <c r="J92" i="4"/>
  <c r="J115" i="4"/>
  <c r="J58" i="4"/>
  <c r="J54" i="4"/>
  <c r="J68" i="4"/>
  <c r="J48" i="4"/>
  <c r="J32" i="4"/>
  <c r="I9" i="4"/>
  <c r="I42" i="4"/>
  <c r="I91" i="4"/>
  <c r="I108" i="4"/>
  <c r="I112" i="4"/>
  <c r="I107" i="4"/>
  <c r="I87" i="4"/>
  <c r="I50" i="4"/>
  <c r="I109" i="4"/>
  <c r="I19" i="4"/>
  <c r="I60" i="4"/>
  <c r="I110" i="4"/>
  <c r="I64" i="4"/>
  <c r="I20" i="4"/>
  <c r="I11" i="4"/>
  <c r="I46" i="4"/>
  <c r="I26" i="4"/>
  <c r="I45" i="4"/>
  <c r="I113" i="4"/>
  <c r="I104" i="4"/>
  <c r="I5" i="4"/>
  <c r="I24" i="4"/>
  <c r="I84" i="4"/>
  <c r="I35" i="4"/>
  <c r="I41" i="4"/>
  <c r="I57" i="4"/>
  <c r="I66" i="4"/>
  <c r="I49" i="4"/>
  <c r="I17" i="4"/>
  <c r="I73" i="4"/>
  <c r="I117" i="4"/>
  <c r="I80" i="4"/>
  <c r="I116" i="4"/>
  <c r="I23" i="4"/>
  <c r="I71" i="4"/>
  <c r="I36" i="4"/>
  <c r="I101" i="4"/>
  <c r="I89" i="4"/>
  <c r="I38" i="4"/>
  <c r="I3" i="4"/>
  <c r="I102" i="4"/>
  <c r="I105" i="4"/>
  <c r="I12" i="4"/>
  <c r="I83" i="4"/>
  <c r="I70" i="4"/>
  <c r="I95" i="4"/>
  <c r="I8" i="4"/>
  <c r="I25" i="4"/>
  <c r="I106" i="4"/>
  <c r="I40" i="4"/>
  <c r="I90" i="4"/>
  <c r="I99" i="4"/>
  <c r="I55" i="4"/>
  <c r="I47" i="4"/>
  <c r="I79" i="4"/>
  <c r="I74" i="4"/>
  <c r="I103" i="4"/>
  <c r="I13" i="4"/>
  <c r="I114" i="4"/>
  <c r="I52" i="4"/>
  <c r="I27" i="4"/>
  <c r="I29" i="4"/>
  <c r="I98" i="4"/>
  <c r="I16" i="4"/>
  <c r="I7" i="4"/>
  <c r="I72" i="4"/>
  <c r="I21" i="4"/>
  <c r="I81" i="4"/>
  <c r="I75" i="4"/>
  <c r="I10" i="4"/>
  <c r="I2" i="4"/>
  <c r="I56" i="4"/>
  <c r="I18" i="4"/>
  <c r="I93" i="4"/>
  <c r="I4" i="4"/>
  <c r="I34" i="4"/>
  <c r="I77" i="4"/>
  <c r="I28" i="4"/>
  <c r="I78" i="4"/>
  <c r="I37" i="4"/>
  <c r="I43" i="4"/>
  <c r="I88" i="4"/>
  <c r="I51" i="4"/>
  <c r="I76" i="4"/>
  <c r="I14" i="4"/>
  <c r="I59" i="4"/>
  <c r="I63" i="4"/>
  <c r="I96" i="4"/>
  <c r="I65" i="4"/>
  <c r="I85" i="4"/>
  <c r="I67" i="4"/>
  <c r="I15" i="4"/>
  <c r="I97" i="4"/>
  <c r="I94" i="4"/>
  <c r="I111" i="4"/>
  <c r="I6" i="4"/>
  <c r="I82" i="4"/>
  <c r="I62" i="4"/>
  <c r="I22" i="4"/>
  <c r="I61" i="4"/>
  <c r="I92" i="4"/>
  <c r="I115" i="4"/>
  <c r="I58" i="4"/>
  <c r="I54" i="4"/>
  <c r="I68" i="4"/>
  <c r="I48" i="4"/>
  <c r="I32" i="4"/>
  <c r="H9" i="4"/>
  <c r="H42" i="4"/>
  <c r="H91" i="4"/>
  <c r="H108" i="4"/>
  <c r="H112" i="4"/>
  <c r="H107" i="4"/>
  <c r="H87" i="4"/>
  <c r="H50" i="4"/>
  <c r="H109" i="4"/>
  <c r="H19" i="4"/>
  <c r="H60" i="4"/>
  <c r="H110" i="4"/>
  <c r="H64" i="4"/>
  <c r="H20" i="4"/>
  <c r="H11" i="4"/>
  <c r="H46" i="4"/>
  <c r="H44" i="4"/>
  <c r="H26" i="4"/>
  <c r="H45" i="4"/>
  <c r="H113" i="4"/>
  <c r="H104" i="4"/>
  <c r="H5" i="4"/>
  <c r="H24" i="4"/>
  <c r="H84" i="4"/>
  <c r="H35" i="4"/>
  <c r="H41" i="4"/>
  <c r="H57" i="4"/>
  <c r="H66" i="4"/>
  <c r="H49" i="4"/>
  <c r="H17" i="4"/>
  <c r="H73" i="4"/>
  <c r="H117" i="4"/>
  <c r="H80" i="4"/>
  <c r="H116" i="4"/>
  <c r="H23" i="4"/>
  <c r="H71" i="4"/>
  <c r="H36" i="4"/>
  <c r="H101" i="4"/>
  <c r="H89" i="4"/>
  <c r="H38" i="4"/>
  <c r="H3" i="4"/>
  <c r="H102" i="4"/>
  <c r="H105" i="4"/>
  <c r="H12" i="4"/>
  <c r="H83" i="4"/>
  <c r="H70" i="4"/>
  <c r="H95" i="4"/>
  <c r="H8" i="4"/>
  <c r="H25" i="4"/>
  <c r="H106" i="4"/>
  <c r="H40" i="4"/>
  <c r="H90" i="4"/>
  <c r="H99" i="4"/>
  <c r="H55" i="4"/>
  <c r="H47" i="4"/>
  <c r="H79" i="4"/>
  <c r="H74" i="4"/>
  <c r="H103" i="4"/>
  <c r="H13" i="4"/>
  <c r="H114" i="4"/>
  <c r="H52" i="4"/>
  <c r="H27" i="4"/>
  <c r="H29" i="4"/>
  <c r="H98" i="4"/>
  <c r="H16" i="4"/>
  <c r="H7" i="4"/>
  <c r="H72" i="4"/>
  <c r="H21" i="4"/>
  <c r="H81" i="4"/>
  <c r="H75" i="4"/>
  <c r="H10" i="4"/>
  <c r="H2" i="4"/>
  <c r="H56" i="4"/>
  <c r="H18" i="4"/>
  <c r="H93" i="4"/>
  <c r="H4" i="4"/>
  <c r="H34" i="4"/>
  <c r="H77" i="4"/>
  <c r="H28" i="4"/>
  <c r="H78" i="4"/>
  <c r="H37" i="4"/>
  <c r="H43" i="4"/>
  <c r="H88" i="4"/>
  <c r="H51" i="4"/>
  <c r="H76" i="4"/>
  <c r="H14" i="4"/>
  <c r="H59" i="4"/>
  <c r="H63" i="4"/>
  <c r="H96" i="4"/>
  <c r="H65" i="4"/>
  <c r="H85" i="4"/>
  <c r="H67" i="4"/>
  <c r="H15" i="4"/>
  <c r="H97" i="4"/>
  <c r="H94" i="4"/>
  <c r="H111" i="4"/>
  <c r="H6" i="4"/>
  <c r="H82" i="4"/>
  <c r="H62" i="4"/>
  <c r="H22" i="4"/>
  <c r="H61" i="4"/>
  <c r="H92" i="4"/>
  <c r="H115" i="4"/>
  <c r="H58" i="4"/>
  <c r="H54" i="4"/>
  <c r="H68" i="4"/>
  <c r="H48" i="4"/>
  <c r="H32" i="4"/>
  <c r="G9" i="4"/>
  <c r="G42" i="4"/>
  <c r="G91" i="4"/>
  <c r="G108" i="4"/>
  <c r="G112" i="4"/>
  <c r="G107" i="4"/>
  <c r="G87" i="4"/>
  <c r="G50" i="4"/>
  <c r="G109" i="4"/>
  <c r="G19" i="4"/>
  <c r="G60" i="4"/>
  <c r="G110" i="4"/>
  <c r="G64" i="4"/>
  <c r="G20" i="4"/>
  <c r="G11" i="4"/>
  <c r="G46" i="4"/>
  <c r="G86" i="4"/>
  <c r="G44" i="4"/>
  <c r="G26" i="4"/>
  <c r="G45" i="4"/>
  <c r="G113" i="4"/>
  <c r="G104" i="4"/>
  <c r="G5" i="4"/>
  <c r="G24" i="4"/>
  <c r="G84" i="4"/>
  <c r="G35" i="4"/>
  <c r="G41" i="4"/>
  <c r="G57" i="4"/>
  <c r="G66" i="4"/>
  <c r="G49" i="4"/>
  <c r="G17" i="4"/>
  <c r="G73" i="4"/>
  <c r="G53" i="4"/>
  <c r="G117" i="4"/>
  <c r="G80" i="4"/>
  <c r="G116" i="4"/>
  <c r="G23" i="4"/>
  <c r="G71" i="4"/>
  <c r="G36" i="4"/>
  <c r="G101" i="4"/>
  <c r="G89" i="4"/>
  <c r="G38" i="4"/>
  <c r="G3" i="4"/>
  <c r="G102" i="4"/>
  <c r="G105" i="4"/>
  <c r="G12" i="4"/>
  <c r="G83" i="4"/>
  <c r="G70" i="4"/>
  <c r="G95" i="4"/>
  <c r="G8" i="4"/>
  <c r="G25" i="4"/>
  <c r="G106" i="4"/>
  <c r="G40" i="4"/>
  <c r="G90" i="4"/>
  <c r="G99" i="4"/>
  <c r="G55" i="4"/>
  <c r="G47" i="4"/>
  <c r="G79" i="4"/>
  <c r="G74" i="4"/>
  <c r="G103" i="4"/>
  <c r="G13" i="4"/>
  <c r="G114" i="4"/>
  <c r="G52" i="4"/>
  <c r="G27" i="4"/>
  <c r="G29" i="4"/>
  <c r="G98" i="4"/>
  <c r="G16" i="4"/>
  <c r="G7" i="4"/>
  <c r="G72" i="4"/>
  <c r="G21" i="4"/>
  <c r="G81" i="4"/>
  <c r="G75" i="4"/>
  <c r="G10" i="4"/>
  <c r="G2" i="4"/>
  <c r="G56" i="4"/>
  <c r="G18" i="4"/>
  <c r="G93" i="4"/>
  <c r="G4" i="4"/>
  <c r="G34" i="4"/>
  <c r="G77" i="4"/>
  <c r="G28" i="4"/>
  <c r="G78" i="4"/>
  <c r="G37" i="4"/>
  <c r="G43" i="4"/>
  <c r="G88" i="4"/>
  <c r="G51" i="4"/>
  <c r="G76" i="4"/>
  <c r="G14" i="4"/>
  <c r="G59" i="4"/>
  <c r="G63" i="4"/>
  <c r="G96" i="4"/>
  <c r="G65" i="4"/>
  <c r="G85" i="4"/>
  <c r="G67" i="4"/>
  <c r="G15" i="4"/>
  <c r="G97" i="4"/>
  <c r="G94" i="4"/>
  <c r="G111" i="4"/>
  <c r="G6" i="4"/>
  <c r="G82" i="4"/>
  <c r="G62" i="4"/>
  <c r="G22" i="4"/>
  <c r="G61" i="4"/>
  <c r="G92" i="4"/>
  <c r="G115" i="4"/>
  <c r="G58" i="4"/>
  <c r="G54" i="4"/>
  <c r="G68" i="4"/>
  <c r="G48" i="4"/>
  <c r="G39" i="4" l="1"/>
  <c r="H100" i="4"/>
  <c r="H53" i="4"/>
  <c r="H86" i="4"/>
  <c r="J44" i="4"/>
  <c r="K33" i="4"/>
  <c r="M31" i="4"/>
  <c r="N39" i="4"/>
  <c r="P100" i="4"/>
  <c r="P53" i="4"/>
  <c r="P86" i="4"/>
  <c r="H69" i="4"/>
  <c r="I100" i="4"/>
  <c r="H39" i="4"/>
  <c r="J100" i="4"/>
  <c r="J53" i="4"/>
  <c r="J31" i="4"/>
  <c r="J86" i="4"/>
  <c r="K100" i="4"/>
  <c r="K53" i="4"/>
  <c r="F4" i="8" s="1"/>
  <c r="K31" i="4"/>
  <c r="F5" i="8" s="1"/>
  <c r="K86" i="4"/>
  <c r="I86" i="4"/>
  <c r="L100" i="4"/>
  <c r="G2" i="9" s="1"/>
  <c r="L31" i="4"/>
  <c r="M100" i="4"/>
  <c r="M53" i="4"/>
  <c r="M86" i="4"/>
  <c r="H3" i="8" s="1"/>
  <c r="G100" i="4"/>
  <c r="B3" i="8" s="1"/>
  <c r="G31" i="4"/>
  <c r="N100" i="4"/>
  <c r="N53" i="4"/>
  <c r="I4" i="8" s="1"/>
  <c r="N31" i="4"/>
  <c r="O100" i="4"/>
  <c r="O53" i="4"/>
  <c r="O86" i="4"/>
  <c r="J2" i="9" s="1"/>
  <c r="C7" i="5"/>
  <c r="H30" i="4"/>
  <c r="C4" i="9" s="1"/>
  <c r="M8" i="5"/>
  <c r="M4" i="5"/>
  <c r="B7" i="5"/>
  <c r="G30" i="4"/>
  <c r="B2" i="8" s="1"/>
  <c r="G20" i="5"/>
  <c r="F20" i="5"/>
  <c r="B16" i="5"/>
  <c r="B12" i="5"/>
  <c r="G13" i="5"/>
  <c r="E13" i="5"/>
  <c r="G16" i="5"/>
  <c r="F16" i="5"/>
  <c r="C12" i="5"/>
  <c r="C16" i="5"/>
  <c r="M9" i="5"/>
  <c r="K5" i="9"/>
  <c r="K11" i="9" s="1"/>
  <c r="G14" i="5"/>
  <c r="I15" i="5"/>
  <c r="G18" i="5"/>
  <c r="I19" i="5"/>
  <c r="C5" i="9"/>
  <c r="G5" i="9"/>
  <c r="I5" i="9"/>
  <c r="I12" i="5"/>
  <c r="I16" i="5"/>
  <c r="I20" i="5"/>
  <c r="H12" i="5"/>
  <c r="H16" i="5"/>
  <c r="H20" i="5"/>
  <c r="E5" i="9"/>
  <c r="E12" i="5"/>
  <c r="I14" i="5"/>
  <c r="E16" i="5"/>
  <c r="I18" i="5"/>
  <c r="E20" i="5"/>
  <c r="D12" i="5"/>
  <c r="H14" i="5"/>
  <c r="D16" i="5"/>
  <c r="H18" i="5"/>
  <c r="D20" i="5"/>
  <c r="E3" i="9"/>
  <c r="G3" i="9"/>
  <c r="I3" i="9"/>
  <c r="K3" i="9"/>
  <c r="K9" i="9" s="1"/>
  <c r="B13" i="5"/>
  <c r="D13" i="5"/>
  <c r="F14" i="5"/>
  <c r="H15" i="5"/>
  <c r="F18" i="5"/>
  <c r="H19" i="5"/>
  <c r="C2" i="9"/>
  <c r="D2" i="9"/>
  <c r="C13" i="5"/>
  <c r="E14" i="5"/>
  <c r="G15" i="5"/>
  <c r="E18" i="5"/>
  <c r="G19" i="5"/>
  <c r="D14" i="5"/>
  <c r="F15" i="5"/>
  <c r="D18" i="5"/>
  <c r="F19" i="5"/>
  <c r="F2" i="9"/>
  <c r="B5" i="9"/>
  <c r="C3" i="9"/>
  <c r="D5" i="9"/>
  <c r="E2" i="9"/>
  <c r="F5" i="9"/>
  <c r="H5" i="9"/>
  <c r="I2" i="9"/>
  <c r="J5" i="9"/>
  <c r="K2" i="9"/>
  <c r="K8" i="9" s="1"/>
  <c r="G12" i="5"/>
  <c r="I13" i="5"/>
  <c r="C14" i="5"/>
  <c r="E15" i="5"/>
  <c r="C18" i="5"/>
  <c r="E19" i="5"/>
  <c r="D3" i="9"/>
  <c r="F3" i="9"/>
  <c r="H3" i="9"/>
  <c r="J3" i="9"/>
  <c r="F12" i="5"/>
  <c r="H13" i="5"/>
  <c r="B15" i="5"/>
  <c r="D15" i="5"/>
  <c r="D19" i="5"/>
  <c r="C15" i="5"/>
  <c r="C19" i="5"/>
  <c r="B3" i="9"/>
  <c r="F13" i="5"/>
  <c r="B19" i="5"/>
  <c r="B20" i="5"/>
  <c r="C20" i="5"/>
  <c r="B14" i="5"/>
  <c r="B18" i="5"/>
  <c r="C4" i="8"/>
  <c r="E4" i="8"/>
  <c r="G4" i="8"/>
  <c r="K4" i="8"/>
  <c r="K10" i="8" s="1"/>
  <c r="C3" i="8"/>
  <c r="E3" i="8"/>
  <c r="K3" i="8"/>
  <c r="K9" i="8" s="1"/>
  <c r="C5" i="8"/>
  <c r="E5" i="8"/>
  <c r="G5" i="8"/>
  <c r="I5" i="8"/>
  <c r="K5" i="8"/>
  <c r="K11" i="8" s="1"/>
  <c r="B5" i="8"/>
  <c r="B4" i="8"/>
  <c r="D4" i="8"/>
  <c r="H4" i="8"/>
  <c r="J4" i="8"/>
  <c r="D3" i="8"/>
  <c r="F3" i="8"/>
  <c r="D5" i="8"/>
  <c r="H5" i="8"/>
  <c r="J5" i="8"/>
  <c r="B120" i="4"/>
  <c r="D121" i="4"/>
  <c r="D119" i="4"/>
  <c r="F119" i="4"/>
  <c r="B121" i="4"/>
  <c r="B119" i="4"/>
  <c r="B122" i="4" s="1"/>
  <c r="F121" i="4"/>
  <c r="F120" i="4"/>
  <c r="D120" i="4"/>
  <c r="Q6" i="5"/>
  <c r="U8" i="5"/>
  <c r="O9" i="5"/>
  <c r="O10" i="5"/>
  <c r="P10" i="5"/>
  <c r="M10" i="5"/>
  <c r="N10" i="5"/>
  <c r="N8" i="5"/>
  <c r="S3" i="5"/>
  <c r="U4" i="5"/>
  <c r="Q10" i="5"/>
  <c r="N2" i="5"/>
  <c r="T2" i="5"/>
  <c r="N3" i="5"/>
  <c r="P4" i="5"/>
  <c r="T6" i="5"/>
  <c r="R9" i="5"/>
  <c r="R3" i="5"/>
  <c r="T4" i="5"/>
  <c r="P6" i="5"/>
  <c r="Q2" i="5"/>
  <c r="P2" i="5"/>
  <c r="M2" i="5"/>
  <c r="S4" i="5"/>
  <c r="M6" i="5"/>
  <c r="S8" i="5"/>
  <c r="U9" i="5"/>
  <c r="U2" i="5"/>
  <c r="M3" i="5"/>
  <c r="O3" i="5"/>
  <c r="Q4" i="5"/>
  <c r="U6" i="5"/>
  <c r="Q8" i="5"/>
  <c r="S9" i="5"/>
  <c r="T10" i="5"/>
  <c r="S2" i="5"/>
  <c r="U3" i="5"/>
  <c r="O4" i="5"/>
  <c r="S6" i="5"/>
  <c r="Q9" i="5"/>
  <c r="S10" i="5"/>
  <c r="R2" i="5"/>
  <c r="N4" i="5"/>
  <c r="P9" i="5"/>
  <c r="R10" i="5"/>
  <c r="T8" i="5"/>
  <c r="N9" i="5"/>
  <c r="O2" i="5"/>
  <c r="Q3" i="5"/>
  <c r="O6" i="5"/>
  <c r="P3" i="5"/>
  <c r="R4" i="5"/>
  <c r="N6" i="5"/>
  <c r="R8" i="5"/>
  <c r="T9" i="5"/>
  <c r="P8" i="5"/>
  <c r="R6" i="5"/>
  <c r="T3" i="5"/>
  <c r="U10" i="5"/>
  <c r="O8" i="5"/>
  <c r="I3" i="8" l="1"/>
  <c r="I9" i="8" s="1"/>
  <c r="G3" i="8"/>
  <c r="G9" i="8" s="1"/>
  <c r="J3" i="8"/>
  <c r="J9" i="8" s="1"/>
  <c r="H2" i="9"/>
  <c r="B2" i="9"/>
  <c r="B8" i="9" s="1"/>
  <c r="J9" i="9"/>
  <c r="C2" i="8"/>
  <c r="D7" i="5"/>
  <c r="I30" i="4"/>
  <c r="J11" i="9"/>
  <c r="B11" i="9"/>
  <c r="D9" i="9"/>
  <c r="C9" i="9"/>
  <c r="B4" i="9"/>
  <c r="M7" i="5"/>
  <c r="C11" i="9"/>
  <c r="F11" i="9"/>
  <c r="D11" i="9"/>
  <c r="I11" i="9"/>
  <c r="H8" i="9"/>
  <c r="H11" i="9"/>
  <c r="E11" i="9"/>
  <c r="G11" i="9"/>
  <c r="F9" i="9"/>
  <c r="B9" i="9"/>
  <c r="H9" i="9"/>
  <c r="I9" i="9"/>
  <c r="E9" i="9"/>
  <c r="G9" i="9"/>
  <c r="I8" i="9"/>
  <c r="F8" i="9"/>
  <c r="D8" i="9"/>
  <c r="C8" i="9"/>
  <c r="G8" i="9"/>
  <c r="E8" i="9"/>
  <c r="J8" i="9"/>
  <c r="F9" i="8"/>
  <c r="J10" i="8"/>
  <c r="H10" i="8"/>
  <c r="D10" i="8"/>
  <c r="I10" i="8"/>
  <c r="F10" i="8"/>
  <c r="B10" i="8"/>
  <c r="J11" i="8"/>
  <c r="C9" i="8"/>
  <c r="E9" i="8"/>
  <c r="B9" i="8"/>
  <c r="D11" i="8"/>
  <c r="H9" i="8"/>
  <c r="D9" i="8"/>
  <c r="B11" i="8"/>
  <c r="H11" i="8"/>
  <c r="I11" i="8"/>
  <c r="G10" i="8"/>
  <c r="F11" i="8"/>
  <c r="G11" i="8"/>
  <c r="E10" i="8"/>
  <c r="C10" i="8"/>
  <c r="E11" i="8"/>
  <c r="C11" i="8"/>
  <c r="D2" i="8" l="1"/>
  <c r="D4" i="9"/>
  <c r="N7" i="5"/>
  <c r="J30" i="4"/>
  <c r="E7" i="5"/>
  <c r="O7" i="5" s="1"/>
  <c r="F7" i="5" l="1"/>
  <c r="P7" i="5" s="1"/>
  <c r="K30" i="4"/>
  <c r="E4" i="9"/>
  <c r="E2" i="8"/>
  <c r="F2" i="8" l="1"/>
  <c r="F4" i="9"/>
  <c r="L30" i="4"/>
  <c r="G7" i="5"/>
  <c r="Q7" i="5" s="1"/>
  <c r="G4" i="9" l="1"/>
  <c r="G2" i="8"/>
  <c r="H7" i="5"/>
  <c r="R7" i="5" s="1"/>
  <c r="M30" i="4"/>
  <c r="H4" i="9" l="1"/>
  <c r="H2" i="8"/>
  <c r="N30" i="4"/>
  <c r="I7" i="5"/>
  <c r="S7" i="5" s="1"/>
  <c r="J7" i="5" l="1"/>
  <c r="I17" i="5" s="1"/>
  <c r="O30" i="4"/>
  <c r="I4" i="9"/>
  <c r="I2" i="8"/>
  <c r="J4" i="9" l="1"/>
  <c r="J2" i="8"/>
  <c r="P30" i="4"/>
  <c r="K7" i="5"/>
  <c r="U7" i="5" s="1"/>
  <c r="T7" i="5"/>
  <c r="D17" i="5"/>
  <c r="C17" i="5"/>
  <c r="B17" i="5"/>
  <c r="F17" i="5"/>
  <c r="E17" i="5"/>
  <c r="G17" i="5"/>
  <c r="H17" i="5"/>
  <c r="J17" i="5"/>
  <c r="K2" i="8" l="1"/>
  <c r="K4" i="9"/>
  <c r="J10" i="9" s="1"/>
  <c r="D10" i="9" l="1"/>
  <c r="B10" i="9"/>
  <c r="F10" i="9"/>
  <c r="I10" i="9"/>
  <c r="E10" i="9"/>
  <c r="G10" i="9"/>
  <c r="C10" i="9"/>
  <c r="H10" i="9"/>
  <c r="K10" i="9"/>
  <c r="D8" i="8"/>
  <c r="E8" i="8"/>
  <c r="C8" i="8"/>
  <c r="F8" i="8"/>
  <c r="G8" i="8"/>
  <c r="I8" i="8"/>
  <c r="J8" i="8"/>
  <c r="K8" i="8"/>
  <c r="H8" i="8"/>
  <c r="B8" i="8"/>
</calcChain>
</file>

<file path=xl/sharedStrings.xml><?xml version="1.0" encoding="utf-8"?>
<sst xmlns="http://schemas.openxmlformats.org/spreadsheetml/2006/main" count="1492" uniqueCount="374">
  <si>
    <t>Afing</t>
  </si>
  <si>
    <t>Jenesien</t>
  </si>
  <si>
    <t>Bozen</t>
  </si>
  <si>
    <t>Altenburg</t>
  </si>
  <si>
    <t>Kaltern</t>
  </si>
  <si>
    <t>Andrian</t>
  </si>
  <si>
    <t>Astfeld</t>
  </si>
  <si>
    <t>Sarntal</t>
  </si>
  <si>
    <t>Atzwang</t>
  </si>
  <si>
    <t>Ritten</t>
  </si>
  <si>
    <t>Barbian</t>
  </si>
  <si>
    <t>Deutschnofen</t>
  </si>
  <si>
    <t>Eggen</t>
  </si>
  <si>
    <t>Eppan/Berg</t>
  </si>
  <si>
    <t>Eppan</t>
  </si>
  <si>
    <t>Flaas</t>
  </si>
  <si>
    <t>Frangart</t>
  </si>
  <si>
    <t>Girlan</t>
  </si>
  <si>
    <t>Glaning</t>
  </si>
  <si>
    <t>Gries</t>
  </si>
  <si>
    <t>Terlan</t>
  </si>
  <si>
    <t>Gummer</t>
  </si>
  <si>
    <t>Karneid</t>
  </si>
  <si>
    <t>Kaltern/Markt</t>
  </si>
  <si>
    <t>Kardaun-Karneid</t>
  </si>
  <si>
    <t>Karersee</t>
  </si>
  <si>
    <t>Welschnofen</t>
  </si>
  <si>
    <t>Kastelruth</t>
  </si>
  <si>
    <t>Leifers</t>
  </si>
  <si>
    <t>Lengmoos/Klobenstein</t>
  </si>
  <si>
    <t>Lengstein</t>
  </si>
  <si>
    <t>Missian</t>
  </si>
  <si>
    <t>Mitterdorf</t>
  </si>
  <si>
    <t>Mölten</t>
  </si>
  <si>
    <t>Montiggl</t>
  </si>
  <si>
    <t>Oberau/Haslach</t>
  </si>
  <si>
    <t>Oberbozen</t>
  </si>
  <si>
    <t>Oberinn</t>
  </si>
  <si>
    <t>Oberplanitzing</t>
  </si>
  <si>
    <t>Pens</t>
  </si>
  <si>
    <t>Perdonig</t>
  </si>
  <si>
    <t>Petersberg</t>
  </si>
  <si>
    <t>Reinswald</t>
  </si>
  <si>
    <t>Runggaditsch</t>
  </si>
  <si>
    <t>Sarnthein</t>
  </si>
  <si>
    <t>Seis am Schlern</t>
  </si>
  <si>
    <t>Seiseralm</t>
  </si>
  <si>
    <t>Siebeneich</t>
  </si>
  <si>
    <t>St. Anton/Pfuss</t>
  </si>
  <si>
    <t>St. Christina</t>
  </si>
  <si>
    <t>St. Jakob/Grutzen</t>
  </si>
  <si>
    <t>St. Josef am See</t>
  </si>
  <si>
    <t>St. Michael/Eppan</t>
  </si>
  <si>
    <t>St. Michael/Kastelruth</t>
  </si>
  <si>
    <t>St. Nikolaus/Kaltern</t>
  </si>
  <si>
    <t>St. Oswald</t>
  </si>
  <si>
    <t>St. Pauls</t>
  </si>
  <si>
    <t>St. Ulrich</t>
  </si>
  <si>
    <t>Steinegg</t>
  </si>
  <si>
    <t>Tagusens</t>
  </si>
  <si>
    <t>Tiers</t>
  </si>
  <si>
    <t>Ums</t>
  </si>
  <si>
    <t>Völs am Schlern</t>
  </si>
  <si>
    <t>Unterinn</t>
  </si>
  <si>
    <t>Unterplanitzing</t>
  </si>
  <si>
    <t>Unterrain</t>
  </si>
  <si>
    <t>Verschneid</t>
  </si>
  <si>
    <t>Vilpian</t>
  </si>
  <si>
    <t>Völs</t>
  </si>
  <si>
    <t>Völser Aicha</t>
  </si>
  <si>
    <t>Waidbruck</t>
  </si>
  <si>
    <t>Wangen</t>
  </si>
  <si>
    <t>Wolkenstein</t>
  </si>
  <si>
    <t>Algund</t>
  </si>
  <si>
    <t>Meran</t>
  </si>
  <si>
    <t>Burgstall</t>
  </si>
  <si>
    <t>Freiberg</t>
  </si>
  <si>
    <t>Gargazon</t>
  </si>
  <si>
    <t>Gratsch</t>
  </si>
  <si>
    <t>Grissian</t>
  </si>
  <si>
    <t>Tisens</t>
  </si>
  <si>
    <t>Hafling</t>
  </si>
  <si>
    <t>Karthaus</t>
  </si>
  <si>
    <t>Schnals</t>
  </si>
  <si>
    <t>Katharinaberg</t>
  </si>
  <si>
    <t>Kuens</t>
  </si>
  <si>
    <t>Labers</t>
  </si>
  <si>
    <t>Lana</t>
  </si>
  <si>
    <t>Laurein</t>
  </si>
  <si>
    <t>Marling</t>
  </si>
  <si>
    <t>Moos in Passeier</t>
  </si>
  <si>
    <t>Nals</t>
  </si>
  <si>
    <t>Naraun</t>
  </si>
  <si>
    <t>Naturns</t>
  </si>
  <si>
    <t>Obermais</t>
  </si>
  <si>
    <t>Partschins</t>
  </si>
  <si>
    <t>Platt</t>
  </si>
  <si>
    <t>Plaus</t>
  </si>
  <si>
    <t>Prissian</t>
  </si>
  <si>
    <t>Proveis</t>
  </si>
  <si>
    <t>Rabenstein</t>
  </si>
  <si>
    <t>Rabland</t>
  </si>
  <si>
    <t>Riffian</t>
  </si>
  <si>
    <t>Saltaus</t>
  </si>
  <si>
    <t>St. Martin in Passeier</t>
  </si>
  <si>
    <t>Schenna</t>
  </si>
  <si>
    <t>St. Felix</t>
  </si>
  <si>
    <t>St. Gertraud</t>
  </si>
  <si>
    <t>Ulten</t>
  </si>
  <si>
    <t>St. Leonhard in Passeier</t>
  </si>
  <si>
    <t>St. Nikolaus/Ulten</t>
  </si>
  <si>
    <t>St. Pankraz</t>
  </si>
  <si>
    <t>St. Walburg</t>
  </si>
  <si>
    <t>Staben</t>
  </si>
  <si>
    <t>Tabland</t>
  </si>
  <si>
    <t>Tall</t>
  </si>
  <si>
    <t>Tirol</t>
  </si>
  <si>
    <t>Töll</t>
  </si>
  <si>
    <t>Tscherms</t>
  </si>
  <si>
    <t>Tschirland</t>
  </si>
  <si>
    <t>Unser Frau Schnals</t>
  </si>
  <si>
    <t>Unsere Liebe Frau im Walde</t>
  </si>
  <si>
    <t>Untermais</t>
  </si>
  <si>
    <t>Verdins</t>
  </si>
  <si>
    <t>Völlan</t>
  </si>
  <si>
    <t>Vöran</t>
  </si>
  <si>
    <t>Walten</t>
  </si>
  <si>
    <t>Zenoberg</t>
  </si>
  <si>
    <t>Allitz</t>
  </si>
  <si>
    <t>Laas</t>
  </si>
  <si>
    <t>Untervinschgau</t>
  </si>
  <si>
    <t>Eyrs</t>
  </si>
  <si>
    <t>Galsaun</t>
  </si>
  <si>
    <t>Kastelbell-Tschars</t>
  </si>
  <si>
    <t>Göflan</t>
  </si>
  <si>
    <t>Schlanders</t>
  </si>
  <si>
    <t>Goldrain</t>
  </si>
  <si>
    <t>Latsch</t>
  </si>
  <si>
    <t>Kastelbell</t>
  </si>
  <si>
    <t>Kortsch</t>
  </si>
  <si>
    <t>Martell</t>
  </si>
  <si>
    <t>Morter</t>
  </si>
  <si>
    <t>Sonnenberg</t>
  </si>
  <si>
    <t>Tanas</t>
  </si>
  <si>
    <t>Tarsch</t>
  </si>
  <si>
    <t>Tschars</t>
  </si>
  <si>
    <t>Tschengls</t>
  </si>
  <si>
    <t>Vetzan</t>
  </si>
  <si>
    <t>Burgeis</t>
  </si>
  <si>
    <t>Mals</t>
  </si>
  <si>
    <t>Obervinschgau</t>
  </si>
  <si>
    <t>Glurns</t>
  </si>
  <si>
    <t>Graun</t>
  </si>
  <si>
    <t>Graun im Vinschgau</t>
  </si>
  <si>
    <t>Laatsch</t>
  </si>
  <si>
    <t>Langtaufers</t>
  </si>
  <si>
    <t>Lichtenberg</t>
  </si>
  <si>
    <t>Prad am Stilfserjoch</t>
  </si>
  <si>
    <t>Matsch</t>
  </si>
  <si>
    <t>Planeil</t>
  </si>
  <si>
    <t>Plawenn</t>
  </si>
  <si>
    <t>Prad</t>
  </si>
  <si>
    <t>Reschen</t>
  </si>
  <si>
    <t>Schleis</t>
  </si>
  <si>
    <t>Schlinig</t>
  </si>
  <si>
    <t>Schluderns</t>
  </si>
  <si>
    <t>St. Valentin auf der Haide</t>
  </si>
  <si>
    <t>Stilfs</t>
  </si>
  <si>
    <t>Sulden</t>
  </si>
  <si>
    <t>Tartsch</t>
  </si>
  <si>
    <t>Taufers im Münster</t>
  </si>
  <si>
    <t>Taufers im Münstertal</t>
  </si>
  <si>
    <t>Ulten/Alsack</t>
  </si>
  <si>
    <t>Afers</t>
  </si>
  <si>
    <t>Brixen</t>
  </si>
  <si>
    <t>Brixen/Eisacktal</t>
  </si>
  <si>
    <t>Aicha</t>
  </si>
  <si>
    <t>Natz-Schabs</t>
  </si>
  <si>
    <t>Albeins</t>
  </si>
  <si>
    <t>Albions</t>
  </si>
  <si>
    <t>Lajen</t>
  </si>
  <si>
    <t>Elvas</t>
  </si>
  <si>
    <t>Feldthurns</t>
  </si>
  <si>
    <t>Franzensfeste</t>
  </si>
  <si>
    <t>Garn</t>
  </si>
  <si>
    <t>Gufidaun</t>
  </si>
  <si>
    <t>Klausen</t>
  </si>
  <si>
    <t>Latzfons</t>
  </si>
  <si>
    <t>Lüsen</t>
  </si>
  <si>
    <t>Meransen</t>
  </si>
  <si>
    <t>Mühlbach</t>
  </si>
  <si>
    <t>Milland</t>
  </si>
  <si>
    <t>Mittewald</t>
  </si>
  <si>
    <t>Natz</t>
  </si>
  <si>
    <t>Neustift</t>
  </si>
  <si>
    <t>Vahrn</t>
  </si>
  <si>
    <t>Raas</t>
  </si>
  <si>
    <t>Rodeneck</t>
  </si>
  <si>
    <t>Sarns</t>
  </si>
  <si>
    <t>Schabs</t>
  </si>
  <si>
    <t>Schalders</t>
  </si>
  <si>
    <t>Schnauders</t>
  </si>
  <si>
    <t>Schrambach</t>
  </si>
  <si>
    <t>Spiluck</t>
  </si>
  <si>
    <t>Spinges</t>
  </si>
  <si>
    <t>St. Andrä</t>
  </si>
  <si>
    <t>St. Magdalena Villnöß</t>
  </si>
  <si>
    <t>St. Peter Villnöß</t>
  </si>
  <si>
    <t>St. Peter/Lajen</t>
  </si>
  <si>
    <t>Teis</t>
  </si>
  <si>
    <t>Tils</t>
  </si>
  <si>
    <t>Tschötsch</t>
  </si>
  <si>
    <t>Vals</t>
  </si>
  <si>
    <t>Verdings</t>
  </si>
  <si>
    <t>Villanders</t>
  </si>
  <si>
    <t>Viums</t>
  </si>
  <si>
    <t>Elzenbaum</t>
  </si>
  <si>
    <t>Freienfeld</t>
  </si>
  <si>
    <t>Wipptal/Sterzing</t>
  </si>
  <si>
    <t>Gossensass</t>
  </si>
  <si>
    <t>Brenner</t>
  </si>
  <si>
    <t>Innerratschings</t>
  </si>
  <si>
    <t>Ratschings</t>
  </si>
  <si>
    <t>Kematen/Pfitsch</t>
  </si>
  <si>
    <t>Pfitsch</t>
  </si>
  <si>
    <t>Mauls</t>
  </si>
  <si>
    <t>Pflersch</t>
  </si>
  <si>
    <t>Ridnaun</t>
  </si>
  <si>
    <t>St. Jakob/Pfitsch</t>
  </si>
  <si>
    <t>Sterzing</t>
  </si>
  <si>
    <t>Stilfes</t>
  </si>
  <si>
    <t>Telfes</t>
  </si>
  <si>
    <t>Thuins</t>
  </si>
  <si>
    <t>Trens</t>
  </si>
  <si>
    <t>Wiesen</t>
  </si>
  <si>
    <t>Abtei</t>
  </si>
  <si>
    <t>Unterpustertal</t>
  </si>
  <si>
    <t>Ahornach</t>
  </si>
  <si>
    <t>Sand in Taufers</t>
  </si>
  <si>
    <t>Aufhofen</t>
  </si>
  <si>
    <t>Bruneck</t>
  </si>
  <si>
    <t>Campill</t>
  </si>
  <si>
    <t>St. Martin in Thurn</t>
  </si>
  <si>
    <t>Corvara</t>
  </si>
  <si>
    <t>Dietenheim</t>
  </si>
  <si>
    <t>Ehrenburg</t>
  </si>
  <si>
    <t>Kiens</t>
  </si>
  <si>
    <t>Enneberg</t>
  </si>
  <si>
    <t>Gais</t>
  </si>
  <si>
    <t>Issing</t>
  </si>
  <si>
    <t>Pfalzen</t>
  </si>
  <si>
    <t>Kematen/Taufers</t>
  </si>
  <si>
    <t>Kolfuschg</t>
  </si>
  <si>
    <t>Lappach</t>
  </si>
  <si>
    <t>Mühlwald</t>
  </si>
  <si>
    <t>Luttach</t>
  </si>
  <si>
    <t>Ahrntal</t>
  </si>
  <si>
    <t>Montal</t>
  </si>
  <si>
    <t>St. Lorenzen</t>
  </si>
  <si>
    <t>Mühlbach Tesselberg</t>
  </si>
  <si>
    <t>Mühlen</t>
  </si>
  <si>
    <t>Niedervintl</t>
  </si>
  <si>
    <t>Vintl</t>
  </si>
  <si>
    <t>Obervintl</t>
  </si>
  <si>
    <t>Oberwielenbach</t>
  </si>
  <si>
    <t>Percha</t>
  </si>
  <si>
    <t>Pfunders</t>
  </si>
  <si>
    <t>Prettau</t>
  </si>
  <si>
    <t>Rein in Taufers</t>
  </si>
  <si>
    <t>Reischach</t>
  </si>
  <si>
    <t>St. Georgen</t>
  </si>
  <si>
    <t>St. Johann</t>
  </si>
  <si>
    <t>St. Kassian</t>
  </si>
  <si>
    <t>St. Sigmund</t>
  </si>
  <si>
    <t>St. Vigil</t>
  </si>
  <si>
    <t>Stefansdorf</t>
  </si>
  <si>
    <t>Stegen</t>
  </si>
  <si>
    <t>Steinhaus</t>
  </si>
  <si>
    <t>Stern</t>
  </si>
  <si>
    <t>Terenten</t>
  </si>
  <si>
    <t>Untermoj</t>
  </si>
  <si>
    <t>Uttenheim</t>
  </si>
  <si>
    <t>Weissenbach</t>
  </si>
  <si>
    <t>Weitental</t>
  </si>
  <si>
    <t>Welschellen</t>
  </si>
  <si>
    <t>Wengen</t>
  </si>
  <si>
    <t>Antholz/Mittertal</t>
  </si>
  <si>
    <t>Rasen-Antholz</t>
  </si>
  <si>
    <t>Oberpustertal</t>
  </si>
  <si>
    <t>Antholz/Niedertal</t>
  </si>
  <si>
    <t>Aufkirchen</t>
  </si>
  <si>
    <t>Toblach</t>
  </si>
  <si>
    <t>Geiselsberg</t>
  </si>
  <si>
    <t>Olang</t>
  </si>
  <si>
    <t>Innichen</t>
  </si>
  <si>
    <t>Mitterolang</t>
  </si>
  <si>
    <t>Moos/Sexten</t>
  </si>
  <si>
    <t>Sexten</t>
  </si>
  <si>
    <t>Niederdorf</t>
  </si>
  <si>
    <t>Niederolang</t>
  </si>
  <si>
    <t>Niederrasen</t>
  </si>
  <si>
    <t>Oberolang</t>
  </si>
  <si>
    <t>Oberrasen</t>
  </si>
  <si>
    <t>Pichl-Gsies</t>
  </si>
  <si>
    <t>Gsies</t>
  </si>
  <si>
    <t>Prags</t>
  </si>
  <si>
    <t>St. Magdalena/Gsies</t>
  </si>
  <si>
    <t>St. Martin/Gsies</t>
  </si>
  <si>
    <t>Taisten</t>
  </si>
  <si>
    <t>Welsberg</t>
  </si>
  <si>
    <t>Vierschach</t>
  </si>
  <si>
    <t>Wahlen</t>
  </si>
  <si>
    <t>Winnebach</t>
  </si>
  <si>
    <t>Aldein</t>
  </si>
  <si>
    <t>Unterland</t>
  </si>
  <si>
    <t>Altrei</t>
  </si>
  <si>
    <t>Auer</t>
  </si>
  <si>
    <t>Neumarkt</t>
  </si>
  <si>
    <t>Branzoll</t>
  </si>
  <si>
    <t>Graun-Kurtatsch</t>
  </si>
  <si>
    <t>Kurtatsch</t>
  </si>
  <si>
    <t>Holen</t>
  </si>
  <si>
    <t>Kurtinig</t>
  </si>
  <si>
    <t>Laag</t>
  </si>
  <si>
    <t>Margreid</t>
  </si>
  <si>
    <t>Montan</t>
  </si>
  <si>
    <t>Penon</t>
  </si>
  <si>
    <t>Pfatten</t>
  </si>
  <si>
    <t>Radein</t>
  </si>
  <si>
    <t>Rungg</t>
  </si>
  <si>
    <t>Tramin</t>
  </si>
  <si>
    <t>Salurn</t>
  </si>
  <si>
    <t>Söll</t>
  </si>
  <si>
    <t>Truden</t>
  </si>
  <si>
    <t>Gemeinde</t>
  </si>
  <si>
    <t>Welsberg-Taisten</t>
  </si>
  <si>
    <t>Freiwillige Feuerwehr</t>
  </si>
  <si>
    <t>FF-Bezirk</t>
  </si>
  <si>
    <t>ID</t>
  </si>
  <si>
    <t>St.Lorenzen</t>
  </si>
  <si>
    <t>Villnöß</t>
  </si>
  <si>
    <t>Natz Schabs</t>
  </si>
  <si>
    <t>Welsberg - Taisten</t>
  </si>
  <si>
    <t>Kastelbell Tschars</t>
  </si>
  <si>
    <t>Unsere Liebe Frau im Walde - St. Felix</t>
  </si>
  <si>
    <t>Prad am Stilfser Joch</t>
  </si>
  <si>
    <t>olang</t>
  </si>
  <si>
    <t>Rasen Antholz</t>
  </si>
  <si>
    <t>Bezirke</t>
  </si>
  <si>
    <t>Eppan an der Weinstraße</t>
  </si>
  <si>
    <t>Kaltern an der Weinstraße</t>
  </si>
  <si>
    <t>Kurtatsch an der Weinstraße</t>
  </si>
  <si>
    <t>Kurtinig an der Weinstraße</t>
  </si>
  <si>
    <t>Margreid an der Weinstraße</t>
  </si>
  <si>
    <t>St. Christina in Gröden</t>
  </si>
  <si>
    <t>Tramin an der Weinstraße</t>
  </si>
  <si>
    <t>Truden im Naturpark</t>
  </si>
  <si>
    <t>Wolkenstein in Gröden</t>
  </si>
  <si>
    <t>Einwohner</t>
  </si>
  <si>
    <t>Fläche</t>
  </si>
  <si>
    <t>Ew/km²</t>
  </si>
  <si>
    <t>median</t>
  </si>
  <si>
    <t>0,25 quantil</t>
  </si>
  <si>
    <t>0,75 quantil</t>
  </si>
  <si>
    <t>0,5quantil</t>
  </si>
  <si>
    <t>Kategorie</t>
  </si>
  <si>
    <t>Kategorie 1</t>
  </si>
  <si>
    <t>Kategorie 2</t>
  </si>
  <si>
    <t>Kategorie 3</t>
  </si>
  <si>
    <t>Kategorie 4</t>
  </si>
  <si>
    <t>ISTAT_ID</t>
  </si>
  <si>
    <t>Unsere Liebe Frau im Walde-St. Felix</t>
  </si>
  <si>
    <t>ISTAT-ID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</si>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</sst>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49" fontId="4" fillId="0" borderId="1" xfId="1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6" fillId="0" borderId="0" xfId="0" applyFont="1"/>
    <xf numFmtId="9" fontId="0" fillId="0" borderId="0" xfId="52" applyFont="1"/>
    <xf numFmtId="0" fontId="0" fillId="0" borderId="0" xfId="52" applyNumberFormat="1" applyFont="1"/>
    <xf numFmtId="3" fontId="0" fillId="0" borderId="0" xfId="0" applyNumberFormat="1"/>
    <xf numFmtId="0" fontId="0" fillId="2" borderId="0" xfId="0" applyFill="1"/>
  </cellXfs>
  <cellStyles count="53"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Prozent" xfId="52" builtinId="5"/>
    <cellStyle name="Standard" xfId="0" builtinId="0"/>
    <cellStyle name="Standard 2" xfId="1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Fläche!$A$8</c:f>
              <c:strCache>
                <c:ptCount val="1"/>
                <c:pt idx="0">
                  <c:v>Kategorie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Fläche!$B$7:$K$7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Fläche!$B$8:$K$8</c:f>
              <c:numCache>
                <c:formatCode>General</c:formatCode>
                <c:ptCount val="10"/>
                <c:pt idx="0">
                  <c:v>105.02793296089385</c:v>
                </c:pt>
                <c:pt idx="1">
                  <c:v>104.18994413407822</c:v>
                </c:pt>
                <c:pt idx="2">
                  <c:v>102.51396648044692</c:v>
                </c:pt>
                <c:pt idx="3">
                  <c:v>102.90502793296089</c:v>
                </c:pt>
                <c:pt idx="4">
                  <c:v>102.17877094972067</c:v>
                </c:pt>
                <c:pt idx="5">
                  <c:v>102.68156424581005</c:v>
                </c:pt>
                <c:pt idx="6">
                  <c:v>101.56424581005587</c:v>
                </c:pt>
                <c:pt idx="7">
                  <c:v>101.67597765363128</c:v>
                </c:pt>
                <c:pt idx="8">
                  <c:v>101.56424581005587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BB2-84F2-08A4221B19AB}"/>
            </c:ext>
          </c:extLst>
        </c:ser>
        <c:ser>
          <c:idx val="1"/>
          <c:order val="1"/>
          <c:tx>
            <c:strRef>
              <c:f>Fläche!$A$9</c:f>
              <c:strCache>
                <c:ptCount val="1"/>
                <c:pt idx="0">
                  <c:v>Kategorie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Fläche!$B$7:$K$7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Fläche!$B$9:$K$9</c:f>
              <c:numCache>
                <c:formatCode>General</c:formatCode>
                <c:ptCount val="10"/>
                <c:pt idx="0">
                  <c:v>104.37987857762359</c:v>
                </c:pt>
                <c:pt idx="1">
                  <c:v>104.37987857762359</c:v>
                </c:pt>
                <c:pt idx="2">
                  <c:v>101.43104943625325</c:v>
                </c:pt>
                <c:pt idx="3">
                  <c:v>102.21162185602775</c:v>
                </c:pt>
                <c:pt idx="4">
                  <c:v>102.08152645273201</c:v>
                </c:pt>
                <c:pt idx="5">
                  <c:v>102.03816131830008</c:v>
                </c:pt>
                <c:pt idx="6">
                  <c:v>102.12489158716392</c:v>
                </c:pt>
                <c:pt idx="7">
                  <c:v>101.12749349522983</c:v>
                </c:pt>
                <c:pt idx="8">
                  <c:v>101.38768430182135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BB2-84F2-08A4221B19AB}"/>
            </c:ext>
          </c:extLst>
        </c:ser>
        <c:ser>
          <c:idx val="2"/>
          <c:order val="2"/>
          <c:tx>
            <c:strRef>
              <c:f>Fläche!$A$10</c:f>
              <c:strCache>
                <c:ptCount val="1"/>
                <c:pt idx="0">
                  <c:v>Kategorie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Fläche!$B$7:$K$7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Fläche!$B$10:$K$10</c:f>
              <c:numCache>
                <c:formatCode>General</c:formatCode>
                <c:ptCount val="10"/>
                <c:pt idx="0">
                  <c:v>101.72845121673869</c:v>
                </c:pt>
                <c:pt idx="1">
                  <c:v>100.86422560836934</c:v>
                </c:pt>
                <c:pt idx="2">
                  <c:v>100.97793950420741</c:v>
                </c:pt>
                <c:pt idx="3">
                  <c:v>101.56925176256539</c:v>
                </c:pt>
                <c:pt idx="4">
                  <c:v>101.50102342506254</c:v>
                </c:pt>
                <c:pt idx="5">
                  <c:v>101.66022287923585</c:v>
                </c:pt>
                <c:pt idx="6">
                  <c:v>101.25085285421879</c:v>
                </c:pt>
                <c:pt idx="7">
                  <c:v>100.45485558335228</c:v>
                </c:pt>
                <c:pt idx="8">
                  <c:v>100.6367978166932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BB2-84F2-08A4221B19AB}"/>
            </c:ext>
          </c:extLst>
        </c:ser>
        <c:ser>
          <c:idx val="3"/>
          <c:order val="3"/>
          <c:tx>
            <c:strRef>
              <c:f>Fläche!$A$11</c:f>
              <c:strCache>
                <c:ptCount val="1"/>
                <c:pt idx="0">
                  <c:v>Kategorie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Fläche!$B$7:$K$7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Fläche!$B$11:$K$11</c:f>
              <c:numCache>
                <c:formatCode>General</c:formatCode>
                <c:ptCount val="10"/>
                <c:pt idx="0">
                  <c:v>102.38422741861531</c:v>
                </c:pt>
                <c:pt idx="1">
                  <c:v>100.73360843649702</c:v>
                </c:pt>
                <c:pt idx="2">
                  <c:v>99.679046309032557</c:v>
                </c:pt>
                <c:pt idx="3">
                  <c:v>100.75653370013755</c:v>
                </c:pt>
                <c:pt idx="4">
                  <c:v>99.885373681797347</c:v>
                </c:pt>
                <c:pt idx="5">
                  <c:v>100.34387895460797</c:v>
                </c:pt>
                <c:pt idx="6">
                  <c:v>100.66483264557543</c:v>
                </c:pt>
                <c:pt idx="7">
                  <c:v>100.43558000917011</c:v>
                </c:pt>
                <c:pt idx="8">
                  <c:v>99.656121045392027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1-4BB2-84F2-08A4221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696383"/>
        <c:axId val="2050696799"/>
      </c:lineChart>
      <c:catAx>
        <c:axId val="20506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2050696799"/>
        <c:crosses val="autoZero"/>
        <c:auto val="1"/>
        <c:lblAlgn val="ctr"/>
        <c:lblOffset val="100"/>
        <c:noMultiLvlLbl val="0"/>
      </c:catAx>
      <c:valAx>
        <c:axId val="20506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205069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I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Einwohner!$A$8</c:f>
              <c:strCache>
                <c:ptCount val="1"/>
                <c:pt idx="0">
                  <c:v>Kategorie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Einwohner!$B$7:$K$7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Einwohner!$B$8:$K$8</c:f>
              <c:numCache>
                <c:formatCode>General</c:formatCode>
                <c:ptCount val="10"/>
                <c:pt idx="0">
                  <c:v>103.05980528511822</c:v>
                </c:pt>
                <c:pt idx="1">
                  <c:v>102.88595271210013</c:v>
                </c:pt>
                <c:pt idx="2">
                  <c:v>102.01668984700973</c:v>
                </c:pt>
                <c:pt idx="3">
                  <c:v>102.32962447844228</c:v>
                </c:pt>
                <c:pt idx="4">
                  <c:v>101.56467315716273</c:v>
                </c:pt>
                <c:pt idx="5">
                  <c:v>101.77329624478442</c:v>
                </c:pt>
                <c:pt idx="6">
                  <c:v>102.32962447844228</c:v>
                </c:pt>
                <c:pt idx="7">
                  <c:v>101.46036161335188</c:v>
                </c:pt>
                <c:pt idx="8">
                  <c:v>100.34770514603616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1-43CA-BE8E-6216FC08FE3B}"/>
            </c:ext>
          </c:extLst>
        </c:ser>
        <c:ser>
          <c:idx val="1"/>
          <c:order val="1"/>
          <c:tx>
            <c:strRef>
              <c:f>Einwohner!$A$9</c:f>
              <c:strCache>
                <c:ptCount val="1"/>
                <c:pt idx="0">
                  <c:v>Kategorie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Einwohner!$B$7:$K$7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Einwohner!$B$9:$K$9</c:f>
              <c:numCache>
                <c:formatCode>General</c:formatCode>
                <c:ptCount val="10"/>
                <c:pt idx="0">
                  <c:v>102.05992509363296</c:v>
                </c:pt>
                <c:pt idx="1">
                  <c:v>101.27340823970037</c:v>
                </c:pt>
                <c:pt idx="2">
                  <c:v>100.59925093632958</c:v>
                </c:pt>
                <c:pt idx="3">
                  <c:v>101.04868913857678</c:v>
                </c:pt>
                <c:pt idx="4">
                  <c:v>100.63670411985019</c:v>
                </c:pt>
                <c:pt idx="5">
                  <c:v>100.71161048689139</c:v>
                </c:pt>
                <c:pt idx="6">
                  <c:v>101.04868913857678</c:v>
                </c:pt>
                <c:pt idx="7">
                  <c:v>100.52434456928839</c:v>
                </c:pt>
                <c:pt idx="8">
                  <c:v>101.23595505617978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1-43CA-BE8E-6216FC08FE3B}"/>
            </c:ext>
          </c:extLst>
        </c:ser>
        <c:ser>
          <c:idx val="2"/>
          <c:order val="2"/>
          <c:tx>
            <c:strRef>
              <c:f>Einwohner!$A$10</c:f>
              <c:strCache>
                <c:ptCount val="1"/>
                <c:pt idx="0">
                  <c:v>Kategorie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Einwohner!$B$7:$K$7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Einwohner!$B$10:$K$10</c:f>
              <c:numCache>
                <c:formatCode>General</c:formatCode>
                <c:ptCount val="10"/>
                <c:pt idx="0">
                  <c:v>103.70370370370371</c:v>
                </c:pt>
                <c:pt idx="1">
                  <c:v>101.42683667273832</c:v>
                </c:pt>
                <c:pt idx="2">
                  <c:v>100.72859744990893</c:v>
                </c:pt>
                <c:pt idx="3">
                  <c:v>101.70006071645416</c:v>
                </c:pt>
                <c:pt idx="4">
                  <c:v>101.33576199149969</c:v>
                </c:pt>
                <c:pt idx="5">
                  <c:v>101.54826958105646</c:v>
                </c:pt>
                <c:pt idx="6">
                  <c:v>100.60716454159078</c:v>
                </c:pt>
                <c:pt idx="7">
                  <c:v>100.24286581663631</c:v>
                </c:pt>
                <c:pt idx="8">
                  <c:v>100.33394049787492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1-43CA-BE8E-6216FC08FE3B}"/>
            </c:ext>
          </c:extLst>
        </c:ser>
        <c:ser>
          <c:idx val="3"/>
          <c:order val="3"/>
          <c:tx>
            <c:strRef>
              <c:f>Einwohner!$A$11</c:f>
              <c:strCache>
                <c:ptCount val="1"/>
                <c:pt idx="0">
                  <c:v>Kategorie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Einwohner!$B$7:$K$7</c:f>
              <c:numCache>
                <c:formatCode>General</c:formatCode>
                <c:ptCount val="10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</c:numCache>
            </c:numRef>
          </c:cat>
          <c:val>
            <c:numRef>
              <c:f>Einwohner!$B$11:$K$11</c:f>
              <c:numCache>
                <c:formatCode>General</c:formatCode>
                <c:ptCount val="10"/>
                <c:pt idx="0">
                  <c:v>102.75807722616233</c:v>
                </c:pt>
                <c:pt idx="1">
                  <c:v>101.3659049120042</c:v>
                </c:pt>
                <c:pt idx="2">
                  <c:v>100.31520882584712</c:v>
                </c:pt>
                <c:pt idx="3">
                  <c:v>101.28710270554242</c:v>
                </c:pt>
                <c:pt idx="4">
                  <c:v>100.94562647754137</c:v>
                </c:pt>
                <c:pt idx="5">
                  <c:v>101.4709745206199</c:v>
                </c:pt>
                <c:pt idx="6">
                  <c:v>101.23456790123457</c:v>
                </c:pt>
                <c:pt idx="7">
                  <c:v>100.84055686892566</c:v>
                </c:pt>
                <c:pt idx="8">
                  <c:v>100.49908064092462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1-43CA-BE8E-6216FC08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050031"/>
        <c:axId val="2050048783"/>
      </c:lineChart>
      <c:catAx>
        <c:axId val="20500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2050048783"/>
        <c:crosses val="autoZero"/>
        <c:auto val="1"/>
        <c:lblAlgn val="ctr"/>
        <c:lblOffset val="100"/>
        <c:noMultiLvlLbl val="0"/>
      </c:catAx>
      <c:valAx>
        <c:axId val="205004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IT"/>
          </a:p>
        </c:txPr>
        <c:crossAx val="2050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I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3</xdr:row>
      <xdr:rowOff>22225</xdr:rowOff>
    </xdr:from>
    <xdr:to>
      <xdr:col>10</xdr:col>
      <xdr:colOff>498475</xdr:colOff>
      <xdr:row>17</xdr:row>
      <xdr:rowOff>98425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576096-7B30-BC89-90C1-FC9EEE72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11</xdr:row>
      <xdr:rowOff>155575</xdr:rowOff>
    </xdr:from>
    <xdr:to>
      <xdr:col>8</xdr:col>
      <xdr:colOff>695325</xdr:colOff>
      <xdr:row>26</xdr:row>
      <xdr:rowOff>41275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736B25-6EF4-AF33-3EB8-6E416E48D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07"/>
  <sheetViews>
    <sheetView zoomScale="70" zoomScaleNormal="70" workbookViewId="0">
      <selection activeCell="H231" sqref="H231"/>
    </sheetView>
  </sheetViews>
  <sheetFormatPr baseColWidth="10" defaultRowHeight="15" x14ac:dyDescent="0.25"/>
  <cols>
    <col min="1" max="1" width="11" style="2" bestFit="1" customWidth="1"/>
    <col min="2" max="2" width="17.7109375" style="2" bestFit="1" customWidth="1"/>
    <col min="3" max="3" width="43" style="2" bestFit="1" customWidth="1"/>
    <col min="4" max="4" width="17.7109375" style="2" customWidth="1"/>
    <col min="5" max="5" width="30.28515625" style="2" bestFit="1" customWidth="1"/>
    <col min="6" max="7" width="0" style="2" hidden="1" customWidth="1"/>
    <col min="8" max="8" width="11.42578125" style="2"/>
    <col min="9" max="15" width="0" style="2" hidden="1" customWidth="1"/>
    <col min="16" max="17" width="11.42578125" style="2"/>
    <col min="18" max="18" width="23.5703125" style="2" bestFit="1" customWidth="1"/>
    <col min="19" max="16384" width="11.42578125" style="2"/>
  </cols>
  <sheetData>
    <row r="1" spans="1:15" s="1" customFormat="1" ht="15.75" x14ac:dyDescent="0.25">
      <c r="A1" s="3" t="s">
        <v>372</v>
      </c>
      <c r="B1" s="4" t="s">
        <v>337</v>
      </c>
      <c r="C1" s="4" t="s">
        <v>334</v>
      </c>
      <c r="D1" s="8" t="s">
        <v>338</v>
      </c>
      <c r="E1" s="4" t="s">
        <v>336</v>
      </c>
      <c r="F1" s="9">
        <v>2021</v>
      </c>
      <c r="G1" s="9">
        <v>2020</v>
      </c>
      <c r="H1" s="9">
        <v>2019</v>
      </c>
      <c r="I1" s="9">
        <v>2018</v>
      </c>
      <c r="J1" s="9">
        <v>2017</v>
      </c>
      <c r="K1" s="9">
        <v>2016</v>
      </c>
      <c r="L1" s="9">
        <v>2015</v>
      </c>
      <c r="M1" s="9">
        <v>2014</v>
      </c>
      <c r="N1" s="9">
        <v>2013</v>
      </c>
      <c r="O1" s="9">
        <v>2012</v>
      </c>
    </row>
    <row r="2" spans="1:15" x14ac:dyDescent="0.25">
      <c r="A2" s="5">
        <f>VLOOKUP(C2,'Gemeinde ID'!B:C,2,FALSE)</f>
        <v>21013</v>
      </c>
      <c r="B2" s="7" t="s">
        <v>236</v>
      </c>
      <c r="C2" s="7" t="s">
        <v>240</v>
      </c>
      <c r="D2" s="5">
        <v>1</v>
      </c>
      <c r="E2" s="7" t="s">
        <v>240</v>
      </c>
      <c r="F2" s="5">
        <v>75</v>
      </c>
      <c r="G2" s="5">
        <v>77</v>
      </c>
      <c r="H2" s="5">
        <v>72</v>
      </c>
      <c r="I2" s="5">
        <v>80</v>
      </c>
      <c r="J2" s="5">
        <v>79</v>
      </c>
      <c r="K2" s="5">
        <v>77</v>
      </c>
      <c r="L2" s="5">
        <v>80</v>
      </c>
      <c r="M2" s="5">
        <v>81</v>
      </c>
      <c r="N2" s="5">
        <v>89</v>
      </c>
      <c r="O2" s="5">
        <v>83</v>
      </c>
    </row>
    <row r="3" spans="1:15" x14ac:dyDescent="0.25">
      <c r="A3" s="5">
        <f>VLOOKUP(C3,'Gemeinde ID'!B:C,2,FALSE)</f>
        <v>21013</v>
      </c>
      <c r="B3" s="7" t="s">
        <v>236</v>
      </c>
      <c r="C3" s="7" t="s">
        <v>240</v>
      </c>
      <c r="D3" s="5">
        <v>2</v>
      </c>
      <c r="E3" s="7" t="s">
        <v>239</v>
      </c>
      <c r="F3" s="5">
        <v>32</v>
      </c>
      <c r="G3" s="5">
        <v>33</v>
      </c>
      <c r="H3" s="5">
        <v>31</v>
      </c>
      <c r="I3" s="5">
        <v>32</v>
      </c>
      <c r="J3" s="5">
        <v>31</v>
      </c>
      <c r="K3" s="5">
        <v>32</v>
      </c>
      <c r="L3" s="5">
        <v>32</v>
      </c>
      <c r="M3" s="5">
        <v>32</v>
      </c>
      <c r="N3" s="5">
        <v>30</v>
      </c>
      <c r="O3" s="5">
        <v>32</v>
      </c>
    </row>
    <row r="4" spans="1:15" x14ac:dyDescent="0.25">
      <c r="A4" s="5">
        <f>VLOOKUP(C4,'Gemeinde ID'!B:C,2,FALSE)</f>
        <v>21013</v>
      </c>
      <c r="B4" s="7" t="s">
        <v>236</v>
      </c>
      <c r="C4" s="7" t="s">
        <v>240</v>
      </c>
      <c r="D4" s="5">
        <v>3</v>
      </c>
      <c r="E4" s="7" t="s">
        <v>244</v>
      </c>
      <c r="F4" s="5">
        <v>45</v>
      </c>
      <c r="G4" s="5">
        <v>45</v>
      </c>
      <c r="H4" s="5">
        <v>43</v>
      </c>
      <c r="I4" s="5">
        <v>43</v>
      </c>
      <c r="J4" s="5">
        <v>42</v>
      </c>
      <c r="K4" s="5">
        <v>44</v>
      </c>
      <c r="L4" s="5">
        <v>43</v>
      </c>
      <c r="M4" s="5">
        <v>43</v>
      </c>
      <c r="N4" s="5">
        <v>42</v>
      </c>
      <c r="O4" s="5">
        <v>44</v>
      </c>
    </row>
    <row r="5" spans="1:15" x14ac:dyDescent="0.25">
      <c r="A5" s="5">
        <f>VLOOKUP(C5,'Gemeinde ID'!B:C,2,FALSE)</f>
        <v>21013</v>
      </c>
      <c r="B5" s="7" t="s">
        <v>236</v>
      </c>
      <c r="C5" s="7" t="s">
        <v>240</v>
      </c>
      <c r="D5" s="5">
        <v>4</v>
      </c>
      <c r="E5" s="7" t="s">
        <v>269</v>
      </c>
      <c r="F5" s="5">
        <v>50</v>
      </c>
      <c r="G5" s="5">
        <v>51</v>
      </c>
      <c r="H5" s="5">
        <v>50</v>
      </c>
      <c r="I5" s="5">
        <v>49</v>
      </c>
      <c r="J5" s="5">
        <v>52</v>
      </c>
      <c r="K5" s="5">
        <v>53</v>
      </c>
      <c r="L5" s="5">
        <v>53</v>
      </c>
      <c r="M5" s="5">
        <v>53</v>
      </c>
      <c r="N5" s="5">
        <v>54</v>
      </c>
      <c r="O5" s="5">
        <v>55</v>
      </c>
    </row>
    <row r="6" spans="1:15" x14ac:dyDescent="0.25">
      <c r="A6" s="5">
        <f>VLOOKUP(C6,'Gemeinde ID'!B:C,2,FALSE)</f>
        <v>21013</v>
      </c>
      <c r="B6" s="7" t="s">
        <v>236</v>
      </c>
      <c r="C6" s="7" t="s">
        <v>240</v>
      </c>
      <c r="D6" s="5">
        <v>5</v>
      </c>
      <c r="E6" s="7" t="s">
        <v>270</v>
      </c>
      <c r="F6" s="5">
        <v>50</v>
      </c>
      <c r="G6" s="5">
        <v>46</v>
      </c>
      <c r="H6" s="5">
        <v>50</v>
      </c>
      <c r="I6" s="5">
        <v>50</v>
      </c>
      <c r="J6" s="5">
        <v>53</v>
      </c>
      <c r="K6" s="5">
        <v>51</v>
      </c>
      <c r="L6" s="5">
        <v>54</v>
      </c>
      <c r="M6" s="5">
        <v>56</v>
      </c>
      <c r="N6" s="5">
        <v>56</v>
      </c>
      <c r="O6" s="5">
        <v>57</v>
      </c>
    </row>
    <row r="7" spans="1:15" x14ac:dyDescent="0.25">
      <c r="A7" s="5">
        <f>VLOOKUP(C7,'Gemeinde ID'!B:C,2,FALSE)</f>
        <v>21013</v>
      </c>
      <c r="B7" s="7" t="s">
        <v>236</v>
      </c>
      <c r="C7" s="7" t="s">
        <v>240</v>
      </c>
      <c r="D7" s="5">
        <v>6</v>
      </c>
      <c r="E7" s="7" t="s">
        <v>276</v>
      </c>
      <c r="F7" s="5">
        <v>36</v>
      </c>
      <c r="G7" s="5">
        <v>35</v>
      </c>
      <c r="H7" s="5">
        <v>37</v>
      </c>
      <c r="I7" s="5">
        <v>41</v>
      </c>
      <c r="J7" s="5">
        <v>41</v>
      </c>
      <c r="K7" s="5">
        <v>42</v>
      </c>
      <c r="L7" s="5">
        <v>41</v>
      </c>
      <c r="M7" s="5">
        <v>43</v>
      </c>
      <c r="N7" s="5">
        <v>39</v>
      </c>
      <c r="O7" s="5">
        <v>38</v>
      </c>
    </row>
    <row r="8" spans="1:15" x14ac:dyDescent="0.25">
      <c r="A8" s="5">
        <f>VLOOKUP(C8,'Gemeinde ID'!B:C,2,FALSE)</f>
        <v>21030</v>
      </c>
      <c r="B8" s="7" t="s">
        <v>236</v>
      </c>
      <c r="C8" s="7" t="s">
        <v>250</v>
      </c>
      <c r="D8" s="5">
        <v>7</v>
      </c>
      <c r="E8" s="7" t="s">
        <v>250</v>
      </c>
      <c r="F8" s="5">
        <v>62</v>
      </c>
      <c r="G8" s="5">
        <v>66</v>
      </c>
      <c r="H8" s="5">
        <v>65</v>
      </c>
      <c r="I8" s="5">
        <v>66</v>
      </c>
      <c r="J8" s="5">
        <v>67</v>
      </c>
      <c r="K8" s="5">
        <v>68</v>
      </c>
      <c r="L8" s="5">
        <v>68</v>
      </c>
      <c r="M8" s="5">
        <v>61</v>
      </c>
      <c r="N8" s="5">
        <v>58</v>
      </c>
      <c r="O8" s="5">
        <v>60</v>
      </c>
    </row>
    <row r="9" spans="1:15" hidden="1" x14ac:dyDescent="0.25">
      <c r="A9" s="5">
        <f>VLOOKUP(C9,'Gemeinde ID'!B:C,2,FALSE)</f>
        <v>21001</v>
      </c>
      <c r="B9" s="7" t="s">
        <v>314</v>
      </c>
      <c r="C9" s="7" t="s">
        <v>313</v>
      </c>
      <c r="D9" s="5">
        <v>16</v>
      </c>
      <c r="E9" s="7" t="s">
        <v>313</v>
      </c>
      <c r="F9" s="5">
        <v>43</v>
      </c>
      <c r="G9" s="5">
        <v>42</v>
      </c>
      <c r="H9" s="5">
        <v>42</v>
      </c>
      <c r="I9" s="5">
        <v>41</v>
      </c>
      <c r="J9" s="5">
        <v>40</v>
      </c>
      <c r="K9" s="5">
        <v>41</v>
      </c>
      <c r="L9" s="5">
        <v>39</v>
      </c>
      <c r="M9" s="5">
        <v>36</v>
      </c>
      <c r="N9" s="5">
        <v>35</v>
      </c>
      <c r="O9" s="5">
        <v>36</v>
      </c>
    </row>
    <row r="10" spans="1:15" hidden="1" x14ac:dyDescent="0.25">
      <c r="A10" s="5">
        <f>VLOOKUP(C10,'Gemeinde ID'!B:C,2,FALSE)</f>
        <v>21001</v>
      </c>
      <c r="B10" s="7" t="s">
        <v>314</v>
      </c>
      <c r="C10" s="7" t="s">
        <v>313</v>
      </c>
      <c r="D10" s="5">
        <v>17</v>
      </c>
      <c r="E10" s="7" t="s">
        <v>321</v>
      </c>
      <c r="F10" s="5">
        <v>23</v>
      </c>
      <c r="G10" s="5">
        <v>21</v>
      </c>
      <c r="H10" s="5">
        <v>18</v>
      </c>
      <c r="I10" s="5">
        <v>19</v>
      </c>
      <c r="J10" s="5">
        <v>18</v>
      </c>
      <c r="K10" s="5">
        <v>15</v>
      </c>
      <c r="L10" s="5">
        <v>14</v>
      </c>
      <c r="M10" s="5">
        <v>15</v>
      </c>
      <c r="N10" s="5">
        <v>13</v>
      </c>
      <c r="O10" s="5">
        <v>15</v>
      </c>
    </row>
    <row r="11" spans="1:15" hidden="1" x14ac:dyDescent="0.25">
      <c r="A11" s="5">
        <f>VLOOKUP(C11,'Gemeinde ID'!B:C,2,FALSE)</f>
        <v>21001</v>
      </c>
      <c r="B11" s="7" t="s">
        <v>314</v>
      </c>
      <c r="C11" s="7" t="s">
        <v>313</v>
      </c>
      <c r="D11" s="5">
        <v>18</v>
      </c>
      <c r="E11" s="7" t="s">
        <v>328</v>
      </c>
      <c r="F11" s="5">
        <v>33</v>
      </c>
      <c r="G11" s="5">
        <v>33</v>
      </c>
      <c r="H11" s="5">
        <v>37</v>
      </c>
      <c r="I11" s="5">
        <v>37</v>
      </c>
      <c r="J11" s="5">
        <v>36</v>
      </c>
      <c r="K11" s="5">
        <v>33</v>
      </c>
      <c r="L11" s="5">
        <v>33</v>
      </c>
      <c r="M11" s="5">
        <v>31</v>
      </c>
      <c r="N11" s="5">
        <v>34</v>
      </c>
      <c r="O11" s="5">
        <v>34</v>
      </c>
    </row>
    <row r="12" spans="1:15" hidden="1" x14ac:dyDescent="0.25">
      <c r="A12" s="5">
        <f>VLOOKUP(C12,'Gemeinde ID'!B:C,2,FALSE)</f>
        <v>21038</v>
      </c>
      <c r="B12" s="7" t="s">
        <v>74</v>
      </c>
      <c r="C12" s="7" t="s">
        <v>73</v>
      </c>
      <c r="D12" s="5">
        <v>9</v>
      </c>
      <c r="E12" s="7" t="s">
        <v>73</v>
      </c>
      <c r="F12" s="5">
        <v>141</v>
      </c>
      <c r="G12" s="5">
        <v>139</v>
      </c>
      <c r="H12" s="5">
        <v>141</v>
      </c>
      <c r="I12" s="5">
        <v>145</v>
      </c>
      <c r="J12" s="5">
        <v>146</v>
      </c>
      <c r="K12" s="5">
        <v>150</v>
      </c>
      <c r="L12" s="5">
        <v>139</v>
      </c>
      <c r="M12" s="5">
        <v>138</v>
      </c>
      <c r="N12" s="5">
        <v>139</v>
      </c>
      <c r="O12" s="5">
        <v>136</v>
      </c>
    </row>
    <row r="13" spans="1:15" hidden="1" x14ac:dyDescent="0.25">
      <c r="A13" s="5">
        <f>VLOOKUP(C13,'Gemeinde ID'!B:C,2,FALSE)</f>
        <v>21003</v>
      </c>
      <c r="B13" s="7" t="s">
        <v>314</v>
      </c>
      <c r="C13" s="7" t="s">
        <v>315</v>
      </c>
      <c r="D13" s="5">
        <v>19</v>
      </c>
      <c r="E13" s="7" t="s">
        <v>315</v>
      </c>
      <c r="F13" s="5">
        <v>20</v>
      </c>
      <c r="G13" s="5">
        <v>20</v>
      </c>
      <c r="H13" s="5">
        <v>16</v>
      </c>
      <c r="I13" s="5">
        <v>19</v>
      </c>
      <c r="J13" s="5">
        <v>23</v>
      </c>
      <c r="K13" s="5">
        <v>22</v>
      </c>
      <c r="L13" s="5">
        <v>20</v>
      </c>
      <c r="M13" s="5">
        <v>20</v>
      </c>
      <c r="N13" s="5">
        <v>22</v>
      </c>
      <c r="O13" s="5">
        <v>21</v>
      </c>
    </row>
    <row r="14" spans="1:15" hidden="1" x14ac:dyDescent="0.25">
      <c r="A14" s="5">
        <f>VLOOKUP(C14,'Gemeinde ID'!B:C,2,FALSE)</f>
        <v>21002</v>
      </c>
      <c r="B14" s="6" t="s">
        <v>2</v>
      </c>
      <c r="C14" s="6" t="s">
        <v>5</v>
      </c>
      <c r="D14" s="6">
        <v>1</v>
      </c>
      <c r="E14" s="6" t="s">
        <v>5</v>
      </c>
      <c r="F14" s="5">
        <v>31</v>
      </c>
      <c r="G14" s="5">
        <v>32</v>
      </c>
      <c r="H14" s="5">
        <v>33</v>
      </c>
      <c r="I14" s="5">
        <v>33</v>
      </c>
      <c r="J14" s="5">
        <v>33</v>
      </c>
      <c r="K14" s="5">
        <v>35</v>
      </c>
      <c r="L14" s="5">
        <v>34</v>
      </c>
      <c r="M14" s="5">
        <v>39</v>
      </c>
      <c r="N14" s="5">
        <v>38</v>
      </c>
      <c r="O14" s="5">
        <v>38</v>
      </c>
    </row>
    <row r="15" spans="1:15" hidden="1" x14ac:dyDescent="0.25">
      <c r="A15" s="5">
        <f>VLOOKUP(C15,'Gemeinde ID'!B:C,2,FALSE)</f>
        <v>21060</v>
      </c>
      <c r="B15" s="7" t="s">
        <v>314</v>
      </c>
      <c r="C15" s="7" t="s">
        <v>316</v>
      </c>
      <c r="D15" s="5">
        <v>13</v>
      </c>
      <c r="E15" s="7" t="s">
        <v>316</v>
      </c>
      <c r="F15" s="5">
        <v>42</v>
      </c>
      <c r="G15" s="5">
        <v>40</v>
      </c>
      <c r="H15" s="5">
        <v>44</v>
      </c>
      <c r="I15" s="5">
        <v>45</v>
      </c>
      <c r="J15" s="5">
        <v>44</v>
      </c>
      <c r="K15" s="5">
        <v>43</v>
      </c>
      <c r="L15" s="5">
        <v>42</v>
      </c>
      <c r="M15" s="5">
        <v>44</v>
      </c>
      <c r="N15" s="5">
        <v>42</v>
      </c>
      <c r="O15" s="5">
        <v>39</v>
      </c>
    </row>
    <row r="16" spans="1:15" hidden="1" x14ac:dyDescent="0.25">
      <c r="A16" s="5">
        <f>VLOOKUP(C16,'Gemeinde ID'!B:C,2,FALSE)</f>
        <v>21008</v>
      </c>
      <c r="B16" s="6" t="s">
        <v>2</v>
      </c>
      <c r="C16" s="6" t="s">
        <v>2</v>
      </c>
      <c r="D16" s="5">
        <v>2</v>
      </c>
      <c r="E16" s="6" t="s">
        <v>2</v>
      </c>
      <c r="F16" s="5">
        <v>52</v>
      </c>
      <c r="G16" s="5">
        <v>56</v>
      </c>
      <c r="H16" s="5">
        <v>53</v>
      </c>
      <c r="I16" s="5">
        <v>54</v>
      </c>
      <c r="J16" s="5">
        <v>54</v>
      </c>
      <c r="K16" s="5">
        <v>54</v>
      </c>
      <c r="L16" s="5">
        <v>55</v>
      </c>
      <c r="M16" s="5">
        <v>57</v>
      </c>
      <c r="N16" s="5">
        <v>53</v>
      </c>
      <c r="O16" s="5">
        <v>54</v>
      </c>
    </row>
    <row r="17" spans="1:15" hidden="1" x14ac:dyDescent="0.25">
      <c r="A17" s="5">
        <f>VLOOKUP(C17,'Gemeinde ID'!B:C,2,FALSE)</f>
        <v>21008</v>
      </c>
      <c r="B17" s="6" t="s">
        <v>2</v>
      </c>
      <c r="C17" s="6" t="s">
        <v>2</v>
      </c>
      <c r="D17" s="5">
        <v>3</v>
      </c>
      <c r="E17" s="6" t="s">
        <v>19</v>
      </c>
      <c r="F17" s="5">
        <v>53</v>
      </c>
      <c r="G17" s="5">
        <v>50</v>
      </c>
      <c r="H17" s="5">
        <v>51</v>
      </c>
      <c r="I17" s="5">
        <v>52</v>
      </c>
      <c r="J17" s="5">
        <v>48</v>
      </c>
      <c r="K17" s="5">
        <v>51</v>
      </c>
      <c r="L17" s="5">
        <v>49</v>
      </c>
      <c r="M17" s="5">
        <v>47</v>
      </c>
      <c r="N17" s="5">
        <v>49</v>
      </c>
      <c r="O17" s="5">
        <v>47</v>
      </c>
    </row>
    <row r="18" spans="1:15" hidden="1" x14ac:dyDescent="0.25">
      <c r="A18" s="5">
        <f>VLOOKUP(C18,'Gemeinde ID'!B:C,2,FALSE)</f>
        <v>21008</v>
      </c>
      <c r="B18" s="6" t="s">
        <v>2</v>
      </c>
      <c r="C18" s="6" t="s">
        <v>2</v>
      </c>
      <c r="D18" s="5">
        <v>4</v>
      </c>
      <c r="E18" s="6" t="s">
        <v>35</v>
      </c>
      <c r="F18" s="5">
        <v>45</v>
      </c>
      <c r="G18" s="5">
        <v>43</v>
      </c>
      <c r="H18" s="5">
        <v>44</v>
      </c>
      <c r="I18" s="5">
        <v>44</v>
      </c>
      <c r="J18" s="5">
        <v>44</v>
      </c>
      <c r="K18" s="5">
        <v>40</v>
      </c>
      <c r="L18" s="5">
        <v>38</v>
      </c>
      <c r="M18" s="5">
        <v>37</v>
      </c>
      <c r="N18" s="5">
        <v>36</v>
      </c>
      <c r="O18" s="5">
        <v>34</v>
      </c>
    </row>
    <row r="19" spans="1:15" hidden="1" x14ac:dyDescent="0.25">
      <c r="A19" s="5">
        <f>VLOOKUP(C19,'Gemeinde ID'!B:C,2,FALSE)</f>
        <v>21040</v>
      </c>
      <c r="B19" s="6" t="s">
        <v>2</v>
      </c>
      <c r="C19" s="6" t="s">
        <v>28</v>
      </c>
      <c r="D19" s="5">
        <v>5</v>
      </c>
      <c r="E19" s="6" t="s">
        <v>28</v>
      </c>
      <c r="F19" s="5">
        <v>58</v>
      </c>
      <c r="G19" s="5">
        <v>57</v>
      </c>
      <c r="H19" s="5">
        <v>54</v>
      </c>
      <c r="I19" s="5">
        <v>54</v>
      </c>
      <c r="J19" s="5">
        <v>52</v>
      </c>
      <c r="K19" s="5">
        <v>53</v>
      </c>
      <c r="L19" s="5">
        <v>53</v>
      </c>
      <c r="M19" s="5">
        <v>53</v>
      </c>
      <c r="N19" s="5">
        <v>54</v>
      </c>
      <c r="O19" s="5">
        <v>55</v>
      </c>
    </row>
    <row r="20" spans="1:15" hidden="1" x14ac:dyDescent="0.25">
      <c r="A20" s="5">
        <f>VLOOKUP(C20,'Gemeinde ID'!B:C,2,FALSE)</f>
        <v>21012</v>
      </c>
      <c r="B20" s="7" t="s">
        <v>314</v>
      </c>
      <c r="C20" s="7" t="s">
        <v>318</v>
      </c>
      <c r="D20" s="5">
        <v>9</v>
      </c>
      <c r="E20" s="7" t="s">
        <v>318</v>
      </c>
      <c r="F20" s="5">
        <v>35</v>
      </c>
      <c r="G20" s="5">
        <v>34</v>
      </c>
      <c r="H20" s="5">
        <v>32</v>
      </c>
      <c r="I20" s="5">
        <v>31</v>
      </c>
      <c r="J20" s="5">
        <v>32</v>
      </c>
      <c r="K20" s="5">
        <v>31</v>
      </c>
      <c r="L20" s="5">
        <v>30</v>
      </c>
      <c r="M20" s="5">
        <v>32</v>
      </c>
      <c r="N20" s="5">
        <v>32</v>
      </c>
      <c r="O20" s="5">
        <v>30</v>
      </c>
    </row>
    <row r="21" spans="1:15" hidden="1" x14ac:dyDescent="0.25">
      <c r="A21" s="5">
        <f>VLOOKUP(C21,'Gemeinde ID'!B:C,2,FALSE)</f>
        <v>21010</v>
      </c>
      <c r="B21" s="7" t="s">
        <v>218</v>
      </c>
      <c r="C21" s="7" t="s">
        <v>220</v>
      </c>
      <c r="D21" s="7"/>
      <c r="E21" s="7" t="s">
        <v>219</v>
      </c>
      <c r="F21" s="5">
        <v>54</v>
      </c>
      <c r="G21" s="5">
        <v>52</v>
      </c>
      <c r="H21" s="5">
        <v>52</v>
      </c>
      <c r="I21" s="5">
        <v>52</v>
      </c>
      <c r="J21" s="5">
        <v>52</v>
      </c>
      <c r="K21" s="5">
        <v>50</v>
      </c>
      <c r="L21" s="5">
        <v>51</v>
      </c>
      <c r="M21" s="5">
        <v>50</v>
      </c>
      <c r="N21" s="5">
        <v>49</v>
      </c>
      <c r="O21" s="5">
        <v>48</v>
      </c>
    </row>
    <row r="22" spans="1:15" hidden="1" x14ac:dyDescent="0.25">
      <c r="A22" s="5">
        <f>VLOOKUP(C22,'Gemeinde ID'!B:C,2,FALSE)</f>
        <v>21010</v>
      </c>
      <c r="B22" s="7" t="s">
        <v>218</v>
      </c>
      <c r="C22" s="7" t="s">
        <v>220</v>
      </c>
      <c r="D22" s="7"/>
      <c r="E22" s="7" t="s">
        <v>226</v>
      </c>
      <c r="F22" s="5">
        <v>32</v>
      </c>
      <c r="G22" s="5">
        <v>30</v>
      </c>
      <c r="H22" s="5">
        <v>29</v>
      </c>
      <c r="I22" s="5">
        <v>29</v>
      </c>
      <c r="J22" s="5">
        <v>29</v>
      </c>
      <c r="K22" s="5">
        <v>29</v>
      </c>
      <c r="L22" s="5">
        <v>27</v>
      </c>
      <c r="M22" s="5">
        <v>29</v>
      </c>
      <c r="N22" s="5">
        <v>29</v>
      </c>
      <c r="O22" s="5">
        <v>32</v>
      </c>
    </row>
    <row r="23" spans="1:15" hidden="1" x14ac:dyDescent="0.25">
      <c r="A23" s="5">
        <f>VLOOKUP(C23,'Gemeinde ID'!B:C,2,FALSE)</f>
        <v>21011</v>
      </c>
      <c r="B23" s="7" t="s">
        <v>175</v>
      </c>
      <c r="C23" s="7" t="s">
        <v>174</v>
      </c>
      <c r="D23" s="5">
        <v>2</v>
      </c>
      <c r="E23" s="7" t="s">
        <v>173</v>
      </c>
      <c r="F23" s="5">
        <f>VLOOKUP($E$23,Tabelle1!$F$4:$P$45,2,FALSE)</f>
        <v>33</v>
      </c>
      <c r="G23" s="5">
        <f>VLOOKUP(E23,Tabelle1!$F$4:$P$45,3,FALSE)</f>
        <v>33</v>
      </c>
      <c r="H23" s="5">
        <f>VLOOKUP(E23,Tabelle1!$F$4:$P$45,4,FALSE)</f>
        <v>32</v>
      </c>
      <c r="I23" s="5">
        <f>VLOOKUP(E23,Tabelle1!$F$4:$P$45,5,FALSE)</f>
        <v>32</v>
      </c>
      <c r="J23" s="5">
        <f>VLOOKUP(E23,Tabelle1!$F$4:$P$45,6,FALSE)</f>
        <v>33</v>
      </c>
      <c r="K23" s="5">
        <f>VLOOKUP(E23,Tabelle1!$F$4:$P$45,7,FALSE)</f>
        <v>31</v>
      </c>
      <c r="L23" s="5">
        <f>VLOOKUP(E23,Tabelle1!$F$4:$P$45,8,FALSE)</f>
        <v>32</v>
      </c>
      <c r="M23" s="5">
        <f>VLOOKUP(E23,Tabelle1!$F$4:$P$45,9,FALSE)</f>
        <v>31</v>
      </c>
      <c r="N23" s="5">
        <f>VLOOKUP(E23,Tabelle1!$F$4:$P$45,10,FALSE)</f>
        <v>31</v>
      </c>
      <c r="O23" s="5">
        <f>VLOOKUP(E23,Tabelle1!$F$4:$P$45,11,FALSE)</f>
        <v>32</v>
      </c>
    </row>
    <row r="24" spans="1:15" hidden="1" x14ac:dyDescent="0.25">
      <c r="A24" s="5">
        <f>VLOOKUP(C24,'Gemeinde ID'!B:C,2,FALSE)</f>
        <v>21057</v>
      </c>
      <c r="B24" s="7" t="s">
        <v>175</v>
      </c>
      <c r="C24" s="7" t="s">
        <v>341</v>
      </c>
      <c r="D24" s="5">
        <v>28</v>
      </c>
      <c r="E24" s="7" t="s">
        <v>176</v>
      </c>
      <c r="F24" s="5">
        <f>VLOOKUP(E24,Tabelle1!$F$4:$P$45,2,FALSE)</f>
        <v>24</v>
      </c>
      <c r="G24" s="5">
        <f>VLOOKUP(E24,Tabelle1!$F$4:$P$45,3,FALSE)</f>
        <v>26</v>
      </c>
      <c r="H24" s="5">
        <f>VLOOKUP(E24,Tabelle1!$F$4:$P$45,4,FALSE)</f>
        <v>24</v>
      </c>
      <c r="I24" s="5">
        <f>VLOOKUP(E24,Tabelle1!$F$4:$P$45,5,FALSE)</f>
        <v>24</v>
      </c>
      <c r="J24" s="5">
        <f>VLOOKUP(E24,Tabelle1!$F$4:$P$45,6,FALSE)</f>
        <v>32</v>
      </c>
      <c r="K24" s="5">
        <f>VLOOKUP(E24,Tabelle1!$F$4:$P$45,7,FALSE)</f>
        <v>32</v>
      </c>
      <c r="L24" s="5">
        <f>VLOOKUP(E24,Tabelle1!$F$4:$P$45,8,FALSE)</f>
        <v>31</v>
      </c>
      <c r="M24" s="5">
        <f>VLOOKUP(E24,Tabelle1!$F$4:$P$45,9,FALSE)</f>
        <v>30</v>
      </c>
      <c r="N24" s="5">
        <f>VLOOKUP(E24,Tabelle1!$F$4:$P$45,10,FALSE)</f>
        <v>29</v>
      </c>
      <c r="O24" s="5">
        <f>VLOOKUP(E24,Tabelle1!$F$4:$P$45,11,FALSE)</f>
        <v>25</v>
      </c>
    </row>
    <row r="25" spans="1:15" hidden="1" x14ac:dyDescent="0.25">
      <c r="A25" s="5">
        <f>VLOOKUP(C25,'Gemeinde ID'!B:C,2,FALSE)</f>
        <v>21011</v>
      </c>
      <c r="B25" s="7" t="s">
        <v>175</v>
      </c>
      <c r="C25" s="7" t="s">
        <v>174</v>
      </c>
      <c r="D25" s="5">
        <v>3</v>
      </c>
      <c r="E25" s="7" t="s">
        <v>178</v>
      </c>
      <c r="F25" s="5">
        <f>VLOOKUP(E25,Tabelle1!$F$4:$P$45,2,FALSE)</f>
        <v>33</v>
      </c>
      <c r="G25" s="5">
        <f>VLOOKUP(E25,Tabelle1!$F$4:$P$45,3,FALSE)</f>
        <v>35</v>
      </c>
      <c r="H25" s="5">
        <f>VLOOKUP(E25,Tabelle1!$F$4:$P$45,4,FALSE)</f>
        <v>35</v>
      </c>
      <c r="I25" s="5">
        <f>VLOOKUP(E25,Tabelle1!$F$4:$P$45,5,FALSE)</f>
        <v>33</v>
      </c>
      <c r="J25" s="5">
        <f>VLOOKUP(E25,Tabelle1!$F$4:$P$45,6,FALSE)</f>
        <v>31</v>
      </c>
      <c r="K25" s="5">
        <f>VLOOKUP(E25,Tabelle1!$F$4:$P$45,7,FALSE)</f>
        <v>31</v>
      </c>
      <c r="L25" s="5">
        <f>VLOOKUP(E25,Tabelle1!$F$4:$P$45,8,FALSE)</f>
        <v>32</v>
      </c>
      <c r="M25" s="5">
        <f>VLOOKUP(E25,Tabelle1!$F$4:$P$45,9,FALSE)</f>
        <v>31</v>
      </c>
      <c r="N25" s="5">
        <f>VLOOKUP(E25,Tabelle1!$F$4:$P$45,10,FALSE)</f>
        <v>31</v>
      </c>
      <c r="O25" s="5">
        <f>VLOOKUP(E25,Tabelle1!$F$4:$P$45,11,FALSE)</f>
        <v>29</v>
      </c>
    </row>
    <row r="26" spans="1:15" hidden="1" x14ac:dyDescent="0.25">
      <c r="A26" s="5">
        <f>VLOOKUP(C26,'Gemeinde ID'!B:C,2,FALSE)</f>
        <v>21039</v>
      </c>
      <c r="B26" s="7" t="s">
        <v>175</v>
      </c>
      <c r="C26" s="7" t="s">
        <v>180</v>
      </c>
      <c r="D26" s="5">
        <v>16</v>
      </c>
      <c r="E26" s="7" t="s">
        <v>179</v>
      </c>
      <c r="F26" s="5">
        <f>VLOOKUP(E26,Tabelle1!$F$4:$P$45,2,FALSE)</f>
        <v>35</v>
      </c>
      <c r="G26" s="5">
        <f>VLOOKUP(E26,Tabelle1!$F$4:$P$45,3,FALSE)</f>
        <v>34</v>
      </c>
      <c r="H26" s="5">
        <f>VLOOKUP(E26,Tabelle1!$F$4:$P$45,4,FALSE)</f>
        <v>32</v>
      </c>
      <c r="I26" s="5">
        <f>VLOOKUP(E26,Tabelle1!$F$4:$P$45,5,FALSE)</f>
        <v>32</v>
      </c>
      <c r="J26" s="5">
        <f>VLOOKUP(E26,Tabelle1!$F$4:$P$45,6,FALSE)</f>
        <v>37</v>
      </c>
      <c r="K26" s="5">
        <f>VLOOKUP(E26,Tabelle1!$F$4:$P$45,7,FALSE)</f>
        <v>37</v>
      </c>
      <c r="L26" s="5">
        <f>VLOOKUP(E26,Tabelle1!$F$4:$P$45,8,FALSE)</f>
        <v>37</v>
      </c>
      <c r="M26" s="5">
        <f>VLOOKUP(E26,Tabelle1!$F$4:$P$45,9,FALSE)</f>
        <v>34</v>
      </c>
      <c r="N26" s="5">
        <f>VLOOKUP(E26,Tabelle1!$F$4:$P$45,10,FALSE)</f>
        <v>34</v>
      </c>
      <c r="O26" s="5">
        <f>VLOOKUP(E26,Tabelle1!$F$4:$P$45,11,FALSE)</f>
        <v>32</v>
      </c>
    </row>
    <row r="27" spans="1:15" hidden="1" x14ac:dyDescent="0.25">
      <c r="A27" s="5">
        <f>VLOOKUP(C27,'Gemeinde ID'!B:C,2,FALSE)</f>
        <v>21011</v>
      </c>
      <c r="B27" s="7" t="s">
        <v>175</v>
      </c>
      <c r="C27" s="7" t="s">
        <v>174</v>
      </c>
      <c r="D27" s="5">
        <v>1</v>
      </c>
      <c r="E27" s="7" t="s">
        <v>174</v>
      </c>
      <c r="F27" s="5">
        <f>VLOOKUP(E27,Tabelle1!$F$4:$P$45,2,FALSE)</f>
        <v>58</v>
      </c>
      <c r="G27" s="5">
        <f>VLOOKUP(E27,Tabelle1!$F$4:$P$45,3,FALSE)</f>
        <v>62</v>
      </c>
      <c r="H27" s="5">
        <f>VLOOKUP(E27,Tabelle1!$F$4:$P$45,4,FALSE)</f>
        <v>61</v>
      </c>
      <c r="I27" s="5">
        <f>VLOOKUP(E27,Tabelle1!$F$4:$P$45,5,FALSE)</f>
        <v>58</v>
      </c>
      <c r="J27" s="5">
        <f>VLOOKUP(E27,Tabelle1!$F$4:$P$45,6,FALSE)</f>
        <v>59</v>
      </c>
      <c r="K27" s="5">
        <f>VLOOKUP(E27,Tabelle1!$F$4:$P$45,7,FALSE)</f>
        <v>56</v>
      </c>
      <c r="L27" s="5">
        <f>VLOOKUP(E27,Tabelle1!$F$4:$P$45,8,FALSE)</f>
        <v>56</v>
      </c>
      <c r="M27" s="5">
        <f>VLOOKUP(E27,Tabelle1!$F$4:$P$45,9,FALSE)</f>
        <v>56</v>
      </c>
      <c r="N27" s="5">
        <f>VLOOKUP(E27,Tabelle1!$F$4:$P$45,10,FALSE)</f>
        <v>55</v>
      </c>
      <c r="O27" s="5">
        <f>VLOOKUP(E27,Tabelle1!$F$4:$P$45,11,FALSE)</f>
        <v>54</v>
      </c>
    </row>
    <row r="28" spans="1:15" hidden="1" x14ac:dyDescent="0.25">
      <c r="A28" s="5">
        <f>VLOOKUP(C28,'Gemeinde ID'!B:C,2,FALSE)</f>
        <v>21011</v>
      </c>
      <c r="B28" s="7" t="s">
        <v>175</v>
      </c>
      <c r="C28" s="7" t="s">
        <v>174</v>
      </c>
      <c r="D28" s="5">
        <v>4</v>
      </c>
      <c r="E28" s="7" t="s">
        <v>181</v>
      </c>
      <c r="F28" s="5">
        <f>VLOOKUP(E28,Tabelle1!$F$4:$P$45,2,FALSE)</f>
        <v>34</v>
      </c>
      <c r="G28" s="5">
        <f>VLOOKUP(E28,Tabelle1!$F$4:$P$45,3,FALSE)</f>
        <v>36</v>
      </c>
      <c r="H28" s="5">
        <f>VLOOKUP(E28,Tabelle1!$F$4:$P$45,4,FALSE)</f>
        <v>34</v>
      </c>
      <c r="I28" s="5">
        <f>VLOOKUP(E28,Tabelle1!$F$4:$P$45,5,FALSE)</f>
        <v>34</v>
      </c>
      <c r="J28" s="5">
        <f>VLOOKUP(E28,Tabelle1!$F$4:$P$45,6,FALSE)</f>
        <v>34</v>
      </c>
      <c r="K28" s="5">
        <f>VLOOKUP(E28,Tabelle1!$F$4:$P$45,7,FALSE)</f>
        <v>36</v>
      </c>
      <c r="L28" s="5">
        <f>VLOOKUP(E28,Tabelle1!$F$4:$P$45,8,FALSE)</f>
        <v>37</v>
      </c>
      <c r="M28" s="5">
        <f>VLOOKUP(E28,Tabelle1!$F$4:$P$45,9,FALSE)</f>
        <v>37</v>
      </c>
      <c r="N28" s="5">
        <f>VLOOKUP(E28,Tabelle1!$F$4:$P$45,10,FALSE)</f>
        <v>35</v>
      </c>
      <c r="O28" s="5">
        <f>VLOOKUP(E28,Tabelle1!$F$4:$P$45,11,FALSE)</f>
        <v>35</v>
      </c>
    </row>
    <row r="29" spans="1:15" hidden="1" x14ac:dyDescent="0.25">
      <c r="A29" s="5">
        <f>VLOOKUP(C29,'Gemeinde ID'!B:C,2,FALSE)</f>
        <v>21116</v>
      </c>
      <c r="B29" s="7" t="s">
        <v>175</v>
      </c>
      <c r="C29" s="7" t="s">
        <v>182</v>
      </c>
      <c r="D29" s="5">
        <v>22</v>
      </c>
      <c r="E29" s="7" t="s">
        <v>182</v>
      </c>
      <c r="F29" s="5">
        <f>VLOOKUP(E29,Tabelle1!$F$4:$P$45,2,FALSE)</f>
        <v>52</v>
      </c>
      <c r="G29" s="5">
        <f>VLOOKUP(E29,Tabelle1!$F$4:$P$45,3,FALSE)</f>
        <v>54</v>
      </c>
      <c r="H29" s="5">
        <f>VLOOKUP(E29,Tabelle1!$F$4:$P$45,4,FALSE)</f>
        <v>49</v>
      </c>
      <c r="I29" s="5">
        <f>VLOOKUP(E29,Tabelle1!$F$4:$P$45,5,FALSE)</f>
        <v>51</v>
      </c>
      <c r="J29" s="5">
        <f>VLOOKUP(E29,Tabelle1!$F$4:$P$45,6,FALSE)</f>
        <v>50</v>
      </c>
      <c r="K29" s="5">
        <f>VLOOKUP(E29,Tabelle1!$F$4:$P$45,7,FALSE)</f>
        <v>44</v>
      </c>
      <c r="L29" s="5">
        <f>VLOOKUP(E29,Tabelle1!$F$4:$P$45,8,FALSE)</f>
        <v>46</v>
      </c>
      <c r="M29" s="5">
        <f>VLOOKUP(E29,Tabelle1!$F$4:$P$45,9,FALSE)</f>
        <v>47</v>
      </c>
      <c r="N29" s="5">
        <f>VLOOKUP(E29,Tabelle1!$F$4:$P$45,10,FALSE)</f>
        <v>46</v>
      </c>
      <c r="O29" s="5">
        <f>VLOOKUP(E29,Tabelle1!$F$4:$P$45,11,FALSE)</f>
        <v>49</v>
      </c>
    </row>
    <row r="30" spans="1:15" hidden="1" x14ac:dyDescent="0.25">
      <c r="A30" s="5">
        <f>VLOOKUP(C30,'Gemeinde ID'!B:C,2,FALSE)</f>
        <v>21032</v>
      </c>
      <c r="B30" s="7" t="s">
        <v>175</v>
      </c>
      <c r="C30" s="7" t="s">
        <v>183</v>
      </c>
      <c r="D30" s="5">
        <v>26</v>
      </c>
      <c r="E30" s="7" t="s">
        <v>183</v>
      </c>
      <c r="F30" s="5">
        <f>VLOOKUP(E30,Tabelle1!$F$4:$P$45,2,FALSE)</f>
        <v>20</v>
      </c>
      <c r="G30" s="5">
        <f>VLOOKUP(E30,Tabelle1!$F$4:$P$45,3,FALSE)</f>
        <v>20</v>
      </c>
      <c r="H30" s="5">
        <f>VLOOKUP(E30,Tabelle1!$F$4:$P$45,4,FALSE)</f>
        <v>21</v>
      </c>
      <c r="I30" s="5">
        <f>VLOOKUP(E30,Tabelle1!$F$4:$P$45,5,FALSE)</f>
        <v>19</v>
      </c>
      <c r="J30" s="5">
        <f>VLOOKUP(E30,Tabelle1!$F$4:$P$45,6,FALSE)</f>
        <v>19</v>
      </c>
      <c r="K30" s="5">
        <f>VLOOKUP(E30,Tabelle1!$F$4:$P$45,7,FALSE)</f>
        <v>19</v>
      </c>
      <c r="L30" s="5">
        <f>VLOOKUP(E30,Tabelle1!$F$4:$P$45,8,FALSE)</f>
        <v>21</v>
      </c>
      <c r="M30" s="5">
        <f>VLOOKUP(E30,Tabelle1!$F$4:$P$45,9,FALSE)</f>
        <v>23</v>
      </c>
      <c r="N30" s="5">
        <f>VLOOKUP(E30,Tabelle1!$F$4:$P$45,10,FALSE)</f>
        <v>23</v>
      </c>
      <c r="O30" s="5">
        <f>VLOOKUP(E30,Tabelle1!$F$4:$P$45,11,FALSE)</f>
        <v>24</v>
      </c>
    </row>
    <row r="31" spans="1:15" hidden="1" x14ac:dyDescent="0.25">
      <c r="A31" s="5">
        <f>VLOOKUP(C31,'Gemeinde ID'!B:C,2,FALSE)</f>
        <v>21116</v>
      </c>
      <c r="B31" s="7" t="s">
        <v>175</v>
      </c>
      <c r="C31" s="7" t="s">
        <v>182</v>
      </c>
      <c r="D31" s="5">
        <v>23</v>
      </c>
      <c r="E31" s="7" t="s">
        <v>184</v>
      </c>
      <c r="F31" s="5">
        <f>VLOOKUP(E31,Tabelle1!$F$4:$P$45,2,FALSE)</f>
        <v>28</v>
      </c>
      <c r="G31" s="5">
        <f>VLOOKUP(E31,Tabelle1!$F$4:$P$45,3,FALSE)</f>
        <v>30</v>
      </c>
      <c r="H31" s="5">
        <f>VLOOKUP(E31,Tabelle1!$F$4:$P$45,4,FALSE)</f>
        <v>28</v>
      </c>
      <c r="I31" s="5">
        <f>VLOOKUP(E31,Tabelle1!$F$4:$P$45,5,FALSE)</f>
        <v>26</v>
      </c>
      <c r="J31" s="5">
        <f>VLOOKUP(E31,Tabelle1!$F$4:$P$45,6,FALSE)</f>
        <v>23</v>
      </c>
      <c r="K31" s="5">
        <f>VLOOKUP(E31,Tabelle1!$F$4:$P$45,7,FALSE)</f>
        <v>26</v>
      </c>
      <c r="L31" s="5">
        <f>VLOOKUP(E31,Tabelle1!$F$4:$P$45,8,FALSE)</f>
        <v>28</v>
      </c>
      <c r="M31" s="5">
        <f>VLOOKUP(E31,Tabelle1!$F$4:$P$45,9,FALSE)</f>
        <v>31</v>
      </c>
      <c r="N31" s="5">
        <f>VLOOKUP(E31,Tabelle1!$F$4:$P$45,10,FALSE)</f>
        <v>32</v>
      </c>
      <c r="O31" s="5">
        <f>VLOOKUP(E31,Tabelle1!$F$4:$P$45,11,FALSE)</f>
        <v>33</v>
      </c>
    </row>
    <row r="32" spans="1:15" x14ac:dyDescent="0.25">
      <c r="A32" s="5">
        <f>VLOOKUP(C32,'Gemeinde ID'!B:C,2,FALSE)</f>
        <v>21030</v>
      </c>
      <c r="B32" s="7" t="s">
        <v>236</v>
      </c>
      <c r="C32" s="7" t="s">
        <v>250</v>
      </c>
      <c r="D32" s="5">
        <v>8</v>
      </c>
      <c r="E32" s="7" t="s">
        <v>249</v>
      </c>
      <c r="F32" s="5">
        <v>44</v>
      </c>
      <c r="G32" s="5">
        <v>44</v>
      </c>
      <c r="H32" s="5">
        <v>43</v>
      </c>
      <c r="I32" s="5">
        <v>42</v>
      </c>
      <c r="J32" s="5">
        <v>41</v>
      </c>
      <c r="K32" s="5">
        <v>43</v>
      </c>
      <c r="L32" s="5">
        <v>44</v>
      </c>
      <c r="M32" s="5">
        <v>46</v>
      </c>
      <c r="N32" s="5">
        <v>47</v>
      </c>
      <c r="O32" s="5">
        <v>45</v>
      </c>
    </row>
    <row r="33" spans="1:15" x14ac:dyDescent="0.25">
      <c r="A33" s="5">
        <f>VLOOKUP(C33,'Gemeinde ID'!B:C,2,FALSE)</f>
        <v>21063</v>
      </c>
      <c r="B33" s="7" t="s">
        <v>236</v>
      </c>
      <c r="C33" s="7" t="s">
        <v>265</v>
      </c>
      <c r="D33" s="5">
        <v>9</v>
      </c>
      <c r="E33" s="7" t="s">
        <v>265</v>
      </c>
      <c r="F33" s="5">
        <v>55</v>
      </c>
      <c r="G33" s="5">
        <v>52</v>
      </c>
      <c r="H33" s="5">
        <v>51</v>
      </c>
      <c r="I33" s="5">
        <v>55</v>
      </c>
      <c r="J33" s="5">
        <v>55</v>
      </c>
      <c r="K33" s="5">
        <v>53</v>
      </c>
      <c r="L33" s="5">
        <v>53</v>
      </c>
      <c r="M33" s="5">
        <v>53</v>
      </c>
      <c r="N33" s="5">
        <v>54</v>
      </c>
      <c r="O33" s="5">
        <v>53</v>
      </c>
    </row>
    <row r="34" spans="1:15" x14ac:dyDescent="0.25">
      <c r="A34" s="5">
        <f>VLOOKUP(C34,'Gemeinde ID'!B:C,2,FALSE)</f>
        <v>21063</v>
      </c>
      <c r="B34" s="7" t="s">
        <v>236</v>
      </c>
      <c r="C34" s="7" t="s">
        <v>265</v>
      </c>
      <c r="D34" s="5">
        <v>10</v>
      </c>
      <c r="E34" s="7" t="s">
        <v>264</v>
      </c>
      <c r="F34" s="5">
        <v>36</v>
      </c>
      <c r="G34" s="5">
        <v>36</v>
      </c>
      <c r="H34" s="5">
        <v>33</v>
      </c>
      <c r="I34" s="5">
        <v>34</v>
      </c>
      <c r="J34" s="5">
        <v>33</v>
      </c>
      <c r="K34" s="5">
        <v>34</v>
      </c>
      <c r="L34" s="5">
        <v>33</v>
      </c>
      <c r="M34" s="5">
        <v>32</v>
      </c>
      <c r="N34" s="5">
        <v>34</v>
      </c>
      <c r="O34" s="5">
        <v>34</v>
      </c>
    </row>
    <row r="35" spans="1:15" x14ac:dyDescent="0.25">
      <c r="A35" s="5">
        <f>VLOOKUP(C35,'Gemeinde ID'!B:C,2,FALSE)</f>
        <v>21081</v>
      </c>
      <c r="B35" s="7" t="s">
        <v>236</v>
      </c>
      <c r="C35" s="7" t="s">
        <v>339</v>
      </c>
      <c r="D35" s="5">
        <v>11</v>
      </c>
      <c r="E35" s="7" t="s">
        <v>258</v>
      </c>
      <c r="F35" s="5">
        <v>57</v>
      </c>
      <c r="G35" s="5">
        <v>60</v>
      </c>
      <c r="H35" s="5">
        <v>56</v>
      </c>
      <c r="I35" s="5">
        <v>56</v>
      </c>
      <c r="J35" s="5">
        <v>52</v>
      </c>
      <c r="K35" s="5">
        <v>58</v>
      </c>
      <c r="L35" s="5">
        <v>59</v>
      </c>
      <c r="M35" s="5">
        <v>49</v>
      </c>
      <c r="N35" s="5">
        <v>54</v>
      </c>
      <c r="O35" s="5">
        <v>59</v>
      </c>
    </row>
    <row r="36" spans="1:15" x14ac:dyDescent="0.25">
      <c r="A36" s="5">
        <f>VLOOKUP(C36,'Gemeinde ID'!B:C,2,FALSE)</f>
        <v>21081</v>
      </c>
      <c r="B36" s="7" t="s">
        <v>236</v>
      </c>
      <c r="C36" s="7" t="s">
        <v>339</v>
      </c>
      <c r="D36" s="5">
        <v>12</v>
      </c>
      <c r="E36" s="7" t="s">
        <v>257</v>
      </c>
      <c r="F36" s="5">
        <v>46</v>
      </c>
      <c r="G36" s="5">
        <v>46</v>
      </c>
      <c r="H36" s="5">
        <v>47</v>
      </c>
      <c r="I36" s="5">
        <v>48</v>
      </c>
      <c r="J36" s="5">
        <v>50</v>
      </c>
      <c r="K36" s="5">
        <v>48</v>
      </c>
      <c r="L36" s="5">
        <v>46</v>
      </c>
      <c r="M36" s="5">
        <v>47</v>
      </c>
      <c r="N36" s="5">
        <v>49</v>
      </c>
      <c r="O36" s="5">
        <v>48</v>
      </c>
    </row>
    <row r="37" spans="1:15" x14ac:dyDescent="0.25">
      <c r="A37" s="5">
        <f>VLOOKUP(C37,'Gemeinde ID'!B:C,2,FALSE)</f>
        <v>21081</v>
      </c>
      <c r="B37" s="7" t="s">
        <v>236</v>
      </c>
      <c r="C37" s="7" t="s">
        <v>339</v>
      </c>
      <c r="D37" s="5">
        <v>13</v>
      </c>
      <c r="E37" s="7" t="s">
        <v>275</v>
      </c>
      <c r="F37" s="5">
        <v>35</v>
      </c>
      <c r="G37" s="5">
        <v>35</v>
      </c>
      <c r="H37" s="5">
        <v>34</v>
      </c>
      <c r="I37" s="5">
        <v>35</v>
      </c>
      <c r="J37" s="5">
        <v>35</v>
      </c>
      <c r="K37" s="5">
        <v>34</v>
      </c>
      <c r="L37" s="5">
        <v>34</v>
      </c>
      <c r="M37" s="5">
        <v>34</v>
      </c>
      <c r="N37" s="5">
        <v>34</v>
      </c>
      <c r="O37" s="5">
        <v>34</v>
      </c>
    </row>
    <row r="38" spans="1:15" hidden="1" x14ac:dyDescent="0.25">
      <c r="A38" s="5">
        <f>VLOOKUP(C38,'Gemeinde ID'!B:C,2,FALSE)</f>
        <v>21046</v>
      </c>
      <c r="B38" s="7" t="s">
        <v>150</v>
      </c>
      <c r="C38" s="7" t="s">
        <v>149</v>
      </c>
      <c r="D38" s="5">
        <v>2</v>
      </c>
      <c r="E38" s="7" t="s">
        <v>148</v>
      </c>
      <c r="F38" s="5">
        <v>31</v>
      </c>
      <c r="G38" s="5">
        <v>31</v>
      </c>
      <c r="H38" s="5">
        <v>32</v>
      </c>
      <c r="I38" s="5">
        <v>32</v>
      </c>
      <c r="J38" s="5">
        <v>33</v>
      </c>
      <c r="K38" s="5">
        <v>33</v>
      </c>
      <c r="L38" s="5">
        <v>32</v>
      </c>
      <c r="M38" s="5">
        <v>32</v>
      </c>
      <c r="N38" s="5">
        <v>29</v>
      </c>
      <c r="O38" s="5">
        <v>28</v>
      </c>
    </row>
    <row r="39" spans="1:15" hidden="1" x14ac:dyDescent="0.25">
      <c r="A39" s="5">
        <f>VLOOKUP(C39,'Gemeinde ID'!B:C,2,FALSE)</f>
        <v>21066</v>
      </c>
      <c r="B39" s="7" t="s">
        <v>74</v>
      </c>
      <c r="C39" s="7" t="s">
        <v>75</v>
      </c>
      <c r="D39" s="5">
        <v>26</v>
      </c>
      <c r="E39" s="7" t="s">
        <v>75</v>
      </c>
      <c r="F39" s="5">
        <v>45</v>
      </c>
      <c r="G39" s="5">
        <v>40</v>
      </c>
      <c r="H39" s="5">
        <v>40</v>
      </c>
      <c r="I39" s="5">
        <v>42</v>
      </c>
      <c r="J39" s="5">
        <v>43</v>
      </c>
      <c r="K39" s="5">
        <v>53</v>
      </c>
      <c r="L39" s="5">
        <v>51</v>
      </c>
      <c r="M39" s="5">
        <v>54</v>
      </c>
      <c r="N39" s="5">
        <v>54</v>
      </c>
      <c r="O39" s="5">
        <v>54</v>
      </c>
    </row>
    <row r="40" spans="1:15" x14ac:dyDescent="0.25">
      <c r="A40" s="5">
        <f>VLOOKUP(C40,'Gemeinde ID'!B:C,2,FALSE)</f>
        <v>21047</v>
      </c>
      <c r="B40" s="7" t="s">
        <v>236</v>
      </c>
      <c r="C40" s="7" t="s">
        <v>247</v>
      </c>
      <c r="D40" s="5">
        <v>14</v>
      </c>
      <c r="E40" s="7" t="s">
        <v>247</v>
      </c>
      <c r="F40" s="5">
        <v>49</v>
      </c>
      <c r="G40" s="5">
        <v>49</v>
      </c>
      <c r="H40" s="5">
        <v>48</v>
      </c>
      <c r="I40" s="5">
        <v>48</v>
      </c>
      <c r="J40" s="5">
        <v>46</v>
      </c>
      <c r="K40" s="5">
        <v>45</v>
      </c>
      <c r="L40" s="5">
        <v>44</v>
      </c>
      <c r="M40" s="5">
        <v>41</v>
      </c>
      <c r="N40" s="5">
        <v>38</v>
      </c>
      <c r="O40" s="5">
        <v>38</v>
      </c>
    </row>
    <row r="41" spans="1:15" x14ac:dyDescent="0.25">
      <c r="A41" s="5">
        <f>VLOOKUP(C41,'Gemeinde ID'!B:C,2,FALSE)</f>
        <v>21047</v>
      </c>
      <c r="B41" s="7" t="s">
        <v>236</v>
      </c>
      <c r="C41" s="7" t="s">
        <v>247</v>
      </c>
      <c r="D41" s="5">
        <v>15</v>
      </c>
      <c r="E41" s="7" t="s">
        <v>274</v>
      </c>
      <c r="F41" s="5">
        <v>50</v>
      </c>
      <c r="G41" s="5">
        <v>50</v>
      </c>
      <c r="H41" s="5">
        <v>48</v>
      </c>
      <c r="I41" s="5">
        <v>42</v>
      </c>
      <c r="J41" s="5">
        <v>41</v>
      </c>
      <c r="K41" s="5">
        <v>40</v>
      </c>
      <c r="L41" s="5">
        <v>47</v>
      </c>
      <c r="M41" s="5">
        <v>47</v>
      </c>
      <c r="N41" s="5">
        <v>48</v>
      </c>
      <c r="O41" s="5">
        <v>49</v>
      </c>
    </row>
    <row r="42" spans="1:15" hidden="1" x14ac:dyDescent="0.25">
      <c r="A42" s="5">
        <f>VLOOKUP(C42,'Gemeinde ID'!B:C,2,FALSE)</f>
        <v>21040</v>
      </c>
      <c r="B42" s="6" t="s">
        <v>2</v>
      </c>
      <c r="C42" s="6" t="s">
        <v>28</v>
      </c>
      <c r="D42" s="5">
        <v>6</v>
      </c>
      <c r="E42" s="6" t="s">
        <v>50</v>
      </c>
      <c r="F42" s="5">
        <v>41</v>
      </c>
      <c r="G42" s="5">
        <v>38</v>
      </c>
      <c r="H42" s="5">
        <v>38</v>
      </c>
      <c r="I42" s="5">
        <v>39</v>
      </c>
      <c r="J42" s="5">
        <v>39</v>
      </c>
      <c r="K42" s="5">
        <v>34</v>
      </c>
      <c r="L42" s="5">
        <v>33</v>
      </c>
      <c r="M42" s="5">
        <v>32</v>
      </c>
      <c r="N42" s="5">
        <v>33</v>
      </c>
      <c r="O42" s="5">
        <v>36</v>
      </c>
    </row>
    <row r="43" spans="1:15" hidden="1" x14ac:dyDescent="0.25">
      <c r="A43" s="5">
        <f>VLOOKUP(C43,'Gemeinde ID'!B:C,2,FALSE)</f>
        <v>21097</v>
      </c>
      <c r="B43" s="6" t="s">
        <v>2</v>
      </c>
      <c r="C43" s="6" t="s">
        <v>20</v>
      </c>
      <c r="D43" s="5">
        <v>7</v>
      </c>
      <c r="E43" s="6" t="s">
        <v>20</v>
      </c>
      <c r="F43" s="5">
        <v>38</v>
      </c>
      <c r="G43" s="5">
        <v>41</v>
      </c>
      <c r="H43" s="5">
        <v>40</v>
      </c>
      <c r="I43" s="5">
        <v>48</v>
      </c>
      <c r="J43" s="5">
        <v>45</v>
      </c>
      <c r="K43" s="5">
        <v>44</v>
      </c>
      <c r="L43" s="5">
        <v>45</v>
      </c>
      <c r="M43" s="5">
        <v>47</v>
      </c>
      <c r="N43" s="5">
        <v>42</v>
      </c>
      <c r="O43" s="5">
        <v>42</v>
      </c>
    </row>
    <row r="44" spans="1:15" hidden="1" x14ac:dyDescent="0.25">
      <c r="A44" s="5">
        <f>VLOOKUP(C44,'Gemeinde ID'!B:C,2,FALSE)</f>
        <v>21097</v>
      </c>
      <c r="B44" s="6" t="s">
        <v>2</v>
      </c>
      <c r="C44" s="6" t="s">
        <v>20</v>
      </c>
      <c r="D44" s="5">
        <v>8</v>
      </c>
      <c r="E44" s="6" t="s">
        <v>47</v>
      </c>
      <c r="F44" s="5">
        <v>25</v>
      </c>
      <c r="G44" s="5">
        <v>26</v>
      </c>
      <c r="H44" s="5">
        <v>22</v>
      </c>
      <c r="I44" s="5">
        <v>22</v>
      </c>
      <c r="J44" s="5">
        <v>23</v>
      </c>
      <c r="K44" s="5">
        <v>23</v>
      </c>
      <c r="L44" s="5">
        <v>23</v>
      </c>
      <c r="M44" s="5">
        <v>26</v>
      </c>
      <c r="N44" s="5">
        <v>26</v>
      </c>
      <c r="O44" s="5">
        <v>25</v>
      </c>
    </row>
    <row r="45" spans="1:15" x14ac:dyDescent="0.25">
      <c r="A45" s="5">
        <f>VLOOKUP(C45,'Gemeinde ID'!B:C,2,FALSE)</f>
        <v>21047</v>
      </c>
      <c r="B45" s="7" t="s">
        <v>236</v>
      </c>
      <c r="C45" s="7" t="s">
        <v>247</v>
      </c>
      <c r="D45" s="5">
        <v>16</v>
      </c>
      <c r="E45" s="7" t="s">
        <v>284</v>
      </c>
      <c r="F45" s="5">
        <v>38</v>
      </c>
      <c r="G45" s="5">
        <v>36</v>
      </c>
      <c r="H45" s="5">
        <v>38</v>
      </c>
      <c r="I45" s="5">
        <v>42</v>
      </c>
      <c r="J45" s="5">
        <v>41</v>
      </c>
      <c r="K45" s="5">
        <v>41</v>
      </c>
      <c r="L45" s="5">
        <v>39</v>
      </c>
      <c r="M45" s="5">
        <v>36</v>
      </c>
      <c r="N45" s="5">
        <v>37</v>
      </c>
      <c r="O45" s="5">
        <v>37</v>
      </c>
    </row>
    <row r="46" spans="1:15" x14ac:dyDescent="0.25">
      <c r="A46" s="5">
        <f>VLOOKUP(C46,'Gemeinde ID'!B:C,2,FALSE)</f>
        <v>21082</v>
      </c>
      <c r="B46" s="7" t="s">
        <v>236</v>
      </c>
      <c r="C46" s="7" t="s">
        <v>242</v>
      </c>
      <c r="D46" s="5">
        <v>17</v>
      </c>
      <c r="E46" s="7" t="s">
        <v>241</v>
      </c>
      <c r="F46" s="5">
        <v>53</v>
      </c>
      <c r="G46" s="5">
        <v>53</v>
      </c>
      <c r="H46" s="5">
        <v>52</v>
      </c>
      <c r="I46" s="5">
        <v>49</v>
      </c>
      <c r="J46" s="5">
        <v>50</v>
      </c>
      <c r="K46" s="5">
        <v>52</v>
      </c>
      <c r="L46" s="5">
        <v>51</v>
      </c>
      <c r="M46" s="5">
        <v>51</v>
      </c>
      <c r="N46" s="5">
        <v>49</v>
      </c>
      <c r="O46" s="5">
        <v>49</v>
      </c>
    </row>
    <row r="47" spans="1:15" x14ac:dyDescent="0.25">
      <c r="A47" s="5">
        <f>VLOOKUP(C47,'Gemeinde ID'!B:C,2,FALSE)</f>
        <v>21082</v>
      </c>
      <c r="B47" s="7" t="s">
        <v>236</v>
      </c>
      <c r="C47" s="7" t="s">
        <v>242</v>
      </c>
      <c r="D47" s="5">
        <v>18</v>
      </c>
      <c r="E47" s="7" t="s">
        <v>280</v>
      </c>
      <c r="F47" s="5">
        <v>40</v>
      </c>
      <c r="G47" s="5">
        <v>41</v>
      </c>
      <c r="H47" s="5">
        <v>40</v>
      </c>
      <c r="I47" s="5">
        <v>40</v>
      </c>
      <c r="J47" s="5">
        <v>39</v>
      </c>
      <c r="K47" s="5">
        <v>38</v>
      </c>
      <c r="L47" s="5">
        <v>38</v>
      </c>
      <c r="M47" s="5">
        <v>39</v>
      </c>
      <c r="N47" s="5">
        <v>38</v>
      </c>
      <c r="O47" s="5">
        <v>40</v>
      </c>
    </row>
    <row r="48" spans="1:15" hidden="1" x14ac:dyDescent="0.25">
      <c r="A48" s="5">
        <f>VLOOKUP(C48,'Gemeinde ID'!B:C,2,FALSE)</f>
        <v>21097</v>
      </c>
      <c r="B48" s="6" t="s">
        <v>2</v>
      </c>
      <c r="C48" s="6" t="s">
        <v>20</v>
      </c>
      <c r="D48" s="6">
        <v>9</v>
      </c>
      <c r="E48" s="6" t="s">
        <v>67</v>
      </c>
      <c r="F48" s="5">
        <v>32</v>
      </c>
      <c r="G48" s="5">
        <v>30</v>
      </c>
      <c r="H48" s="5">
        <v>32</v>
      </c>
      <c r="I48" s="5">
        <v>32</v>
      </c>
      <c r="J48" s="5">
        <v>31</v>
      </c>
      <c r="K48" s="5">
        <v>34</v>
      </c>
      <c r="L48" s="5">
        <v>33</v>
      </c>
      <c r="M48" s="5">
        <v>31</v>
      </c>
      <c r="N48" s="5">
        <v>34</v>
      </c>
      <c r="O48" s="5">
        <v>33</v>
      </c>
    </row>
    <row r="49" spans="1:15" hidden="1" x14ac:dyDescent="0.25">
      <c r="A49" s="5">
        <f>VLOOKUP(C49,'Gemeinde ID'!B:C,2,FALSE)</f>
        <v>21023</v>
      </c>
      <c r="B49" s="6" t="s">
        <v>2</v>
      </c>
      <c r="C49" s="6" t="s">
        <v>22</v>
      </c>
      <c r="D49" s="5">
        <v>10</v>
      </c>
      <c r="E49" s="6" t="s">
        <v>24</v>
      </c>
      <c r="F49" s="5">
        <v>48</v>
      </c>
      <c r="G49" s="5">
        <v>51</v>
      </c>
      <c r="H49" s="5">
        <v>52</v>
      </c>
      <c r="I49" s="5">
        <v>52</v>
      </c>
      <c r="J49" s="5">
        <v>53</v>
      </c>
      <c r="K49" s="5">
        <v>49</v>
      </c>
      <c r="L49" s="5">
        <v>43</v>
      </c>
      <c r="M49" s="5">
        <v>42</v>
      </c>
      <c r="N49" s="5">
        <v>44</v>
      </c>
      <c r="O49" s="5">
        <v>45</v>
      </c>
    </row>
    <row r="50" spans="1:15" hidden="1" x14ac:dyDescent="0.25">
      <c r="A50" s="5">
        <f>VLOOKUP(C50,'Gemeinde ID'!B:C,2,FALSE)</f>
        <v>21023</v>
      </c>
      <c r="B50" s="6" t="s">
        <v>2</v>
      </c>
      <c r="C50" s="6" t="s">
        <v>22</v>
      </c>
      <c r="D50" s="5">
        <v>11</v>
      </c>
      <c r="E50" s="6" t="s">
        <v>58</v>
      </c>
      <c r="F50" s="5">
        <v>55</v>
      </c>
      <c r="G50" s="5">
        <v>53</v>
      </c>
      <c r="H50" s="5">
        <v>52</v>
      </c>
      <c r="I50" s="5">
        <v>50</v>
      </c>
      <c r="J50" s="5">
        <v>48</v>
      </c>
      <c r="K50" s="5">
        <v>50</v>
      </c>
      <c r="L50" s="5">
        <v>54</v>
      </c>
      <c r="M50" s="5">
        <v>54</v>
      </c>
      <c r="N50" s="5">
        <v>48</v>
      </c>
      <c r="O50" s="5">
        <v>48</v>
      </c>
    </row>
    <row r="51" spans="1:15" hidden="1" x14ac:dyDescent="0.25">
      <c r="A51" s="5">
        <f>VLOOKUP(C51,'Gemeinde ID'!B:C,2,FALSE)</f>
        <v>21023</v>
      </c>
      <c r="B51" s="6" t="s">
        <v>2</v>
      </c>
      <c r="C51" s="6" t="s">
        <v>22</v>
      </c>
      <c r="D51" s="5">
        <v>12</v>
      </c>
      <c r="E51" s="6" t="s">
        <v>21</v>
      </c>
      <c r="F51" s="5">
        <v>32</v>
      </c>
      <c r="G51" s="5">
        <v>31</v>
      </c>
      <c r="H51" s="5">
        <v>29</v>
      </c>
      <c r="I51" s="5">
        <v>32</v>
      </c>
      <c r="J51" s="5">
        <v>32</v>
      </c>
      <c r="K51" s="5">
        <v>35</v>
      </c>
      <c r="L51" s="5">
        <v>35</v>
      </c>
      <c r="M51" s="5">
        <v>40</v>
      </c>
      <c r="N51" s="5">
        <v>40</v>
      </c>
      <c r="O51" s="5">
        <v>40</v>
      </c>
    </row>
    <row r="52" spans="1:15" hidden="1" x14ac:dyDescent="0.25">
      <c r="A52" s="5">
        <f>VLOOKUP(C52,'Gemeinde ID'!B:C,2,FALSE)</f>
        <v>21058</v>
      </c>
      <c r="B52" s="6" t="s">
        <v>2</v>
      </c>
      <c r="C52" s="6" t="s">
        <v>26</v>
      </c>
      <c r="D52" s="5">
        <v>13</v>
      </c>
      <c r="E52" s="6" t="s">
        <v>25</v>
      </c>
      <c r="F52" s="5">
        <v>22</v>
      </c>
      <c r="G52" s="5">
        <v>22</v>
      </c>
      <c r="H52" s="5">
        <v>23</v>
      </c>
      <c r="I52" s="5">
        <v>25</v>
      </c>
      <c r="J52" s="5">
        <v>25</v>
      </c>
      <c r="K52" s="5">
        <v>25</v>
      </c>
      <c r="L52" s="5">
        <v>26</v>
      </c>
      <c r="M52" s="5">
        <v>26</v>
      </c>
      <c r="N52" s="5">
        <v>27</v>
      </c>
      <c r="O52" s="5">
        <v>27</v>
      </c>
    </row>
    <row r="53" spans="1:15" hidden="1" x14ac:dyDescent="0.25">
      <c r="A53" s="5">
        <f>VLOOKUP(C53,'Gemeinde ID'!B:C,2,FALSE)</f>
        <v>21058</v>
      </c>
      <c r="B53" s="6" t="s">
        <v>2</v>
      </c>
      <c r="C53" s="6" t="s">
        <v>26</v>
      </c>
      <c r="D53" s="6">
        <v>14</v>
      </c>
      <c r="E53" s="6" t="s">
        <v>26</v>
      </c>
      <c r="F53" s="5">
        <v>53</v>
      </c>
      <c r="G53" s="5">
        <v>53</v>
      </c>
      <c r="H53" s="5">
        <v>51</v>
      </c>
      <c r="I53" s="5">
        <v>52</v>
      </c>
      <c r="J53" s="5">
        <v>53</v>
      </c>
      <c r="K53" s="5">
        <v>55</v>
      </c>
      <c r="L53" s="5">
        <v>56</v>
      </c>
      <c r="M53" s="5">
        <v>55</v>
      </c>
      <c r="N53" s="5">
        <v>54</v>
      </c>
      <c r="O53" s="5">
        <v>53</v>
      </c>
    </row>
    <row r="54" spans="1:15" hidden="1" x14ac:dyDescent="0.25">
      <c r="A54" s="5">
        <f>VLOOKUP(C54,'Gemeinde ID'!B:C,2,FALSE)</f>
        <v>21059</v>
      </c>
      <c r="B54" s="6" t="s">
        <v>2</v>
      </c>
      <c r="C54" s="6" t="s">
        <v>11</v>
      </c>
      <c r="D54" s="5">
        <v>15</v>
      </c>
      <c r="E54" s="6" t="s">
        <v>11</v>
      </c>
      <c r="F54" s="5">
        <v>51</v>
      </c>
      <c r="G54" s="5">
        <v>50</v>
      </c>
      <c r="H54" s="5">
        <v>51</v>
      </c>
      <c r="I54" s="5">
        <v>51</v>
      </c>
      <c r="J54" s="5">
        <v>50</v>
      </c>
      <c r="K54" s="5">
        <v>51</v>
      </c>
      <c r="L54" s="5">
        <v>51</v>
      </c>
      <c r="M54" s="5">
        <v>47</v>
      </c>
      <c r="N54" s="5">
        <v>48</v>
      </c>
      <c r="O54" s="5">
        <v>47</v>
      </c>
    </row>
    <row r="55" spans="1:15" hidden="1" x14ac:dyDescent="0.25">
      <c r="A55" s="5">
        <f>VLOOKUP(C55,'Gemeinde ID'!B:C,2,FALSE)</f>
        <v>21059</v>
      </c>
      <c r="B55" s="6" t="s">
        <v>2</v>
      </c>
      <c r="C55" s="6" t="s">
        <v>11</v>
      </c>
      <c r="D55" s="5">
        <v>16</v>
      </c>
      <c r="E55" s="6" t="s">
        <v>12</v>
      </c>
      <c r="F55" s="5">
        <v>37</v>
      </c>
      <c r="G55" s="5">
        <v>33</v>
      </c>
      <c r="H55" s="5">
        <v>31</v>
      </c>
      <c r="I55" s="5">
        <v>28</v>
      </c>
      <c r="J55" s="5">
        <v>26</v>
      </c>
      <c r="K55" s="5">
        <v>24</v>
      </c>
      <c r="L55" s="5">
        <v>26</v>
      </c>
      <c r="M55" s="5">
        <v>26</v>
      </c>
      <c r="N55" s="5">
        <v>27</v>
      </c>
      <c r="O55" s="5">
        <v>29</v>
      </c>
    </row>
    <row r="56" spans="1:15" hidden="1" x14ac:dyDescent="0.25">
      <c r="A56" s="5">
        <f>VLOOKUP(C56,'Gemeinde ID'!B:C,2,FALSE)</f>
        <v>21059</v>
      </c>
      <c r="B56" s="6" t="s">
        <v>2</v>
      </c>
      <c r="C56" s="6" t="s">
        <v>11</v>
      </c>
      <c r="D56" s="5">
        <v>17</v>
      </c>
      <c r="E56" s="6" t="s">
        <v>41</v>
      </c>
      <c r="F56" s="5">
        <v>23</v>
      </c>
      <c r="G56" s="5">
        <v>22</v>
      </c>
      <c r="H56" s="5">
        <v>22</v>
      </c>
      <c r="I56" s="5">
        <v>24</v>
      </c>
      <c r="J56" s="5">
        <v>24</v>
      </c>
      <c r="K56" s="5">
        <v>25</v>
      </c>
      <c r="L56" s="5">
        <v>24</v>
      </c>
      <c r="M56" s="5">
        <v>23</v>
      </c>
      <c r="N56" s="5">
        <v>24</v>
      </c>
      <c r="O56" s="5">
        <v>25</v>
      </c>
    </row>
    <row r="57" spans="1:15" hidden="1" x14ac:dyDescent="0.25">
      <c r="A57" s="5">
        <f>VLOOKUP(C57,'Gemeinde ID'!B:C,2,FALSE)</f>
        <v>21022</v>
      </c>
      <c r="B57" s="7" t="s">
        <v>175</v>
      </c>
      <c r="C57" s="7" t="s">
        <v>186</v>
      </c>
      <c r="D57" s="5">
        <v>12</v>
      </c>
      <c r="E57" s="7" t="s">
        <v>185</v>
      </c>
      <c r="F57" s="5">
        <f>VLOOKUP(E57,Tabelle1!$F$4:$P$45,2,FALSE)</f>
        <v>36</v>
      </c>
      <c r="G57" s="5">
        <f>VLOOKUP(E57,Tabelle1!$F$4:$P$45,3,FALSE)</f>
        <v>36</v>
      </c>
      <c r="H57" s="5">
        <f>VLOOKUP(E57,Tabelle1!$F$4:$P$45,4,FALSE)</f>
        <v>38</v>
      </c>
      <c r="I57" s="5">
        <f>VLOOKUP(E57,Tabelle1!$F$4:$P$45,5,FALSE)</f>
        <v>38</v>
      </c>
      <c r="J57" s="5">
        <f>VLOOKUP(E57,Tabelle1!$F$4:$P$45,6,FALSE)</f>
        <v>36</v>
      </c>
      <c r="K57" s="5">
        <f>VLOOKUP(E57,Tabelle1!$F$4:$P$45,7,FALSE)</f>
        <v>34</v>
      </c>
      <c r="L57" s="5">
        <f>VLOOKUP(E57,Tabelle1!$F$4:$P$45,8,FALSE)</f>
        <v>35</v>
      </c>
      <c r="M57" s="5">
        <f>VLOOKUP(E57,Tabelle1!$F$4:$P$45,9,FALSE)</f>
        <v>32</v>
      </c>
      <c r="N57" s="5">
        <f>VLOOKUP(E57,Tabelle1!$F$4:$P$45,10,FALSE)</f>
        <v>35</v>
      </c>
      <c r="O57" s="5">
        <f>VLOOKUP(E57,Tabelle1!$F$4:$P$45,11,FALSE)</f>
        <v>32</v>
      </c>
    </row>
    <row r="58" spans="1:15" hidden="1" x14ac:dyDescent="0.25">
      <c r="A58" s="5">
        <f>VLOOKUP(C58,'Gemeinde ID'!B:C,2,FALSE)</f>
        <v>21022</v>
      </c>
      <c r="B58" s="7" t="s">
        <v>175</v>
      </c>
      <c r="C58" s="7" t="s">
        <v>186</v>
      </c>
      <c r="D58" s="5">
        <v>11</v>
      </c>
      <c r="E58" s="7" t="s">
        <v>186</v>
      </c>
      <c r="F58" s="5">
        <f>VLOOKUP(E58,Tabelle1!$F$4:$P$45,2,FALSE)</f>
        <v>61</v>
      </c>
      <c r="G58" s="5">
        <f>VLOOKUP(E58,Tabelle1!$F$4:$P$45,3,FALSE)</f>
        <v>58</v>
      </c>
      <c r="H58" s="5">
        <f>VLOOKUP(E58,Tabelle1!$F$4:$P$45,4,FALSE)</f>
        <v>54</v>
      </c>
      <c r="I58" s="5">
        <f>VLOOKUP(E58,Tabelle1!$F$4:$P$45,5,FALSE)</f>
        <v>63</v>
      </c>
      <c r="J58" s="5">
        <f>VLOOKUP(E58,Tabelle1!$F$4:$P$45,6,FALSE)</f>
        <v>60</v>
      </c>
      <c r="K58" s="5">
        <f>VLOOKUP(E58,Tabelle1!$F$4:$P$45,7,FALSE)</f>
        <v>55</v>
      </c>
      <c r="L58" s="5">
        <f>VLOOKUP(E58,Tabelle1!$F$4:$P$45,8,FALSE)</f>
        <v>53</v>
      </c>
      <c r="M58" s="5">
        <f>VLOOKUP(E58,Tabelle1!$F$4:$P$45,9,FALSE)</f>
        <v>54</v>
      </c>
      <c r="N58" s="5">
        <f>VLOOKUP(E58,Tabelle1!$F$4:$P$45,10,FALSE)</f>
        <v>52</v>
      </c>
      <c r="O58" s="5">
        <f>VLOOKUP(E58,Tabelle1!$F$4:$P$45,11,FALSE)</f>
        <v>47</v>
      </c>
    </row>
    <row r="59" spans="1:15" hidden="1" x14ac:dyDescent="0.25">
      <c r="A59" s="5">
        <f>VLOOKUP(C59,'Gemeinde ID'!B:C,2,FALSE)</f>
        <v>21039</v>
      </c>
      <c r="B59" s="7" t="s">
        <v>175</v>
      </c>
      <c r="C59" s="7" t="s">
        <v>180</v>
      </c>
      <c r="D59" s="5">
        <v>15</v>
      </c>
      <c r="E59" s="7" t="s">
        <v>180</v>
      </c>
      <c r="F59" s="5">
        <f>VLOOKUP(E59,Tabelle1!$F$4:$P$45,2,FALSE)</f>
        <v>57</v>
      </c>
      <c r="G59" s="5">
        <f>VLOOKUP(E59,Tabelle1!$F$4:$P$45,3,FALSE)</f>
        <v>55</v>
      </c>
      <c r="H59" s="5">
        <f>VLOOKUP(E59,Tabelle1!$F$4:$P$45,4,FALSE)</f>
        <v>50</v>
      </c>
      <c r="I59" s="5">
        <f>VLOOKUP(E59,Tabelle1!$F$4:$P$45,5,FALSE)</f>
        <v>51</v>
      </c>
      <c r="J59" s="5">
        <f>VLOOKUP(E59,Tabelle1!$F$4:$P$45,6,FALSE)</f>
        <v>50</v>
      </c>
      <c r="K59" s="5">
        <f>VLOOKUP(E59,Tabelle1!$F$4:$P$45,7,FALSE)</f>
        <v>49</v>
      </c>
      <c r="L59" s="5">
        <f>VLOOKUP(E59,Tabelle1!$F$4:$P$45,8,FALSE)</f>
        <v>47</v>
      </c>
      <c r="M59" s="5">
        <f>VLOOKUP(E59,Tabelle1!$F$4:$P$45,9,FALSE)</f>
        <v>47</v>
      </c>
      <c r="N59" s="5">
        <f>VLOOKUP(E59,Tabelle1!$F$4:$P$45,10,FALSE)</f>
        <v>49</v>
      </c>
      <c r="O59" s="5">
        <f>VLOOKUP(E59,Tabelle1!$F$4:$P$45,11,FALSE)</f>
        <v>50</v>
      </c>
    </row>
    <row r="60" spans="1:15" hidden="1" x14ac:dyDescent="0.25">
      <c r="A60" s="5">
        <f>VLOOKUP(C60,'Gemeinde ID'!B:C,2,FALSE)</f>
        <v>21022</v>
      </c>
      <c r="B60" s="7" t="s">
        <v>175</v>
      </c>
      <c r="C60" s="7" t="s">
        <v>186</v>
      </c>
      <c r="D60" s="5">
        <v>14</v>
      </c>
      <c r="E60" s="7" t="s">
        <v>187</v>
      </c>
      <c r="F60" s="5">
        <f>VLOOKUP(E60,Tabelle1!$F$4:$P$45,2,FALSE)</f>
        <v>59</v>
      </c>
      <c r="G60" s="5">
        <f>VLOOKUP(E60,Tabelle1!$F$4:$P$45,3,FALSE)</f>
        <v>54</v>
      </c>
      <c r="H60" s="5">
        <f>VLOOKUP(E60,Tabelle1!$F$4:$P$45,4,FALSE)</f>
        <v>54</v>
      </c>
      <c r="I60" s="5">
        <f>VLOOKUP(E60,Tabelle1!$F$4:$P$45,5,FALSE)</f>
        <v>57</v>
      </c>
      <c r="J60" s="5">
        <f>VLOOKUP(E60,Tabelle1!$F$4:$P$45,6,FALSE)</f>
        <v>56</v>
      </c>
      <c r="K60" s="5">
        <f>VLOOKUP(E60,Tabelle1!$F$4:$P$45,7,FALSE)</f>
        <v>57</v>
      </c>
      <c r="L60" s="5">
        <f>VLOOKUP(E60,Tabelle1!$F$4:$P$45,8,FALSE)</f>
        <v>58</v>
      </c>
      <c r="M60" s="5">
        <f>VLOOKUP(E60,Tabelle1!$F$4:$P$45,9,FALSE)</f>
        <v>55</v>
      </c>
      <c r="N60" s="5">
        <f>VLOOKUP(E60,Tabelle1!$F$4:$P$45,10,FALSE)</f>
        <v>57</v>
      </c>
      <c r="O60" s="5">
        <f>VLOOKUP(E60,Tabelle1!$F$4:$P$45,11,FALSE)</f>
        <v>59</v>
      </c>
    </row>
    <row r="61" spans="1:15" hidden="1" x14ac:dyDescent="0.25">
      <c r="A61" s="5">
        <f>VLOOKUP(C61,'Gemeinde ID'!B:C,2,FALSE)</f>
        <v>21044</v>
      </c>
      <c r="B61" s="7" t="s">
        <v>175</v>
      </c>
      <c r="C61" s="7" t="s">
        <v>188</v>
      </c>
      <c r="D61" s="5">
        <v>10</v>
      </c>
      <c r="E61" s="7" t="s">
        <v>188</v>
      </c>
      <c r="F61" s="5">
        <f>VLOOKUP(E61,Tabelle1!$F$4:$P$45,2,FALSE)</f>
        <v>55</v>
      </c>
      <c r="G61" s="5">
        <f>VLOOKUP(E61,Tabelle1!$F$4:$P$45,3,FALSE)</f>
        <v>54</v>
      </c>
      <c r="H61" s="5">
        <f>VLOOKUP(E61,Tabelle1!$F$4:$P$45,4,FALSE)</f>
        <v>54</v>
      </c>
      <c r="I61" s="5">
        <f>VLOOKUP(E61,Tabelle1!$F$4:$P$45,5,FALSE)</f>
        <v>52</v>
      </c>
      <c r="J61" s="5">
        <f>VLOOKUP(E61,Tabelle1!$F$4:$P$45,6,FALSE)</f>
        <v>52</v>
      </c>
      <c r="K61" s="5">
        <f>VLOOKUP(E61,Tabelle1!$F$4:$P$45,7,FALSE)</f>
        <v>53</v>
      </c>
      <c r="L61" s="5">
        <f>VLOOKUP(E61,Tabelle1!$F$4:$P$45,8,FALSE)</f>
        <v>54</v>
      </c>
      <c r="M61" s="5">
        <f>VLOOKUP(E61,Tabelle1!$F$4:$P$45,9,FALSE)</f>
        <v>45</v>
      </c>
      <c r="N61" s="5">
        <f>VLOOKUP(E61,Tabelle1!$F$4:$P$45,10,FALSE)</f>
        <v>49</v>
      </c>
      <c r="O61" s="5">
        <f>VLOOKUP(E61,Tabelle1!$F$4:$P$45,11,FALSE)</f>
        <v>50</v>
      </c>
    </row>
    <row r="62" spans="1:15" hidden="1" x14ac:dyDescent="0.25">
      <c r="A62" s="5">
        <f>VLOOKUP(C62,'Gemeinde ID'!B:C,2,FALSE)</f>
        <v>21074</v>
      </c>
      <c r="B62" s="7" t="s">
        <v>175</v>
      </c>
      <c r="C62" s="7" t="s">
        <v>190</v>
      </c>
      <c r="D62" s="5">
        <v>37</v>
      </c>
      <c r="E62" s="7" t="s">
        <v>189</v>
      </c>
      <c r="F62" s="5">
        <f>VLOOKUP(E62,Tabelle1!$F$4:$P$45,2,FALSE)</f>
        <v>40</v>
      </c>
      <c r="G62" s="5">
        <f>VLOOKUP(E62,Tabelle1!$F$4:$P$45,3,FALSE)</f>
        <v>40</v>
      </c>
      <c r="H62" s="5">
        <f>VLOOKUP(E62,Tabelle1!$F$4:$P$45,4,FALSE)</f>
        <v>41</v>
      </c>
      <c r="I62" s="5">
        <f>VLOOKUP(E62,Tabelle1!$F$4:$P$45,5,FALSE)</f>
        <v>41</v>
      </c>
      <c r="J62" s="5">
        <f>VLOOKUP(E62,Tabelle1!$F$4:$P$45,6,FALSE)</f>
        <v>42</v>
      </c>
      <c r="K62" s="5">
        <f>VLOOKUP(E62,Tabelle1!$F$4:$P$45,7,FALSE)</f>
        <v>47</v>
      </c>
      <c r="L62" s="5">
        <f>VLOOKUP(E62,Tabelle1!$F$4:$P$45,8,FALSE)</f>
        <v>45</v>
      </c>
      <c r="M62" s="5">
        <f>VLOOKUP(E62,Tabelle1!$F$4:$P$45,9,FALSE)</f>
        <v>39</v>
      </c>
      <c r="N62" s="5">
        <f>VLOOKUP(E62,Tabelle1!$F$4:$P$45,10,FALSE)</f>
        <v>39</v>
      </c>
      <c r="O62" s="5">
        <f>VLOOKUP(E62,Tabelle1!$F$4:$P$45,11,FALSE)</f>
        <v>39</v>
      </c>
    </row>
    <row r="63" spans="1:15" hidden="1" x14ac:dyDescent="0.25">
      <c r="A63" s="5">
        <f>VLOOKUP(C63,'Gemeinde ID'!B:C,2,FALSE)</f>
        <v>21016</v>
      </c>
      <c r="B63" s="7" t="s">
        <v>218</v>
      </c>
      <c r="C63" s="7" t="s">
        <v>217</v>
      </c>
      <c r="D63" s="5">
        <v>0</v>
      </c>
      <c r="E63" s="7" t="s">
        <v>216</v>
      </c>
      <c r="F63" s="5">
        <v>21</v>
      </c>
      <c r="G63" s="5">
        <v>22</v>
      </c>
      <c r="H63" s="5">
        <v>19</v>
      </c>
      <c r="I63" s="5">
        <v>17</v>
      </c>
      <c r="J63" s="5">
        <v>17</v>
      </c>
      <c r="K63" s="5">
        <v>23</v>
      </c>
      <c r="L63" s="5">
        <v>24</v>
      </c>
      <c r="M63" s="5">
        <v>27</v>
      </c>
      <c r="N63" s="5">
        <v>25</v>
      </c>
      <c r="O63" s="5">
        <v>27</v>
      </c>
    </row>
    <row r="64" spans="1:15" hidden="1" x14ac:dyDescent="0.25">
      <c r="A64" s="5">
        <f>VLOOKUP(C64,'Gemeinde ID'!B:C,2,FALSE)</f>
        <v>21016</v>
      </c>
      <c r="B64" s="7" t="s">
        <v>218</v>
      </c>
      <c r="C64" s="7" t="s">
        <v>217</v>
      </c>
      <c r="D64" s="5">
        <v>0</v>
      </c>
      <c r="E64" s="7" t="s">
        <v>225</v>
      </c>
      <c r="F64" s="5">
        <v>39</v>
      </c>
      <c r="G64" s="5">
        <v>39</v>
      </c>
      <c r="H64" s="5">
        <v>42</v>
      </c>
      <c r="I64" s="5">
        <v>41</v>
      </c>
      <c r="J64" s="5">
        <v>40</v>
      </c>
      <c r="K64" s="5">
        <v>41</v>
      </c>
      <c r="L64" s="5">
        <v>44</v>
      </c>
      <c r="M64" s="5">
        <v>43</v>
      </c>
      <c r="N64" s="5">
        <v>42</v>
      </c>
      <c r="O64" s="5">
        <v>42</v>
      </c>
    </row>
    <row r="65" spans="1:15" hidden="1" x14ac:dyDescent="0.25">
      <c r="A65" s="5">
        <f>VLOOKUP(C65,'Gemeinde ID'!B:C,2,FALSE)</f>
        <v>21016</v>
      </c>
      <c r="B65" s="7" t="s">
        <v>218</v>
      </c>
      <c r="C65" s="7" t="s">
        <v>217</v>
      </c>
      <c r="D65" s="5">
        <v>0</v>
      </c>
      <c r="E65" s="7" t="s">
        <v>230</v>
      </c>
      <c r="F65" s="5">
        <v>75</v>
      </c>
      <c r="G65" s="5">
        <v>77</v>
      </c>
      <c r="H65" s="5">
        <v>78</v>
      </c>
      <c r="I65" s="5">
        <v>79</v>
      </c>
      <c r="J65" s="5">
        <v>78</v>
      </c>
      <c r="K65" s="5">
        <v>78</v>
      </c>
      <c r="L65" s="5">
        <v>78</v>
      </c>
      <c r="M65" s="5">
        <v>77</v>
      </c>
      <c r="N65" s="5">
        <v>74</v>
      </c>
      <c r="O65" s="5">
        <v>75</v>
      </c>
    </row>
    <row r="66" spans="1:15" hidden="1" x14ac:dyDescent="0.25">
      <c r="A66" s="5">
        <f>VLOOKUP(C66,'Gemeinde ID'!B:C,2,FALSE)</f>
        <v>21016</v>
      </c>
      <c r="B66" s="7" t="s">
        <v>218</v>
      </c>
      <c r="C66" s="7" t="s">
        <v>217</v>
      </c>
      <c r="D66" s="5">
        <v>0</v>
      </c>
      <c r="E66" s="7" t="s">
        <v>233</v>
      </c>
      <c r="F66" s="5">
        <v>70</v>
      </c>
      <c r="G66" s="5">
        <v>66</v>
      </c>
      <c r="H66" s="5">
        <v>72</v>
      </c>
      <c r="I66" s="5">
        <v>76</v>
      </c>
      <c r="J66" s="5">
        <v>76</v>
      </c>
      <c r="K66" s="5">
        <v>75</v>
      </c>
      <c r="L66" s="5">
        <v>76</v>
      </c>
      <c r="M66" s="5">
        <v>77</v>
      </c>
      <c r="N66" s="5">
        <v>82</v>
      </c>
      <c r="O66" s="5">
        <v>82</v>
      </c>
    </row>
    <row r="67" spans="1:15" x14ac:dyDescent="0.25">
      <c r="A67" s="5">
        <f>VLOOKUP(C67,'Gemeinde ID'!B:C,2,FALSE)</f>
        <v>21082</v>
      </c>
      <c r="B67" s="7" t="s">
        <v>236</v>
      </c>
      <c r="C67" s="7" t="s">
        <v>242</v>
      </c>
      <c r="D67" s="5">
        <v>19</v>
      </c>
      <c r="E67" s="7" t="s">
        <v>242</v>
      </c>
      <c r="F67" s="5">
        <v>43</v>
      </c>
      <c r="G67" s="5">
        <v>43</v>
      </c>
      <c r="H67" s="5">
        <v>42</v>
      </c>
      <c r="I67" s="5">
        <v>41</v>
      </c>
      <c r="J67" s="5">
        <v>42</v>
      </c>
      <c r="K67" s="5">
        <v>41</v>
      </c>
      <c r="L67" s="5">
        <v>42</v>
      </c>
      <c r="M67" s="5">
        <v>44</v>
      </c>
      <c r="N67" s="5">
        <v>46</v>
      </c>
      <c r="O67" s="5">
        <v>45</v>
      </c>
    </row>
    <row r="68" spans="1:15" x14ac:dyDescent="0.25">
      <c r="A68" s="5">
        <f>VLOOKUP(C68,'Gemeinde ID'!B:C,2,FALSE)</f>
        <v>21117</v>
      </c>
      <c r="B68" s="7" t="s">
        <v>236</v>
      </c>
      <c r="C68" s="7" t="s">
        <v>285</v>
      </c>
      <c r="D68" s="5">
        <v>20</v>
      </c>
      <c r="E68" s="7" t="s">
        <v>285</v>
      </c>
      <c r="F68" s="5">
        <v>47</v>
      </c>
      <c r="G68" s="5">
        <v>46</v>
      </c>
      <c r="H68" s="5">
        <v>45</v>
      </c>
      <c r="I68" s="5">
        <v>44</v>
      </c>
      <c r="J68" s="5">
        <v>42</v>
      </c>
      <c r="K68" s="5">
        <v>39</v>
      </c>
      <c r="L68" s="5">
        <v>41</v>
      </c>
      <c r="M68" s="5">
        <v>43</v>
      </c>
      <c r="N68" s="5">
        <v>45</v>
      </c>
      <c r="O68" s="5">
        <v>45</v>
      </c>
    </row>
    <row r="69" spans="1:15" x14ac:dyDescent="0.25">
      <c r="A69" s="5">
        <f>VLOOKUP(C69,'Gemeinde ID'!B:C,2,FALSE)</f>
        <v>21006</v>
      </c>
      <c r="B69" s="7" t="s">
        <v>236</v>
      </c>
      <c r="C69" s="7" t="s">
        <v>235</v>
      </c>
      <c r="D69" s="5">
        <v>21</v>
      </c>
      <c r="E69" s="7" t="s">
        <v>272</v>
      </c>
      <c r="F69" s="5">
        <v>38</v>
      </c>
      <c r="G69" s="5">
        <v>38</v>
      </c>
      <c r="H69" s="5">
        <v>41</v>
      </c>
      <c r="I69" s="5">
        <v>39</v>
      </c>
      <c r="J69" s="5">
        <v>36</v>
      </c>
      <c r="K69" s="5">
        <v>34</v>
      </c>
      <c r="L69" s="5">
        <v>39</v>
      </c>
      <c r="M69" s="5">
        <v>39</v>
      </c>
      <c r="N69" s="5">
        <v>39</v>
      </c>
      <c r="O69" s="5">
        <v>40</v>
      </c>
    </row>
    <row r="70" spans="1:15" hidden="1" x14ac:dyDescent="0.25">
      <c r="A70" s="5">
        <f>VLOOKUP(C70,'Gemeinde ID'!B:C,2,FALSE)</f>
        <v>21035</v>
      </c>
      <c r="B70" s="7" t="s">
        <v>74</v>
      </c>
      <c r="C70" s="7" t="s">
        <v>77</v>
      </c>
      <c r="D70" s="5">
        <v>23</v>
      </c>
      <c r="E70" s="7" t="s">
        <v>77</v>
      </c>
      <c r="F70" s="5">
        <v>46</v>
      </c>
      <c r="G70" s="5">
        <v>45</v>
      </c>
      <c r="H70" s="5">
        <v>41</v>
      </c>
      <c r="I70" s="5">
        <v>42</v>
      </c>
      <c r="J70" s="5">
        <v>39</v>
      </c>
      <c r="K70" s="5">
        <v>40</v>
      </c>
      <c r="L70" s="5">
        <v>40</v>
      </c>
      <c r="M70" s="5">
        <v>36</v>
      </c>
      <c r="N70" s="5">
        <v>37</v>
      </c>
      <c r="O70" s="5">
        <v>37</v>
      </c>
    </row>
    <row r="71" spans="1:15" hidden="1" x14ac:dyDescent="0.25">
      <c r="A71" s="5">
        <f>VLOOKUP(C71,'Gemeinde ID'!B:C,2,FALSE)</f>
        <v>21036</v>
      </c>
      <c r="B71" s="7" t="s">
        <v>150</v>
      </c>
      <c r="C71" s="7" t="s">
        <v>151</v>
      </c>
      <c r="D71" s="5">
        <v>11</v>
      </c>
      <c r="E71" s="7" t="s">
        <v>151</v>
      </c>
      <c r="F71" s="5">
        <v>43</v>
      </c>
      <c r="G71" s="5">
        <v>41</v>
      </c>
      <c r="H71" s="5">
        <v>41</v>
      </c>
      <c r="I71" s="5">
        <v>38</v>
      </c>
      <c r="J71" s="5">
        <v>38</v>
      </c>
      <c r="K71" s="5">
        <v>40</v>
      </c>
      <c r="L71" s="5">
        <v>42</v>
      </c>
      <c r="M71" s="5">
        <v>40</v>
      </c>
      <c r="N71" s="5">
        <v>42</v>
      </c>
      <c r="O71" s="5">
        <v>42</v>
      </c>
    </row>
    <row r="72" spans="1:15" hidden="1" x14ac:dyDescent="0.25">
      <c r="A72" s="5">
        <f>VLOOKUP(C72,'Gemeinde ID'!B:C,2,FALSE)</f>
        <v>21027</v>
      </c>
      <c r="B72" s="7" t="s">
        <v>150</v>
      </c>
      <c r="C72" s="7" t="s">
        <v>152</v>
      </c>
      <c r="D72" s="5">
        <v>14</v>
      </c>
      <c r="E72" s="7" t="s">
        <v>152</v>
      </c>
      <c r="F72" s="5">
        <v>36</v>
      </c>
      <c r="G72" s="5">
        <v>39</v>
      </c>
      <c r="H72" s="5">
        <v>38</v>
      </c>
      <c r="I72" s="5">
        <v>40</v>
      </c>
      <c r="J72" s="5">
        <v>41</v>
      </c>
      <c r="K72" s="5">
        <v>43</v>
      </c>
      <c r="L72" s="5">
        <v>42</v>
      </c>
      <c r="M72" s="5">
        <v>42</v>
      </c>
      <c r="N72" s="5">
        <v>38</v>
      </c>
      <c r="O72" s="5">
        <v>38</v>
      </c>
    </row>
    <row r="73" spans="1:15" hidden="1" x14ac:dyDescent="0.25">
      <c r="A73" s="5">
        <f>VLOOKUP(C73,'Gemeinde ID'!B:C,2,FALSE)</f>
        <v>21027</v>
      </c>
      <c r="B73" s="7" t="s">
        <v>150</v>
      </c>
      <c r="C73" s="7" t="s">
        <v>152</v>
      </c>
      <c r="D73" s="5">
        <v>15</v>
      </c>
      <c r="E73" s="7" t="s">
        <v>162</v>
      </c>
      <c r="F73" s="5">
        <v>45</v>
      </c>
      <c r="G73" s="5">
        <v>43</v>
      </c>
      <c r="H73" s="5">
        <v>43</v>
      </c>
      <c r="I73" s="5">
        <v>42</v>
      </c>
      <c r="J73" s="5">
        <v>43</v>
      </c>
      <c r="K73" s="5">
        <v>40</v>
      </c>
      <c r="L73" s="5">
        <v>43</v>
      </c>
      <c r="M73" s="5">
        <v>44</v>
      </c>
      <c r="N73" s="5">
        <v>40</v>
      </c>
      <c r="O73" s="5">
        <v>39</v>
      </c>
    </row>
    <row r="74" spans="1:15" hidden="1" x14ac:dyDescent="0.25">
      <c r="A74" s="5">
        <f>VLOOKUP(C74,'Gemeinde ID'!B:C,2,FALSE)</f>
        <v>21027</v>
      </c>
      <c r="B74" s="7" t="s">
        <v>150</v>
      </c>
      <c r="C74" s="7" t="s">
        <v>152</v>
      </c>
      <c r="D74" s="5">
        <v>16</v>
      </c>
      <c r="E74" s="7" t="s">
        <v>166</v>
      </c>
      <c r="F74" s="5">
        <v>44</v>
      </c>
      <c r="G74" s="5">
        <v>46</v>
      </c>
      <c r="H74" s="5">
        <v>45</v>
      </c>
      <c r="I74" s="5">
        <v>44</v>
      </c>
      <c r="J74" s="5">
        <v>45</v>
      </c>
      <c r="K74" s="5">
        <v>46</v>
      </c>
      <c r="L74" s="5">
        <v>51</v>
      </c>
      <c r="M74" s="5">
        <v>45</v>
      </c>
      <c r="N74" s="5">
        <v>46</v>
      </c>
      <c r="O74" s="5">
        <v>46</v>
      </c>
    </row>
    <row r="75" spans="1:15" hidden="1" x14ac:dyDescent="0.25">
      <c r="A75" s="5">
        <f>VLOOKUP(C75,'Gemeinde ID'!B:C,2,FALSE)</f>
        <v>21027</v>
      </c>
      <c r="B75" s="7" t="s">
        <v>150</v>
      </c>
      <c r="C75" s="7" t="s">
        <v>152</v>
      </c>
      <c r="D75" s="5">
        <v>17</v>
      </c>
      <c r="E75" s="7" t="s">
        <v>155</v>
      </c>
      <c r="F75" s="5">
        <v>44</v>
      </c>
      <c r="G75" s="5">
        <v>45</v>
      </c>
      <c r="H75" s="5">
        <v>48</v>
      </c>
      <c r="I75" s="5">
        <v>50</v>
      </c>
      <c r="J75" s="5">
        <v>51</v>
      </c>
      <c r="K75" s="5">
        <v>50</v>
      </c>
      <c r="L75" s="5">
        <v>50</v>
      </c>
      <c r="M75" s="5">
        <v>51</v>
      </c>
      <c r="N75" s="5">
        <v>52</v>
      </c>
      <c r="O75" s="5">
        <v>48</v>
      </c>
    </row>
    <row r="76" spans="1:15" hidden="1" x14ac:dyDescent="0.25">
      <c r="A76" s="5">
        <f>VLOOKUP(C76,'Gemeinde ID'!B:C,2,FALSE)</f>
        <v>21109</v>
      </c>
      <c r="B76" s="7" t="s">
        <v>288</v>
      </c>
      <c r="C76" s="7" t="s">
        <v>304</v>
      </c>
      <c r="D76" s="5">
        <v>13</v>
      </c>
      <c r="E76" s="7" t="s">
        <v>303</v>
      </c>
      <c r="F76" s="5">
        <v>48</v>
      </c>
      <c r="G76" s="5">
        <v>46</v>
      </c>
      <c r="H76" s="5">
        <v>47</v>
      </c>
      <c r="I76" s="5">
        <v>48</v>
      </c>
      <c r="J76" s="5">
        <v>46</v>
      </c>
      <c r="K76" s="5">
        <v>45</v>
      </c>
      <c r="L76" s="5">
        <v>44</v>
      </c>
      <c r="M76" s="5">
        <v>43</v>
      </c>
      <c r="N76" s="5">
        <v>43</v>
      </c>
      <c r="O76" s="5">
        <v>45</v>
      </c>
    </row>
    <row r="77" spans="1:15" hidden="1" x14ac:dyDescent="0.25">
      <c r="A77" s="5">
        <f>VLOOKUP(C77,'Gemeinde ID'!B:C,2,FALSE)</f>
        <v>21109</v>
      </c>
      <c r="B77" s="7" t="s">
        <v>288</v>
      </c>
      <c r="C77" s="7" t="s">
        <v>304</v>
      </c>
      <c r="D77" s="5">
        <v>14</v>
      </c>
      <c r="E77" s="5" t="s">
        <v>307</v>
      </c>
      <c r="F77" s="5">
        <v>59</v>
      </c>
      <c r="G77" s="5">
        <v>59</v>
      </c>
      <c r="H77" s="5">
        <v>59</v>
      </c>
      <c r="I77" s="5">
        <v>58</v>
      </c>
      <c r="J77" s="5">
        <v>58</v>
      </c>
      <c r="K77" s="5">
        <v>55</v>
      </c>
      <c r="L77" s="5">
        <v>53</v>
      </c>
      <c r="M77" s="5">
        <v>56</v>
      </c>
      <c r="N77" s="5">
        <v>55</v>
      </c>
      <c r="O77" s="5">
        <v>51</v>
      </c>
    </row>
    <row r="78" spans="1:15" hidden="1" x14ac:dyDescent="0.25">
      <c r="A78" s="5">
        <f>VLOOKUP(C78,'Gemeinde ID'!B:C,2,FALSE)</f>
        <v>21109</v>
      </c>
      <c r="B78" s="7" t="s">
        <v>288</v>
      </c>
      <c r="C78" s="7" t="s">
        <v>304</v>
      </c>
      <c r="D78" s="5">
        <v>15</v>
      </c>
      <c r="E78" s="5" t="s">
        <v>306</v>
      </c>
      <c r="F78" s="5">
        <v>44</v>
      </c>
      <c r="G78" s="5">
        <v>43</v>
      </c>
      <c r="H78" s="5">
        <v>46</v>
      </c>
      <c r="I78" s="5">
        <v>48</v>
      </c>
      <c r="J78" s="5">
        <v>44</v>
      </c>
      <c r="K78" s="5">
        <v>45</v>
      </c>
      <c r="L78" s="5">
        <v>47</v>
      </c>
      <c r="M78" s="5">
        <v>49</v>
      </c>
      <c r="N78" s="5">
        <v>49</v>
      </c>
      <c r="O78" s="5">
        <v>52</v>
      </c>
    </row>
    <row r="79" spans="1:15" hidden="1" x14ac:dyDescent="0.25">
      <c r="A79" s="5">
        <f>VLOOKUP(C79,'Gemeinde ID'!B:C,2,FALSE)</f>
        <v>21005</v>
      </c>
      <c r="B79" s="7" t="s">
        <v>74</v>
      </c>
      <c r="C79" s="7" t="s">
        <v>81</v>
      </c>
      <c r="D79" s="5">
        <v>1</v>
      </c>
      <c r="E79" s="7" t="s">
        <v>81</v>
      </c>
      <c r="F79" s="5">
        <v>39</v>
      </c>
      <c r="G79" s="5">
        <v>36</v>
      </c>
      <c r="H79" s="5">
        <v>34</v>
      </c>
      <c r="I79" s="5">
        <v>35</v>
      </c>
      <c r="J79" s="5">
        <v>41</v>
      </c>
      <c r="K79" s="5">
        <v>41</v>
      </c>
      <c r="L79" s="5">
        <v>41</v>
      </c>
      <c r="M79" s="5">
        <v>41</v>
      </c>
      <c r="N79" s="5">
        <v>41</v>
      </c>
      <c r="O79" s="5">
        <v>41</v>
      </c>
    </row>
    <row r="80" spans="1:15" hidden="1" x14ac:dyDescent="0.25">
      <c r="A80" s="5">
        <f>VLOOKUP(C80,'Gemeinde ID'!B:C,2,FALSE)</f>
        <v>21077</v>
      </c>
      <c r="B80" s="7" t="s">
        <v>288</v>
      </c>
      <c r="C80" s="7" t="s">
        <v>294</v>
      </c>
      <c r="D80" s="5">
        <v>1</v>
      </c>
      <c r="E80" s="7" t="s">
        <v>294</v>
      </c>
      <c r="F80" s="5">
        <v>67</v>
      </c>
      <c r="G80" s="5">
        <v>63</v>
      </c>
      <c r="H80" s="5">
        <v>68</v>
      </c>
      <c r="I80" s="5">
        <v>66</v>
      </c>
      <c r="J80" s="5">
        <v>65</v>
      </c>
      <c r="K80" s="5">
        <v>67</v>
      </c>
      <c r="L80" s="5">
        <v>66</v>
      </c>
      <c r="M80" s="5">
        <v>64</v>
      </c>
      <c r="N80" s="5">
        <v>68</v>
      </c>
      <c r="O80" s="5">
        <v>66</v>
      </c>
    </row>
    <row r="81" spans="1:15" hidden="1" x14ac:dyDescent="0.25">
      <c r="A81" s="5">
        <f>VLOOKUP(C81,'Gemeinde ID'!B:C,2,FALSE)</f>
        <v>21077</v>
      </c>
      <c r="B81" s="7" t="s">
        <v>288</v>
      </c>
      <c r="C81" s="7" t="s">
        <v>294</v>
      </c>
      <c r="D81" s="5">
        <v>2</v>
      </c>
      <c r="E81" s="5" t="s">
        <v>312</v>
      </c>
      <c r="F81" s="5">
        <v>37</v>
      </c>
      <c r="G81" s="5">
        <v>34</v>
      </c>
      <c r="H81" s="5">
        <v>34</v>
      </c>
      <c r="I81" s="5">
        <v>35</v>
      </c>
      <c r="J81" s="5">
        <v>35</v>
      </c>
      <c r="K81" s="5">
        <v>39</v>
      </c>
      <c r="L81" s="5">
        <v>36</v>
      </c>
      <c r="M81" s="5">
        <v>35</v>
      </c>
      <c r="N81" s="5">
        <v>36</v>
      </c>
      <c r="O81" s="5">
        <v>37</v>
      </c>
    </row>
    <row r="82" spans="1:15" hidden="1" x14ac:dyDescent="0.25">
      <c r="A82" s="5">
        <f>VLOOKUP(C82,'Gemeinde ID'!B:C,2,FALSE)</f>
        <v>21077</v>
      </c>
      <c r="B82" s="7" t="s">
        <v>288</v>
      </c>
      <c r="C82" s="7" t="s">
        <v>294</v>
      </c>
      <c r="D82" s="5">
        <v>3</v>
      </c>
      <c r="E82" s="5" t="s">
        <v>310</v>
      </c>
      <c r="F82" s="5">
        <v>49</v>
      </c>
      <c r="G82" s="5">
        <v>49</v>
      </c>
      <c r="H82" s="5">
        <v>51</v>
      </c>
      <c r="I82" s="5">
        <v>52</v>
      </c>
      <c r="J82" s="5">
        <v>52</v>
      </c>
      <c r="K82" s="5">
        <v>54</v>
      </c>
      <c r="L82" s="5">
        <v>54</v>
      </c>
      <c r="M82" s="5">
        <v>54</v>
      </c>
      <c r="N82" s="5">
        <v>56</v>
      </c>
      <c r="O82" s="5">
        <v>54</v>
      </c>
    </row>
    <row r="83" spans="1:15" hidden="1" x14ac:dyDescent="0.25">
      <c r="A83" s="5">
        <f>VLOOKUP(C83,'Gemeinde ID'!B:C,2,FALSE)</f>
        <v>21086</v>
      </c>
      <c r="B83" s="6" t="s">
        <v>2</v>
      </c>
      <c r="C83" s="6" t="s">
        <v>7</v>
      </c>
      <c r="D83" s="5">
        <v>18</v>
      </c>
      <c r="E83" s="6" t="s">
        <v>44</v>
      </c>
      <c r="F83" s="5">
        <v>66</v>
      </c>
      <c r="G83" s="5">
        <v>64</v>
      </c>
      <c r="H83" s="5">
        <v>64</v>
      </c>
      <c r="I83" s="5">
        <v>66</v>
      </c>
      <c r="J83" s="5">
        <v>68</v>
      </c>
      <c r="K83" s="5">
        <v>60</v>
      </c>
      <c r="L83" s="5">
        <v>60</v>
      </c>
      <c r="M83" s="5">
        <v>59</v>
      </c>
      <c r="N83" s="5">
        <v>61</v>
      </c>
      <c r="O83" s="5">
        <v>60</v>
      </c>
    </row>
    <row r="84" spans="1:15" hidden="1" x14ac:dyDescent="0.25">
      <c r="A84" s="5">
        <f>VLOOKUP(C84,'Gemeinde ID'!B:C,2,FALSE)</f>
        <v>21086</v>
      </c>
      <c r="B84" s="6" t="s">
        <v>2</v>
      </c>
      <c r="C84" s="6" t="s">
        <v>7</v>
      </c>
      <c r="D84" s="6">
        <v>19</v>
      </c>
      <c r="E84" s="6" t="s">
        <v>6</v>
      </c>
      <c r="F84" s="5">
        <v>44</v>
      </c>
      <c r="G84" s="5">
        <v>47</v>
      </c>
      <c r="H84" s="5">
        <v>43</v>
      </c>
      <c r="I84" s="5">
        <v>45</v>
      </c>
      <c r="J84" s="5">
        <v>45</v>
      </c>
      <c r="K84" s="5">
        <v>48</v>
      </c>
      <c r="L84" s="5">
        <v>49</v>
      </c>
      <c r="M84" s="5">
        <v>50</v>
      </c>
      <c r="N84" s="5">
        <v>49</v>
      </c>
      <c r="O84" s="5">
        <v>49</v>
      </c>
    </row>
    <row r="85" spans="1:15" hidden="1" x14ac:dyDescent="0.25">
      <c r="A85" s="5">
        <f>VLOOKUP(C85,'Gemeinde ID'!B:C,2,FALSE)</f>
        <v>21086</v>
      </c>
      <c r="B85" s="6" t="s">
        <v>2</v>
      </c>
      <c r="C85" s="6" t="s">
        <v>7</v>
      </c>
      <c r="D85" s="5">
        <v>20</v>
      </c>
      <c r="E85" s="6" t="s">
        <v>42</v>
      </c>
      <c r="F85" s="5">
        <v>57</v>
      </c>
      <c r="G85" s="5">
        <v>59</v>
      </c>
      <c r="H85" s="5">
        <v>57</v>
      </c>
      <c r="I85" s="5">
        <v>57</v>
      </c>
      <c r="J85" s="5">
        <v>57</v>
      </c>
      <c r="K85" s="5">
        <v>60</v>
      </c>
      <c r="L85" s="5">
        <v>56</v>
      </c>
      <c r="M85" s="5">
        <v>55</v>
      </c>
      <c r="N85" s="5">
        <v>55</v>
      </c>
      <c r="O85" s="5">
        <v>56</v>
      </c>
    </row>
    <row r="86" spans="1:15" hidden="1" x14ac:dyDescent="0.25">
      <c r="A86" s="5">
        <f>VLOOKUP(C86,'Gemeinde ID'!B:C,2,FALSE)</f>
        <v>21086</v>
      </c>
      <c r="B86" s="6" t="s">
        <v>2</v>
      </c>
      <c r="C86" s="6" t="s">
        <v>7</v>
      </c>
      <c r="D86" s="5">
        <v>21</v>
      </c>
      <c r="E86" s="6" t="s">
        <v>39</v>
      </c>
      <c r="F86" s="5">
        <v>42</v>
      </c>
      <c r="G86" s="5">
        <v>43</v>
      </c>
      <c r="H86" s="5">
        <v>41</v>
      </c>
      <c r="I86" s="5">
        <v>45</v>
      </c>
      <c r="J86" s="5">
        <v>44</v>
      </c>
      <c r="K86" s="5">
        <v>46</v>
      </c>
      <c r="L86" s="5">
        <v>42</v>
      </c>
      <c r="M86" s="5">
        <v>43</v>
      </c>
      <c r="N86" s="5">
        <v>43</v>
      </c>
      <c r="O86" s="5">
        <v>43</v>
      </c>
    </row>
    <row r="87" spans="1:15" hidden="1" x14ac:dyDescent="0.25">
      <c r="A87" s="5">
        <f>VLOOKUP(C87,'Gemeinde ID'!B:C,2,FALSE)</f>
        <v>21004</v>
      </c>
      <c r="B87" s="6" t="s">
        <v>2</v>
      </c>
      <c r="C87" s="6" t="s">
        <v>14</v>
      </c>
      <c r="D87" s="5">
        <v>22</v>
      </c>
      <c r="E87" s="6" t="s">
        <v>52</v>
      </c>
      <c r="F87" s="5">
        <v>61</v>
      </c>
      <c r="G87" s="5">
        <v>60</v>
      </c>
      <c r="H87" s="5">
        <v>62</v>
      </c>
      <c r="I87" s="5">
        <v>69</v>
      </c>
      <c r="J87" s="5">
        <v>66</v>
      </c>
      <c r="K87" s="5">
        <v>71</v>
      </c>
      <c r="L87" s="5">
        <v>68</v>
      </c>
      <c r="M87" s="5">
        <v>62</v>
      </c>
      <c r="N87" s="5">
        <v>68</v>
      </c>
      <c r="O87" s="5">
        <v>64</v>
      </c>
    </row>
    <row r="88" spans="1:15" hidden="1" x14ac:dyDescent="0.25">
      <c r="A88" s="5">
        <f>VLOOKUP(C88,'Gemeinde ID'!B:C,2,FALSE)</f>
        <v>21004</v>
      </c>
      <c r="B88" s="6" t="s">
        <v>2</v>
      </c>
      <c r="C88" s="6" t="s">
        <v>14</v>
      </c>
      <c r="D88" s="5">
        <v>23</v>
      </c>
      <c r="E88" s="6" t="s">
        <v>13</v>
      </c>
      <c r="F88" s="5">
        <v>28</v>
      </c>
      <c r="G88" s="5">
        <v>26</v>
      </c>
      <c r="H88" s="5">
        <v>24</v>
      </c>
      <c r="I88" s="5">
        <v>27</v>
      </c>
      <c r="J88" s="5">
        <v>27</v>
      </c>
      <c r="K88" s="5">
        <v>28</v>
      </c>
      <c r="L88" s="5">
        <v>29</v>
      </c>
      <c r="M88" s="5">
        <v>35</v>
      </c>
      <c r="N88" s="5">
        <v>36</v>
      </c>
      <c r="O88" s="5">
        <v>35</v>
      </c>
    </row>
    <row r="89" spans="1:15" hidden="1" x14ac:dyDescent="0.25">
      <c r="A89" s="5">
        <f>VLOOKUP(C89,'Gemeinde ID'!B:C,2,FALSE)</f>
        <v>21004</v>
      </c>
      <c r="B89" s="6" t="s">
        <v>2</v>
      </c>
      <c r="C89" s="6" t="s">
        <v>14</v>
      </c>
      <c r="D89" s="5">
        <v>24</v>
      </c>
      <c r="E89" s="6" t="s">
        <v>16</v>
      </c>
      <c r="F89" s="5">
        <v>34</v>
      </c>
      <c r="G89" s="5">
        <v>34</v>
      </c>
      <c r="H89" s="5">
        <v>36</v>
      </c>
      <c r="I89" s="5">
        <v>34</v>
      </c>
      <c r="J89" s="5">
        <v>33</v>
      </c>
      <c r="K89" s="5">
        <v>30</v>
      </c>
      <c r="L89" s="5">
        <v>28</v>
      </c>
      <c r="M89" s="5">
        <v>28</v>
      </c>
      <c r="N89" s="5">
        <v>31</v>
      </c>
      <c r="O89" s="5">
        <v>31</v>
      </c>
    </row>
    <row r="90" spans="1:15" hidden="1" x14ac:dyDescent="0.25">
      <c r="A90" s="5">
        <f>VLOOKUP(C90,'Gemeinde ID'!B:C,2,FALSE)</f>
        <v>21004</v>
      </c>
      <c r="B90" s="6" t="s">
        <v>2</v>
      </c>
      <c r="C90" s="6" t="s">
        <v>14</v>
      </c>
      <c r="D90" s="5">
        <v>25</v>
      </c>
      <c r="E90" s="6" t="s">
        <v>17</v>
      </c>
      <c r="F90" s="5">
        <v>58</v>
      </c>
      <c r="G90" s="5">
        <v>56</v>
      </c>
      <c r="H90" s="5">
        <v>57</v>
      </c>
      <c r="I90" s="5">
        <v>57</v>
      </c>
      <c r="J90" s="5">
        <v>63</v>
      </c>
      <c r="K90" s="5">
        <v>60</v>
      </c>
      <c r="L90" s="5">
        <v>61</v>
      </c>
      <c r="M90" s="5">
        <v>56</v>
      </c>
      <c r="N90" s="5">
        <v>61</v>
      </c>
      <c r="O90" s="5">
        <v>60</v>
      </c>
    </row>
    <row r="91" spans="1:15" hidden="1" x14ac:dyDescent="0.25">
      <c r="A91" s="5">
        <f>VLOOKUP(C91,'Gemeinde ID'!B:C,2,FALSE)</f>
        <v>21004</v>
      </c>
      <c r="B91" s="6" t="s">
        <v>2</v>
      </c>
      <c r="C91" s="6" t="s">
        <v>14</v>
      </c>
      <c r="D91" s="5">
        <v>26</v>
      </c>
      <c r="E91" s="6" t="s">
        <v>31</v>
      </c>
      <c r="F91" s="5">
        <v>20</v>
      </c>
      <c r="G91" s="5">
        <v>18</v>
      </c>
      <c r="H91" s="5">
        <v>21</v>
      </c>
      <c r="I91" s="5">
        <v>22</v>
      </c>
      <c r="J91" s="5">
        <v>23</v>
      </c>
      <c r="K91" s="5">
        <v>23</v>
      </c>
      <c r="L91" s="5">
        <v>23</v>
      </c>
      <c r="M91" s="5">
        <v>22</v>
      </c>
      <c r="N91" s="5">
        <v>22</v>
      </c>
      <c r="O91" s="5">
        <v>23</v>
      </c>
    </row>
    <row r="92" spans="1:15" hidden="1" x14ac:dyDescent="0.25">
      <c r="A92" s="5">
        <f>VLOOKUP(C92,'Gemeinde ID'!B:C,2,FALSE)</f>
        <v>21004</v>
      </c>
      <c r="B92" s="6" t="s">
        <v>2</v>
      </c>
      <c r="C92" s="6" t="s">
        <v>14</v>
      </c>
      <c r="D92" s="5">
        <v>27</v>
      </c>
      <c r="E92" s="6" t="s">
        <v>34</v>
      </c>
      <c r="F92" s="5">
        <v>11</v>
      </c>
      <c r="G92" s="5">
        <v>12</v>
      </c>
      <c r="H92" s="5">
        <v>12</v>
      </c>
      <c r="I92" s="5">
        <v>12</v>
      </c>
      <c r="J92" s="5">
        <v>12</v>
      </c>
      <c r="K92" s="5">
        <v>13</v>
      </c>
      <c r="L92" s="5">
        <v>13</v>
      </c>
      <c r="M92" s="5">
        <v>17</v>
      </c>
      <c r="N92" s="5">
        <v>17</v>
      </c>
      <c r="O92" s="5">
        <v>17</v>
      </c>
    </row>
    <row r="93" spans="1:15" hidden="1" x14ac:dyDescent="0.25">
      <c r="A93" s="5">
        <f>VLOOKUP(C93,'Gemeinde ID'!B:C,2,FALSE)</f>
        <v>21004</v>
      </c>
      <c r="B93" s="6" t="s">
        <v>2</v>
      </c>
      <c r="C93" s="6" t="s">
        <v>14</v>
      </c>
      <c r="D93" s="5">
        <v>28</v>
      </c>
      <c r="E93" s="6" t="s">
        <v>40</v>
      </c>
      <c r="F93" s="5">
        <v>19</v>
      </c>
      <c r="G93" s="5">
        <v>22</v>
      </c>
      <c r="H93" s="5">
        <v>21</v>
      </c>
      <c r="I93" s="5">
        <v>21</v>
      </c>
      <c r="J93" s="5">
        <v>22</v>
      </c>
      <c r="K93" s="5">
        <v>24</v>
      </c>
      <c r="L93" s="5">
        <v>24</v>
      </c>
      <c r="M93" s="5">
        <v>23</v>
      </c>
      <c r="N93" s="5">
        <v>23</v>
      </c>
      <c r="O93" s="5">
        <v>22</v>
      </c>
    </row>
    <row r="94" spans="1:15" hidden="1" x14ac:dyDescent="0.25">
      <c r="A94" s="5">
        <f>VLOOKUP(C94,'Gemeinde ID'!B:C,2,FALSE)</f>
        <v>21004</v>
      </c>
      <c r="B94" s="6" t="s">
        <v>2</v>
      </c>
      <c r="C94" s="6" t="s">
        <v>14</v>
      </c>
      <c r="D94" s="5">
        <v>29</v>
      </c>
      <c r="E94" s="6" t="s">
        <v>56</v>
      </c>
      <c r="F94" s="5">
        <v>52</v>
      </c>
      <c r="G94" s="5">
        <v>53</v>
      </c>
      <c r="H94" s="5">
        <v>54</v>
      </c>
      <c r="I94" s="5">
        <v>50</v>
      </c>
      <c r="J94" s="5">
        <v>49</v>
      </c>
      <c r="K94" s="5">
        <v>51</v>
      </c>
      <c r="L94" s="5">
        <v>51</v>
      </c>
      <c r="M94" s="5">
        <v>48</v>
      </c>
      <c r="N94" s="5">
        <v>44</v>
      </c>
      <c r="O94" s="5">
        <v>43</v>
      </c>
    </row>
    <row r="95" spans="1:15" hidden="1" x14ac:dyDescent="0.25">
      <c r="A95" s="5">
        <f>VLOOKUP(C95,'Gemeinde ID'!B:C,2,FALSE)</f>
        <v>21004</v>
      </c>
      <c r="B95" s="6" t="s">
        <v>2</v>
      </c>
      <c r="C95" s="6" t="s">
        <v>14</v>
      </c>
      <c r="D95" s="5">
        <v>30</v>
      </c>
      <c r="E95" s="6" t="s">
        <v>65</v>
      </c>
      <c r="F95" s="5">
        <v>23</v>
      </c>
      <c r="G95" s="5">
        <v>21</v>
      </c>
      <c r="H95" s="5">
        <v>25</v>
      </c>
      <c r="I95" s="5">
        <v>25</v>
      </c>
      <c r="J95" s="5">
        <v>22</v>
      </c>
      <c r="K95" s="5">
        <v>22</v>
      </c>
      <c r="L95" s="5">
        <v>22</v>
      </c>
      <c r="M95" s="5">
        <v>23</v>
      </c>
      <c r="N95" s="5">
        <v>21</v>
      </c>
      <c r="O95" s="5">
        <v>22</v>
      </c>
    </row>
    <row r="96" spans="1:15" hidden="1" x14ac:dyDescent="0.25">
      <c r="A96" s="5">
        <f>VLOOKUP(C96,'Gemeinde ID'!B:C,2,FALSE)</f>
        <v>21019</v>
      </c>
      <c r="B96" s="6" t="s">
        <v>2</v>
      </c>
      <c r="C96" s="6" t="s">
        <v>27</v>
      </c>
      <c r="D96" s="5">
        <v>31</v>
      </c>
      <c r="E96" s="6" t="s">
        <v>46</v>
      </c>
      <c r="F96" s="5">
        <v>41</v>
      </c>
      <c r="G96" s="5">
        <v>39</v>
      </c>
      <c r="H96" s="5">
        <v>40</v>
      </c>
      <c r="I96" s="5">
        <v>40</v>
      </c>
      <c r="J96" s="5">
        <v>42</v>
      </c>
      <c r="K96" s="5">
        <v>43</v>
      </c>
      <c r="L96" s="5">
        <v>41</v>
      </c>
      <c r="M96" s="5">
        <v>39</v>
      </c>
      <c r="N96" s="5">
        <v>38</v>
      </c>
      <c r="O96" s="5">
        <v>39</v>
      </c>
    </row>
    <row r="97" spans="1:15" hidden="1" x14ac:dyDescent="0.25">
      <c r="A97" s="5">
        <f>VLOOKUP(C97,'Gemeinde ID'!B:C,2,FALSE)</f>
        <v>21019</v>
      </c>
      <c r="B97" s="6" t="s">
        <v>2</v>
      </c>
      <c r="C97" s="6" t="s">
        <v>27</v>
      </c>
      <c r="D97" s="5">
        <v>32</v>
      </c>
      <c r="E97" s="6" t="s">
        <v>53</v>
      </c>
      <c r="F97" s="5">
        <v>30</v>
      </c>
      <c r="G97" s="5">
        <v>28</v>
      </c>
      <c r="H97" s="5">
        <v>26</v>
      </c>
      <c r="I97" s="5">
        <v>24</v>
      </c>
      <c r="J97" s="5">
        <v>28</v>
      </c>
      <c r="K97" s="5">
        <v>30</v>
      </c>
      <c r="L97" s="5">
        <v>31</v>
      </c>
      <c r="M97" s="5">
        <v>32</v>
      </c>
      <c r="N97" s="5">
        <v>31</v>
      </c>
      <c r="O97" s="5">
        <v>32</v>
      </c>
    </row>
    <row r="98" spans="1:15" hidden="1" x14ac:dyDescent="0.25">
      <c r="A98" s="5">
        <f>VLOOKUP(C98,'Gemeinde ID'!B:C,2,FALSE)</f>
        <v>21018</v>
      </c>
      <c r="B98" s="7" t="s">
        <v>130</v>
      </c>
      <c r="C98" s="7" t="s">
        <v>343</v>
      </c>
      <c r="D98" s="5">
        <v>1</v>
      </c>
      <c r="E98" s="7" t="s">
        <v>138</v>
      </c>
      <c r="F98" s="5">
        <v>52</v>
      </c>
      <c r="G98" s="5">
        <v>52</v>
      </c>
      <c r="H98" s="5">
        <v>49</v>
      </c>
      <c r="I98" s="5">
        <v>51</v>
      </c>
      <c r="J98" s="5">
        <v>52</v>
      </c>
      <c r="K98" s="5">
        <v>53</v>
      </c>
      <c r="L98" s="5">
        <v>56</v>
      </c>
      <c r="M98" s="5">
        <v>56</v>
      </c>
      <c r="N98" s="5">
        <v>56</v>
      </c>
      <c r="O98" s="5">
        <v>60</v>
      </c>
    </row>
    <row r="99" spans="1:15" hidden="1" x14ac:dyDescent="0.25">
      <c r="A99" s="5">
        <f>VLOOKUP(C99,'Gemeinde ID'!B:C,2,FALSE)</f>
        <v>21018</v>
      </c>
      <c r="B99" s="7" t="s">
        <v>130</v>
      </c>
      <c r="C99" s="7" t="s">
        <v>343</v>
      </c>
      <c r="D99" s="5">
        <v>2</v>
      </c>
      <c r="E99" s="7" t="s">
        <v>132</v>
      </c>
      <c r="F99" s="5">
        <v>37</v>
      </c>
      <c r="G99" s="5">
        <v>37</v>
      </c>
      <c r="H99" s="5">
        <v>37</v>
      </c>
      <c r="I99" s="5">
        <v>36</v>
      </c>
      <c r="J99" s="5">
        <v>39</v>
      </c>
      <c r="K99" s="5">
        <v>37</v>
      </c>
      <c r="L99" s="5">
        <v>39</v>
      </c>
      <c r="M99" s="5">
        <v>38</v>
      </c>
      <c r="N99" s="5">
        <v>39</v>
      </c>
      <c r="O99" s="5">
        <v>37</v>
      </c>
    </row>
    <row r="100" spans="1:15" hidden="1" x14ac:dyDescent="0.25">
      <c r="A100" s="5">
        <f>VLOOKUP(C100,'Gemeinde ID'!B:C,2,FALSE)</f>
        <v>21018</v>
      </c>
      <c r="B100" s="7" t="s">
        <v>130</v>
      </c>
      <c r="C100" s="7" t="s">
        <v>343</v>
      </c>
      <c r="D100" s="5">
        <v>3</v>
      </c>
      <c r="E100" s="7" t="s">
        <v>145</v>
      </c>
      <c r="F100" s="5">
        <v>42</v>
      </c>
      <c r="G100" s="5">
        <v>41</v>
      </c>
      <c r="H100" s="5">
        <v>42</v>
      </c>
      <c r="I100" s="5">
        <v>41</v>
      </c>
      <c r="J100" s="5">
        <v>38</v>
      </c>
      <c r="K100" s="5">
        <v>41</v>
      </c>
      <c r="L100" s="5">
        <v>38</v>
      </c>
      <c r="M100" s="5">
        <v>39</v>
      </c>
      <c r="N100" s="5">
        <v>41</v>
      </c>
      <c r="O100" s="5">
        <v>39</v>
      </c>
    </row>
    <row r="101" spans="1:15" hidden="1" x14ac:dyDescent="0.25">
      <c r="A101" s="5">
        <f>VLOOKUP(C101,'Gemeinde ID'!B:C,2,FALSE)</f>
        <v>21019</v>
      </c>
      <c r="B101" s="6" t="s">
        <v>2</v>
      </c>
      <c r="C101" s="6" t="s">
        <v>27</v>
      </c>
      <c r="D101" s="5">
        <v>33</v>
      </c>
      <c r="E101" s="6" t="s">
        <v>27</v>
      </c>
      <c r="F101" s="5">
        <v>53</v>
      </c>
      <c r="G101" s="5">
        <v>49</v>
      </c>
      <c r="H101" s="5">
        <v>50</v>
      </c>
      <c r="I101" s="5">
        <v>51</v>
      </c>
      <c r="J101" s="5">
        <v>52</v>
      </c>
      <c r="K101" s="5">
        <v>51</v>
      </c>
      <c r="L101" s="5">
        <v>51</v>
      </c>
      <c r="M101" s="5">
        <v>53</v>
      </c>
      <c r="N101" s="5">
        <v>53</v>
      </c>
      <c r="O101" s="5">
        <v>54</v>
      </c>
    </row>
    <row r="102" spans="1:15" hidden="1" x14ac:dyDescent="0.25">
      <c r="A102" s="5">
        <f>VLOOKUP(C102,'Gemeinde ID'!B:C,2,FALSE)</f>
        <v>21019</v>
      </c>
      <c r="B102" s="6" t="s">
        <v>2</v>
      </c>
      <c r="C102" s="6" t="s">
        <v>27</v>
      </c>
      <c r="D102" s="5">
        <v>34</v>
      </c>
      <c r="E102" s="6" t="s">
        <v>45</v>
      </c>
      <c r="F102" s="5">
        <v>39</v>
      </c>
      <c r="G102" s="5">
        <v>39</v>
      </c>
      <c r="H102" s="5">
        <v>42</v>
      </c>
      <c r="I102" s="5">
        <v>43</v>
      </c>
      <c r="J102" s="5">
        <v>44</v>
      </c>
      <c r="K102" s="5">
        <v>46</v>
      </c>
      <c r="L102" s="5">
        <v>47</v>
      </c>
      <c r="M102" s="5">
        <v>46</v>
      </c>
      <c r="N102" s="5">
        <v>46</v>
      </c>
      <c r="O102" s="5">
        <v>47</v>
      </c>
    </row>
    <row r="103" spans="1:15" hidden="1" x14ac:dyDescent="0.25">
      <c r="A103" s="5">
        <f>VLOOKUP(C103,'Gemeinde ID'!B:C,2,FALSE)</f>
        <v>21019</v>
      </c>
      <c r="B103" s="6" t="s">
        <v>2</v>
      </c>
      <c r="C103" s="6" t="s">
        <v>27</v>
      </c>
      <c r="D103" s="5">
        <v>35</v>
      </c>
      <c r="E103" s="6" t="s">
        <v>59</v>
      </c>
      <c r="F103" s="5">
        <v>18</v>
      </c>
      <c r="G103" s="5">
        <v>18</v>
      </c>
      <c r="H103" s="5">
        <v>16</v>
      </c>
      <c r="I103" s="5">
        <v>16</v>
      </c>
      <c r="J103" s="5">
        <v>15</v>
      </c>
      <c r="K103" s="5">
        <v>16</v>
      </c>
      <c r="L103" s="5">
        <v>16</v>
      </c>
      <c r="M103" s="5">
        <v>22</v>
      </c>
      <c r="N103" s="5">
        <v>21</v>
      </c>
      <c r="O103" s="5">
        <v>21</v>
      </c>
    </row>
    <row r="104" spans="1:15" hidden="1" x14ac:dyDescent="0.25">
      <c r="A104" s="5">
        <f>VLOOKUP(C104,'Gemeinde ID'!B:C,2,FALSE)</f>
        <v>21019</v>
      </c>
      <c r="B104" s="6" t="s">
        <v>2</v>
      </c>
      <c r="C104" s="6" t="s">
        <v>27</v>
      </c>
      <c r="D104" s="5">
        <v>36</v>
      </c>
      <c r="E104" s="6" t="s">
        <v>55</v>
      </c>
      <c r="F104" s="5">
        <v>35</v>
      </c>
      <c r="G104" s="5">
        <v>35</v>
      </c>
      <c r="H104" s="5">
        <v>35</v>
      </c>
      <c r="I104" s="5">
        <v>37</v>
      </c>
      <c r="J104" s="5">
        <v>35</v>
      </c>
      <c r="K104" s="5">
        <v>36</v>
      </c>
      <c r="L104" s="5">
        <v>34</v>
      </c>
      <c r="M104" s="5">
        <v>30</v>
      </c>
      <c r="N104" s="5">
        <v>29</v>
      </c>
      <c r="O104" s="5">
        <v>30</v>
      </c>
    </row>
    <row r="105" spans="1:15" hidden="1" x14ac:dyDescent="0.25">
      <c r="A105" s="5">
        <f>VLOOKUP(C105,'Gemeinde ID'!B:C,2,FALSE)</f>
        <v>21031</v>
      </c>
      <c r="B105" s="6" t="s">
        <v>2</v>
      </c>
      <c r="C105" s="6" t="s">
        <v>62</v>
      </c>
      <c r="D105" s="6">
        <v>37</v>
      </c>
      <c r="E105" s="6" t="s">
        <v>68</v>
      </c>
      <c r="F105" s="5">
        <v>54</v>
      </c>
      <c r="G105" s="5">
        <v>52</v>
      </c>
      <c r="H105" s="5">
        <v>48</v>
      </c>
      <c r="I105" s="5">
        <v>49</v>
      </c>
      <c r="J105" s="5">
        <v>51</v>
      </c>
      <c r="K105" s="5">
        <v>53</v>
      </c>
      <c r="L105" s="5">
        <v>51</v>
      </c>
      <c r="M105" s="5">
        <v>51</v>
      </c>
      <c r="N105" s="5">
        <v>52</v>
      </c>
      <c r="O105" s="5">
        <v>50</v>
      </c>
    </row>
    <row r="106" spans="1:15" hidden="1" x14ac:dyDescent="0.25">
      <c r="A106" s="5">
        <f>VLOOKUP(C106,'Gemeinde ID'!B:C,2,FALSE)</f>
        <v>21031</v>
      </c>
      <c r="B106" s="6" t="s">
        <v>2</v>
      </c>
      <c r="C106" s="6" t="s">
        <v>62</v>
      </c>
      <c r="D106" s="5">
        <v>38</v>
      </c>
      <c r="E106" s="6" t="s">
        <v>61</v>
      </c>
      <c r="F106" s="5">
        <v>30</v>
      </c>
      <c r="G106" s="5">
        <v>31</v>
      </c>
      <c r="H106" s="5">
        <v>29</v>
      </c>
      <c r="I106" s="5">
        <v>26</v>
      </c>
      <c r="J106" s="5">
        <v>26</v>
      </c>
      <c r="K106" s="5">
        <v>28</v>
      </c>
      <c r="L106" s="5">
        <v>30</v>
      </c>
      <c r="M106" s="5">
        <v>32</v>
      </c>
      <c r="N106" s="5">
        <v>33</v>
      </c>
      <c r="O106" s="5">
        <v>32</v>
      </c>
    </row>
    <row r="107" spans="1:15" hidden="1" x14ac:dyDescent="0.25">
      <c r="A107" s="5">
        <f>VLOOKUP(C107,'Gemeinde ID'!B:C,2,FALSE)</f>
        <v>21031</v>
      </c>
      <c r="B107" s="6" t="s">
        <v>2</v>
      </c>
      <c r="C107" s="6" t="s">
        <v>62</v>
      </c>
      <c r="D107" s="6">
        <v>39</v>
      </c>
      <c r="E107" s="6" t="s">
        <v>69</v>
      </c>
      <c r="F107" s="5">
        <v>39</v>
      </c>
      <c r="G107" s="5">
        <v>38</v>
      </c>
      <c r="H107" s="5">
        <v>36</v>
      </c>
      <c r="I107" s="5">
        <v>39</v>
      </c>
      <c r="J107" s="5">
        <v>41</v>
      </c>
      <c r="K107" s="5">
        <v>39</v>
      </c>
      <c r="L107" s="5">
        <v>41</v>
      </c>
      <c r="M107" s="5">
        <v>42</v>
      </c>
      <c r="N107" s="5">
        <v>44</v>
      </c>
      <c r="O107" s="5">
        <v>42</v>
      </c>
    </row>
    <row r="108" spans="1:15" x14ac:dyDescent="0.25">
      <c r="A108" s="5">
        <f>VLOOKUP(C108,'Gemeinde ID'!B:C,2,FALSE)</f>
        <v>21006</v>
      </c>
      <c r="B108" s="7" t="s">
        <v>236</v>
      </c>
      <c r="C108" s="7" t="s">
        <v>235</v>
      </c>
      <c r="D108" s="5">
        <v>22</v>
      </c>
      <c r="E108" s="7" t="s">
        <v>235</v>
      </c>
      <c r="F108" s="5">
        <v>57</v>
      </c>
      <c r="G108" s="5">
        <v>60</v>
      </c>
      <c r="H108" s="5">
        <v>58</v>
      </c>
      <c r="I108" s="5">
        <v>59</v>
      </c>
      <c r="J108" s="5">
        <v>58</v>
      </c>
      <c r="K108" s="5">
        <v>57</v>
      </c>
      <c r="L108" s="5">
        <v>56</v>
      </c>
      <c r="M108" s="5">
        <v>50</v>
      </c>
      <c r="N108" s="5">
        <v>52</v>
      </c>
      <c r="O108" s="5">
        <v>53</v>
      </c>
    </row>
    <row r="109" spans="1:15" x14ac:dyDescent="0.25">
      <c r="A109" s="5">
        <f>VLOOKUP(C109,'Gemeinde ID'!B:C,2,FALSE)</f>
        <v>21006</v>
      </c>
      <c r="B109" s="7" t="s">
        <v>236</v>
      </c>
      <c r="C109" s="7" t="s">
        <v>235</v>
      </c>
      <c r="D109" s="5">
        <v>23</v>
      </c>
      <c r="E109" s="7" t="s">
        <v>278</v>
      </c>
      <c r="F109" s="5">
        <v>64</v>
      </c>
      <c r="G109" s="5">
        <v>64</v>
      </c>
      <c r="H109" s="5">
        <v>62</v>
      </c>
      <c r="I109" s="5">
        <v>61</v>
      </c>
      <c r="J109" s="5">
        <v>59</v>
      </c>
      <c r="K109" s="5">
        <v>58</v>
      </c>
      <c r="L109" s="5">
        <v>57</v>
      </c>
      <c r="M109" s="5">
        <v>60</v>
      </c>
      <c r="N109" s="5">
        <v>60</v>
      </c>
      <c r="O109" s="5">
        <v>56</v>
      </c>
    </row>
    <row r="110" spans="1:15" x14ac:dyDescent="0.25">
      <c r="A110" s="5">
        <f>VLOOKUP(C110,'Gemeinde ID'!B:C,2,FALSE)</f>
        <v>21026</v>
      </c>
      <c r="B110" s="7" t="s">
        <v>236</v>
      </c>
      <c r="C110" s="7" t="s">
        <v>243</v>
      </c>
      <c r="D110" s="5">
        <v>24</v>
      </c>
      <c r="E110" s="7" t="s">
        <v>243</v>
      </c>
      <c r="F110" s="5">
        <v>49</v>
      </c>
      <c r="G110" s="5">
        <v>48</v>
      </c>
      <c r="H110" s="5">
        <v>47</v>
      </c>
      <c r="I110" s="5">
        <v>47</v>
      </c>
      <c r="J110" s="5">
        <v>47</v>
      </c>
      <c r="K110" s="5">
        <v>47</v>
      </c>
      <c r="L110" s="5">
        <v>46</v>
      </c>
      <c r="M110" s="5">
        <v>45</v>
      </c>
      <c r="N110" s="5">
        <v>46</v>
      </c>
      <c r="O110" s="5">
        <v>46</v>
      </c>
    </row>
    <row r="111" spans="1:15" hidden="1" x14ac:dyDescent="0.25">
      <c r="A111" s="5">
        <f>VLOOKUP(C111,'Gemeinde ID'!B:C,2,FALSE)</f>
        <v>21011</v>
      </c>
      <c r="B111" s="7" t="s">
        <v>175</v>
      </c>
      <c r="C111" s="7" t="s">
        <v>174</v>
      </c>
      <c r="D111" s="5">
        <v>5</v>
      </c>
      <c r="E111" s="7" t="s">
        <v>191</v>
      </c>
      <c r="F111" s="5">
        <f>VLOOKUP(E111,Tabelle1!$F$4:$P$45,2,FALSE)</f>
        <v>55</v>
      </c>
      <c r="G111" s="5">
        <f>VLOOKUP(E111,Tabelle1!$F$4:$P$45,3,FALSE)</f>
        <v>56</v>
      </c>
      <c r="H111" s="5">
        <f>VLOOKUP(E111,Tabelle1!$F$4:$P$45,4,FALSE)</f>
        <v>55</v>
      </c>
      <c r="I111" s="5">
        <f>VLOOKUP(E111,Tabelle1!$F$4:$P$45,5,FALSE)</f>
        <v>53</v>
      </c>
      <c r="J111" s="5">
        <f>VLOOKUP(E111,Tabelle1!$F$4:$P$45,6,FALSE)</f>
        <v>50</v>
      </c>
      <c r="K111" s="5">
        <f>VLOOKUP(E111,Tabelle1!$F$4:$P$45,7,FALSE)</f>
        <v>50</v>
      </c>
      <c r="L111" s="5">
        <f>VLOOKUP(E111,Tabelle1!$F$4:$P$45,8,FALSE)</f>
        <v>50</v>
      </c>
      <c r="M111" s="5">
        <f>VLOOKUP(E111,Tabelle1!$F$4:$P$45,9,FALSE)</f>
        <v>49</v>
      </c>
      <c r="N111" s="5">
        <f>VLOOKUP(E111,Tabelle1!$F$4:$P$45,10,FALSE)</f>
        <v>51</v>
      </c>
      <c r="O111" s="5">
        <f>VLOOKUP(E111,Tabelle1!$F$4:$P$45,11,FALSE)</f>
        <v>50</v>
      </c>
    </row>
    <row r="112" spans="1:15" hidden="1" x14ac:dyDescent="0.25">
      <c r="A112" s="5">
        <f>VLOOKUP(C112,'Gemeinde ID'!B:C,2,FALSE)</f>
        <v>21032</v>
      </c>
      <c r="B112" s="7" t="s">
        <v>175</v>
      </c>
      <c r="C112" s="7" t="s">
        <v>183</v>
      </c>
      <c r="D112" s="5">
        <v>27</v>
      </c>
      <c r="E112" s="7" t="s">
        <v>192</v>
      </c>
      <c r="F112" s="5">
        <f>VLOOKUP(E112,Tabelle1!$F$4:$P$45,2,FALSE)</f>
        <v>30</v>
      </c>
      <c r="G112" s="5">
        <f>VLOOKUP(E112,Tabelle1!$F$4:$P$45,3,FALSE)</f>
        <v>30</v>
      </c>
      <c r="H112" s="5">
        <f>VLOOKUP(E112,Tabelle1!$F$4:$P$45,4,FALSE)</f>
        <v>30</v>
      </c>
      <c r="I112" s="5">
        <f>VLOOKUP(E112,Tabelle1!$F$4:$P$45,5,FALSE)</f>
        <v>27</v>
      </c>
      <c r="J112" s="5">
        <f>VLOOKUP(E112,Tabelle1!$F$4:$P$45,6,FALSE)</f>
        <v>29</v>
      </c>
      <c r="K112" s="5">
        <f>VLOOKUP(E112,Tabelle1!$F$4:$P$45,7,FALSE)</f>
        <v>29</v>
      </c>
      <c r="L112" s="5">
        <f>VLOOKUP(E112,Tabelle1!$F$4:$P$45,8,FALSE)</f>
        <v>31</v>
      </c>
      <c r="M112" s="5">
        <f>VLOOKUP(E112,Tabelle1!$F$4:$P$45,9,FALSE)</f>
        <v>30</v>
      </c>
      <c r="N112" s="5">
        <f>VLOOKUP(E112,Tabelle1!$F$4:$P$45,10,FALSE)</f>
        <v>32</v>
      </c>
      <c r="O112" s="5">
        <f>VLOOKUP(E112,Tabelle1!$F$4:$P$45,11,FALSE)</f>
        <v>27</v>
      </c>
    </row>
    <row r="113" spans="1:15" hidden="1" x14ac:dyDescent="0.25">
      <c r="A113" s="5">
        <f>VLOOKUP(C113,'Gemeinde ID'!B:C,2,FALSE)</f>
        <v>21074</v>
      </c>
      <c r="B113" s="7" t="s">
        <v>175</v>
      </c>
      <c r="C113" s="7" t="s">
        <v>190</v>
      </c>
      <c r="D113" s="5">
        <v>38</v>
      </c>
      <c r="E113" s="7" t="s">
        <v>190</v>
      </c>
      <c r="F113" s="5">
        <f>VLOOKUP(E113,Tabelle1!$F$4:$P$45,2,FALSE)</f>
        <v>45</v>
      </c>
      <c r="G113" s="5">
        <f>VLOOKUP(E113,Tabelle1!$F$4:$P$45,3,FALSE)</f>
        <v>45</v>
      </c>
      <c r="H113" s="5">
        <f>VLOOKUP(E113,Tabelle1!$F$4:$P$45,4,FALSE)</f>
        <v>45</v>
      </c>
      <c r="I113" s="5">
        <f>VLOOKUP(E113,Tabelle1!$F$4:$P$45,5,FALSE)</f>
        <v>44</v>
      </c>
      <c r="J113" s="5">
        <f>VLOOKUP(E113,Tabelle1!$F$4:$P$45,6,FALSE)</f>
        <v>43</v>
      </c>
      <c r="K113" s="5">
        <f>VLOOKUP(E113,Tabelle1!$F$4:$P$45,7,FALSE)</f>
        <v>43</v>
      </c>
      <c r="L113" s="5">
        <f>VLOOKUP(E113,Tabelle1!$F$4:$P$45,8,FALSE)</f>
        <v>40</v>
      </c>
      <c r="M113" s="5">
        <f>VLOOKUP(E113,Tabelle1!$F$4:$P$45,9,FALSE)</f>
        <v>39</v>
      </c>
      <c r="N113" s="5">
        <f>VLOOKUP(E113,Tabelle1!$F$4:$P$45,10,FALSE)</f>
        <v>38</v>
      </c>
      <c r="O113" s="5">
        <f>VLOOKUP(E113,Tabelle1!$F$4:$P$45,11,FALSE)</f>
        <v>39</v>
      </c>
    </row>
    <row r="114" spans="1:15" hidden="1" x14ac:dyDescent="0.25">
      <c r="A114" s="5">
        <f>VLOOKUP(C114,'Gemeinde ID'!B:C,2,FALSE)</f>
        <v>21057</v>
      </c>
      <c r="B114" s="7" t="s">
        <v>175</v>
      </c>
      <c r="C114" s="7" t="s">
        <v>341</v>
      </c>
      <c r="D114" s="5">
        <v>33</v>
      </c>
      <c r="E114" s="7" t="s">
        <v>193</v>
      </c>
      <c r="F114" s="5">
        <f>VLOOKUP(E114,Tabelle1!$F$4:$P$45,2,FALSE)</f>
        <v>47</v>
      </c>
      <c r="G114" s="5">
        <f>VLOOKUP(E114,Tabelle1!$F$4:$P$45,3,FALSE)</f>
        <v>48</v>
      </c>
      <c r="H114" s="5">
        <f>VLOOKUP(E114,Tabelle1!$F$4:$P$45,4,FALSE)</f>
        <v>48</v>
      </c>
      <c r="I114" s="5">
        <f>VLOOKUP(E114,Tabelle1!$F$4:$P$45,5,FALSE)</f>
        <v>48</v>
      </c>
      <c r="J114" s="5">
        <f>VLOOKUP(E114,Tabelle1!$F$4:$P$45,6,FALSE)</f>
        <v>47</v>
      </c>
      <c r="K114" s="5">
        <f>VLOOKUP(E114,Tabelle1!$F$4:$P$45,7,FALSE)</f>
        <v>45</v>
      </c>
      <c r="L114" s="5">
        <f>VLOOKUP(E114,Tabelle1!$F$4:$P$45,8,FALSE)</f>
        <v>47</v>
      </c>
      <c r="M114" s="5">
        <f>VLOOKUP(E114,Tabelle1!$F$4:$P$45,9,FALSE)</f>
        <v>47</v>
      </c>
      <c r="N114" s="5">
        <f>VLOOKUP(E114,Tabelle1!$F$4:$P$45,10,FALSE)</f>
        <v>47</v>
      </c>
      <c r="O114" s="5">
        <f>VLOOKUP(E114,Tabelle1!$F$4:$P$45,11,FALSE)</f>
        <v>46</v>
      </c>
    </row>
    <row r="115" spans="1:15" hidden="1" x14ac:dyDescent="0.25">
      <c r="A115" s="5">
        <f>VLOOKUP(C115,'Gemeinde ID'!B:C,2,FALSE)</f>
        <v>21014</v>
      </c>
      <c r="B115" s="7" t="s">
        <v>74</v>
      </c>
      <c r="C115" s="7" t="s">
        <v>85</v>
      </c>
      <c r="D115" s="5">
        <v>34</v>
      </c>
      <c r="E115" s="7" t="s">
        <v>85</v>
      </c>
      <c r="F115" s="5">
        <v>39</v>
      </c>
      <c r="G115" s="5">
        <v>41</v>
      </c>
      <c r="H115" s="5">
        <v>39</v>
      </c>
      <c r="I115" s="5">
        <v>38</v>
      </c>
      <c r="J115" s="5">
        <v>37</v>
      </c>
      <c r="K115" s="5">
        <v>39</v>
      </c>
      <c r="L115" s="5">
        <v>39</v>
      </c>
      <c r="M115" s="5">
        <v>37</v>
      </c>
      <c r="N115" s="5">
        <v>35</v>
      </c>
      <c r="O115" s="5">
        <v>33</v>
      </c>
    </row>
    <row r="116" spans="1:15" hidden="1" x14ac:dyDescent="0.25">
      <c r="A116" s="5">
        <f>VLOOKUP(C116,'Gemeinde ID'!B:C,2,FALSE)</f>
        <v>21024</v>
      </c>
      <c r="B116" s="7" t="s">
        <v>314</v>
      </c>
      <c r="C116" s="7" t="s">
        <v>320</v>
      </c>
      <c r="D116" s="5">
        <v>1</v>
      </c>
      <c r="E116" s="7" t="s">
        <v>320</v>
      </c>
      <c r="F116" s="5">
        <v>47</v>
      </c>
      <c r="G116" s="5">
        <v>46</v>
      </c>
      <c r="H116" s="5">
        <v>46</v>
      </c>
      <c r="I116" s="5">
        <v>47</v>
      </c>
      <c r="J116" s="5">
        <v>45</v>
      </c>
      <c r="K116" s="5">
        <v>41</v>
      </c>
      <c r="L116" s="5">
        <v>40</v>
      </c>
      <c r="M116" s="5">
        <v>39</v>
      </c>
      <c r="N116" s="5">
        <v>39</v>
      </c>
      <c r="O116" s="5">
        <v>42</v>
      </c>
    </row>
    <row r="117" spans="1:15" hidden="1" x14ac:dyDescent="0.25">
      <c r="A117" s="5">
        <f>VLOOKUP(C117,'Gemeinde ID'!B:C,2,FALSE)</f>
        <v>21024</v>
      </c>
      <c r="B117" s="7" t="s">
        <v>314</v>
      </c>
      <c r="C117" s="7" t="s">
        <v>320</v>
      </c>
      <c r="D117" s="5">
        <v>2</v>
      </c>
      <c r="E117" s="7" t="s">
        <v>319</v>
      </c>
      <c r="F117" s="5">
        <v>25</v>
      </c>
      <c r="G117" s="5">
        <v>24</v>
      </c>
      <c r="H117" s="5">
        <v>24</v>
      </c>
      <c r="I117" s="5">
        <v>27</v>
      </c>
      <c r="J117" s="5">
        <v>26</v>
      </c>
      <c r="K117" s="5">
        <v>26</v>
      </c>
      <c r="L117" s="5">
        <v>27</v>
      </c>
      <c r="M117" s="5">
        <v>25</v>
      </c>
      <c r="N117" s="5">
        <v>24</v>
      </c>
      <c r="O117" s="5">
        <v>22</v>
      </c>
    </row>
    <row r="118" spans="1:15" hidden="1" x14ac:dyDescent="0.25">
      <c r="A118" s="5">
        <f>VLOOKUP(C118,'Gemeinde ID'!B:C,2,FALSE)</f>
        <v>21024</v>
      </c>
      <c r="B118" s="7" t="s">
        <v>314</v>
      </c>
      <c r="C118" s="7" t="s">
        <v>320</v>
      </c>
      <c r="D118" s="5">
        <v>3</v>
      </c>
      <c r="E118" s="7" t="s">
        <v>326</v>
      </c>
      <c r="F118" s="5">
        <v>17</v>
      </c>
      <c r="G118" s="5">
        <v>16</v>
      </c>
      <c r="H118" s="5">
        <v>16</v>
      </c>
      <c r="I118" s="5">
        <v>17</v>
      </c>
      <c r="J118" s="5">
        <v>17</v>
      </c>
      <c r="K118" s="5">
        <v>17</v>
      </c>
      <c r="L118" s="5">
        <v>17</v>
      </c>
      <c r="M118" s="5">
        <v>19</v>
      </c>
      <c r="N118" s="5">
        <v>17</v>
      </c>
      <c r="O118" s="5">
        <v>17</v>
      </c>
    </row>
    <row r="119" spans="1:15" hidden="1" x14ac:dyDescent="0.25">
      <c r="A119" s="5">
        <f>VLOOKUP(C119,'Gemeinde ID'!B:C,2,FALSE)</f>
        <v>21025</v>
      </c>
      <c r="B119" s="7" t="s">
        <v>314</v>
      </c>
      <c r="C119" s="7" t="s">
        <v>322</v>
      </c>
      <c r="D119" s="5">
        <v>4</v>
      </c>
      <c r="E119" s="7" t="s">
        <v>322</v>
      </c>
      <c r="F119" s="5">
        <v>26</v>
      </c>
      <c r="G119" s="5">
        <v>26</v>
      </c>
      <c r="H119" s="5">
        <v>28</v>
      </c>
      <c r="I119" s="5">
        <v>27</v>
      </c>
      <c r="J119" s="5">
        <v>27</v>
      </c>
      <c r="K119" s="5">
        <v>27</v>
      </c>
      <c r="L119" s="5">
        <v>27</v>
      </c>
      <c r="M119" s="5">
        <v>26</v>
      </c>
      <c r="N119" s="5">
        <v>25</v>
      </c>
      <c r="O119" s="5">
        <v>26</v>
      </c>
    </row>
    <row r="120" spans="1:15" hidden="1" x14ac:dyDescent="0.25">
      <c r="A120" s="5">
        <f>VLOOKUP(C120,'Gemeinde ID'!B:C,2,FALSE)</f>
        <v>21042</v>
      </c>
      <c r="B120" s="7" t="s">
        <v>130</v>
      </c>
      <c r="C120" s="7" t="s">
        <v>129</v>
      </c>
      <c r="D120" s="5">
        <v>14</v>
      </c>
      <c r="E120" s="7" t="s">
        <v>129</v>
      </c>
      <c r="F120" s="5">
        <v>63</v>
      </c>
      <c r="G120" s="5">
        <v>57</v>
      </c>
      <c r="H120" s="5">
        <v>56</v>
      </c>
      <c r="I120" s="5">
        <v>55</v>
      </c>
      <c r="J120" s="5">
        <v>54</v>
      </c>
      <c r="K120" s="5">
        <v>53</v>
      </c>
      <c r="L120" s="5">
        <v>51</v>
      </c>
      <c r="M120" s="5">
        <v>53</v>
      </c>
      <c r="N120" s="5">
        <v>51</v>
      </c>
      <c r="O120" s="5">
        <v>52</v>
      </c>
    </row>
    <row r="121" spans="1:15" hidden="1" x14ac:dyDescent="0.25">
      <c r="A121" s="5">
        <f>VLOOKUP(C121,'Gemeinde ID'!B:C,2,FALSE)</f>
        <v>21042</v>
      </c>
      <c r="B121" s="7" t="s">
        <v>130</v>
      </c>
      <c r="C121" s="7" t="s">
        <v>129</v>
      </c>
      <c r="D121" s="5">
        <v>15</v>
      </c>
      <c r="E121" s="7" t="s">
        <v>128</v>
      </c>
      <c r="F121" s="5">
        <v>32</v>
      </c>
      <c r="G121" s="5">
        <v>31</v>
      </c>
      <c r="H121" s="5">
        <v>31</v>
      </c>
      <c r="I121" s="5">
        <v>31</v>
      </c>
      <c r="J121" s="5">
        <v>34</v>
      </c>
      <c r="K121" s="5">
        <v>32</v>
      </c>
      <c r="L121" s="5">
        <v>29</v>
      </c>
      <c r="M121" s="5">
        <v>30</v>
      </c>
      <c r="N121" s="5">
        <v>28</v>
      </c>
      <c r="O121" s="5">
        <v>29</v>
      </c>
    </row>
    <row r="122" spans="1:15" hidden="1" x14ac:dyDescent="0.25">
      <c r="A122" s="5">
        <f>VLOOKUP(C122,'Gemeinde ID'!B:C,2,FALSE)</f>
        <v>21042</v>
      </c>
      <c r="B122" s="7" t="s">
        <v>130</v>
      </c>
      <c r="C122" s="7" t="s">
        <v>129</v>
      </c>
      <c r="D122" s="5">
        <v>16</v>
      </c>
      <c r="E122" s="7" t="s">
        <v>131</v>
      </c>
      <c r="F122" s="5">
        <v>57</v>
      </c>
      <c r="G122" s="5">
        <v>54</v>
      </c>
      <c r="H122" s="5">
        <v>51</v>
      </c>
      <c r="I122" s="5">
        <v>51</v>
      </c>
      <c r="J122" s="5">
        <v>50</v>
      </c>
      <c r="K122" s="5">
        <v>48</v>
      </c>
      <c r="L122" s="5">
        <v>49</v>
      </c>
      <c r="M122" s="5">
        <v>47</v>
      </c>
      <c r="N122" s="5">
        <v>44</v>
      </c>
      <c r="O122" s="5">
        <v>46</v>
      </c>
    </row>
    <row r="123" spans="1:15" hidden="1" x14ac:dyDescent="0.25">
      <c r="A123" s="5">
        <f>VLOOKUP(C123,'Gemeinde ID'!B:C,2,FALSE)</f>
        <v>21042</v>
      </c>
      <c r="B123" s="7" t="s">
        <v>130</v>
      </c>
      <c r="C123" s="7" t="s">
        <v>129</v>
      </c>
      <c r="D123" s="5">
        <v>17</v>
      </c>
      <c r="E123" s="7" t="s">
        <v>143</v>
      </c>
      <c r="F123" s="5">
        <v>33</v>
      </c>
      <c r="G123" s="5">
        <v>31</v>
      </c>
      <c r="H123" s="5">
        <v>31</v>
      </c>
      <c r="I123" s="5">
        <v>33</v>
      </c>
      <c r="J123" s="5">
        <v>32</v>
      </c>
      <c r="K123" s="5">
        <v>32</v>
      </c>
      <c r="L123" s="5">
        <v>31</v>
      </c>
      <c r="M123" s="5">
        <v>33</v>
      </c>
      <c r="N123" s="5">
        <v>33</v>
      </c>
      <c r="O123" s="5">
        <v>31</v>
      </c>
    </row>
    <row r="124" spans="1:15" hidden="1" x14ac:dyDescent="0.25">
      <c r="A124" s="5">
        <f>VLOOKUP(C124,'Gemeinde ID'!B:C,2,FALSE)</f>
        <v>21042</v>
      </c>
      <c r="B124" s="7" t="s">
        <v>130</v>
      </c>
      <c r="C124" s="7" t="s">
        <v>129</v>
      </c>
      <c r="D124" s="5">
        <v>18</v>
      </c>
      <c r="E124" s="7" t="s">
        <v>146</v>
      </c>
      <c r="F124" s="5">
        <v>43</v>
      </c>
      <c r="G124" s="5">
        <v>41</v>
      </c>
      <c r="H124" s="5">
        <v>42</v>
      </c>
      <c r="I124" s="5">
        <v>42</v>
      </c>
      <c r="J124" s="5">
        <v>43</v>
      </c>
      <c r="K124" s="5">
        <v>44</v>
      </c>
      <c r="L124" s="5">
        <v>46</v>
      </c>
      <c r="M124" s="5">
        <v>47</v>
      </c>
      <c r="N124" s="5">
        <v>43</v>
      </c>
      <c r="O124" s="5">
        <v>43</v>
      </c>
    </row>
    <row r="125" spans="1:15" hidden="1" x14ac:dyDescent="0.25">
      <c r="A125" s="5">
        <f>VLOOKUP(C125,'Gemeinde ID'!B:C,2,FALSE)</f>
        <v>21111</v>
      </c>
      <c r="B125" s="7" t="s">
        <v>175</v>
      </c>
      <c r="C125" s="7" t="s">
        <v>195</v>
      </c>
      <c r="D125" s="5">
        <v>30</v>
      </c>
      <c r="E125" s="7" t="s">
        <v>194</v>
      </c>
      <c r="F125" s="5">
        <f>VLOOKUP(E125,Tabelle1!$F$4:$P$45,2,FALSE)</f>
        <v>37</v>
      </c>
      <c r="G125" s="5">
        <f>VLOOKUP(E125,Tabelle1!$F$4:$P$45,3,FALSE)</f>
        <v>35</v>
      </c>
      <c r="H125" s="5">
        <f>VLOOKUP(E125,Tabelle1!$F$4:$P$45,4,FALSE)</f>
        <v>40</v>
      </c>
      <c r="I125" s="5">
        <f>VLOOKUP(E125,Tabelle1!$F$4:$P$45,5,FALSE)</f>
        <v>39</v>
      </c>
      <c r="J125" s="5">
        <f>VLOOKUP(E125,Tabelle1!$F$4:$P$45,6,FALSE)</f>
        <v>38</v>
      </c>
      <c r="K125" s="5">
        <f>VLOOKUP(E125,Tabelle1!$F$4:$P$45,7,FALSE)</f>
        <v>38</v>
      </c>
      <c r="L125" s="5">
        <f>VLOOKUP(E125,Tabelle1!$F$4:$P$45,8,FALSE)</f>
        <v>35</v>
      </c>
      <c r="M125" s="5">
        <f>VLOOKUP(E125,Tabelle1!$F$4:$P$45,9,FALSE)</f>
        <v>34</v>
      </c>
      <c r="N125" s="5">
        <f>VLOOKUP(E125,Tabelle1!$F$4:$P$45,10,FALSE)</f>
        <v>34</v>
      </c>
      <c r="O125" s="5">
        <f>VLOOKUP(E125,Tabelle1!$F$4:$P$45,11,FALSE)</f>
        <v>34</v>
      </c>
    </row>
    <row r="126" spans="1:15" hidden="1" x14ac:dyDescent="0.25">
      <c r="A126" s="5">
        <f>VLOOKUP(C126,'Gemeinde ID'!B:C,2,FALSE)</f>
        <v>21057</v>
      </c>
      <c r="B126" s="7" t="s">
        <v>175</v>
      </c>
      <c r="C126" s="7" t="s">
        <v>341</v>
      </c>
      <c r="D126" s="5">
        <v>34</v>
      </c>
      <c r="E126" s="7" t="s">
        <v>196</v>
      </c>
      <c r="F126" s="5">
        <f>VLOOKUP(E126,Tabelle1!$F$4:$P$45,2,FALSE)</f>
        <v>36</v>
      </c>
      <c r="G126" s="5">
        <f>VLOOKUP(E126,Tabelle1!$F$4:$P$45,3,FALSE)</f>
        <v>39</v>
      </c>
      <c r="H126" s="5">
        <f>VLOOKUP(E126,Tabelle1!$F$4:$P$45,4,FALSE)</f>
        <v>36</v>
      </c>
      <c r="I126" s="5">
        <f>VLOOKUP(E126,Tabelle1!$F$4:$P$45,5,FALSE)</f>
        <v>36</v>
      </c>
      <c r="J126" s="5">
        <f>VLOOKUP(E126,Tabelle1!$F$4:$P$45,6,FALSE)</f>
        <v>35</v>
      </c>
      <c r="K126" s="5">
        <f>VLOOKUP(E126,Tabelle1!$F$4:$P$45,7,FALSE)</f>
        <v>35</v>
      </c>
      <c r="L126" s="5">
        <f>VLOOKUP(E126,Tabelle1!$F$4:$P$45,8,FALSE)</f>
        <v>35</v>
      </c>
      <c r="M126" s="5">
        <f>VLOOKUP(E126,Tabelle1!$F$4:$P$45,9,FALSE)</f>
        <v>35</v>
      </c>
      <c r="N126" s="5">
        <f>VLOOKUP(E126,Tabelle1!$F$4:$P$45,10,FALSE)</f>
        <v>33</v>
      </c>
      <c r="O126" s="5">
        <f>VLOOKUP(E126,Tabelle1!$F$4:$P$45,11,FALSE)</f>
        <v>33</v>
      </c>
    </row>
    <row r="127" spans="1:15" hidden="1" x14ac:dyDescent="0.25">
      <c r="A127" s="5">
        <f>VLOOKUP(C127,'Gemeinde ID'!B:C,2,FALSE)</f>
        <v>21075</v>
      </c>
      <c r="B127" s="7" t="s">
        <v>175</v>
      </c>
      <c r="C127" s="7" t="s">
        <v>197</v>
      </c>
      <c r="D127" s="5">
        <v>41</v>
      </c>
      <c r="E127" s="7" t="s">
        <v>197</v>
      </c>
      <c r="F127" s="5">
        <f>VLOOKUP(E127,Tabelle1!$F$4:$P$45,2,FALSE)</f>
        <v>55</v>
      </c>
      <c r="G127" s="5">
        <f>VLOOKUP(E127,Tabelle1!$F$4:$P$45,3,FALSE)</f>
        <v>54</v>
      </c>
      <c r="H127" s="5">
        <f>VLOOKUP(E127,Tabelle1!$F$4:$P$45,4,FALSE)</f>
        <v>55</v>
      </c>
      <c r="I127" s="5">
        <f>VLOOKUP(E127,Tabelle1!$F$4:$P$45,5,FALSE)</f>
        <v>57</v>
      </c>
      <c r="J127" s="5">
        <f>VLOOKUP(E127,Tabelle1!$F$4:$P$45,6,FALSE)</f>
        <v>58</v>
      </c>
      <c r="K127" s="5">
        <f>VLOOKUP(E127,Tabelle1!$F$4:$P$45,7,FALSE)</f>
        <v>58</v>
      </c>
      <c r="L127" s="5">
        <f>VLOOKUP(E127,Tabelle1!$F$4:$P$45,8,FALSE)</f>
        <v>56</v>
      </c>
      <c r="M127" s="5">
        <f>VLOOKUP(E127,Tabelle1!$F$4:$P$45,9,FALSE)</f>
        <v>55</v>
      </c>
      <c r="N127" s="5">
        <f>VLOOKUP(E127,Tabelle1!$F$4:$P$45,10,FALSE)</f>
        <v>52</v>
      </c>
      <c r="O127" s="5">
        <f>VLOOKUP(E127,Tabelle1!$F$4:$P$45,11,FALSE)</f>
        <v>52</v>
      </c>
    </row>
    <row r="128" spans="1:15" hidden="1" x14ac:dyDescent="0.25">
      <c r="A128" s="5">
        <f>VLOOKUP(C128,'Gemeinde ID'!B:C,2,FALSE)</f>
        <v>21041</v>
      </c>
      <c r="B128" s="7" t="s">
        <v>74</v>
      </c>
      <c r="C128" s="7" t="s">
        <v>87</v>
      </c>
      <c r="D128" s="5">
        <v>24</v>
      </c>
      <c r="E128" s="7" t="s">
        <v>87</v>
      </c>
      <c r="F128" s="5">
        <v>109</v>
      </c>
      <c r="G128" s="5">
        <v>108</v>
      </c>
      <c r="H128" s="5">
        <v>101</v>
      </c>
      <c r="I128" s="5">
        <v>100</v>
      </c>
      <c r="J128" s="5">
        <v>103</v>
      </c>
      <c r="K128" s="5">
        <v>104</v>
      </c>
      <c r="L128" s="5">
        <v>97</v>
      </c>
      <c r="M128" s="5">
        <v>101</v>
      </c>
      <c r="N128" s="5">
        <v>104</v>
      </c>
      <c r="O128" s="5">
        <v>94</v>
      </c>
    </row>
    <row r="129" spans="1:15" hidden="1" x14ac:dyDescent="0.25">
      <c r="A129" s="5">
        <f>VLOOKUP(C129,'Gemeinde ID'!B:C,2,FALSE)</f>
        <v>21041</v>
      </c>
      <c r="B129" s="7" t="s">
        <v>74</v>
      </c>
      <c r="C129" s="7" t="s">
        <v>87</v>
      </c>
      <c r="D129" s="5">
        <v>25</v>
      </c>
      <c r="E129" s="7" t="s">
        <v>124</v>
      </c>
      <c r="F129" s="5">
        <v>51</v>
      </c>
      <c r="G129" s="5">
        <v>51</v>
      </c>
      <c r="H129" s="5">
        <v>55</v>
      </c>
      <c r="I129" s="5">
        <v>55</v>
      </c>
      <c r="J129" s="5">
        <v>54</v>
      </c>
      <c r="K129" s="5">
        <v>54</v>
      </c>
      <c r="L129" s="5">
        <v>57</v>
      </c>
      <c r="M129" s="5">
        <v>50</v>
      </c>
      <c r="N129" s="5">
        <v>55</v>
      </c>
      <c r="O129" s="5">
        <v>55</v>
      </c>
    </row>
    <row r="130" spans="1:15" hidden="1" x14ac:dyDescent="0.25">
      <c r="A130" s="5">
        <f>VLOOKUP(C130,'Gemeinde ID'!B:C,2,FALSE)</f>
        <v>21037</v>
      </c>
      <c r="B130" s="7" t="s">
        <v>130</v>
      </c>
      <c r="C130" s="7" t="s">
        <v>137</v>
      </c>
      <c r="D130" s="5">
        <v>4</v>
      </c>
      <c r="E130" s="7" t="s">
        <v>137</v>
      </c>
      <c r="F130" s="5">
        <v>63</v>
      </c>
      <c r="G130" s="5">
        <v>63</v>
      </c>
      <c r="H130" s="5">
        <v>66</v>
      </c>
      <c r="I130" s="5">
        <v>63</v>
      </c>
      <c r="J130" s="5">
        <v>65</v>
      </c>
      <c r="K130" s="5">
        <v>70</v>
      </c>
      <c r="L130" s="5">
        <v>69</v>
      </c>
      <c r="M130" s="5">
        <v>69</v>
      </c>
      <c r="N130" s="5">
        <v>70</v>
      </c>
      <c r="O130" s="5">
        <v>68</v>
      </c>
    </row>
    <row r="131" spans="1:15" hidden="1" x14ac:dyDescent="0.25">
      <c r="A131" s="5">
        <f>VLOOKUP(C131,'Gemeinde ID'!B:C,2,FALSE)</f>
        <v>21037</v>
      </c>
      <c r="B131" s="7" t="s">
        <v>130</v>
      </c>
      <c r="C131" s="7" t="s">
        <v>137</v>
      </c>
      <c r="D131" s="5">
        <v>5</v>
      </c>
      <c r="E131" s="7" t="s">
        <v>136</v>
      </c>
      <c r="F131" s="5">
        <v>42</v>
      </c>
      <c r="G131" s="5">
        <v>40</v>
      </c>
      <c r="H131" s="5">
        <v>40</v>
      </c>
      <c r="I131" s="5">
        <v>42</v>
      </c>
      <c r="J131" s="5">
        <v>41</v>
      </c>
      <c r="K131" s="5">
        <v>40</v>
      </c>
      <c r="L131" s="5">
        <v>41</v>
      </c>
      <c r="M131" s="5">
        <v>43</v>
      </c>
      <c r="N131" s="5">
        <v>44</v>
      </c>
      <c r="O131" s="5">
        <v>45</v>
      </c>
    </row>
    <row r="132" spans="1:15" hidden="1" x14ac:dyDescent="0.25">
      <c r="A132" s="5">
        <f>VLOOKUP(C132,'Gemeinde ID'!B:C,2,FALSE)</f>
        <v>21037</v>
      </c>
      <c r="B132" s="7" t="s">
        <v>130</v>
      </c>
      <c r="C132" s="7" t="s">
        <v>137</v>
      </c>
      <c r="D132" s="5">
        <v>6</v>
      </c>
      <c r="E132" s="7" t="s">
        <v>141</v>
      </c>
      <c r="F132" s="5">
        <v>43</v>
      </c>
      <c r="G132" s="5">
        <v>44</v>
      </c>
      <c r="H132" s="5">
        <v>42</v>
      </c>
      <c r="I132" s="5">
        <v>41</v>
      </c>
      <c r="J132" s="5">
        <v>41</v>
      </c>
      <c r="K132" s="5">
        <v>46</v>
      </c>
      <c r="L132" s="5">
        <v>47</v>
      </c>
      <c r="M132" s="5">
        <v>42</v>
      </c>
      <c r="N132" s="5">
        <v>42</v>
      </c>
      <c r="O132" s="5">
        <v>42</v>
      </c>
    </row>
    <row r="133" spans="1:15" hidden="1" x14ac:dyDescent="0.25">
      <c r="A133" s="5">
        <f>VLOOKUP(C133,'Gemeinde ID'!B:C,2,FALSE)</f>
        <v>21037</v>
      </c>
      <c r="B133" s="7" t="s">
        <v>130</v>
      </c>
      <c r="C133" s="7" t="s">
        <v>137</v>
      </c>
      <c r="D133" s="5">
        <v>7</v>
      </c>
      <c r="E133" s="7" t="s">
        <v>144</v>
      </c>
      <c r="F133" s="5">
        <v>40</v>
      </c>
      <c r="G133" s="5">
        <v>41</v>
      </c>
      <c r="H133" s="5">
        <v>40</v>
      </c>
      <c r="I133" s="5">
        <v>43</v>
      </c>
      <c r="J133" s="5">
        <v>43</v>
      </c>
      <c r="K133" s="5">
        <v>43</v>
      </c>
      <c r="L133" s="5">
        <v>42</v>
      </c>
      <c r="M133" s="5">
        <v>40</v>
      </c>
      <c r="N133" s="5">
        <v>41</v>
      </c>
      <c r="O133" s="5">
        <v>40</v>
      </c>
    </row>
    <row r="134" spans="1:15" hidden="1" x14ac:dyDescent="0.25">
      <c r="A134" s="5">
        <f>VLOOKUP(C134,'Gemeinde ID'!B:C,2,FALSE)</f>
        <v>21043</v>
      </c>
      <c r="B134" s="7" t="s">
        <v>74</v>
      </c>
      <c r="C134" s="7" t="s">
        <v>88</v>
      </c>
      <c r="D134" s="5">
        <v>48</v>
      </c>
      <c r="E134" s="7" t="s">
        <v>88</v>
      </c>
      <c r="F134" s="5">
        <v>34</v>
      </c>
      <c r="G134" s="5">
        <v>34</v>
      </c>
      <c r="H134" s="5">
        <v>33</v>
      </c>
      <c r="I134" s="5">
        <v>34</v>
      </c>
      <c r="J134" s="5">
        <v>30</v>
      </c>
      <c r="K134" s="5">
        <v>31</v>
      </c>
      <c r="L134" s="5">
        <v>30</v>
      </c>
      <c r="M134" s="5">
        <v>30</v>
      </c>
      <c r="N134" s="5">
        <v>29</v>
      </c>
      <c r="O134" s="5">
        <v>26</v>
      </c>
    </row>
    <row r="135" spans="1:15" hidden="1" x14ac:dyDescent="0.25">
      <c r="A135" s="5">
        <f>VLOOKUP(C135,'Gemeinde ID'!B:C,2,FALSE)</f>
        <v>21065</v>
      </c>
      <c r="B135" s="6" t="s">
        <v>2</v>
      </c>
      <c r="C135" s="6" t="s">
        <v>70</v>
      </c>
      <c r="D135" s="6">
        <v>40</v>
      </c>
      <c r="E135" s="6" t="s">
        <v>70</v>
      </c>
      <c r="F135" s="5">
        <v>32</v>
      </c>
      <c r="G135" s="5">
        <v>32</v>
      </c>
      <c r="H135" s="5">
        <v>33</v>
      </c>
      <c r="I135" s="5">
        <v>32</v>
      </c>
      <c r="J135" s="5">
        <v>32</v>
      </c>
      <c r="K135" s="5">
        <v>33</v>
      </c>
      <c r="L135" s="5">
        <v>33</v>
      </c>
      <c r="M135" s="5">
        <v>37</v>
      </c>
      <c r="N135" s="5">
        <v>38</v>
      </c>
      <c r="O135" s="5">
        <v>35</v>
      </c>
    </row>
    <row r="136" spans="1:15" hidden="1" x14ac:dyDescent="0.25">
      <c r="A136" s="5">
        <f>VLOOKUP(C136,'Gemeinde ID'!B:C,2,FALSE)</f>
        <v>21100</v>
      </c>
      <c r="B136" s="6" t="s">
        <v>2</v>
      </c>
      <c r="C136" s="6" t="s">
        <v>60</v>
      </c>
      <c r="D136" s="5">
        <v>41</v>
      </c>
      <c r="E136" s="6" t="s">
        <v>60</v>
      </c>
      <c r="F136" s="5">
        <v>39</v>
      </c>
      <c r="G136" s="5">
        <v>39</v>
      </c>
      <c r="H136" s="5">
        <v>40</v>
      </c>
      <c r="I136" s="5">
        <v>39</v>
      </c>
      <c r="J136" s="5">
        <v>40</v>
      </c>
      <c r="K136" s="5">
        <v>35</v>
      </c>
      <c r="L136" s="5">
        <v>36</v>
      </c>
      <c r="M136" s="5">
        <v>39</v>
      </c>
      <c r="N136" s="5">
        <v>36</v>
      </c>
      <c r="O136" s="5">
        <v>35</v>
      </c>
    </row>
    <row r="137" spans="1:15" hidden="1" x14ac:dyDescent="0.25">
      <c r="A137" s="5">
        <f>VLOOKUP(C137,'Gemeinde ID'!B:C,2,FALSE)</f>
        <v>21011</v>
      </c>
      <c r="B137" s="7" t="s">
        <v>175</v>
      </c>
      <c r="C137" s="7" t="s">
        <v>174</v>
      </c>
      <c r="D137" s="5">
        <v>6</v>
      </c>
      <c r="E137" s="7" t="s">
        <v>198</v>
      </c>
      <c r="F137" s="5">
        <f>VLOOKUP(E137,Tabelle1!$F$4:$P$45,2,FALSE)</f>
        <v>26</v>
      </c>
      <c r="G137" s="5">
        <f>VLOOKUP(E137,Tabelle1!$F$4:$P$45,3,FALSE)</f>
        <v>26</v>
      </c>
      <c r="H137" s="5">
        <f>VLOOKUP(E137,Tabelle1!$F$4:$P$45,4,FALSE)</f>
        <v>30</v>
      </c>
      <c r="I137" s="5">
        <f>VLOOKUP(E137,Tabelle1!$F$4:$P$45,5,FALSE)</f>
        <v>30</v>
      </c>
      <c r="J137" s="5">
        <f>VLOOKUP(E137,Tabelle1!$F$4:$P$45,6,FALSE)</f>
        <v>30</v>
      </c>
      <c r="K137" s="5">
        <f>VLOOKUP(E137,Tabelle1!$F$4:$P$45,7,FALSE)</f>
        <v>30</v>
      </c>
      <c r="L137" s="5">
        <f>VLOOKUP(E137,Tabelle1!$F$4:$P$45,8,FALSE)</f>
        <v>31</v>
      </c>
      <c r="M137" s="5">
        <f>VLOOKUP(E137,Tabelle1!$F$4:$P$45,9,FALSE)</f>
        <v>29</v>
      </c>
      <c r="N137" s="5">
        <f>VLOOKUP(E137,Tabelle1!$F$4:$P$45,10,FALSE)</f>
        <v>30</v>
      </c>
      <c r="O137" s="5">
        <f>VLOOKUP(E137,Tabelle1!$F$4:$P$45,11,FALSE)</f>
        <v>29</v>
      </c>
    </row>
    <row r="138" spans="1:15" hidden="1" x14ac:dyDescent="0.25">
      <c r="A138" s="5">
        <f>VLOOKUP(C138,'Gemeinde ID'!B:C,2,FALSE)</f>
        <v>21046</v>
      </c>
      <c r="B138" s="7" t="s">
        <v>150</v>
      </c>
      <c r="C138" s="7" t="s">
        <v>149</v>
      </c>
      <c r="D138" s="5">
        <v>1</v>
      </c>
      <c r="E138" s="7" t="s">
        <v>149</v>
      </c>
      <c r="F138" s="5">
        <v>52</v>
      </c>
      <c r="G138" s="5">
        <v>52</v>
      </c>
      <c r="H138" s="5">
        <v>50</v>
      </c>
      <c r="I138" s="5">
        <v>53</v>
      </c>
      <c r="J138" s="5">
        <v>53</v>
      </c>
      <c r="K138" s="5">
        <v>52</v>
      </c>
      <c r="L138" s="5">
        <v>57</v>
      </c>
      <c r="M138" s="5">
        <v>51</v>
      </c>
      <c r="N138" s="5">
        <v>54</v>
      </c>
      <c r="O138" s="5">
        <v>56</v>
      </c>
    </row>
    <row r="139" spans="1:15" hidden="1" x14ac:dyDescent="0.25">
      <c r="A139" s="5">
        <f>VLOOKUP(C139,'Gemeinde ID'!B:C,2,FALSE)</f>
        <v>21046</v>
      </c>
      <c r="B139" s="7" t="s">
        <v>150</v>
      </c>
      <c r="C139" s="7" t="s">
        <v>149</v>
      </c>
      <c r="D139" s="5">
        <v>3</v>
      </c>
      <c r="E139" s="7" t="s">
        <v>154</v>
      </c>
      <c r="F139" s="5">
        <v>35</v>
      </c>
      <c r="G139" s="5">
        <v>34</v>
      </c>
      <c r="H139" s="5">
        <v>35</v>
      </c>
      <c r="I139" s="5">
        <v>37</v>
      </c>
      <c r="J139" s="5">
        <v>37</v>
      </c>
      <c r="K139" s="5">
        <v>38</v>
      </c>
      <c r="L139" s="5">
        <v>36</v>
      </c>
      <c r="M139" s="5">
        <v>33</v>
      </c>
      <c r="N139" s="5">
        <v>34</v>
      </c>
      <c r="O139" s="5">
        <v>34</v>
      </c>
    </row>
    <row r="140" spans="1:15" hidden="1" x14ac:dyDescent="0.25">
      <c r="A140" s="5">
        <f>VLOOKUP(C140,'Gemeinde ID'!B:C,2,FALSE)</f>
        <v>21046</v>
      </c>
      <c r="B140" s="7" t="s">
        <v>150</v>
      </c>
      <c r="C140" s="7" t="s">
        <v>149</v>
      </c>
      <c r="D140" s="5">
        <v>4</v>
      </c>
      <c r="E140" s="7" t="s">
        <v>158</v>
      </c>
      <c r="F140" s="5">
        <v>48</v>
      </c>
      <c r="G140" s="5">
        <v>48</v>
      </c>
      <c r="H140" s="5">
        <v>45</v>
      </c>
      <c r="I140" s="5">
        <v>45</v>
      </c>
      <c r="J140" s="5">
        <v>45</v>
      </c>
      <c r="K140" s="5">
        <v>44</v>
      </c>
      <c r="L140" s="5">
        <v>43</v>
      </c>
      <c r="M140" s="5">
        <v>43</v>
      </c>
      <c r="N140" s="5">
        <v>46</v>
      </c>
      <c r="O140" s="5">
        <v>49</v>
      </c>
    </row>
    <row r="141" spans="1:15" hidden="1" x14ac:dyDescent="0.25">
      <c r="A141" s="5">
        <f>VLOOKUP(C141,'Gemeinde ID'!B:C,2,FALSE)</f>
        <v>21046</v>
      </c>
      <c r="B141" s="7" t="s">
        <v>150</v>
      </c>
      <c r="C141" s="7" t="s">
        <v>149</v>
      </c>
      <c r="D141" s="5">
        <v>5</v>
      </c>
      <c r="E141" s="7" t="s">
        <v>159</v>
      </c>
      <c r="F141" s="5">
        <v>26</v>
      </c>
      <c r="G141" s="5">
        <v>24</v>
      </c>
      <c r="H141" s="5">
        <v>24</v>
      </c>
      <c r="I141" s="5">
        <v>26</v>
      </c>
      <c r="J141" s="5">
        <v>26</v>
      </c>
      <c r="K141" s="5">
        <v>23</v>
      </c>
      <c r="L141" s="5">
        <v>23</v>
      </c>
      <c r="M141" s="5">
        <v>25</v>
      </c>
      <c r="N141" s="5">
        <v>26</v>
      </c>
      <c r="O141" s="5">
        <v>26</v>
      </c>
    </row>
    <row r="142" spans="1:15" hidden="1" x14ac:dyDescent="0.25">
      <c r="A142" s="5">
        <f>VLOOKUP(C142,'Gemeinde ID'!B:C,2,FALSE)</f>
        <v>21046</v>
      </c>
      <c r="B142" s="7" t="s">
        <v>150</v>
      </c>
      <c r="C142" s="7" t="s">
        <v>149</v>
      </c>
      <c r="D142" s="5">
        <v>6</v>
      </c>
      <c r="E142" s="7" t="s">
        <v>160</v>
      </c>
      <c r="F142" s="5">
        <v>21</v>
      </c>
      <c r="G142" s="5">
        <v>20</v>
      </c>
      <c r="H142" s="5">
        <v>18</v>
      </c>
      <c r="I142" s="5">
        <v>18</v>
      </c>
      <c r="J142" s="5">
        <v>18</v>
      </c>
      <c r="K142" s="5">
        <v>18</v>
      </c>
      <c r="L142" s="5">
        <v>18</v>
      </c>
      <c r="M142" s="5">
        <v>19</v>
      </c>
      <c r="N142" s="5">
        <v>19</v>
      </c>
      <c r="O142" s="5">
        <v>18</v>
      </c>
    </row>
    <row r="143" spans="1:15" hidden="1" x14ac:dyDescent="0.25">
      <c r="A143" s="5">
        <f>VLOOKUP(C143,'Gemeinde ID'!B:C,2,FALSE)</f>
        <v>21046</v>
      </c>
      <c r="B143" s="7" t="s">
        <v>150</v>
      </c>
      <c r="C143" s="7" t="s">
        <v>149</v>
      </c>
      <c r="D143" s="5">
        <v>7</v>
      </c>
      <c r="E143" s="7" t="s">
        <v>163</v>
      </c>
      <c r="F143" s="5">
        <v>37</v>
      </c>
      <c r="G143" s="5">
        <v>36</v>
      </c>
      <c r="H143" s="5">
        <v>36</v>
      </c>
      <c r="I143" s="5">
        <v>32</v>
      </c>
      <c r="J143" s="5">
        <v>35</v>
      </c>
      <c r="K143" s="5">
        <v>35</v>
      </c>
      <c r="L143" s="5">
        <v>34</v>
      </c>
      <c r="M143" s="5">
        <v>34</v>
      </c>
      <c r="N143" s="5">
        <v>34</v>
      </c>
      <c r="O143" s="5">
        <v>33</v>
      </c>
    </row>
    <row r="144" spans="1:15" hidden="1" x14ac:dyDescent="0.25">
      <c r="A144" s="5">
        <f>VLOOKUP(C144,'Gemeinde ID'!B:C,2,FALSE)</f>
        <v>21046</v>
      </c>
      <c r="B144" s="7" t="s">
        <v>150</v>
      </c>
      <c r="C144" s="7" t="s">
        <v>149</v>
      </c>
      <c r="D144" s="5">
        <v>8</v>
      </c>
      <c r="E144" s="7" t="s">
        <v>164</v>
      </c>
      <c r="F144" s="5">
        <v>28</v>
      </c>
      <c r="G144" s="5">
        <v>28</v>
      </c>
      <c r="H144" s="5">
        <v>27</v>
      </c>
      <c r="I144" s="5">
        <v>28</v>
      </c>
      <c r="J144" s="5">
        <v>29</v>
      </c>
      <c r="K144" s="5">
        <v>30</v>
      </c>
      <c r="L144" s="5">
        <v>31</v>
      </c>
      <c r="M144" s="5">
        <v>32</v>
      </c>
      <c r="N144" s="5">
        <v>32</v>
      </c>
      <c r="O144" s="5">
        <v>33</v>
      </c>
    </row>
    <row r="145" spans="1:15" hidden="1" x14ac:dyDescent="0.25">
      <c r="A145" s="5">
        <f>VLOOKUP(C145,'Gemeinde ID'!B:C,2,FALSE)</f>
        <v>21046</v>
      </c>
      <c r="B145" s="7" t="s">
        <v>150</v>
      </c>
      <c r="C145" s="7" t="s">
        <v>149</v>
      </c>
      <c r="D145" s="5">
        <v>9</v>
      </c>
      <c r="E145" s="7" t="s">
        <v>169</v>
      </c>
      <c r="F145" s="5">
        <v>38</v>
      </c>
      <c r="G145" s="5">
        <v>38</v>
      </c>
      <c r="H145" s="5">
        <v>37</v>
      </c>
      <c r="I145" s="5">
        <v>34</v>
      </c>
      <c r="J145" s="5">
        <v>34</v>
      </c>
      <c r="K145" s="5">
        <v>37</v>
      </c>
      <c r="L145" s="5">
        <v>40</v>
      </c>
      <c r="M145" s="5">
        <v>40</v>
      </c>
      <c r="N145" s="5">
        <v>39</v>
      </c>
      <c r="O145" s="5">
        <v>41</v>
      </c>
    </row>
    <row r="146" spans="1:15" hidden="1" x14ac:dyDescent="0.25">
      <c r="A146" s="5">
        <f>VLOOKUP(C146,'Gemeinde ID'!B:C,2,FALSE)</f>
        <v>21046</v>
      </c>
      <c r="B146" s="7" t="s">
        <v>150</v>
      </c>
      <c r="C146" s="7" t="s">
        <v>149</v>
      </c>
      <c r="D146" s="5">
        <v>10</v>
      </c>
      <c r="E146" s="7" t="s">
        <v>172</v>
      </c>
      <c r="F146" s="5">
        <v>17</v>
      </c>
      <c r="G146" s="5">
        <v>19</v>
      </c>
      <c r="H146" s="5">
        <v>20</v>
      </c>
      <c r="I146" s="5">
        <v>20</v>
      </c>
      <c r="J146" s="5">
        <v>19</v>
      </c>
      <c r="K146" s="5">
        <v>20</v>
      </c>
      <c r="L146" s="5">
        <v>20</v>
      </c>
      <c r="M146" s="5">
        <v>20</v>
      </c>
      <c r="N146" s="5">
        <v>20</v>
      </c>
      <c r="O146" s="5">
        <v>20</v>
      </c>
    </row>
    <row r="147" spans="1:15" hidden="1" x14ac:dyDescent="0.25">
      <c r="A147" s="5">
        <f>VLOOKUP(C147,'Gemeinde ID'!B:C,2,FALSE)</f>
        <v>21045</v>
      </c>
      <c r="B147" s="7" t="s">
        <v>314</v>
      </c>
      <c r="C147" s="7" t="s">
        <v>324</v>
      </c>
      <c r="D147" s="5">
        <v>5</v>
      </c>
      <c r="E147" s="7" t="s">
        <v>324</v>
      </c>
      <c r="F147" s="5">
        <v>48</v>
      </c>
      <c r="G147" s="5">
        <v>50</v>
      </c>
      <c r="H147" s="5">
        <v>49</v>
      </c>
      <c r="I147" s="5">
        <v>44</v>
      </c>
      <c r="J147" s="5">
        <v>41</v>
      </c>
      <c r="K147" s="5">
        <v>43</v>
      </c>
      <c r="L147" s="5">
        <v>42</v>
      </c>
      <c r="M147" s="5">
        <v>41</v>
      </c>
      <c r="N147" s="5">
        <v>40</v>
      </c>
      <c r="O147" s="5">
        <v>40</v>
      </c>
    </row>
    <row r="148" spans="1:15" hidden="1" x14ac:dyDescent="0.25">
      <c r="A148" s="5">
        <f>VLOOKUP(C148,'Gemeinde ID'!B:C,2,FALSE)</f>
        <v>21048</v>
      </c>
      <c r="B148" s="7" t="s">
        <v>74</v>
      </c>
      <c r="C148" s="7" t="s">
        <v>89</v>
      </c>
      <c r="D148" s="5">
        <v>10</v>
      </c>
      <c r="E148" s="7" t="s">
        <v>89</v>
      </c>
      <c r="F148" s="5">
        <v>73</v>
      </c>
      <c r="G148" s="5">
        <v>73</v>
      </c>
      <c r="H148" s="5">
        <v>74</v>
      </c>
      <c r="I148" s="5">
        <v>71</v>
      </c>
      <c r="J148" s="5">
        <v>64</v>
      </c>
      <c r="K148" s="5">
        <v>65</v>
      </c>
      <c r="L148" s="5">
        <v>64</v>
      </c>
      <c r="M148" s="5">
        <v>63</v>
      </c>
      <c r="N148" s="5">
        <v>60</v>
      </c>
      <c r="O148" s="5">
        <v>62</v>
      </c>
    </row>
    <row r="149" spans="1:15" hidden="1" x14ac:dyDescent="0.25">
      <c r="A149" s="5">
        <f>VLOOKUP(C149,'Gemeinde ID'!B:C,2,FALSE)</f>
        <v>21049</v>
      </c>
      <c r="B149" s="7" t="s">
        <v>130</v>
      </c>
      <c r="C149" s="7" t="s">
        <v>140</v>
      </c>
      <c r="D149" s="5">
        <v>8</v>
      </c>
      <c r="E149" s="7" t="s">
        <v>140</v>
      </c>
      <c r="F149" s="5">
        <v>50</v>
      </c>
      <c r="G149" s="5">
        <v>51</v>
      </c>
      <c r="H149" s="5">
        <v>50</v>
      </c>
      <c r="I149" s="5">
        <v>52</v>
      </c>
      <c r="J149" s="5">
        <v>52</v>
      </c>
      <c r="K149" s="5">
        <v>54</v>
      </c>
      <c r="L149" s="5">
        <v>49</v>
      </c>
      <c r="M149" s="5">
        <v>50</v>
      </c>
      <c r="N149" s="5">
        <v>48</v>
      </c>
      <c r="O149" s="5">
        <v>51</v>
      </c>
    </row>
    <row r="150" spans="1:15" hidden="1" x14ac:dyDescent="0.25">
      <c r="A150" s="5">
        <f>VLOOKUP(C150,'Gemeinde ID'!B:C,2,FALSE)</f>
        <v>21051</v>
      </c>
      <c r="B150" s="7" t="s">
        <v>74</v>
      </c>
      <c r="C150" s="7" t="s">
        <v>74</v>
      </c>
      <c r="D150" s="5">
        <v>2</v>
      </c>
      <c r="E150" s="7" t="s">
        <v>94</v>
      </c>
      <c r="F150" s="5">
        <v>45</v>
      </c>
      <c r="G150" s="5">
        <v>44</v>
      </c>
      <c r="H150" s="5">
        <v>41</v>
      </c>
      <c r="I150" s="5">
        <v>47</v>
      </c>
      <c r="J150" s="5">
        <v>47</v>
      </c>
      <c r="K150" s="5">
        <v>49</v>
      </c>
      <c r="L150" s="5">
        <v>51</v>
      </c>
      <c r="M150" s="5">
        <v>48</v>
      </c>
      <c r="N150" s="5">
        <v>50</v>
      </c>
      <c r="O150" s="5">
        <v>50</v>
      </c>
    </row>
    <row r="151" spans="1:15" hidden="1" x14ac:dyDescent="0.25">
      <c r="A151" s="5">
        <f>VLOOKUP(C151,'Gemeinde ID'!B:C,2,FALSE)</f>
        <v>21051</v>
      </c>
      <c r="B151" s="7" t="s">
        <v>74</v>
      </c>
      <c r="C151" s="7" t="s">
        <v>74</v>
      </c>
      <c r="D151" s="5">
        <v>3</v>
      </c>
      <c r="E151" s="7" t="s">
        <v>74</v>
      </c>
      <c r="F151" s="5">
        <v>64</v>
      </c>
      <c r="G151" s="5">
        <v>65</v>
      </c>
      <c r="H151" s="5">
        <v>64</v>
      </c>
      <c r="I151" s="5">
        <v>65</v>
      </c>
      <c r="J151" s="5">
        <v>62</v>
      </c>
      <c r="K151" s="5">
        <v>60</v>
      </c>
      <c r="L151" s="5">
        <v>57</v>
      </c>
      <c r="M151" s="5">
        <v>56</v>
      </c>
      <c r="N151" s="5">
        <v>57</v>
      </c>
      <c r="O151" s="5">
        <v>57</v>
      </c>
    </row>
    <row r="152" spans="1:15" hidden="1" x14ac:dyDescent="0.25">
      <c r="A152" s="5">
        <f>VLOOKUP(C152,'Gemeinde ID'!B:C,2,FALSE)</f>
        <v>21051</v>
      </c>
      <c r="B152" s="7" t="s">
        <v>74</v>
      </c>
      <c r="C152" s="7" t="s">
        <v>74</v>
      </c>
      <c r="D152" s="5">
        <v>4</v>
      </c>
      <c r="E152" s="7" t="s">
        <v>76</v>
      </c>
      <c r="F152" s="5">
        <v>37</v>
      </c>
      <c r="G152" s="5">
        <v>37</v>
      </c>
      <c r="H152" s="5">
        <v>36</v>
      </c>
      <c r="I152" s="5">
        <v>38</v>
      </c>
      <c r="J152" s="5">
        <v>38</v>
      </c>
      <c r="K152" s="5">
        <v>39</v>
      </c>
      <c r="L152" s="5">
        <v>40</v>
      </c>
      <c r="M152" s="5">
        <v>40</v>
      </c>
      <c r="N152" s="5">
        <v>41</v>
      </c>
      <c r="O152" s="5">
        <v>42</v>
      </c>
    </row>
    <row r="153" spans="1:15" hidden="1" x14ac:dyDescent="0.25">
      <c r="A153" s="5">
        <f>VLOOKUP(C153,'Gemeinde ID'!B:C,2,FALSE)</f>
        <v>21051</v>
      </c>
      <c r="B153" s="7" t="s">
        <v>74</v>
      </c>
      <c r="C153" s="7" t="s">
        <v>74</v>
      </c>
      <c r="D153" s="5">
        <v>5</v>
      </c>
      <c r="E153" s="7" t="s">
        <v>78</v>
      </c>
      <c r="F153" s="5">
        <v>26</v>
      </c>
      <c r="G153" s="5">
        <v>27</v>
      </c>
      <c r="H153" s="5">
        <v>27</v>
      </c>
      <c r="I153" s="5">
        <v>25</v>
      </c>
      <c r="J153" s="5">
        <v>26</v>
      </c>
      <c r="K153" s="5">
        <v>24</v>
      </c>
      <c r="L153" s="5">
        <v>24</v>
      </c>
      <c r="M153" s="5">
        <v>24</v>
      </c>
      <c r="N153" s="5">
        <v>26</v>
      </c>
      <c r="O153" s="5">
        <v>26</v>
      </c>
    </row>
    <row r="154" spans="1:15" hidden="1" x14ac:dyDescent="0.25">
      <c r="A154" s="5">
        <f>VLOOKUP(C154,'Gemeinde ID'!B:C,2,FALSE)</f>
        <v>21051</v>
      </c>
      <c r="B154" s="7" t="s">
        <v>74</v>
      </c>
      <c r="C154" s="7" t="s">
        <v>74</v>
      </c>
      <c r="D154" s="5">
        <v>6</v>
      </c>
      <c r="E154" s="7" t="s">
        <v>86</v>
      </c>
      <c r="F154" s="5">
        <v>37</v>
      </c>
      <c r="G154" s="5">
        <v>34</v>
      </c>
      <c r="H154" s="5">
        <v>36</v>
      </c>
      <c r="I154" s="5">
        <v>36</v>
      </c>
      <c r="J154" s="5">
        <v>35</v>
      </c>
      <c r="K154" s="5">
        <v>36</v>
      </c>
      <c r="L154" s="5">
        <v>35</v>
      </c>
      <c r="M154" s="5">
        <v>35</v>
      </c>
      <c r="N154" s="5">
        <v>34</v>
      </c>
      <c r="O154" s="5">
        <v>31</v>
      </c>
    </row>
    <row r="155" spans="1:15" hidden="1" x14ac:dyDescent="0.25">
      <c r="A155" s="5">
        <f>VLOOKUP(C155,'Gemeinde ID'!B:C,2,FALSE)</f>
        <v>21051</v>
      </c>
      <c r="B155" s="7" t="s">
        <v>74</v>
      </c>
      <c r="C155" s="7" t="s">
        <v>74</v>
      </c>
      <c r="D155" s="5">
        <v>7</v>
      </c>
      <c r="E155" s="7" t="s">
        <v>122</v>
      </c>
      <c r="F155" s="5">
        <v>50</v>
      </c>
      <c r="G155" s="5">
        <v>46</v>
      </c>
      <c r="H155" s="5">
        <v>46</v>
      </c>
      <c r="I155" s="5">
        <v>44</v>
      </c>
      <c r="J155" s="5">
        <v>47</v>
      </c>
      <c r="K155" s="5">
        <v>48</v>
      </c>
      <c r="L155" s="5">
        <v>48</v>
      </c>
      <c r="M155" s="5">
        <v>49</v>
      </c>
      <c r="N155" s="5">
        <v>49</v>
      </c>
      <c r="O155" s="5">
        <v>49</v>
      </c>
    </row>
    <row r="156" spans="1:15" hidden="1" x14ac:dyDescent="0.25">
      <c r="A156" s="5">
        <f>VLOOKUP(C156,'Gemeinde ID'!B:C,2,FALSE)</f>
        <v>21019</v>
      </c>
      <c r="B156" s="6" t="s">
        <v>2</v>
      </c>
      <c r="C156" s="6" t="s">
        <v>27</v>
      </c>
      <c r="D156" s="5">
        <v>42</v>
      </c>
      <c r="E156" s="6" t="s">
        <v>43</v>
      </c>
      <c r="F156" s="5">
        <v>40</v>
      </c>
      <c r="G156" s="5">
        <v>40</v>
      </c>
      <c r="H156" s="5">
        <v>39</v>
      </c>
      <c r="I156" s="5">
        <v>37</v>
      </c>
      <c r="J156" s="5">
        <v>39</v>
      </c>
      <c r="K156" s="5">
        <v>38</v>
      </c>
      <c r="L156" s="5">
        <v>36</v>
      </c>
      <c r="M156" s="5">
        <v>35</v>
      </c>
      <c r="N156" s="5">
        <v>36</v>
      </c>
      <c r="O156" s="5">
        <v>34</v>
      </c>
    </row>
    <row r="157" spans="1:15" hidden="1" x14ac:dyDescent="0.25">
      <c r="A157" s="5">
        <f>VLOOKUP(C157,'Gemeinde ID'!B:C,2,FALSE)</f>
        <v>21061</v>
      </c>
      <c r="B157" s="6" t="s">
        <v>2</v>
      </c>
      <c r="C157" s="6" t="s">
        <v>57</v>
      </c>
      <c r="D157" s="5">
        <v>43</v>
      </c>
      <c r="E157" s="6" t="s">
        <v>57</v>
      </c>
      <c r="F157" s="5">
        <v>59</v>
      </c>
      <c r="G157" s="5">
        <v>57</v>
      </c>
      <c r="H157" s="5">
        <v>58</v>
      </c>
      <c r="I157" s="5">
        <v>57</v>
      </c>
      <c r="J157" s="5">
        <v>58</v>
      </c>
      <c r="K157" s="5">
        <v>53</v>
      </c>
      <c r="L157" s="5">
        <v>54</v>
      </c>
      <c r="M157" s="5">
        <v>55</v>
      </c>
      <c r="N157" s="5">
        <v>56</v>
      </c>
      <c r="O157" s="5">
        <v>56</v>
      </c>
    </row>
    <row r="158" spans="1:15" hidden="1" x14ac:dyDescent="0.25">
      <c r="A158" s="5">
        <f>VLOOKUP(C158,'Gemeinde ID'!B:C,2,FALSE)</f>
        <v>21053</v>
      </c>
      <c r="B158" s="7" t="s">
        <v>314</v>
      </c>
      <c r="C158" s="7" t="s">
        <v>325</v>
      </c>
      <c r="D158" s="5">
        <v>12</v>
      </c>
      <c r="E158" s="7" t="s">
        <v>325</v>
      </c>
      <c r="F158" s="5">
        <v>40</v>
      </c>
      <c r="G158" s="5">
        <v>41</v>
      </c>
      <c r="H158" s="5">
        <v>43</v>
      </c>
      <c r="I158" s="5">
        <v>46</v>
      </c>
      <c r="J158" s="5">
        <v>45</v>
      </c>
      <c r="K158" s="5">
        <v>45</v>
      </c>
      <c r="L158" s="5">
        <v>44</v>
      </c>
      <c r="M158" s="5">
        <v>45</v>
      </c>
      <c r="N158" s="5">
        <v>44</v>
      </c>
      <c r="O158" s="5">
        <v>43</v>
      </c>
    </row>
    <row r="159" spans="1:15" hidden="1" x14ac:dyDescent="0.25">
      <c r="A159" s="5">
        <f>VLOOKUP(C159,'Gemeinde ID'!B:C,2,FALSE)</f>
        <v>21054</v>
      </c>
      <c r="B159" s="7" t="s">
        <v>74</v>
      </c>
      <c r="C159" s="7" t="s">
        <v>90</v>
      </c>
      <c r="D159" s="5">
        <v>41</v>
      </c>
      <c r="E159" s="7" t="s">
        <v>96</v>
      </c>
      <c r="F159" s="5">
        <v>49</v>
      </c>
      <c r="G159" s="5">
        <v>48</v>
      </c>
      <c r="H159" s="5">
        <v>43</v>
      </c>
      <c r="I159" s="5">
        <v>47</v>
      </c>
      <c r="J159" s="5">
        <v>43</v>
      </c>
      <c r="K159" s="5">
        <v>43</v>
      </c>
      <c r="L159" s="5">
        <v>44</v>
      </c>
      <c r="M159" s="5">
        <v>45</v>
      </c>
      <c r="N159" s="5">
        <v>44</v>
      </c>
      <c r="O159" s="5">
        <v>46</v>
      </c>
    </row>
    <row r="160" spans="1:15" hidden="1" x14ac:dyDescent="0.25">
      <c r="A160" s="5">
        <f>VLOOKUP(C160,'Gemeinde ID'!B:C,2,FALSE)</f>
        <v>21054</v>
      </c>
      <c r="B160" s="7" t="s">
        <v>74</v>
      </c>
      <c r="C160" s="7" t="s">
        <v>90</v>
      </c>
      <c r="D160" s="5">
        <v>42</v>
      </c>
      <c r="E160" s="7" t="s">
        <v>90</v>
      </c>
      <c r="F160" s="5">
        <v>71</v>
      </c>
      <c r="G160" s="5">
        <v>70</v>
      </c>
      <c r="H160" s="5">
        <v>68</v>
      </c>
      <c r="I160" s="5">
        <v>67</v>
      </c>
      <c r="J160" s="5">
        <v>65</v>
      </c>
      <c r="K160" s="5">
        <v>63</v>
      </c>
      <c r="L160" s="5">
        <v>62</v>
      </c>
      <c r="M160" s="5">
        <v>69</v>
      </c>
      <c r="N160" s="5">
        <v>67</v>
      </c>
      <c r="O160" s="5">
        <v>66</v>
      </c>
    </row>
    <row r="161" spans="1:15" hidden="1" x14ac:dyDescent="0.25">
      <c r="A161" s="5">
        <f>VLOOKUP(C161,'Gemeinde ID'!B:C,2,FALSE)</f>
        <v>21054</v>
      </c>
      <c r="B161" s="7" t="s">
        <v>74</v>
      </c>
      <c r="C161" s="7" t="s">
        <v>90</v>
      </c>
      <c r="D161" s="5">
        <v>43</v>
      </c>
      <c r="E161" s="7" t="s">
        <v>100</v>
      </c>
      <c r="F161" s="5">
        <v>32</v>
      </c>
      <c r="G161" s="5">
        <v>32</v>
      </c>
      <c r="H161" s="5">
        <v>32</v>
      </c>
      <c r="I161" s="5">
        <v>33</v>
      </c>
      <c r="J161" s="5">
        <v>33</v>
      </c>
      <c r="K161" s="5">
        <v>31</v>
      </c>
      <c r="L161" s="5">
        <v>27</v>
      </c>
      <c r="M161" s="5">
        <v>27</v>
      </c>
      <c r="N161" s="5">
        <v>27</v>
      </c>
      <c r="O161" s="5">
        <v>26</v>
      </c>
    </row>
    <row r="162" spans="1:15" hidden="1" x14ac:dyDescent="0.25">
      <c r="A162" s="5">
        <f>VLOOKUP(C162,'Gemeinde ID'!B:C,2,FALSE)</f>
        <v>21057</v>
      </c>
      <c r="B162" s="7" t="s">
        <v>175</v>
      </c>
      <c r="C162" s="7" t="s">
        <v>341</v>
      </c>
      <c r="D162" s="5">
        <v>35</v>
      </c>
      <c r="E162" s="7" t="s">
        <v>199</v>
      </c>
      <c r="F162" s="5">
        <f>VLOOKUP(E162,Tabelle1!$F$4:$P$45,2,FALSE)</f>
        <v>41</v>
      </c>
      <c r="G162" s="5">
        <f>VLOOKUP(E162,Tabelle1!$F$4:$P$45,3,FALSE)</f>
        <v>39</v>
      </c>
      <c r="H162" s="5">
        <f>VLOOKUP(E162,Tabelle1!$F$4:$P$45,4,FALSE)</f>
        <v>38</v>
      </c>
      <c r="I162" s="5">
        <f>VLOOKUP(E162,Tabelle1!$F$4:$P$45,5,FALSE)</f>
        <v>38</v>
      </c>
      <c r="J162" s="5">
        <f>VLOOKUP(E162,Tabelle1!$F$4:$P$45,6,FALSE)</f>
        <v>37</v>
      </c>
      <c r="K162" s="5">
        <f>VLOOKUP(E162,Tabelle1!$F$4:$P$45,7,FALSE)</f>
        <v>37</v>
      </c>
      <c r="L162" s="5">
        <f>VLOOKUP(E162,Tabelle1!$F$4:$P$45,8,FALSE)</f>
        <v>37</v>
      </c>
      <c r="M162" s="5">
        <f>VLOOKUP(E162,Tabelle1!$F$4:$P$45,9,FALSE)</f>
        <v>37</v>
      </c>
      <c r="N162" s="5">
        <f>VLOOKUP(E162,Tabelle1!$F$4:$P$45,10,FALSE)</f>
        <v>36</v>
      </c>
      <c r="O162" s="5">
        <f>VLOOKUP(E162,Tabelle1!$F$4:$P$45,11,FALSE)</f>
        <v>37</v>
      </c>
    </row>
    <row r="163" spans="1:15" hidden="1" x14ac:dyDescent="0.25">
      <c r="A163" s="5">
        <f>VLOOKUP(C163,'Gemeinde ID'!B:C,2,FALSE)</f>
        <v>21111</v>
      </c>
      <c r="B163" s="7" t="s">
        <v>175</v>
      </c>
      <c r="C163" s="7" t="s">
        <v>195</v>
      </c>
      <c r="D163" s="5">
        <v>32</v>
      </c>
      <c r="E163" s="7" t="s">
        <v>200</v>
      </c>
      <c r="F163" s="5">
        <f>VLOOKUP(E163,Tabelle1!$F$4:$P$45,2,FALSE)</f>
        <v>35</v>
      </c>
      <c r="G163" s="5">
        <f>VLOOKUP(E163,Tabelle1!$F$4:$P$45,3,FALSE)</f>
        <v>34</v>
      </c>
      <c r="H163" s="5">
        <f>VLOOKUP(E163,Tabelle1!$F$4:$P$45,4,FALSE)</f>
        <v>32</v>
      </c>
      <c r="I163" s="5">
        <f>VLOOKUP(E163,Tabelle1!$F$4:$P$45,5,FALSE)</f>
        <v>33</v>
      </c>
      <c r="J163" s="5">
        <f>VLOOKUP(E163,Tabelle1!$F$4:$P$45,6,FALSE)</f>
        <v>35</v>
      </c>
      <c r="K163" s="5">
        <f>VLOOKUP(E163,Tabelle1!$F$4:$P$45,7,FALSE)</f>
        <v>36</v>
      </c>
      <c r="L163" s="5">
        <f>VLOOKUP(E163,Tabelle1!$F$4:$P$45,8,FALSE)</f>
        <v>37</v>
      </c>
      <c r="M163" s="5">
        <f>VLOOKUP(E163,Tabelle1!$F$4:$P$45,9,FALSE)</f>
        <v>37</v>
      </c>
      <c r="N163" s="5">
        <f>VLOOKUP(E163,Tabelle1!$F$4:$P$45,10,FALSE)</f>
        <v>38</v>
      </c>
      <c r="O163" s="5">
        <f>VLOOKUP(E163,Tabelle1!$F$4:$P$45,11,FALSE)</f>
        <v>38</v>
      </c>
    </row>
    <row r="164" spans="1:15" hidden="1" x14ac:dyDescent="0.25">
      <c r="A164" s="5">
        <f>VLOOKUP(C164,'Gemeinde ID'!B:C,2,FALSE)</f>
        <v>21116</v>
      </c>
      <c r="B164" s="7" t="s">
        <v>175</v>
      </c>
      <c r="C164" s="7" t="s">
        <v>182</v>
      </c>
      <c r="D164" s="5">
        <v>24</v>
      </c>
      <c r="E164" s="7" t="s">
        <v>201</v>
      </c>
      <c r="F164" s="5">
        <f>VLOOKUP(E164,Tabelle1!$F$4:$P$45,2,FALSE)</f>
        <v>29</v>
      </c>
      <c r="G164" s="5">
        <f>VLOOKUP(E164,Tabelle1!$F$4:$P$45,3,FALSE)</f>
        <v>30</v>
      </c>
      <c r="H164" s="5">
        <f>VLOOKUP(E164,Tabelle1!$F$4:$P$45,4,FALSE)</f>
        <v>31</v>
      </c>
      <c r="I164" s="5">
        <f>VLOOKUP(E164,Tabelle1!$F$4:$P$45,5,FALSE)</f>
        <v>33</v>
      </c>
      <c r="J164" s="5">
        <f>VLOOKUP(E164,Tabelle1!$F$4:$P$45,6,FALSE)</f>
        <v>33</v>
      </c>
      <c r="K164" s="5">
        <f>VLOOKUP(E164,Tabelle1!$F$4:$P$45,7,FALSE)</f>
        <v>31</v>
      </c>
      <c r="L164" s="5">
        <f>VLOOKUP(E164,Tabelle1!$F$4:$P$45,8,FALSE)</f>
        <v>31</v>
      </c>
      <c r="M164" s="5">
        <f>VLOOKUP(E164,Tabelle1!$F$4:$P$45,9,FALSE)</f>
        <v>31</v>
      </c>
      <c r="N164" s="5">
        <f>VLOOKUP(E164,Tabelle1!$F$4:$P$45,10,FALSE)</f>
        <v>31</v>
      </c>
      <c r="O164" s="5">
        <f>VLOOKUP(E164,Tabelle1!$F$4:$P$45,11,FALSE)</f>
        <v>31</v>
      </c>
    </row>
    <row r="165" spans="1:15" hidden="1" x14ac:dyDescent="0.25">
      <c r="A165" s="5">
        <f>VLOOKUP(C165,'Gemeinde ID'!B:C,2,FALSE)</f>
        <v>21116</v>
      </c>
      <c r="B165" s="7" t="s">
        <v>175</v>
      </c>
      <c r="C165" s="7" t="s">
        <v>182</v>
      </c>
      <c r="D165" s="5">
        <v>25</v>
      </c>
      <c r="E165" s="7" t="s">
        <v>202</v>
      </c>
      <c r="F165" s="5">
        <f>VLOOKUP(E165,Tabelle1!$F$4:$P$45,2,FALSE)</f>
        <v>32</v>
      </c>
      <c r="G165" s="5">
        <f>VLOOKUP(E165,Tabelle1!$F$4:$P$45,3,FALSE)</f>
        <v>32</v>
      </c>
      <c r="H165" s="5">
        <f>VLOOKUP(E165,Tabelle1!$F$4:$P$45,4,FALSE)</f>
        <v>31</v>
      </c>
      <c r="I165" s="5">
        <f>VLOOKUP(E165,Tabelle1!$F$4:$P$45,5,FALSE)</f>
        <v>31</v>
      </c>
      <c r="J165" s="5">
        <f>VLOOKUP(E165,Tabelle1!$F$4:$P$45,6,FALSE)</f>
        <v>32</v>
      </c>
      <c r="K165" s="5">
        <f>VLOOKUP(E165,Tabelle1!$F$4:$P$45,7,FALSE)</f>
        <v>32</v>
      </c>
      <c r="L165" s="5">
        <f>VLOOKUP(E165,Tabelle1!$F$4:$P$45,8,FALSE)</f>
        <v>33</v>
      </c>
      <c r="M165" s="5">
        <f>VLOOKUP(E165,Tabelle1!$F$4:$P$45,9,FALSE)</f>
        <v>31</v>
      </c>
      <c r="N165" s="5">
        <f>VLOOKUP(E165,Tabelle1!$F$4:$P$45,10,FALSE)</f>
        <v>31</v>
      </c>
      <c r="O165" s="5">
        <f>VLOOKUP(E165,Tabelle1!$F$4:$P$45,11,FALSE)</f>
        <v>33</v>
      </c>
    </row>
    <row r="166" spans="1:15" x14ac:dyDescent="0.25">
      <c r="A166" s="5">
        <f>VLOOKUP(C166,'Gemeinde ID'!B:C,2,FALSE)</f>
        <v>21026</v>
      </c>
      <c r="B166" s="7" t="s">
        <v>236</v>
      </c>
      <c r="C166" s="7" t="s">
        <v>243</v>
      </c>
      <c r="D166" s="5">
        <v>25</v>
      </c>
      <c r="E166" s="7" t="s">
        <v>252</v>
      </c>
      <c r="F166" s="5">
        <v>39</v>
      </c>
      <c r="G166" s="5">
        <v>39</v>
      </c>
      <c r="H166" s="5">
        <v>38</v>
      </c>
      <c r="I166" s="5">
        <v>41</v>
      </c>
      <c r="J166" s="5">
        <v>40</v>
      </c>
      <c r="K166" s="5">
        <v>44</v>
      </c>
      <c r="L166" s="5">
        <v>44</v>
      </c>
      <c r="M166" s="5">
        <v>44</v>
      </c>
      <c r="N166" s="5">
        <v>43</v>
      </c>
      <c r="O166" s="5">
        <v>40</v>
      </c>
    </row>
    <row r="167" spans="1:15" x14ac:dyDescent="0.25">
      <c r="A167" s="5">
        <f>VLOOKUP(C167,'Gemeinde ID'!B:C,2,FALSE)</f>
        <v>21021</v>
      </c>
      <c r="B167" s="7" t="s">
        <v>236</v>
      </c>
      <c r="C167" s="7" t="s">
        <v>246</v>
      </c>
      <c r="D167" s="5">
        <v>26</v>
      </c>
      <c r="E167" s="7" t="s">
        <v>246</v>
      </c>
      <c r="F167" s="5">
        <v>54</v>
      </c>
      <c r="G167" s="5">
        <v>54</v>
      </c>
      <c r="H167" s="5">
        <v>54</v>
      </c>
      <c r="I167" s="5">
        <v>59</v>
      </c>
      <c r="J167" s="5">
        <v>58</v>
      </c>
      <c r="K167" s="5">
        <v>57</v>
      </c>
      <c r="L167" s="5">
        <v>55</v>
      </c>
      <c r="M167" s="5">
        <v>53</v>
      </c>
      <c r="N167" s="5">
        <v>53</v>
      </c>
      <c r="O167" s="5">
        <v>52</v>
      </c>
    </row>
    <row r="168" spans="1:15" hidden="1" x14ac:dyDescent="0.25">
      <c r="A168" s="5">
        <f>VLOOKUP(C168,'Gemeinde ID'!B:C,2,FALSE)</f>
        <v>21055</v>
      </c>
      <c r="B168" s="7" t="s">
        <v>74</v>
      </c>
      <c r="C168" s="7" t="s">
        <v>91</v>
      </c>
      <c r="D168" s="5">
        <v>27</v>
      </c>
      <c r="E168" s="7" t="s">
        <v>91</v>
      </c>
      <c r="F168" s="5">
        <v>51</v>
      </c>
      <c r="G168" s="5">
        <v>48</v>
      </c>
      <c r="H168" s="5">
        <v>49</v>
      </c>
      <c r="I168" s="5">
        <v>49</v>
      </c>
      <c r="J168" s="5">
        <v>49</v>
      </c>
      <c r="K168" s="5">
        <v>50</v>
      </c>
      <c r="L168" s="5">
        <v>47</v>
      </c>
      <c r="M168" s="5">
        <v>44</v>
      </c>
      <c r="N168" s="5">
        <v>42</v>
      </c>
      <c r="O168" s="5">
        <v>41</v>
      </c>
    </row>
    <row r="169" spans="1:15" hidden="1" x14ac:dyDescent="0.25">
      <c r="A169" s="5">
        <f>VLOOKUP(C169,'Gemeinde ID'!B:C,2,FALSE)</f>
        <v>21056</v>
      </c>
      <c r="B169" s="7" t="s">
        <v>74</v>
      </c>
      <c r="C169" s="7" t="s">
        <v>93</v>
      </c>
      <c r="D169" s="5">
        <v>14</v>
      </c>
      <c r="E169" s="7" t="s">
        <v>93</v>
      </c>
      <c r="F169" s="5">
        <v>38</v>
      </c>
      <c r="G169" s="5">
        <v>38</v>
      </c>
      <c r="H169" s="5">
        <v>37</v>
      </c>
      <c r="I169" s="5">
        <v>36</v>
      </c>
      <c r="J169" s="5">
        <v>34</v>
      </c>
      <c r="K169" s="5">
        <v>39</v>
      </c>
      <c r="L169" s="5">
        <v>39</v>
      </c>
      <c r="M169" s="5">
        <v>42</v>
      </c>
      <c r="N169" s="5">
        <v>42</v>
      </c>
      <c r="O169" s="5">
        <v>39</v>
      </c>
    </row>
    <row r="170" spans="1:15" hidden="1" x14ac:dyDescent="0.25">
      <c r="A170" s="5">
        <f>VLOOKUP(C170,'Gemeinde ID'!B:C,2,FALSE)</f>
        <v>21056</v>
      </c>
      <c r="B170" s="7" t="s">
        <v>74</v>
      </c>
      <c r="C170" s="7" t="s">
        <v>93</v>
      </c>
      <c r="D170" s="5">
        <v>15</v>
      </c>
      <c r="E170" s="7" t="s">
        <v>113</v>
      </c>
      <c r="F170" s="5">
        <v>26</v>
      </c>
      <c r="G170" s="5">
        <v>27</v>
      </c>
      <c r="H170" s="5">
        <v>27</v>
      </c>
      <c r="I170" s="5">
        <v>29</v>
      </c>
      <c r="J170" s="5">
        <v>27</v>
      </c>
      <c r="K170" s="5">
        <v>28</v>
      </c>
      <c r="L170" s="5">
        <v>26</v>
      </c>
      <c r="M170" s="5">
        <v>27</v>
      </c>
      <c r="N170" s="5">
        <v>27</v>
      </c>
      <c r="O170" s="5">
        <v>25</v>
      </c>
    </row>
    <row r="171" spans="1:15" hidden="1" x14ac:dyDescent="0.25">
      <c r="A171" s="5">
        <f>VLOOKUP(C171,'Gemeinde ID'!B:C,2,FALSE)</f>
        <v>21056</v>
      </c>
      <c r="B171" s="7" t="s">
        <v>74</v>
      </c>
      <c r="C171" s="7" t="s">
        <v>93</v>
      </c>
      <c r="D171" s="5">
        <v>16</v>
      </c>
      <c r="E171" s="7" t="s">
        <v>114</v>
      </c>
      <c r="F171" s="5">
        <v>21</v>
      </c>
      <c r="G171" s="5">
        <v>21</v>
      </c>
      <c r="H171" s="5">
        <v>21</v>
      </c>
      <c r="I171" s="5">
        <v>23</v>
      </c>
      <c r="J171" s="5">
        <v>26</v>
      </c>
      <c r="K171" s="5">
        <v>26</v>
      </c>
      <c r="L171" s="5">
        <v>26</v>
      </c>
      <c r="M171" s="5">
        <v>25</v>
      </c>
      <c r="N171" s="5">
        <v>24</v>
      </c>
      <c r="O171" s="5">
        <v>23</v>
      </c>
    </row>
    <row r="172" spans="1:15" hidden="1" x14ac:dyDescent="0.25">
      <c r="A172" s="5">
        <f>VLOOKUP(C172,'Gemeinde ID'!B:C,2,FALSE)</f>
        <v>21056</v>
      </c>
      <c r="B172" s="7" t="s">
        <v>74</v>
      </c>
      <c r="C172" s="7" t="s">
        <v>93</v>
      </c>
      <c r="D172" s="5">
        <v>17</v>
      </c>
      <c r="E172" s="7" t="s">
        <v>119</v>
      </c>
      <c r="F172" s="5">
        <v>38</v>
      </c>
      <c r="G172" s="5">
        <v>38</v>
      </c>
      <c r="H172" s="5">
        <v>41</v>
      </c>
      <c r="I172" s="5">
        <v>41</v>
      </c>
      <c r="J172" s="5">
        <v>41</v>
      </c>
      <c r="K172" s="5">
        <v>41</v>
      </c>
      <c r="L172" s="5">
        <v>41</v>
      </c>
      <c r="M172" s="5">
        <v>39</v>
      </c>
      <c r="N172" s="5">
        <v>36</v>
      </c>
      <c r="O172" s="5">
        <v>36</v>
      </c>
    </row>
    <row r="173" spans="1:15" hidden="1" x14ac:dyDescent="0.25">
      <c r="A173" s="5">
        <f>VLOOKUP(C173,'Gemeinde ID'!B:C,2,FALSE)</f>
        <v>21111</v>
      </c>
      <c r="B173" s="7" t="s">
        <v>175</v>
      </c>
      <c r="C173" s="7" t="s">
        <v>195</v>
      </c>
      <c r="D173" s="5">
        <v>31</v>
      </c>
      <c r="E173" s="7" t="s">
        <v>203</v>
      </c>
      <c r="F173" s="5">
        <f>VLOOKUP(E173,Tabelle1!$F$4:$P$45,2,FALSE)</f>
        <v>17</v>
      </c>
      <c r="G173" s="5">
        <f>VLOOKUP(E173,Tabelle1!$F$4:$P$45,3,FALSE)</f>
        <v>18</v>
      </c>
      <c r="H173" s="5">
        <f>VLOOKUP(E173,Tabelle1!$F$4:$P$45,4,FALSE)</f>
        <v>19</v>
      </c>
      <c r="I173" s="5">
        <f>VLOOKUP(E173,Tabelle1!$F$4:$P$45,5,FALSE)</f>
        <v>19</v>
      </c>
      <c r="J173" s="5">
        <f>VLOOKUP(E173,Tabelle1!$F$4:$P$45,6,FALSE)</f>
        <v>20</v>
      </c>
      <c r="K173" s="5">
        <f>VLOOKUP(E173,Tabelle1!$F$4:$P$45,7,FALSE)</f>
        <v>20</v>
      </c>
      <c r="L173" s="5">
        <f>VLOOKUP(E173,Tabelle1!$F$4:$P$45,8,FALSE)</f>
        <v>22</v>
      </c>
      <c r="M173" s="5">
        <f>VLOOKUP(E173,Tabelle1!$F$4:$P$45,9,FALSE)</f>
        <v>22</v>
      </c>
      <c r="N173" s="5">
        <f>VLOOKUP(E173,Tabelle1!$F$4:$P$45,10,FALSE)</f>
        <v>21</v>
      </c>
      <c r="O173" s="5">
        <f>VLOOKUP(E173,Tabelle1!$F$4:$P$45,11,FALSE)</f>
        <v>21</v>
      </c>
    </row>
    <row r="174" spans="1:15" hidden="1" x14ac:dyDescent="0.25">
      <c r="A174" s="5">
        <f>VLOOKUP(C174,'Gemeinde ID'!B:C,2,FALSE)</f>
        <v>21074</v>
      </c>
      <c r="B174" s="7" t="s">
        <v>175</v>
      </c>
      <c r="C174" s="7" t="s">
        <v>190</v>
      </c>
      <c r="D174" s="5">
        <v>39</v>
      </c>
      <c r="E174" s="7" t="s">
        <v>204</v>
      </c>
      <c r="F174" s="5">
        <f>VLOOKUP(E174,Tabelle1!$F$4:$P$45,2,FALSE)</f>
        <v>24</v>
      </c>
      <c r="G174" s="5">
        <f>VLOOKUP(E174,Tabelle1!$F$4:$P$45,3,FALSE)</f>
        <v>23</v>
      </c>
      <c r="H174" s="5">
        <f>VLOOKUP(E174,Tabelle1!$F$4:$P$45,4,FALSE)</f>
        <v>23</v>
      </c>
      <c r="I174" s="5">
        <f>VLOOKUP(E174,Tabelle1!$F$4:$P$45,5,FALSE)</f>
        <v>24</v>
      </c>
      <c r="J174" s="5">
        <f>VLOOKUP(E174,Tabelle1!$F$4:$P$45,6,FALSE)</f>
        <v>23</v>
      </c>
      <c r="K174" s="5">
        <f>VLOOKUP(E174,Tabelle1!$F$4:$P$45,7,FALSE)</f>
        <v>22</v>
      </c>
      <c r="L174" s="5">
        <f>VLOOKUP(E174,Tabelle1!$F$4:$P$45,8,FALSE)</f>
        <v>21</v>
      </c>
      <c r="M174" s="5">
        <f>VLOOKUP(E174,Tabelle1!$F$4:$P$45,9,FALSE)</f>
        <v>22</v>
      </c>
      <c r="N174" s="5">
        <f>VLOOKUP(E174,Tabelle1!$F$4:$P$45,10,FALSE)</f>
        <v>23</v>
      </c>
      <c r="O174" s="5">
        <f>VLOOKUP(E174,Tabelle1!$F$4:$P$45,11,FALSE)</f>
        <v>24</v>
      </c>
    </row>
    <row r="175" spans="1:15" hidden="1" x14ac:dyDescent="0.25">
      <c r="A175" s="5">
        <f>VLOOKUP(C175,'Gemeinde ID'!B:C,2,FALSE)</f>
        <v>21011</v>
      </c>
      <c r="B175" s="7" t="s">
        <v>175</v>
      </c>
      <c r="C175" s="7" t="s">
        <v>174</v>
      </c>
      <c r="D175" s="5">
        <v>7</v>
      </c>
      <c r="E175" s="7" t="s">
        <v>205</v>
      </c>
      <c r="F175" s="5">
        <f>VLOOKUP(E175,Tabelle1!$F$4:$P$45,2,FALSE)</f>
        <v>67</v>
      </c>
      <c r="G175" s="5">
        <f>VLOOKUP(E175,Tabelle1!$F$4:$P$45,3,FALSE)</f>
        <v>63</v>
      </c>
      <c r="H175" s="5">
        <f>VLOOKUP(E175,Tabelle1!$F$4:$P$45,4,FALSE)</f>
        <v>64</v>
      </c>
      <c r="I175" s="5">
        <f>VLOOKUP(E175,Tabelle1!$F$4:$P$45,5,FALSE)</f>
        <v>60</v>
      </c>
      <c r="J175" s="5">
        <f>VLOOKUP(E175,Tabelle1!$F$4:$P$45,6,FALSE)</f>
        <v>61</v>
      </c>
      <c r="K175" s="5">
        <f>VLOOKUP(E175,Tabelle1!$F$4:$P$45,7,FALSE)</f>
        <v>60</v>
      </c>
      <c r="L175" s="5">
        <f>VLOOKUP(E175,Tabelle1!$F$4:$P$45,8,FALSE)</f>
        <v>55</v>
      </c>
      <c r="M175" s="5">
        <f>VLOOKUP(E175,Tabelle1!$F$4:$P$45,9,FALSE)</f>
        <v>55</v>
      </c>
      <c r="N175" s="5">
        <f>VLOOKUP(E175,Tabelle1!$F$4:$P$45,10,FALSE)</f>
        <v>55</v>
      </c>
      <c r="O175" s="5">
        <f>VLOOKUP(E175,Tabelle1!$F$4:$P$45,11,FALSE)</f>
        <v>52</v>
      </c>
    </row>
    <row r="176" spans="1:15" hidden="1" x14ac:dyDescent="0.25">
      <c r="A176" s="5">
        <f>VLOOKUP(C176,'Gemeinde ID'!B:C,2,FALSE)</f>
        <v>21033</v>
      </c>
      <c r="B176" s="7" t="s">
        <v>175</v>
      </c>
      <c r="C176" s="7" t="s">
        <v>340</v>
      </c>
      <c r="D176" s="5">
        <v>20</v>
      </c>
      <c r="E176" s="7" t="s">
        <v>206</v>
      </c>
      <c r="F176" s="5">
        <f>VLOOKUP(E176,Tabelle1!$F$4:$P$45,2,FALSE)</f>
        <v>45</v>
      </c>
      <c r="G176" s="5">
        <f>VLOOKUP(E176,Tabelle1!$F$4:$P$45,3,FALSE)</f>
        <v>45</v>
      </c>
      <c r="H176" s="5">
        <f>VLOOKUP(E176,Tabelle1!$F$4:$P$45,4,FALSE)</f>
        <v>43</v>
      </c>
      <c r="I176" s="5">
        <f>VLOOKUP(E176,Tabelle1!$F$4:$P$45,5,FALSE)</f>
        <v>45</v>
      </c>
      <c r="J176" s="5">
        <f>VLOOKUP(E176,Tabelle1!$F$4:$P$45,6,FALSE)</f>
        <v>48</v>
      </c>
      <c r="K176" s="5">
        <f>VLOOKUP(E176,Tabelle1!$F$4:$P$45,7,FALSE)</f>
        <v>47</v>
      </c>
      <c r="L176" s="5">
        <f>VLOOKUP(E176,Tabelle1!$F$4:$P$45,8,FALSE)</f>
        <v>47</v>
      </c>
      <c r="M176" s="5">
        <f>VLOOKUP(E176,Tabelle1!$F$4:$P$45,9,FALSE)</f>
        <v>44</v>
      </c>
      <c r="N176" s="5">
        <f>VLOOKUP(E176,Tabelle1!$F$4:$P$45,10,FALSE)</f>
        <v>45</v>
      </c>
      <c r="O176" s="5">
        <f>VLOOKUP(E176,Tabelle1!$F$4:$P$45,11,FALSE)</f>
        <v>44</v>
      </c>
    </row>
    <row r="177" spans="1:15" hidden="1" x14ac:dyDescent="0.25">
      <c r="A177" s="5">
        <f>VLOOKUP(C177,'Gemeinde ID'!B:C,2,FALSE)</f>
        <v>21033</v>
      </c>
      <c r="B177" s="7" t="s">
        <v>175</v>
      </c>
      <c r="C177" s="7" t="s">
        <v>340</v>
      </c>
      <c r="D177" s="5">
        <v>19</v>
      </c>
      <c r="E177" s="7" t="s">
        <v>207</v>
      </c>
      <c r="F177" s="5">
        <f>VLOOKUP(E177,Tabelle1!$F$4:$P$45,2,FALSE)</f>
        <v>49</v>
      </c>
      <c r="G177" s="5">
        <f>VLOOKUP(E177,Tabelle1!$F$4:$P$45,3,FALSE)</f>
        <v>49</v>
      </c>
      <c r="H177" s="5">
        <f>VLOOKUP(E177,Tabelle1!$F$4:$P$45,4,FALSE)</f>
        <v>48</v>
      </c>
      <c r="I177" s="5">
        <f>VLOOKUP(E177,Tabelle1!$F$4:$P$45,5,FALSE)</f>
        <v>47</v>
      </c>
      <c r="J177" s="5">
        <f>VLOOKUP(E177,Tabelle1!$F$4:$P$45,6,FALSE)</f>
        <v>51</v>
      </c>
      <c r="K177" s="5">
        <f>VLOOKUP(E177,Tabelle1!$F$4:$P$45,7,FALSE)</f>
        <v>51</v>
      </c>
      <c r="L177" s="5">
        <f>VLOOKUP(E177,Tabelle1!$F$4:$P$45,8,FALSE)</f>
        <v>50</v>
      </c>
      <c r="M177" s="5">
        <f>VLOOKUP(E177,Tabelle1!$F$4:$P$45,9,FALSE)</f>
        <v>50</v>
      </c>
      <c r="N177" s="5">
        <f>VLOOKUP(E177,Tabelle1!$F$4:$P$45,10,FALSE)</f>
        <v>47</v>
      </c>
      <c r="O177" s="5">
        <f>VLOOKUP(E177,Tabelle1!$F$4:$P$45,11,FALSE)</f>
        <v>44</v>
      </c>
    </row>
    <row r="178" spans="1:15" hidden="1" x14ac:dyDescent="0.25">
      <c r="A178" s="5">
        <f>VLOOKUP(C178,'Gemeinde ID'!B:C,2,FALSE)</f>
        <v>21029</v>
      </c>
      <c r="B178" s="7" t="s">
        <v>314</v>
      </c>
      <c r="C178" s="7" t="s">
        <v>317</v>
      </c>
      <c r="D178" s="5">
        <v>10</v>
      </c>
      <c r="E178" s="7" t="s">
        <v>317</v>
      </c>
      <c r="F178" s="5">
        <v>46</v>
      </c>
      <c r="G178" s="5">
        <v>47</v>
      </c>
      <c r="H178" s="5">
        <v>46</v>
      </c>
      <c r="I178" s="5">
        <v>49</v>
      </c>
      <c r="J178" s="5">
        <v>48</v>
      </c>
      <c r="K178" s="5">
        <v>48</v>
      </c>
      <c r="L178" s="5">
        <v>48</v>
      </c>
      <c r="M178" s="5">
        <v>48</v>
      </c>
      <c r="N178" s="5">
        <v>48</v>
      </c>
      <c r="O178" s="5">
        <v>48</v>
      </c>
    </row>
    <row r="179" spans="1:15" hidden="1" x14ac:dyDescent="0.25">
      <c r="A179" s="5">
        <f>VLOOKUP(C179,'Gemeinde ID'!B:C,2,FALSE)</f>
        <v>21029</v>
      </c>
      <c r="B179" s="7" t="s">
        <v>314</v>
      </c>
      <c r="C179" s="7" t="s">
        <v>317</v>
      </c>
      <c r="D179" s="5">
        <v>11</v>
      </c>
      <c r="E179" s="7" t="s">
        <v>323</v>
      </c>
      <c r="F179" s="5">
        <v>20</v>
      </c>
      <c r="G179" s="5">
        <v>18</v>
      </c>
      <c r="H179" s="5">
        <v>18</v>
      </c>
      <c r="I179" s="5">
        <v>21</v>
      </c>
      <c r="J179" s="5">
        <v>20</v>
      </c>
      <c r="K179" s="5">
        <v>25</v>
      </c>
      <c r="L179" s="5">
        <v>23</v>
      </c>
      <c r="M179" s="5">
        <v>22</v>
      </c>
      <c r="N179" s="5">
        <v>24</v>
      </c>
      <c r="O179" s="5">
        <v>21</v>
      </c>
    </row>
    <row r="180" spans="1:15" hidden="1" x14ac:dyDescent="0.25">
      <c r="A180" s="5">
        <f>VLOOKUP(C180,'Gemeinde ID'!B:C,2,FALSE)</f>
        <v>21113</v>
      </c>
      <c r="B180" s="7" t="s">
        <v>288</v>
      </c>
      <c r="C180" s="5" t="s">
        <v>298</v>
      </c>
      <c r="D180" s="5">
        <v>10</v>
      </c>
      <c r="E180" s="5" t="s">
        <v>298</v>
      </c>
      <c r="F180" s="5">
        <v>57</v>
      </c>
      <c r="G180" s="5">
        <v>57</v>
      </c>
      <c r="H180" s="5">
        <v>56</v>
      </c>
      <c r="I180" s="5">
        <v>55</v>
      </c>
      <c r="J180" s="5">
        <v>52</v>
      </c>
      <c r="K180" s="5">
        <v>54</v>
      </c>
      <c r="L180" s="5">
        <v>52</v>
      </c>
      <c r="M180" s="5">
        <v>52</v>
      </c>
      <c r="N180" s="5">
        <v>52</v>
      </c>
      <c r="O180" s="5">
        <v>50</v>
      </c>
    </row>
    <row r="181" spans="1:15" x14ac:dyDescent="0.25">
      <c r="A181" s="5">
        <f>VLOOKUP(C181,'Gemeinde ID'!B:C,2,FALSE)</f>
        <v>21021</v>
      </c>
      <c r="B181" s="7" t="s">
        <v>236</v>
      </c>
      <c r="C181" s="7" t="s">
        <v>246</v>
      </c>
      <c r="D181" s="5">
        <v>27</v>
      </c>
      <c r="E181" s="7" t="s">
        <v>245</v>
      </c>
      <c r="F181" s="5">
        <v>33</v>
      </c>
      <c r="G181" s="5">
        <v>33</v>
      </c>
      <c r="H181" s="5">
        <v>32</v>
      </c>
      <c r="I181" s="5">
        <v>32</v>
      </c>
      <c r="J181" s="5">
        <v>32</v>
      </c>
      <c r="K181" s="5">
        <v>40</v>
      </c>
      <c r="L181" s="5">
        <v>50</v>
      </c>
      <c r="M181" s="5">
        <v>46</v>
      </c>
      <c r="N181" s="5">
        <v>43</v>
      </c>
      <c r="O181" s="5">
        <v>43</v>
      </c>
    </row>
    <row r="182" spans="1:15" hidden="1" x14ac:dyDescent="0.25">
      <c r="A182" s="5">
        <f>VLOOKUP(C182,'Gemeinde ID'!B:C,2,FALSE)</f>
        <v>21106</v>
      </c>
      <c r="B182" s="7" t="s">
        <v>288</v>
      </c>
      <c r="C182" s="7" t="s">
        <v>293</v>
      </c>
      <c r="D182" s="5">
        <v>16</v>
      </c>
      <c r="E182" s="5" t="s">
        <v>295</v>
      </c>
      <c r="F182" s="5">
        <v>38</v>
      </c>
      <c r="G182" s="5">
        <v>38</v>
      </c>
      <c r="H182" s="5">
        <v>38</v>
      </c>
      <c r="I182" s="5">
        <v>38</v>
      </c>
      <c r="J182" s="5">
        <v>39</v>
      </c>
      <c r="K182" s="5">
        <v>38</v>
      </c>
      <c r="L182" s="5">
        <v>40</v>
      </c>
      <c r="M182" s="5">
        <v>39</v>
      </c>
      <c r="N182" s="5">
        <v>40</v>
      </c>
      <c r="O182" s="5">
        <v>39</v>
      </c>
    </row>
    <row r="183" spans="1:15" hidden="1" x14ac:dyDescent="0.25">
      <c r="A183" s="5">
        <f>VLOOKUP(C183,'Gemeinde ID'!B:C,2,FALSE)</f>
        <v>21106</v>
      </c>
      <c r="B183" s="7" t="s">
        <v>288</v>
      </c>
      <c r="C183" s="7" t="s">
        <v>293</v>
      </c>
      <c r="D183" s="5">
        <v>17</v>
      </c>
      <c r="E183" s="5" t="s">
        <v>301</v>
      </c>
      <c r="F183" s="5">
        <v>45</v>
      </c>
      <c r="G183" s="5">
        <v>46</v>
      </c>
      <c r="H183" s="5">
        <v>47</v>
      </c>
      <c r="I183" s="5">
        <v>47</v>
      </c>
      <c r="J183" s="5">
        <v>46</v>
      </c>
      <c r="K183" s="5">
        <v>44</v>
      </c>
      <c r="L183" s="5">
        <v>44</v>
      </c>
      <c r="M183" s="5">
        <v>47</v>
      </c>
      <c r="N183" s="5">
        <v>44</v>
      </c>
      <c r="O183" s="5">
        <v>45</v>
      </c>
    </row>
    <row r="184" spans="1:15" hidden="1" x14ac:dyDescent="0.25">
      <c r="A184" s="5">
        <f>VLOOKUP(C184,'Gemeinde ID'!B:C,2,FALSE)</f>
        <v>21106</v>
      </c>
      <c r="B184" s="7" t="s">
        <v>288</v>
      </c>
      <c r="C184" s="7" t="s">
        <v>293</v>
      </c>
      <c r="D184" s="5">
        <v>18</v>
      </c>
      <c r="E184" s="5" t="s">
        <v>299</v>
      </c>
      <c r="F184" s="5">
        <v>41</v>
      </c>
      <c r="G184" s="5">
        <v>38</v>
      </c>
      <c r="H184" s="5">
        <v>39</v>
      </c>
      <c r="I184" s="5">
        <v>39</v>
      </c>
      <c r="J184" s="5">
        <v>38</v>
      </c>
      <c r="K184" s="5">
        <v>39</v>
      </c>
      <c r="L184" s="5">
        <v>40</v>
      </c>
      <c r="M184" s="5">
        <v>44</v>
      </c>
      <c r="N184" s="5">
        <v>43</v>
      </c>
      <c r="O184" s="5">
        <v>40</v>
      </c>
    </row>
    <row r="185" spans="1:15" hidden="1" x14ac:dyDescent="0.25">
      <c r="A185" s="5">
        <f>VLOOKUP(C185,'Gemeinde ID'!B:C,2,FALSE)</f>
        <v>21106</v>
      </c>
      <c r="B185" s="7" t="s">
        <v>288</v>
      </c>
      <c r="C185" s="7" t="s">
        <v>346</v>
      </c>
      <c r="D185" s="5">
        <v>19</v>
      </c>
      <c r="E185" s="5" t="s">
        <v>292</v>
      </c>
      <c r="F185" s="5">
        <v>33</v>
      </c>
      <c r="G185" s="5">
        <v>35</v>
      </c>
      <c r="H185" s="5">
        <v>35</v>
      </c>
      <c r="I185" s="5">
        <v>36</v>
      </c>
      <c r="J185" s="5">
        <v>38</v>
      </c>
      <c r="K185" s="5">
        <v>38</v>
      </c>
      <c r="L185" s="5">
        <v>38</v>
      </c>
      <c r="M185" s="5">
        <v>39</v>
      </c>
      <c r="N185" s="5">
        <v>40</v>
      </c>
      <c r="O185" s="5">
        <v>40</v>
      </c>
    </row>
    <row r="186" spans="1:15" hidden="1" x14ac:dyDescent="0.25">
      <c r="A186" s="5">
        <f>VLOOKUP(C186,'Gemeinde ID'!B:C,2,FALSE)</f>
        <v>21062</v>
      </c>
      <c r="B186" s="7" t="s">
        <v>74</v>
      </c>
      <c r="C186" s="7" t="s">
        <v>95</v>
      </c>
      <c r="D186" s="5">
        <v>11</v>
      </c>
      <c r="E186" s="7" t="s">
        <v>95</v>
      </c>
      <c r="F186" s="5">
        <v>53</v>
      </c>
      <c r="G186" s="5">
        <v>52</v>
      </c>
      <c r="H186" s="5">
        <v>52</v>
      </c>
      <c r="I186" s="5">
        <v>53</v>
      </c>
      <c r="J186" s="5">
        <v>55</v>
      </c>
      <c r="K186" s="5">
        <v>55</v>
      </c>
      <c r="L186" s="5">
        <v>57</v>
      </c>
      <c r="M186" s="5">
        <v>58</v>
      </c>
      <c r="N186" s="5">
        <v>54</v>
      </c>
      <c r="O186" s="5">
        <v>49</v>
      </c>
    </row>
    <row r="187" spans="1:15" hidden="1" x14ac:dyDescent="0.25">
      <c r="A187" s="5">
        <f>VLOOKUP(C187,'Gemeinde ID'!B:C,2,FALSE)</f>
        <v>21062</v>
      </c>
      <c r="B187" s="7" t="s">
        <v>74</v>
      </c>
      <c r="C187" s="7" t="s">
        <v>95</v>
      </c>
      <c r="D187" s="5">
        <v>12</v>
      </c>
      <c r="E187" s="7" t="s">
        <v>101</v>
      </c>
      <c r="F187" s="5">
        <v>32</v>
      </c>
      <c r="G187" s="5">
        <v>36</v>
      </c>
      <c r="H187" s="5">
        <v>40</v>
      </c>
      <c r="I187" s="5">
        <v>38</v>
      </c>
      <c r="J187" s="5">
        <v>37</v>
      </c>
      <c r="K187" s="5">
        <v>36</v>
      </c>
      <c r="L187" s="5">
        <v>35</v>
      </c>
      <c r="M187" s="5">
        <v>32</v>
      </c>
      <c r="N187" s="5">
        <v>36</v>
      </c>
      <c r="O187" s="5">
        <v>36</v>
      </c>
    </row>
    <row r="188" spans="1:15" hidden="1" x14ac:dyDescent="0.25">
      <c r="A188" s="5">
        <f>VLOOKUP(C188,'Gemeinde ID'!B:C,2,FALSE)</f>
        <v>21062</v>
      </c>
      <c r="B188" s="7" t="s">
        <v>74</v>
      </c>
      <c r="C188" s="7" t="s">
        <v>95</v>
      </c>
      <c r="D188" s="5">
        <v>13</v>
      </c>
      <c r="E188" s="7" t="s">
        <v>117</v>
      </c>
      <c r="F188" s="5">
        <v>26</v>
      </c>
      <c r="G188" s="5">
        <v>24</v>
      </c>
      <c r="H188" s="5">
        <v>26</v>
      </c>
      <c r="I188" s="5">
        <v>26</v>
      </c>
      <c r="J188" s="5">
        <v>26</v>
      </c>
      <c r="K188" s="5">
        <v>26</v>
      </c>
      <c r="L188" s="5">
        <v>28</v>
      </c>
      <c r="M188" s="5">
        <v>34</v>
      </c>
      <c r="N188" s="5">
        <v>35</v>
      </c>
      <c r="O188" s="5">
        <v>34</v>
      </c>
    </row>
    <row r="189" spans="1:15" x14ac:dyDescent="0.25">
      <c r="A189" s="5">
        <f>VLOOKUP(C189,'Gemeinde ID'!B:C,2,FALSE)</f>
        <v>21021</v>
      </c>
      <c r="B189" s="7" t="s">
        <v>236</v>
      </c>
      <c r="C189" s="7" t="s">
        <v>246</v>
      </c>
      <c r="D189" s="5">
        <v>28</v>
      </c>
      <c r="E189" s="7" t="s">
        <v>273</v>
      </c>
      <c r="F189" s="5">
        <v>44</v>
      </c>
      <c r="G189" s="5">
        <v>45</v>
      </c>
      <c r="H189" s="5">
        <v>46</v>
      </c>
      <c r="I189" s="5">
        <v>48</v>
      </c>
      <c r="J189" s="5">
        <v>45</v>
      </c>
      <c r="K189" s="5">
        <v>43</v>
      </c>
      <c r="L189" s="5">
        <v>44</v>
      </c>
      <c r="M189" s="5">
        <v>42</v>
      </c>
      <c r="N189" s="5">
        <v>39</v>
      </c>
      <c r="O189" s="5">
        <v>35</v>
      </c>
    </row>
    <row r="190" spans="1:15" x14ac:dyDescent="0.25">
      <c r="A190" s="5">
        <f>VLOOKUP(C190,'Gemeinde ID'!B:C,2,FALSE)</f>
        <v>21096</v>
      </c>
      <c r="B190" s="7" t="s">
        <v>236</v>
      </c>
      <c r="C190" s="7" t="s">
        <v>279</v>
      </c>
      <c r="D190" s="5">
        <v>29</v>
      </c>
      <c r="E190" s="7" t="s">
        <v>279</v>
      </c>
      <c r="F190" s="5">
        <v>64</v>
      </c>
      <c r="G190" s="5">
        <v>65</v>
      </c>
      <c r="H190" s="5">
        <v>66</v>
      </c>
      <c r="I190" s="5">
        <v>64</v>
      </c>
      <c r="J190" s="5">
        <v>67</v>
      </c>
      <c r="K190" s="5">
        <v>65</v>
      </c>
      <c r="L190" s="5">
        <v>63</v>
      </c>
      <c r="M190" s="5">
        <v>57</v>
      </c>
      <c r="N190" s="5">
        <v>55</v>
      </c>
      <c r="O190" s="5">
        <v>54</v>
      </c>
    </row>
    <row r="191" spans="1:15" x14ac:dyDescent="0.25">
      <c r="A191" s="5">
        <f>VLOOKUP(C191,'Gemeinde ID'!B:C,2,FALSE)</f>
        <v>21110</v>
      </c>
      <c r="B191" s="7" t="s">
        <v>236</v>
      </c>
      <c r="C191" s="7" t="s">
        <v>262</v>
      </c>
      <c r="D191" s="5">
        <v>30</v>
      </c>
      <c r="E191" s="7" t="s">
        <v>261</v>
      </c>
      <c r="F191" s="5">
        <v>45</v>
      </c>
      <c r="G191" s="5">
        <v>41</v>
      </c>
      <c r="H191" s="5">
        <v>42</v>
      </c>
      <c r="I191" s="5">
        <v>44</v>
      </c>
      <c r="J191" s="5">
        <v>44</v>
      </c>
      <c r="K191" s="5">
        <v>46</v>
      </c>
      <c r="L191" s="5">
        <v>47</v>
      </c>
      <c r="M191" s="5">
        <v>47</v>
      </c>
      <c r="N191" s="5">
        <v>46</v>
      </c>
      <c r="O191" s="5">
        <v>42</v>
      </c>
    </row>
    <row r="192" spans="1:15" x14ac:dyDescent="0.25">
      <c r="A192" s="5">
        <f>VLOOKUP(C192,'Gemeinde ID'!B:C,2,FALSE)</f>
        <v>21110</v>
      </c>
      <c r="B192" s="7" t="s">
        <v>236</v>
      </c>
      <c r="C192" s="7" t="s">
        <v>262</v>
      </c>
      <c r="D192" s="5">
        <v>31</v>
      </c>
      <c r="E192" s="7" t="s">
        <v>266</v>
      </c>
      <c r="F192" s="5">
        <v>47</v>
      </c>
      <c r="G192" s="5">
        <v>48</v>
      </c>
      <c r="H192" s="5">
        <v>48</v>
      </c>
      <c r="I192" s="5">
        <v>50</v>
      </c>
      <c r="J192" s="5">
        <v>49</v>
      </c>
      <c r="K192" s="5">
        <v>47</v>
      </c>
      <c r="L192" s="5">
        <v>46</v>
      </c>
      <c r="M192" s="5">
        <v>45</v>
      </c>
      <c r="N192" s="5">
        <v>42</v>
      </c>
      <c r="O192" s="5">
        <v>43</v>
      </c>
    </row>
    <row r="193" spans="1:15" hidden="1" x14ac:dyDescent="0.25">
      <c r="A193" s="5">
        <f>VLOOKUP(C193,'Gemeinde ID'!B:C,2,FALSE)</f>
        <v>21105</v>
      </c>
      <c r="B193" s="7" t="s">
        <v>314</v>
      </c>
      <c r="C193" s="7" t="s">
        <v>327</v>
      </c>
      <c r="D193" s="5">
        <v>15</v>
      </c>
      <c r="E193" s="7" t="s">
        <v>327</v>
      </c>
      <c r="F193" s="5">
        <v>31</v>
      </c>
      <c r="G193" s="5">
        <v>32</v>
      </c>
      <c r="H193" s="5">
        <v>30</v>
      </c>
      <c r="I193" s="5">
        <v>28</v>
      </c>
      <c r="J193" s="5">
        <v>30</v>
      </c>
      <c r="K193" s="5">
        <v>29</v>
      </c>
      <c r="L193" s="5">
        <v>28</v>
      </c>
      <c r="M193" s="5">
        <v>26</v>
      </c>
      <c r="N193" s="5">
        <v>26</v>
      </c>
      <c r="O193" s="5">
        <v>24</v>
      </c>
    </row>
    <row r="194" spans="1:15" hidden="1" x14ac:dyDescent="0.25">
      <c r="A194" s="5">
        <f>VLOOKUP(C194,'Gemeinde ID'!B:C,2,FALSE)</f>
        <v>21107</v>
      </c>
      <c r="B194" s="7" t="s">
        <v>218</v>
      </c>
      <c r="C194" s="7" t="s">
        <v>224</v>
      </c>
      <c r="D194" s="5">
        <v>0</v>
      </c>
      <c r="E194" s="7" t="s">
        <v>223</v>
      </c>
      <c r="F194" s="5">
        <v>44</v>
      </c>
      <c r="G194" s="5">
        <v>45</v>
      </c>
      <c r="H194" s="5">
        <v>44</v>
      </c>
      <c r="I194" s="5">
        <v>43</v>
      </c>
      <c r="J194" s="5">
        <v>41</v>
      </c>
      <c r="K194" s="5">
        <v>39</v>
      </c>
      <c r="L194" s="5">
        <v>40</v>
      </c>
      <c r="M194" s="5">
        <v>41</v>
      </c>
      <c r="N194" s="5">
        <v>40</v>
      </c>
      <c r="O194" s="5">
        <v>40</v>
      </c>
    </row>
    <row r="195" spans="1:15" hidden="1" x14ac:dyDescent="0.25">
      <c r="A195" s="5">
        <f>VLOOKUP(C195,'Gemeinde ID'!B:C,2,FALSE)</f>
        <v>21107</v>
      </c>
      <c r="B195" s="7" t="s">
        <v>218</v>
      </c>
      <c r="C195" s="7" t="s">
        <v>224</v>
      </c>
      <c r="D195" s="5">
        <v>0</v>
      </c>
      <c r="E195" s="7" t="s">
        <v>228</v>
      </c>
      <c r="F195" s="5">
        <v>29</v>
      </c>
      <c r="G195" s="5">
        <v>28</v>
      </c>
      <c r="H195" s="5">
        <v>27</v>
      </c>
      <c r="I195" s="5">
        <v>26</v>
      </c>
      <c r="J195" s="5">
        <v>27</v>
      </c>
      <c r="K195" s="5">
        <v>27</v>
      </c>
      <c r="L195" s="5">
        <v>28</v>
      </c>
      <c r="M195" s="5">
        <v>31</v>
      </c>
      <c r="N195" s="5">
        <v>31</v>
      </c>
      <c r="O195" s="5">
        <v>31</v>
      </c>
    </row>
    <row r="196" spans="1:15" hidden="1" x14ac:dyDescent="0.25">
      <c r="A196" s="5">
        <f>VLOOKUP(C196,'Gemeinde ID'!B:C,2,FALSE)</f>
        <v>21107</v>
      </c>
      <c r="B196" s="7" t="s">
        <v>218</v>
      </c>
      <c r="C196" s="7" t="s">
        <v>224</v>
      </c>
      <c r="D196" s="5">
        <v>0</v>
      </c>
      <c r="E196" s="7" t="s">
        <v>234</v>
      </c>
      <c r="F196" s="5">
        <v>61</v>
      </c>
      <c r="G196" s="5">
        <v>61</v>
      </c>
      <c r="H196" s="5">
        <v>70</v>
      </c>
      <c r="I196" s="5">
        <v>66</v>
      </c>
      <c r="J196" s="5">
        <v>66</v>
      </c>
      <c r="K196" s="5">
        <v>64</v>
      </c>
      <c r="L196" s="5">
        <v>63</v>
      </c>
      <c r="M196" s="5">
        <v>64</v>
      </c>
      <c r="N196" s="5">
        <v>63</v>
      </c>
      <c r="O196" s="5">
        <v>65</v>
      </c>
    </row>
    <row r="197" spans="1:15" hidden="1" x14ac:dyDescent="0.25">
      <c r="A197" s="5">
        <f>VLOOKUP(C197,'Gemeinde ID'!B:C,2,FALSE)</f>
        <v>21064</v>
      </c>
      <c r="B197" s="7" t="s">
        <v>74</v>
      </c>
      <c r="C197" s="7" t="s">
        <v>97</v>
      </c>
      <c r="D197" s="5">
        <v>18</v>
      </c>
      <c r="E197" s="7" t="s">
        <v>97</v>
      </c>
      <c r="F197" s="5">
        <v>35</v>
      </c>
      <c r="G197" s="5">
        <v>37</v>
      </c>
      <c r="H197" s="5">
        <v>39</v>
      </c>
      <c r="I197" s="5">
        <v>38</v>
      </c>
      <c r="J197" s="5">
        <v>38</v>
      </c>
      <c r="K197" s="5">
        <v>38</v>
      </c>
      <c r="L197" s="5">
        <v>37</v>
      </c>
      <c r="M197" s="5">
        <v>39</v>
      </c>
      <c r="N197" s="5">
        <v>36</v>
      </c>
      <c r="O197" s="5">
        <v>35</v>
      </c>
    </row>
    <row r="198" spans="1:15" hidden="1" x14ac:dyDescent="0.25">
      <c r="A198" s="5">
        <f>VLOOKUP(C198,'Gemeinde ID'!B:C,2,FALSE)</f>
        <v>21067</v>
      </c>
      <c r="B198" s="7" t="s">
        <v>150</v>
      </c>
      <c r="C198" s="7" t="s">
        <v>345</v>
      </c>
      <c r="D198" s="5">
        <v>18</v>
      </c>
      <c r="E198" s="7" t="s">
        <v>161</v>
      </c>
      <c r="F198" s="5">
        <v>63</v>
      </c>
      <c r="G198" s="5">
        <v>60</v>
      </c>
      <c r="H198" s="5">
        <v>57</v>
      </c>
      <c r="I198" s="5">
        <v>56</v>
      </c>
      <c r="J198" s="5">
        <v>57</v>
      </c>
      <c r="K198" s="5">
        <v>56</v>
      </c>
      <c r="L198" s="5">
        <v>56</v>
      </c>
      <c r="M198" s="5">
        <v>55</v>
      </c>
      <c r="N198" s="5">
        <v>54</v>
      </c>
      <c r="O198" s="5">
        <v>54</v>
      </c>
    </row>
    <row r="199" spans="1:15" hidden="1" x14ac:dyDescent="0.25">
      <c r="A199" s="5">
        <f>VLOOKUP(C199,'Gemeinde ID'!B:C,2,FALSE)</f>
        <v>21067</v>
      </c>
      <c r="B199" s="7" t="s">
        <v>150</v>
      </c>
      <c r="C199" s="7" t="s">
        <v>345</v>
      </c>
      <c r="D199" s="5">
        <v>19</v>
      </c>
      <c r="E199" s="7" t="s">
        <v>156</v>
      </c>
      <c r="F199" s="5">
        <v>43</v>
      </c>
      <c r="G199" s="5">
        <v>44</v>
      </c>
      <c r="H199" s="5">
        <v>43</v>
      </c>
      <c r="I199" s="5">
        <v>42</v>
      </c>
      <c r="J199" s="5">
        <v>41</v>
      </c>
      <c r="K199" s="5">
        <v>40</v>
      </c>
      <c r="L199" s="5">
        <v>39</v>
      </c>
      <c r="M199" s="5">
        <v>36</v>
      </c>
      <c r="N199" s="5">
        <v>35</v>
      </c>
      <c r="O199" s="5">
        <v>35</v>
      </c>
    </row>
    <row r="200" spans="1:15" hidden="1" x14ac:dyDescent="0.25">
      <c r="A200" s="5">
        <f>VLOOKUP(C200,'Gemeinde ID'!B:C,2,FALSE)</f>
        <v>21009</v>
      </c>
      <c r="B200" s="7" t="s">
        <v>288</v>
      </c>
      <c r="C200" s="7" t="s">
        <v>305</v>
      </c>
      <c r="D200" s="5">
        <v>6</v>
      </c>
      <c r="E200" s="5" t="s">
        <v>305</v>
      </c>
      <c r="F200" s="5">
        <v>48</v>
      </c>
      <c r="G200" s="5">
        <v>45</v>
      </c>
      <c r="H200" s="5">
        <v>45</v>
      </c>
      <c r="I200" s="5">
        <v>47</v>
      </c>
      <c r="J200" s="5">
        <v>44</v>
      </c>
      <c r="K200" s="5">
        <v>46</v>
      </c>
      <c r="L200" s="5">
        <v>46</v>
      </c>
      <c r="M200" s="5">
        <v>48</v>
      </c>
      <c r="N200" s="5">
        <v>47</v>
      </c>
      <c r="O200" s="5">
        <v>50</v>
      </c>
    </row>
    <row r="201" spans="1:15" x14ac:dyDescent="0.25">
      <c r="A201" s="5">
        <f>VLOOKUP(C201,'Gemeinde ID'!B:C,2,FALSE)</f>
        <v>21110</v>
      </c>
      <c r="B201" s="7" t="s">
        <v>236</v>
      </c>
      <c r="C201" s="7" t="s">
        <v>262</v>
      </c>
      <c r="D201" s="5">
        <v>32</v>
      </c>
      <c r="E201" s="7" t="s">
        <v>283</v>
      </c>
      <c r="F201" s="5">
        <v>63</v>
      </c>
      <c r="G201" s="5">
        <v>63</v>
      </c>
      <c r="H201" s="5">
        <v>63</v>
      </c>
      <c r="I201" s="5">
        <v>65</v>
      </c>
      <c r="J201" s="5">
        <v>64</v>
      </c>
      <c r="K201" s="5">
        <v>63</v>
      </c>
      <c r="L201" s="5">
        <v>60</v>
      </c>
      <c r="M201" s="5">
        <v>61</v>
      </c>
      <c r="N201" s="5">
        <v>54</v>
      </c>
      <c r="O201" s="5">
        <v>51</v>
      </c>
    </row>
    <row r="202" spans="1:15" hidden="1" x14ac:dyDescent="0.25">
      <c r="A202" s="5">
        <f>VLOOKUP(C202,'Gemeinde ID'!B:C,2,FALSE)</f>
        <v>21069</v>
      </c>
      <c r="B202" s="7" t="s">
        <v>74</v>
      </c>
      <c r="C202" s="7" t="s">
        <v>99</v>
      </c>
      <c r="D202" s="5">
        <v>49</v>
      </c>
      <c r="E202" s="7" t="s">
        <v>99</v>
      </c>
      <c r="F202" s="5">
        <v>30</v>
      </c>
      <c r="G202" s="5">
        <v>30</v>
      </c>
      <c r="H202" s="5">
        <v>25</v>
      </c>
      <c r="I202" s="5">
        <v>25</v>
      </c>
      <c r="J202" s="5">
        <v>26</v>
      </c>
      <c r="K202" s="5">
        <v>25</v>
      </c>
      <c r="L202" s="5">
        <v>25</v>
      </c>
      <c r="M202" s="5">
        <v>24</v>
      </c>
      <c r="N202" s="5">
        <v>25</v>
      </c>
      <c r="O202" s="5">
        <v>25</v>
      </c>
    </row>
    <row r="203" spans="1:15" hidden="1" x14ac:dyDescent="0.25">
      <c r="A203" s="5">
        <f>VLOOKUP(C203,'Gemeinde ID'!B:C,2,FALSE)</f>
        <v>21071</v>
      </c>
      <c r="B203" s="7" t="s">
        <v>288</v>
      </c>
      <c r="C203" s="7" t="s">
        <v>347</v>
      </c>
      <c r="D203" s="5">
        <v>20</v>
      </c>
      <c r="E203" s="5" t="s">
        <v>302</v>
      </c>
      <c r="F203" s="5">
        <v>57</v>
      </c>
      <c r="G203" s="5">
        <v>55</v>
      </c>
      <c r="H203" s="5">
        <v>53</v>
      </c>
      <c r="I203" s="5">
        <v>53</v>
      </c>
      <c r="J203" s="5">
        <v>55</v>
      </c>
      <c r="K203" s="5">
        <v>57</v>
      </c>
      <c r="L203" s="5">
        <v>59</v>
      </c>
      <c r="M203" s="5">
        <v>57</v>
      </c>
      <c r="N203" s="5">
        <v>54</v>
      </c>
      <c r="O203" s="5">
        <v>55</v>
      </c>
    </row>
    <row r="204" spans="1:15" hidden="1" x14ac:dyDescent="0.25">
      <c r="A204" s="5">
        <f>VLOOKUP(C204,'Gemeinde ID'!B:C,2,FALSE)</f>
        <v>21071</v>
      </c>
      <c r="B204" s="7" t="s">
        <v>288</v>
      </c>
      <c r="C204" s="7" t="s">
        <v>347</v>
      </c>
      <c r="D204" s="5">
        <v>21</v>
      </c>
      <c r="E204" s="5" t="s">
        <v>300</v>
      </c>
      <c r="F204" s="5">
        <v>46</v>
      </c>
      <c r="G204" s="5">
        <v>46</v>
      </c>
      <c r="H204" s="5">
        <v>49</v>
      </c>
      <c r="I204" s="5">
        <v>53</v>
      </c>
      <c r="J204" s="5">
        <v>52</v>
      </c>
      <c r="K204" s="5">
        <v>50</v>
      </c>
      <c r="L204" s="5">
        <v>50</v>
      </c>
      <c r="M204" s="5">
        <v>51</v>
      </c>
      <c r="N204" s="5">
        <v>52</v>
      </c>
      <c r="O204" s="5">
        <v>52</v>
      </c>
    </row>
    <row r="205" spans="1:15" hidden="1" x14ac:dyDescent="0.25">
      <c r="A205" s="5">
        <f>VLOOKUP(C205,'Gemeinde ID'!B:C,2,FALSE)</f>
        <v>21071</v>
      </c>
      <c r="B205" s="7" t="s">
        <v>288</v>
      </c>
      <c r="C205" s="7" t="s">
        <v>347</v>
      </c>
      <c r="D205" s="5">
        <v>22</v>
      </c>
      <c r="E205" s="5" t="s">
        <v>286</v>
      </c>
      <c r="F205" s="5">
        <v>53</v>
      </c>
      <c r="G205" s="5">
        <v>51</v>
      </c>
      <c r="H205" s="5">
        <v>54</v>
      </c>
      <c r="I205" s="5">
        <v>52</v>
      </c>
      <c r="J205" s="5">
        <v>52</v>
      </c>
      <c r="K205" s="5">
        <v>52</v>
      </c>
      <c r="L205" s="5">
        <v>54</v>
      </c>
      <c r="M205" s="5">
        <v>54</v>
      </c>
      <c r="N205" s="5">
        <v>54</v>
      </c>
      <c r="O205" s="5">
        <v>55</v>
      </c>
    </row>
    <row r="206" spans="1:15" hidden="1" x14ac:dyDescent="0.25">
      <c r="A206" s="5">
        <f>VLOOKUP(C206,'Gemeinde ID'!B:C,2,FALSE)</f>
        <v>21071</v>
      </c>
      <c r="B206" s="7" t="s">
        <v>288</v>
      </c>
      <c r="C206" s="7" t="s">
        <v>347</v>
      </c>
      <c r="D206" s="5">
        <v>23</v>
      </c>
      <c r="E206" s="5" t="s">
        <v>289</v>
      </c>
      <c r="F206" s="5">
        <v>29</v>
      </c>
      <c r="G206" s="5">
        <v>28</v>
      </c>
      <c r="H206" s="5">
        <v>29</v>
      </c>
      <c r="I206" s="5">
        <v>28</v>
      </c>
      <c r="J206" s="5">
        <v>29</v>
      </c>
      <c r="K206" s="5">
        <v>29</v>
      </c>
      <c r="L206" s="5">
        <v>28</v>
      </c>
      <c r="M206" s="5">
        <v>27</v>
      </c>
      <c r="N206" s="5">
        <v>27</v>
      </c>
      <c r="O206" s="5">
        <v>27</v>
      </c>
    </row>
    <row r="207" spans="1:15" hidden="1" x14ac:dyDescent="0.25">
      <c r="A207" s="5">
        <f>VLOOKUP(C207,'Gemeinde ID'!B:C,2,FALSE)</f>
        <v>21070</v>
      </c>
      <c r="B207" s="7" t="s">
        <v>218</v>
      </c>
      <c r="C207" s="7" t="s">
        <v>222</v>
      </c>
      <c r="D207" s="5">
        <v>0</v>
      </c>
      <c r="E207" s="7" t="s">
        <v>221</v>
      </c>
      <c r="F207" s="5">
        <v>34</v>
      </c>
      <c r="G207" s="5">
        <v>32</v>
      </c>
      <c r="H207" s="5">
        <v>33</v>
      </c>
      <c r="I207" s="5">
        <v>32</v>
      </c>
      <c r="J207" s="5">
        <v>32</v>
      </c>
      <c r="K207" s="5">
        <v>34</v>
      </c>
      <c r="L207" s="5">
        <v>33</v>
      </c>
      <c r="M207" s="5">
        <v>29</v>
      </c>
      <c r="N207" s="5">
        <v>32</v>
      </c>
      <c r="O207" s="5">
        <v>35</v>
      </c>
    </row>
    <row r="208" spans="1:15" hidden="1" x14ac:dyDescent="0.25">
      <c r="A208" s="5">
        <f>VLOOKUP(C208,'Gemeinde ID'!B:C,2,FALSE)</f>
        <v>21070</v>
      </c>
      <c r="B208" s="7" t="s">
        <v>218</v>
      </c>
      <c r="C208" s="7" t="s">
        <v>222</v>
      </c>
      <c r="D208" s="5">
        <v>0</v>
      </c>
      <c r="E208" s="7" t="s">
        <v>222</v>
      </c>
      <c r="F208" s="5">
        <v>124</v>
      </c>
      <c r="G208" s="5">
        <v>125</v>
      </c>
      <c r="H208" s="5">
        <v>123</v>
      </c>
      <c r="I208" s="5">
        <v>125</v>
      </c>
      <c r="J208" s="5">
        <v>119</v>
      </c>
      <c r="K208" s="5">
        <v>121</v>
      </c>
      <c r="L208" s="5">
        <v>119</v>
      </c>
      <c r="M208" s="5">
        <v>121</v>
      </c>
      <c r="N208" s="5">
        <v>124</v>
      </c>
      <c r="O208" s="5">
        <v>123</v>
      </c>
    </row>
    <row r="209" spans="1:15" hidden="1" x14ac:dyDescent="0.25">
      <c r="A209" s="5">
        <f>VLOOKUP(C209,'Gemeinde ID'!B:C,2,FALSE)</f>
        <v>21070</v>
      </c>
      <c r="B209" s="7" t="s">
        <v>218</v>
      </c>
      <c r="C209" s="7" t="s">
        <v>222</v>
      </c>
      <c r="D209" s="5">
        <v>0</v>
      </c>
      <c r="E209" s="7" t="s">
        <v>227</v>
      </c>
      <c r="F209" s="5">
        <v>46</v>
      </c>
      <c r="G209" s="5">
        <v>42</v>
      </c>
      <c r="H209" s="5">
        <v>42</v>
      </c>
      <c r="I209" s="5">
        <v>40</v>
      </c>
      <c r="J209" s="5">
        <v>41</v>
      </c>
      <c r="K209" s="5">
        <v>41</v>
      </c>
      <c r="L209" s="5">
        <v>41</v>
      </c>
      <c r="M209" s="5">
        <v>41</v>
      </c>
      <c r="N209" s="5">
        <v>39</v>
      </c>
      <c r="O209" s="5">
        <v>37</v>
      </c>
    </row>
    <row r="210" spans="1:15" hidden="1" x14ac:dyDescent="0.25">
      <c r="A210" s="5">
        <f>VLOOKUP(C210,'Gemeinde ID'!B:C,2,FALSE)</f>
        <v>21070</v>
      </c>
      <c r="B210" s="7" t="s">
        <v>218</v>
      </c>
      <c r="C210" s="7" t="s">
        <v>222</v>
      </c>
      <c r="D210" s="5">
        <v>0</v>
      </c>
      <c r="E210" s="7" t="s">
        <v>231</v>
      </c>
      <c r="F210" s="5">
        <v>35</v>
      </c>
      <c r="G210" s="5">
        <v>30</v>
      </c>
      <c r="H210" s="5">
        <v>31</v>
      </c>
      <c r="I210" s="5">
        <v>31</v>
      </c>
      <c r="J210" s="5">
        <v>31</v>
      </c>
      <c r="K210" s="5">
        <v>31</v>
      </c>
      <c r="L210" s="5">
        <v>36</v>
      </c>
      <c r="M210" s="5">
        <v>35</v>
      </c>
      <c r="N210" s="5">
        <v>34</v>
      </c>
      <c r="O210" s="5">
        <v>32</v>
      </c>
    </row>
    <row r="211" spans="1:15" hidden="1" x14ac:dyDescent="0.25">
      <c r="A211" s="5">
        <f>VLOOKUP(C211,'Gemeinde ID'!B:C,2,FALSE)</f>
        <v>21073</v>
      </c>
      <c r="B211" s="7" t="s">
        <v>74</v>
      </c>
      <c r="C211" s="7" t="s">
        <v>102</v>
      </c>
      <c r="D211" s="5">
        <v>35</v>
      </c>
      <c r="E211" s="7" t="s">
        <v>102</v>
      </c>
      <c r="F211" s="5">
        <v>65</v>
      </c>
      <c r="G211" s="5">
        <v>64</v>
      </c>
      <c r="H211" s="5">
        <v>66</v>
      </c>
      <c r="I211" s="5">
        <v>58</v>
      </c>
      <c r="J211" s="5">
        <v>59</v>
      </c>
      <c r="K211" s="5">
        <v>58</v>
      </c>
      <c r="L211" s="5">
        <v>60</v>
      </c>
      <c r="M211" s="5">
        <v>59</v>
      </c>
      <c r="N211" s="5">
        <v>58</v>
      </c>
      <c r="O211" s="5">
        <v>54</v>
      </c>
    </row>
    <row r="212" spans="1:15" hidden="1" x14ac:dyDescent="0.25">
      <c r="A212" s="5">
        <f>VLOOKUP(C212,'Gemeinde ID'!B:C,2,FALSE)</f>
        <v>21085</v>
      </c>
      <c r="B212" s="6" t="s">
        <v>2</v>
      </c>
      <c r="C212" s="6" t="s">
        <v>49</v>
      </c>
      <c r="D212" s="5">
        <v>44</v>
      </c>
      <c r="E212" s="6" t="s">
        <v>49</v>
      </c>
      <c r="F212" s="5">
        <v>49</v>
      </c>
      <c r="G212" s="5">
        <v>49</v>
      </c>
      <c r="H212" s="5">
        <v>48</v>
      </c>
      <c r="I212" s="5">
        <v>49</v>
      </c>
      <c r="J212" s="5">
        <v>48</v>
      </c>
      <c r="K212" s="5">
        <v>45</v>
      </c>
      <c r="L212" s="5">
        <v>46</v>
      </c>
      <c r="M212" s="5">
        <v>49</v>
      </c>
      <c r="N212" s="5">
        <v>50</v>
      </c>
      <c r="O212" s="5">
        <v>48</v>
      </c>
    </row>
    <row r="213" spans="1:15" hidden="1" x14ac:dyDescent="0.25">
      <c r="A213" s="5">
        <f>VLOOKUP(C213,'Gemeinde ID'!B:C,2,FALSE)</f>
        <v>21089</v>
      </c>
      <c r="B213" s="6" t="s">
        <v>2</v>
      </c>
      <c r="C213" s="6" t="s">
        <v>72</v>
      </c>
      <c r="D213" s="6">
        <v>45</v>
      </c>
      <c r="E213" s="6" t="s">
        <v>72</v>
      </c>
      <c r="F213" s="5">
        <v>58</v>
      </c>
      <c r="G213" s="5">
        <v>62</v>
      </c>
      <c r="H213" s="5">
        <v>62</v>
      </c>
      <c r="I213" s="5">
        <v>63</v>
      </c>
      <c r="J213" s="5">
        <v>65</v>
      </c>
      <c r="K213" s="5">
        <v>65</v>
      </c>
      <c r="L213" s="5">
        <v>65</v>
      </c>
      <c r="M213" s="5">
        <v>60</v>
      </c>
      <c r="N213" s="5">
        <v>60</v>
      </c>
      <c r="O213" s="5">
        <v>59</v>
      </c>
    </row>
    <row r="214" spans="1:15" hidden="1" x14ac:dyDescent="0.25">
      <c r="A214" s="5">
        <f>VLOOKUP(C214,'Gemeinde ID'!B:C,2,FALSE)</f>
        <v>21050</v>
      </c>
      <c r="B214" s="6" t="s">
        <v>2</v>
      </c>
      <c r="C214" s="6" t="s">
        <v>33</v>
      </c>
      <c r="D214" s="5">
        <v>46</v>
      </c>
      <c r="E214" s="6" t="s">
        <v>33</v>
      </c>
      <c r="F214" s="5">
        <v>48</v>
      </c>
      <c r="G214" s="5">
        <v>48</v>
      </c>
      <c r="H214" s="5">
        <v>48</v>
      </c>
      <c r="I214" s="5">
        <v>42</v>
      </c>
      <c r="J214" s="5">
        <v>42</v>
      </c>
      <c r="K214" s="5">
        <v>42</v>
      </c>
      <c r="L214" s="5">
        <v>42</v>
      </c>
      <c r="M214" s="5">
        <v>41</v>
      </c>
      <c r="N214" s="5">
        <v>47</v>
      </c>
      <c r="O214" s="5">
        <v>46</v>
      </c>
    </row>
    <row r="215" spans="1:15" hidden="1" x14ac:dyDescent="0.25">
      <c r="A215" s="5">
        <f>VLOOKUP(C215,'Gemeinde ID'!B:C,2,FALSE)</f>
        <v>21050</v>
      </c>
      <c r="B215" s="6" t="s">
        <v>2</v>
      </c>
      <c r="C215" s="6" t="s">
        <v>33</v>
      </c>
      <c r="D215" s="5">
        <v>47</v>
      </c>
      <c r="E215" s="6" t="s">
        <v>66</v>
      </c>
      <c r="F215" s="5">
        <v>46</v>
      </c>
      <c r="G215" s="5">
        <v>47</v>
      </c>
      <c r="H215" s="5">
        <v>50</v>
      </c>
      <c r="I215" s="5">
        <v>48</v>
      </c>
      <c r="J215" s="5">
        <v>47</v>
      </c>
      <c r="K215" s="5">
        <v>45</v>
      </c>
      <c r="L215" s="5">
        <v>43</v>
      </c>
      <c r="M215" s="5">
        <v>42</v>
      </c>
      <c r="N215" s="5">
        <v>39</v>
      </c>
      <c r="O215" s="5">
        <v>42</v>
      </c>
    </row>
    <row r="216" spans="1:15" hidden="1" x14ac:dyDescent="0.25">
      <c r="A216" s="5">
        <f>VLOOKUP(C216,'Gemeinde ID'!B:C,2,FALSE)</f>
        <v>21079</v>
      </c>
      <c r="B216" s="6" t="s">
        <v>2</v>
      </c>
      <c r="C216" s="6" t="s">
        <v>1</v>
      </c>
      <c r="D216" s="5">
        <v>48</v>
      </c>
      <c r="E216" s="6" t="s">
        <v>18</v>
      </c>
      <c r="F216" s="5">
        <v>38</v>
      </c>
      <c r="G216" s="5">
        <v>34</v>
      </c>
      <c r="H216" s="5">
        <v>35</v>
      </c>
      <c r="I216" s="5">
        <v>38</v>
      </c>
      <c r="J216" s="5">
        <v>41</v>
      </c>
      <c r="K216" s="5">
        <v>43</v>
      </c>
      <c r="L216" s="5">
        <v>43</v>
      </c>
      <c r="M216" s="5">
        <v>41</v>
      </c>
      <c r="N216" s="5">
        <v>41</v>
      </c>
      <c r="O216" s="5">
        <v>42</v>
      </c>
    </row>
    <row r="217" spans="1:15" hidden="1" x14ac:dyDescent="0.25">
      <c r="A217" s="5">
        <f>VLOOKUP(C217,'Gemeinde ID'!B:C,2,FALSE)</f>
        <v>21079</v>
      </c>
      <c r="B217" s="6" t="s">
        <v>2</v>
      </c>
      <c r="C217" s="6" t="s">
        <v>1</v>
      </c>
      <c r="D217" s="5">
        <v>49</v>
      </c>
      <c r="E217" s="6" t="s">
        <v>1</v>
      </c>
      <c r="F217" s="5">
        <v>50</v>
      </c>
      <c r="G217" s="5">
        <v>48</v>
      </c>
      <c r="H217" s="5">
        <v>48</v>
      </c>
      <c r="I217" s="5">
        <v>47</v>
      </c>
      <c r="J217" s="5">
        <v>48</v>
      </c>
      <c r="K217" s="5">
        <v>46</v>
      </c>
      <c r="L217" s="5">
        <v>44</v>
      </c>
      <c r="M217" s="5">
        <v>42</v>
      </c>
      <c r="N217" s="5">
        <v>43</v>
      </c>
      <c r="O217" s="5">
        <v>44</v>
      </c>
    </row>
    <row r="218" spans="1:15" hidden="1" x14ac:dyDescent="0.25">
      <c r="A218" s="5">
        <f>VLOOKUP(C218,'Gemeinde ID'!B:C,2,FALSE)</f>
        <v>21079</v>
      </c>
      <c r="B218" s="6" t="s">
        <v>2</v>
      </c>
      <c r="C218" s="6" t="s">
        <v>1</v>
      </c>
      <c r="D218" s="6">
        <v>50</v>
      </c>
      <c r="E218" s="6" t="s">
        <v>0</v>
      </c>
      <c r="F218" s="5">
        <v>43</v>
      </c>
      <c r="G218" s="5">
        <v>44</v>
      </c>
      <c r="H218" s="5">
        <v>43</v>
      </c>
      <c r="I218" s="5">
        <v>42</v>
      </c>
      <c r="J218" s="5">
        <v>43</v>
      </c>
      <c r="K218" s="5">
        <v>40</v>
      </c>
      <c r="L218" s="5">
        <v>38</v>
      </c>
      <c r="M218" s="5">
        <v>39</v>
      </c>
      <c r="N218" s="5">
        <v>42</v>
      </c>
      <c r="O218" s="5">
        <v>43</v>
      </c>
    </row>
    <row r="219" spans="1:15" hidden="1" x14ac:dyDescent="0.25">
      <c r="A219" s="5">
        <f>VLOOKUP(C219,'Gemeinde ID'!B:C,2,FALSE)</f>
        <v>21039</v>
      </c>
      <c r="B219" s="7" t="s">
        <v>175</v>
      </c>
      <c r="C219" s="7" t="s">
        <v>180</v>
      </c>
      <c r="D219" s="5">
        <v>17</v>
      </c>
      <c r="E219" s="7" t="s">
        <v>208</v>
      </c>
      <c r="F219" s="5">
        <f>VLOOKUP(E219,Tabelle1!$F$4:$P$45,2,FALSE)</f>
        <v>36</v>
      </c>
      <c r="G219" s="5">
        <f>VLOOKUP(E219,Tabelle1!$F$4:$P$45,3,FALSE)</f>
        <v>36</v>
      </c>
      <c r="H219" s="5">
        <f>VLOOKUP(E219,Tabelle1!$F$4:$P$45,4,FALSE)</f>
        <v>30</v>
      </c>
      <c r="I219" s="5">
        <f>VLOOKUP(E219,Tabelle1!$F$4:$P$45,5,FALSE)</f>
        <v>37</v>
      </c>
      <c r="J219" s="5">
        <f>VLOOKUP(E219,Tabelle1!$F$4:$P$45,6,FALSE)</f>
        <v>35</v>
      </c>
      <c r="K219" s="5">
        <f>VLOOKUP(E219,Tabelle1!$F$4:$P$45,7,FALSE)</f>
        <v>35</v>
      </c>
      <c r="L219" s="5">
        <f>VLOOKUP(E219,Tabelle1!$F$4:$P$45,8,FALSE)</f>
        <v>35</v>
      </c>
      <c r="M219" s="5">
        <f>VLOOKUP(E219,Tabelle1!$F$4:$P$45,9,FALSE)</f>
        <v>35</v>
      </c>
      <c r="N219" s="5">
        <f>VLOOKUP(E219,Tabelle1!$F$4:$P$45,10,FALSE)</f>
        <v>34</v>
      </c>
      <c r="O219" s="5">
        <f>VLOOKUP(E219,Tabelle1!$F$4:$P$45,11,FALSE)</f>
        <v>34</v>
      </c>
    </row>
    <row r="220" spans="1:15" hidden="1" x14ac:dyDescent="0.25">
      <c r="A220" s="5">
        <f>VLOOKUP(C220,'Gemeinde ID'!B:C,2,FALSE)</f>
        <v>21076</v>
      </c>
      <c r="B220" s="7" t="s">
        <v>314</v>
      </c>
      <c r="C220" s="7" t="s">
        <v>331</v>
      </c>
      <c r="D220" s="5">
        <v>14</v>
      </c>
      <c r="E220" s="7" t="s">
        <v>331</v>
      </c>
      <c r="F220" s="5">
        <v>49</v>
      </c>
      <c r="G220" s="5">
        <v>48</v>
      </c>
      <c r="H220" s="5">
        <v>44</v>
      </c>
      <c r="I220" s="5">
        <v>44</v>
      </c>
      <c r="J220" s="5">
        <v>41</v>
      </c>
      <c r="K220" s="5">
        <v>38</v>
      </c>
      <c r="L220" s="5">
        <v>44</v>
      </c>
      <c r="M220" s="5">
        <v>40</v>
      </c>
      <c r="N220" s="5">
        <v>43</v>
      </c>
      <c r="O220" s="5">
        <v>41</v>
      </c>
    </row>
    <row r="221" spans="1:15" x14ac:dyDescent="0.25">
      <c r="A221" s="5">
        <f>VLOOKUP(C221,'Gemeinde ID'!B:C,2,FALSE)</f>
        <v>21110</v>
      </c>
      <c r="B221" s="7" t="s">
        <v>236</v>
      </c>
      <c r="C221" s="7" t="s">
        <v>262</v>
      </c>
      <c r="D221" s="5">
        <v>33</v>
      </c>
      <c r="E221" s="7" t="s">
        <v>263</v>
      </c>
      <c r="F221" s="5">
        <v>29</v>
      </c>
      <c r="G221" s="5">
        <v>33</v>
      </c>
      <c r="H221" s="5">
        <v>32</v>
      </c>
      <c r="I221" s="5">
        <v>32</v>
      </c>
      <c r="J221" s="5">
        <v>32</v>
      </c>
      <c r="K221" s="5">
        <v>31</v>
      </c>
      <c r="L221" s="5">
        <v>35</v>
      </c>
      <c r="M221" s="5">
        <v>36</v>
      </c>
      <c r="N221" s="5">
        <v>33</v>
      </c>
      <c r="O221" s="5">
        <v>34</v>
      </c>
    </row>
    <row r="222" spans="1:15" x14ac:dyDescent="0.25">
      <c r="A222" s="5">
        <f>VLOOKUP(C222,'Gemeinde ID'!B:C,2,FALSE)</f>
        <v>21017</v>
      </c>
      <c r="B222" s="7" t="s">
        <v>236</v>
      </c>
      <c r="C222" s="7" t="s">
        <v>238</v>
      </c>
      <c r="D222" s="5">
        <v>34</v>
      </c>
      <c r="E222" s="7" t="s">
        <v>238</v>
      </c>
      <c r="F222" s="5">
        <v>49</v>
      </c>
      <c r="G222" s="5">
        <v>47</v>
      </c>
      <c r="H222" s="5">
        <v>41</v>
      </c>
      <c r="I222" s="5">
        <v>48</v>
      </c>
      <c r="J222" s="5">
        <v>49</v>
      </c>
      <c r="K222" s="5">
        <v>52</v>
      </c>
      <c r="L222" s="5">
        <v>54</v>
      </c>
      <c r="M222" s="5">
        <v>50</v>
      </c>
      <c r="N222" s="5">
        <v>48</v>
      </c>
      <c r="O222" s="5">
        <v>42</v>
      </c>
    </row>
    <row r="223" spans="1:15" x14ac:dyDescent="0.25">
      <c r="A223" s="5">
        <f>VLOOKUP(C223,'Gemeinde ID'!B:C,2,FALSE)</f>
        <v>21017</v>
      </c>
      <c r="B223" s="7" t="s">
        <v>236</v>
      </c>
      <c r="C223" s="7" t="s">
        <v>238</v>
      </c>
      <c r="D223" s="5">
        <v>35</v>
      </c>
      <c r="E223" s="7" t="s">
        <v>237</v>
      </c>
      <c r="F223" s="5">
        <v>51</v>
      </c>
      <c r="G223" s="5">
        <v>51</v>
      </c>
      <c r="H223" s="5">
        <v>50</v>
      </c>
      <c r="I223" s="5">
        <v>48</v>
      </c>
      <c r="J223" s="5">
        <v>48</v>
      </c>
      <c r="K223" s="5">
        <v>46</v>
      </c>
      <c r="L223" s="5">
        <v>46</v>
      </c>
      <c r="M223" s="5">
        <v>41</v>
      </c>
      <c r="N223" s="5">
        <v>42</v>
      </c>
      <c r="O223" s="5">
        <v>43</v>
      </c>
    </row>
    <row r="224" spans="1:15" x14ac:dyDescent="0.25">
      <c r="A224" s="5">
        <f>VLOOKUP(C224,'Gemeinde ID'!B:C,2,FALSE)</f>
        <v>21017</v>
      </c>
      <c r="B224" s="7" t="s">
        <v>236</v>
      </c>
      <c r="C224" s="7" t="s">
        <v>238</v>
      </c>
      <c r="D224" s="5">
        <v>36</v>
      </c>
      <c r="E224" s="7" t="s">
        <v>251</v>
      </c>
      <c r="F224" s="5">
        <v>38</v>
      </c>
      <c r="G224" s="5">
        <v>37</v>
      </c>
      <c r="H224" s="5">
        <v>31</v>
      </c>
      <c r="I224" s="5">
        <v>31</v>
      </c>
      <c r="J224" s="5">
        <v>32</v>
      </c>
      <c r="K224" s="5">
        <v>34</v>
      </c>
      <c r="L224" s="5">
        <v>34</v>
      </c>
      <c r="M224" s="5">
        <v>35</v>
      </c>
      <c r="N224" s="5">
        <v>33</v>
      </c>
      <c r="O224" s="5">
        <v>34</v>
      </c>
    </row>
    <row r="225" spans="1:15" x14ac:dyDescent="0.25">
      <c r="A225" s="5">
        <f>VLOOKUP(C225,'Gemeinde ID'!B:C,2,FALSE)</f>
        <v>21017</v>
      </c>
      <c r="B225" s="7" t="s">
        <v>236</v>
      </c>
      <c r="C225" s="7" t="s">
        <v>238</v>
      </c>
      <c r="D225" s="5">
        <v>37</v>
      </c>
      <c r="E225" s="7" t="s">
        <v>260</v>
      </c>
      <c r="F225" s="5">
        <v>62</v>
      </c>
      <c r="G225" s="5">
        <v>57</v>
      </c>
      <c r="H225" s="5">
        <v>60</v>
      </c>
      <c r="I225" s="5">
        <v>57</v>
      </c>
      <c r="J225" s="5">
        <v>59</v>
      </c>
      <c r="K225" s="5">
        <v>61</v>
      </c>
      <c r="L225" s="5">
        <v>59</v>
      </c>
      <c r="M225" s="5">
        <v>54</v>
      </c>
      <c r="N225" s="5">
        <v>56</v>
      </c>
      <c r="O225" s="5">
        <v>56</v>
      </c>
    </row>
    <row r="226" spans="1:15" x14ac:dyDescent="0.25">
      <c r="A226" s="5">
        <f>VLOOKUP(C226,'Gemeinde ID'!B:C,2,FALSE)</f>
        <v>21017</v>
      </c>
      <c r="B226" s="7" t="s">
        <v>236</v>
      </c>
      <c r="C226" s="7" t="s">
        <v>238</v>
      </c>
      <c r="D226" s="5">
        <v>38</v>
      </c>
      <c r="E226" s="7" t="s">
        <v>268</v>
      </c>
      <c r="F226" s="5">
        <v>54</v>
      </c>
      <c r="G226" s="5">
        <v>51</v>
      </c>
      <c r="H226" s="5">
        <v>53</v>
      </c>
      <c r="I226" s="5">
        <v>53</v>
      </c>
      <c r="J226" s="5">
        <v>50</v>
      </c>
      <c r="K226" s="5">
        <v>50</v>
      </c>
      <c r="L226" s="5">
        <v>49</v>
      </c>
      <c r="M226" s="5">
        <v>53</v>
      </c>
      <c r="N226" s="5">
        <v>55</v>
      </c>
      <c r="O226" s="5">
        <v>55</v>
      </c>
    </row>
    <row r="227" spans="1:15" x14ac:dyDescent="0.25">
      <c r="A227" s="5">
        <f>VLOOKUP(C227,'Gemeinde ID'!B:C,2,FALSE)</f>
        <v>21034</v>
      </c>
      <c r="B227" s="7" t="s">
        <v>236</v>
      </c>
      <c r="C227" s="7" t="s">
        <v>248</v>
      </c>
      <c r="D227" s="5">
        <v>39</v>
      </c>
      <c r="E227" s="7" t="s">
        <v>248</v>
      </c>
      <c r="F227" s="5">
        <v>46</v>
      </c>
      <c r="G227" s="5">
        <v>46</v>
      </c>
      <c r="H227" s="5">
        <v>45</v>
      </c>
      <c r="I227" s="5">
        <v>49</v>
      </c>
      <c r="J227" s="5">
        <v>51</v>
      </c>
      <c r="K227" s="5">
        <v>46</v>
      </c>
      <c r="L227" s="5">
        <v>45</v>
      </c>
      <c r="M227" s="5">
        <v>47</v>
      </c>
      <c r="N227" s="5">
        <v>45</v>
      </c>
      <c r="O227" s="5">
        <v>49</v>
      </c>
    </row>
    <row r="228" spans="1:15" hidden="1" x14ac:dyDescent="0.25">
      <c r="A228" s="5">
        <f>VLOOKUP(C228,'Gemeinde ID'!B:C,2,FALSE)</f>
        <v>21079</v>
      </c>
      <c r="B228" s="6" t="s">
        <v>2</v>
      </c>
      <c r="C228" s="6" t="s">
        <v>1</v>
      </c>
      <c r="D228" s="5">
        <v>51</v>
      </c>
      <c r="E228" s="6" t="s">
        <v>15</v>
      </c>
      <c r="F228" s="5">
        <v>32</v>
      </c>
      <c r="G228" s="5">
        <v>31</v>
      </c>
      <c r="H228" s="5">
        <v>34</v>
      </c>
      <c r="I228" s="5">
        <v>34</v>
      </c>
      <c r="J228" s="5">
        <v>34</v>
      </c>
      <c r="K228" s="5">
        <v>35</v>
      </c>
      <c r="L228" s="5">
        <v>32</v>
      </c>
      <c r="M228" s="5">
        <v>29</v>
      </c>
      <c r="N228" s="5">
        <v>27</v>
      </c>
      <c r="O228" s="5">
        <v>26</v>
      </c>
    </row>
    <row r="229" spans="1:15" hidden="1" x14ac:dyDescent="0.25">
      <c r="A229" s="5">
        <f>VLOOKUP(C229,'Gemeinde ID'!B:C,2,FALSE)</f>
        <v>21015</v>
      </c>
      <c r="B229" s="6" t="s">
        <v>2</v>
      </c>
      <c r="C229" s="6" t="s">
        <v>4</v>
      </c>
      <c r="D229" s="5">
        <v>52</v>
      </c>
      <c r="E229" s="6" t="s">
        <v>23</v>
      </c>
      <c r="F229" s="5">
        <v>45</v>
      </c>
      <c r="G229" s="5">
        <v>43</v>
      </c>
      <c r="H229" s="5">
        <v>42</v>
      </c>
      <c r="I229" s="5">
        <v>38</v>
      </c>
      <c r="J229" s="5">
        <v>38</v>
      </c>
      <c r="K229" s="5">
        <v>37</v>
      </c>
      <c r="L229" s="5">
        <v>37</v>
      </c>
      <c r="M229" s="5">
        <v>38</v>
      </c>
      <c r="N229" s="5">
        <v>33</v>
      </c>
      <c r="O229" s="5">
        <v>30</v>
      </c>
    </row>
    <row r="230" spans="1:15" hidden="1" x14ac:dyDescent="0.25">
      <c r="A230" s="5">
        <f>VLOOKUP(C230,'Gemeinde ID'!B:C,2,FALSE)</f>
        <v>21015</v>
      </c>
      <c r="B230" s="6" t="s">
        <v>2</v>
      </c>
      <c r="C230" s="6" t="s">
        <v>4</v>
      </c>
      <c r="D230" s="6">
        <v>53</v>
      </c>
      <c r="E230" s="6" t="s">
        <v>3</v>
      </c>
      <c r="F230" s="5">
        <v>13</v>
      </c>
      <c r="G230" s="5">
        <v>12</v>
      </c>
      <c r="H230" s="5">
        <v>12</v>
      </c>
      <c r="I230" s="5">
        <v>14</v>
      </c>
      <c r="J230" s="5">
        <v>14</v>
      </c>
      <c r="K230" s="5">
        <v>14</v>
      </c>
      <c r="L230" s="5">
        <v>13</v>
      </c>
      <c r="M230" s="5">
        <v>12</v>
      </c>
      <c r="N230" s="5">
        <v>12</v>
      </c>
      <c r="O230" s="5">
        <v>12</v>
      </c>
    </row>
    <row r="231" spans="1:15" hidden="1" x14ac:dyDescent="0.25">
      <c r="A231" s="5">
        <f>VLOOKUP(C231,'Gemeinde ID'!B:C,2,FALSE)</f>
        <v>21015</v>
      </c>
      <c r="B231" s="6" t="s">
        <v>2</v>
      </c>
      <c r="C231" s="6" t="s">
        <v>4</v>
      </c>
      <c r="D231" s="5">
        <v>54</v>
      </c>
      <c r="E231" s="6" t="s">
        <v>32</v>
      </c>
      <c r="F231" s="5">
        <v>37</v>
      </c>
      <c r="G231" s="5">
        <v>40</v>
      </c>
      <c r="H231" s="5">
        <v>40</v>
      </c>
      <c r="I231" s="5">
        <v>39</v>
      </c>
      <c r="J231" s="5">
        <v>40</v>
      </c>
      <c r="K231" s="5">
        <v>41</v>
      </c>
      <c r="L231" s="5">
        <v>42</v>
      </c>
      <c r="M231" s="5">
        <v>41</v>
      </c>
      <c r="N231" s="5">
        <v>39</v>
      </c>
      <c r="O231" s="5">
        <v>40</v>
      </c>
    </row>
    <row r="232" spans="1:15" hidden="1" x14ac:dyDescent="0.25">
      <c r="A232" s="5">
        <f>VLOOKUP(C232,'Gemeinde ID'!B:C,2,FALSE)</f>
        <v>21087</v>
      </c>
      <c r="B232" s="7" t="s">
        <v>74</v>
      </c>
      <c r="C232" s="7" t="s">
        <v>105</v>
      </c>
      <c r="D232" s="5">
        <v>36</v>
      </c>
      <c r="E232" s="7" t="s">
        <v>105</v>
      </c>
      <c r="F232" s="5">
        <v>79</v>
      </c>
      <c r="G232" s="5">
        <v>79</v>
      </c>
      <c r="H232" s="5">
        <v>77</v>
      </c>
      <c r="I232" s="5">
        <v>77</v>
      </c>
      <c r="J232" s="5">
        <v>75</v>
      </c>
      <c r="K232" s="5">
        <v>75</v>
      </c>
      <c r="L232" s="5">
        <v>73</v>
      </c>
      <c r="M232" s="5">
        <v>75</v>
      </c>
      <c r="N232" s="5">
        <v>76</v>
      </c>
      <c r="O232" s="5">
        <v>80</v>
      </c>
    </row>
    <row r="233" spans="1:15" hidden="1" x14ac:dyDescent="0.25">
      <c r="A233" s="5">
        <f>VLOOKUP(C233,'Gemeinde ID'!B:C,2,FALSE)</f>
        <v>21087</v>
      </c>
      <c r="B233" s="7" t="s">
        <v>74</v>
      </c>
      <c r="C233" s="7" t="s">
        <v>105</v>
      </c>
      <c r="D233" s="5">
        <v>37</v>
      </c>
      <c r="E233" s="7" t="s">
        <v>123</v>
      </c>
      <c r="F233" s="5">
        <v>52</v>
      </c>
      <c r="G233" s="5">
        <v>52</v>
      </c>
      <c r="H233" s="5">
        <v>51</v>
      </c>
      <c r="I233" s="5">
        <v>51</v>
      </c>
      <c r="J233" s="5">
        <v>50</v>
      </c>
      <c r="K233" s="5">
        <v>47</v>
      </c>
      <c r="L233" s="5">
        <v>45</v>
      </c>
      <c r="M233" s="5">
        <v>48</v>
      </c>
      <c r="N233" s="5">
        <v>49</v>
      </c>
      <c r="O233" s="5">
        <v>50</v>
      </c>
    </row>
    <row r="234" spans="1:15" hidden="1" x14ac:dyDescent="0.25">
      <c r="A234" s="5">
        <f>VLOOKUP(C234,'Gemeinde ID'!B:C,2,FALSE)</f>
        <v>21087</v>
      </c>
      <c r="B234" s="7" t="s">
        <v>74</v>
      </c>
      <c r="C234" s="7" t="s">
        <v>105</v>
      </c>
      <c r="D234" s="5">
        <v>38</v>
      </c>
      <c r="E234" s="7" t="s">
        <v>115</v>
      </c>
      <c r="F234" s="5">
        <v>37</v>
      </c>
      <c r="G234" s="5">
        <v>37</v>
      </c>
      <c r="H234" s="5">
        <v>33</v>
      </c>
      <c r="I234" s="5">
        <v>35</v>
      </c>
      <c r="J234" s="5">
        <v>33</v>
      </c>
      <c r="K234" s="5">
        <v>36</v>
      </c>
      <c r="L234" s="5">
        <v>38</v>
      </c>
      <c r="M234" s="5">
        <v>39</v>
      </c>
      <c r="N234" s="5">
        <v>41</v>
      </c>
      <c r="O234" s="5">
        <v>42</v>
      </c>
    </row>
    <row r="235" spans="1:15" hidden="1" x14ac:dyDescent="0.25">
      <c r="A235" s="5">
        <f>VLOOKUP(C235,'Gemeinde ID'!B:C,2,FALSE)</f>
        <v>21093</v>
      </c>
      <c r="B235" s="7" t="s">
        <v>130</v>
      </c>
      <c r="C235" s="7" t="s">
        <v>135</v>
      </c>
      <c r="D235" s="5">
        <v>9</v>
      </c>
      <c r="E235" s="7" t="s">
        <v>135</v>
      </c>
      <c r="F235" s="5">
        <v>64</v>
      </c>
      <c r="G235" s="5">
        <v>61</v>
      </c>
      <c r="H235" s="5">
        <v>60</v>
      </c>
      <c r="I235" s="5">
        <v>67</v>
      </c>
      <c r="J235" s="5">
        <v>63</v>
      </c>
      <c r="K235" s="5">
        <v>63</v>
      </c>
      <c r="L235" s="5">
        <v>68</v>
      </c>
      <c r="M235" s="5">
        <v>67</v>
      </c>
      <c r="N235" s="5">
        <v>65</v>
      </c>
      <c r="O235" s="5">
        <v>63</v>
      </c>
    </row>
    <row r="236" spans="1:15" hidden="1" x14ac:dyDescent="0.25">
      <c r="A236" s="5">
        <f>VLOOKUP(C236,'Gemeinde ID'!B:C,2,FALSE)</f>
        <v>21093</v>
      </c>
      <c r="B236" s="7" t="s">
        <v>130</v>
      </c>
      <c r="C236" s="7" t="s">
        <v>135</v>
      </c>
      <c r="D236" s="5">
        <v>10</v>
      </c>
      <c r="E236" s="7" t="s">
        <v>134</v>
      </c>
      <c r="F236" s="5">
        <v>61</v>
      </c>
      <c r="G236" s="5">
        <v>60</v>
      </c>
      <c r="H236" s="5">
        <v>56</v>
      </c>
      <c r="I236" s="5">
        <v>58</v>
      </c>
      <c r="J236" s="5">
        <v>58</v>
      </c>
      <c r="K236" s="5">
        <v>56</v>
      </c>
      <c r="L236" s="5">
        <v>56</v>
      </c>
      <c r="M236" s="5">
        <v>57</v>
      </c>
      <c r="N236" s="5">
        <v>55</v>
      </c>
      <c r="O236" s="5">
        <v>53</v>
      </c>
    </row>
    <row r="237" spans="1:15" hidden="1" x14ac:dyDescent="0.25">
      <c r="A237" s="5">
        <f>VLOOKUP(C237,'Gemeinde ID'!B:C,2,FALSE)</f>
        <v>21093</v>
      </c>
      <c r="B237" s="7" t="s">
        <v>130</v>
      </c>
      <c r="C237" s="7" t="s">
        <v>135</v>
      </c>
      <c r="D237" s="5">
        <v>11</v>
      </c>
      <c r="E237" s="7" t="s">
        <v>147</v>
      </c>
      <c r="F237" s="5">
        <v>41</v>
      </c>
      <c r="G237" s="5">
        <v>42</v>
      </c>
      <c r="H237" s="5">
        <v>41</v>
      </c>
      <c r="I237" s="5">
        <v>40</v>
      </c>
      <c r="J237" s="5">
        <v>36</v>
      </c>
      <c r="K237" s="5">
        <v>35</v>
      </c>
      <c r="L237" s="5">
        <v>35</v>
      </c>
      <c r="M237" s="5">
        <v>35</v>
      </c>
      <c r="N237" s="5">
        <v>33</v>
      </c>
      <c r="O237" s="5">
        <v>33</v>
      </c>
    </row>
    <row r="238" spans="1:15" hidden="1" x14ac:dyDescent="0.25">
      <c r="A238" s="5">
        <f>VLOOKUP(C238,'Gemeinde ID'!B:C,2,FALSE)</f>
        <v>21093</v>
      </c>
      <c r="B238" s="7" t="s">
        <v>130</v>
      </c>
      <c r="C238" s="7" t="s">
        <v>135</v>
      </c>
      <c r="D238" s="5">
        <v>12</v>
      </c>
      <c r="E238" s="7" t="s">
        <v>139</v>
      </c>
      <c r="F238" s="5">
        <v>47</v>
      </c>
      <c r="G238" s="5">
        <v>45</v>
      </c>
      <c r="H238" s="5">
        <v>44</v>
      </c>
      <c r="I238" s="5">
        <v>45</v>
      </c>
      <c r="J238" s="5">
        <v>44</v>
      </c>
      <c r="K238" s="5">
        <v>46</v>
      </c>
      <c r="L238" s="5">
        <v>49</v>
      </c>
      <c r="M238" s="5">
        <v>48</v>
      </c>
      <c r="N238" s="5">
        <v>49</v>
      </c>
      <c r="O238" s="5">
        <v>51</v>
      </c>
    </row>
    <row r="239" spans="1:15" hidden="1" x14ac:dyDescent="0.25">
      <c r="A239" s="5">
        <f>VLOOKUP(C239,'Gemeinde ID'!B:C,2,FALSE)</f>
        <v>21093</v>
      </c>
      <c r="B239" s="7" t="s">
        <v>130</v>
      </c>
      <c r="C239" s="7" t="s">
        <v>135</v>
      </c>
      <c r="D239" s="5">
        <v>13</v>
      </c>
      <c r="E239" s="7" t="s">
        <v>142</v>
      </c>
      <c r="F239" s="5">
        <v>20</v>
      </c>
      <c r="G239" s="5">
        <v>20</v>
      </c>
      <c r="H239" s="5">
        <v>20</v>
      </c>
      <c r="I239" s="5">
        <v>17</v>
      </c>
      <c r="J239" s="5">
        <v>15</v>
      </c>
      <c r="K239" s="5">
        <v>16</v>
      </c>
      <c r="L239" s="5">
        <v>16</v>
      </c>
      <c r="M239" s="5">
        <v>18</v>
      </c>
      <c r="N239" s="5">
        <v>18</v>
      </c>
      <c r="O239" s="5">
        <v>19</v>
      </c>
    </row>
    <row r="240" spans="1:15" hidden="1" x14ac:dyDescent="0.25">
      <c r="A240" s="5">
        <f>VLOOKUP(C240,'Gemeinde ID'!B:C,2,FALSE)</f>
        <v>21094</v>
      </c>
      <c r="B240" s="7" t="s">
        <v>150</v>
      </c>
      <c r="C240" s="7" t="s">
        <v>165</v>
      </c>
      <c r="D240" s="5">
        <v>12</v>
      </c>
      <c r="E240" s="7" t="s">
        <v>165</v>
      </c>
      <c r="F240" s="5">
        <v>54</v>
      </c>
      <c r="G240" s="5">
        <v>55</v>
      </c>
      <c r="H240" s="5">
        <v>54</v>
      </c>
      <c r="I240" s="5">
        <v>52</v>
      </c>
      <c r="J240" s="5">
        <v>54</v>
      </c>
      <c r="K240" s="5">
        <v>53</v>
      </c>
      <c r="L240" s="5">
        <v>52</v>
      </c>
      <c r="M240" s="5">
        <v>51</v>
      </c>
      <c r="N240" s="5">
        <v>54</v>
      </c>
      <c r="O240" s="5">
        <v>51</v>
      </c>
    </row>
    <row r="241" spans="1:15" hidden="1" x14ac:dyDescent="0.25">
      <c r="A241" s="5">
        <f>VLOOKUP(C241,'Gemeinde ID'!B:C,2,FALSE)</f>
        <v>21091</v>
      </c>
      <c r="B241" s="7" t="s">
        <v>74</v>
      </c>
      <c r="C241" s="7" t="s">
        <v>83</v>
      </c>
      <c r="D241" s="5">
        <v>19</v>
      </c>
      <c r="E241" s="7" t="s">
        <v>82</v>
      </c>
      <c r="F241" s="5">
        <v>19</v>
      </c>
      <c r="G241" s="5">
        <v>19</v>
      </c>
      <c r="H241" s="5">
        <v>20</v>
      </c>
      <c r="I241" s="5">
        <v>18</v>
      </c>
      <c r="J241" s="5">
        <v>18</v>
      </c>
      <c r="K241" s="5">
        <v>19</v>
      </c>
      <c r="L241" s="5">
        <v>19</v>
      </c>
      <c r="M241" s="5">
        <v>20</v>
      </c>
      <c r="N241" s="5">
        <v>21</v>
      </c>
      <c r="O241" s="5">
        <v>21</v>
      </c>
    </row>
    <row r="242" spans="1:15" hidden="1" x14ac:dyDescent="0.25">
      <c r="A242" s="5">
        <f>VLOOKUP(C242,'Gemeinde ID'!B:C,2,FALSE)</f>
        <v>21091</v>
      </c>
      <c r="B242" s="7" t="s">
        <v>74</v>
      </c>
      <c r="C242" s="7" t="s">
        <v>83</v>
      </c>
      <c r="D242" s="5">
        <v>20</v>
      </c>
      <c r="E242" s="7" t="s">
        <v>84</v>
      </c>
      <c r="F242" s="5">
        <v>22</v>
      </c>
      <c r="G242" s="5">
        <v>23</v>
      </c>
      <c r="H242" s="5">
        <v>24</v>
      </c>
      <c r="I242" s="5">
        <v>26</v>
      </c>
      <c r="J242" s="5">
        <v>26</v>
      </c>
      <c r="K242" s="5">
        <v>26</v>
      </c>
      <c r="L242" s="5">
        <v>27</v>
      </c>
      <c r="M242" s="5">
        <v>27</v>
      </c>
      <c r="N242" s="5">
        <v>26</v>
      </c>
      <c r="O242" s="5">
        <v>26</v>
      </c>
    </row>
    <row r="243" spans="1:15" hidden="1" x14ac:dyDescent="0.25">
      <c r="A243" s="5">
        <f>VLOOKUP(C243,'Gemeinde ID'!B:C,2,FALSE)</f>
        <v>21091</v>
      </c>
      <c r="B243" s="7" t="s">
        <v>74</v>
      </c>
      <c r="C243" s="7" t="s">
        <v>83</v>
      </c>
      <c r="D243" s="5">
        <v>21</v>
      </c>
      <c r="E243" s="7" t="s">
        <v>120</v>
      </c>
      <c r="F243" s="5">
        <v>29</v>
      </c>
      <c r="G243" s="5">
        <v>29</v>
      </c>
      <c r="H243" s="5">
        <v>30</v>
      </c>
      <c r="I243" s="5">
        <v>29</v>
      </c>
      <c r="J243" s="5">
        <v>29</v>
      </c>
      <c r="K243" s="5">
        <v>27</v>
      </c>
      <c r="L243" s="5">
        <v>27</v>
      </c>
      <c r="M243" s="5">
        <v>28</v>
      </c>
      <c r="N243" s="5">
        <v>29</v>
      </c>
      <c r="O243" s="5">
        <v>32</v>
      </c>
    </row>
    <row r="244" spans="1:15" hidden="1" x14ac:dyDescent="0.25">
      <c r="A244" s="5">
        <f>VLOOKUP(C244,'Gemeinde ID'!B:C,2,FALSE)</f>
        <v>21092</v>
      </c>
      <c r="B244" s="7" t="s">
        <v>288</v>
      </c>
      <c r="C244" s="5" t="s">
        <v>297</v>
      </c>
      <c r="D244" s="5">
        <v>4</v>
      </c>
      <c r="E244" s="5" t="s">
        <v>297</v>
      </c>
      <c r="F244" s="5">
        <v>50</v>
      </c>
      <c r="G244" s="5">
        <v>50</v>
      </c>
      <c r="H244" s="5">
        <v>46</v>
      </c>
      <c r="I244" s="5">
        <v>44</v>
      </c>
      <c r="J244" s="5">
        <v>43</v>
      </c>
      <c r="K244" s="5">
        <v>43</v>
      </c>
      <c r="L244" s="5">
        <v>42</v>
      </c>
      <c r="M244" s="5">
        <v>46</v>
      </c>
      <c r="N244" s="5">
        <v>41</v>
      </c>
      <c r="O244" s="5">
        <v>37</v>
      </c>
    </row>
    <row r="245" spans="1:15" hidden="1" x14ac:dyDescent="0.25">
      <c r="A245" s="5">
        <f>VLOOKUP(C245,'Gemeinde ID'!B:C,2,FALSE)</f>
        <v>21092</v>
      </c>
      <c r="B245" s="7" t="s">
        <v>288</v>
      </c>
      <c r="C245" s="7" t="s">
        <v>297</v>
      </c>
      <c r="D245" s="5">
        <v>5</v>
      </c>
      <c r="E245" s="5" t="s">
        <v>296</v>
      </c>
      <c r="F245" s="5">
        <v>25</v>
      </c>
      <c r="G245" s="5">
        <v>25</v>
      </c>
      <c r="H245" s="5">
        <v>26</v>
      </c>
      <c r="I245" s="5">
        <v>26</v>
      </c>
      <c r="J245" s="5">
        <v>25</v>
      </c>
      <c r="K245" s="5">
        <v>26</v>
      </c>
      <c r="L245" s="5">
        <v>27</v>
      </c>
      <c r="M245" s="5">
        <v>25</v>
      </c>
      <c r="N245" s="5">
        <v>25</v>
      </c>
      <c r="O245" s="5">
        <v>23</v>
      </c>
    </row>
    <row r="246" spans="1:15" hidden="1" x14ac:dyDescent="0.25">
      <c r="A246" s="5">
        <f>VLOOKUP(C246,'Gemeinde ID'!B:C,2,FALSE)</f>
        <v>21015</v>
      </c>
      <c r="B246" s="6" t="s">
        <v>2</v>
      </c>
      <c r="C246" s="6" t="s">
        <v>4</v>
      </c>
      <c r="D246" s="5">
        <v>55</v>
      </c>
      <c r="E246" s="6" t="s">
        <v>48</v>
      </c>
      <c r="F246" s="5">
        <v>28</v>
      </c>
      <c r="G246" s="5">
        <v>27</v>
      </c>
      <c r="H246" s="5">
        <v>26</v>
      </c>
      <c r="I246" s="5">
        <v>27</v>
      </c>
      <c r="J246" s="5">
        <v>26</v>
      </c>
      <c r="K246" s="5">
        <v>26</v>
      </c>
      <c r="L246" s="5">
        <v>25</v>
      </c>
      <c r="M246" s="5">
        <v>25</v>
      </c>
      <c r="N246" s="5">
        <v>29</v>
      </c>
      <c r="O246" s="5">
        <v>29</v>
      </c>
    </row>
    <row r="247" spans="1:15" hidden="1" x14ac:dyDescent="0.25">
      <c r="A247" s="5">
        <f>VLOOKUP(C247,'Gemeinde ID'!B:C,2,FALSE)</f>
        <v>21080</v>
      </c>
      <c r="B247" s="7" t="s">
        <v>74</v>
      </c>
      <c r="C247" s="7" t="s">
        <v>109</v>
      </c>
      <c r="D247" s="5">
        <v>44</v>
      </c>
      <c r="E247" s="7" t="s">
        <v>109</v>
      </c>
      <c r="F247" s="5">
        <v>61</v>
      </c>
      <c r="G247" s="5">
        <v>61</v>
      </c>
      <c r="H247" s="5">
        <v>59</v>
      </c>
      <c r="I247" s="5">
        <v>61</v>
      </c>
      <c r="J247" s="5">
        <v>61</v>
      </c>
      <c r="K247" s="5">
        <v>60</v>
      </c>
      <c r="L247" s="5">
        <v>62</v>
      </c>
      <c r="M247" s="5">
        <v>56</v>
      </c>
      <c r="N247" s="5">
        <v>56</v>
      </c>
      <c r="O247" s="5">
        <v>58</v>
      </c>
    </row>
    <row r="248" spans="1:15" hidden="1" x14ac:dyDescent="0.25">
      <c r="A248" s="5">
        <f>VLOOKUP(C248,'Gemeinde ID'!B:C,2,FALSE)</f>
        <v>21080</v>
      </c>
      <c r="B248" s="7" t="s">
        <v>74</v>
      </c>
      <c r="C248" s="7" t="s">
        <v>109</v>
      </c>
      <c r="D248" s="5">
        <v>45</v>
      </c>
      <c r="E248" s="7" t="s">
        <v>126</v>
      </c>
      <c r="F248" s="5">
        <v>40</v>
      </c>
      <c r="G248" s="5">
        <v>42</v>
      </c>
      <c r="H248" s="5">
        <v>37</v>
      </c>
      <c r="I248" s="5">
        <v>39</v>
      </c>
      <c r="J248" s="5">
        <v>39</v>
      </c>
      <c r="K248" s="5">
        <v>41</v>
      </c>
      <c r="L248" s="5">
        <v>38</v>
      </c>
      <c r="M248" s="5">
        <v>36</v>
      </c>
      <c r="N248" s="5">
        <v>36</v>
      </c>
      <c r="O248" s="5">
        <v>37</v>
      </c>
    </row>
    <row r="249" spans="1:15" hidden="1" x14ac:dyDescent="0.25">
      <c r="A249" s="5">
        <f>VLOOKUP(C249,'Gemeinde ID'!B:C,2,FALSE)</f>
        <v>21083</v>
      </c>
      <c r="B249" s="7" t="s">
        <v>74</v>
      </c>
      <c r="C249" s="7" t="s">
        <v>104</v>
      </c>
      <c r="D249" s="5">
        <v>46</v>
      </c>
      <c r="E249" s="7" t="s">
        <v>104</v>
      </c>
      <c r="F249" s="5">
        <v>57</v>
      </c>
      <c r="G249" s="5">
        <v>56</v>
      </c>
      <c r="H249" s="5">
        <v>55</v>
      </c>
      <c r="I249" s="5">
        <v>54</v>
      </c>
      <c r="J249" s="5">
        <v>54</v>
      </c>
      <c r="K249" s="5">
        <v>56</v>
      </c>
      <c r="L249" s="5">
        <v>55</v>
      </c>
      <c r="M249" s="5">
        <v>56</v>
      </c>
      <c r="N249" s="5">
        <v>61</v>
      </c>
      <c r="O249" s="5">
        <v>59</v>
      </c>
    </row>
    <row r="250" spans="1:15" hidden="1" x14ac:dyDescent="0.25">
      <c r="A250" s="5">
        <f>VLOOKUP(C250,'Gemeinde ID'!B:C,2,FALSE)</f>
        <v>21083</v>
      </c>
      <c r="B250" s="7" t="s">
        <v>74</v>
      </c>
      <c r="C250" s="7" t="s">
        <v>104</v>
      </c>
      <c r="D250" s="5">
        <v>47</v>
      </c>
      <c r="E250" s="7" t="s">
        <v>103</v>
      </c>
      <c r="F250" s="5">
        <v>41</v>
      </c>
      <c r="G250" s="5">
        <v>42</v>
      </c>
      <c r="H250" s="5">
        <v>42</v>
      </c>
      <c r="I250" s="5">
        <v>42</v>
      </c>
      <c r="J250" s="5">
        <v>42</v>
      </c>
      <c r="K250" s="5">
        <v>45</v>
      </c>
      <c r="L250" s="5">
        <v>44</v>
      </c>
      <c r="M250" s="5">
        <v>44</v>
      </c>
      <c r="N250" s="5">
        <v>44</v>
      </c>
      <c r="O250" s="5">
        <v>46</v>
      </c>
    </row>
    <row r="251" spans="1:15" x14ac:dyDescent="0.25">
      <c r="A251" s="5">
        <f>VLOOKUP(C251,'Gemeinde ID'!B:C,2,FALSE)</f>
        <v>21034</v>
      </c>
      <c r="B251" s="7" t="s">
        <v>236</v>
      </c>
      <c r="C251" s="7" t="s">
        <v>248</v>
      </c>
      <c r="D251" s="5">
        <v>40</v>
      </c>
      <c r="E251" s="7" t="s">
        <v>281</v>
      </c>
      <c r="F251" s="5">
        <v>54</v>
      </c>
      <c r="G251" s="5">
        <v>53</v>
      </c>
      <c r="H251" s="5">
        <v>58</v>
      </c>
      <c r="I251" s="5">
        <v>57</v>
      </c>
      <c r="J251" s="5">
        <v>58</v>
      </c>
      <c r="K251" s="5">
        <v>55</v>
      </c>
      <c r="L251" s="5">
        <v>62</v>
      </c>
      <c r="M251" s="5">
        <v>62</v>
      </c>
      <c r="N251" s="5">
        <v>59</v>
      </c>
      <c r="O251" s="5">
        <v>60</v>
      </c>
    </row>
    <row r="252" spans="1:15" x14ac:dyDescent="0.25">
      <c r="A252" s="5">
        <f>VLOOKUP(C252,'Gemeinde ID'!B:C,2,FALSE)</f>
        <v>21034</v>
      </c>
      <c r="B252" s="7" t="s">
        <v>236</v>
      </c>
      <c r="C252" s="7" t="s">
        <v>248</v>
      </c>
      <c r="D252" s="5">
        <v>41</v>
      </c>
      <c r="E252" s="7" t="s">
        <v>259</v>
      </c>
      <c r="F252" s="5">
        <v>30</v>
      </c>
      <c r="G252" s="5">
        <v>33</v>
      </c>
      <c r="H252" s="5">
        <v>36</v>
      </c>
      <c r="I252" s="5">
        <v>36</v>
      </c>
      <c r="J252" s="5">
        <v>36</v>
      </c>
      <c r="K252" s="5">
        <v>33</v>
      </c>
      <c r="L252" s="5">
        <v>31</v>
      </c>
      <c r="M252" s="5">
        <v>31</v>
      </c>
      <c r="N252" s="5">
        <v>30</v>
      </c>
      <c r="O252" s="5">
        <v>32</v>
      </c>
    </row>
    <row r="253" spans="1:15" x14ac:dyDescent="0.25">
      <c r="A253" s="5">
        <f>VLOOKUP(C253,'Gemeinde ID'!B:C,2,FALSE)</f>
        <v>21088</v>
      </c>
      <c r="B253" s="7" t="s">
        <v>236</v>
      </c>
      <c r="C253" s="7" t="s">
        <v>254</v>
      </c>
      <c r="D253" s="5">
        <v>42</v>
      </c>
      <c r="E253" s="7" t="s">
        <v>253</v>
      </c>
      <c r="F253" s="5">
        <v>31</v>
      </c>
      <c r="G253" s="5">
        <v>31</v>
      </c>
      <c r="H253" s="5">
        <v>29</v>
      </c>
      <c r="I253" s="5">
        <v>30</v>
      </c>
      <c r="J253" s="5">
        <v>32</v>
      </c>
      <c r="K253" s="5">
        <v>31</v>
      </c>
      <c r="L253" s="5">
        <v>31</v>
      </c>
      <c r="M253" s="5">
        <v>31</v>
      </c>
      <c r="N253" s="5">
        <v>33</v>
      </c>
      <c r="O253" s="5">
        <v>34</v>
      </c>
    </row>
    <row r="254" spans="1:15" hidden="1" x14ac:dyDescent="0.25">
      <c r="A254" s="5">
        <f>VLOOKUP(C254,'Gemeinde ID'!B:C,2,FALSE)</f>
        <v>21084</v>
      </c>
      <c r="B254" s="7" t="s">
        <v>74</v>
      </c>
      <c r="C254" s="7" t="s">
        <v>111</v>
      </c>
      <c r="D254" s="5">
        <v>50</v>
      </c>
      <c r="E254" s="7" t="s">
        <v>111</v>
      </c>
      <c r="F254" s="5">
        <v>49</v>
      </c>
      <c r="G254" s="5">
        <v>44</v>
      </c>
      <c r="H254" s="5">
        <v>44</v>
      </c>
      <c r="I254" s="5">
        <v>43</v>
      </c>
      <c r="J254" s="5">
        <v>45</v>
      </c>
      <c r="K254" s="5">
        <v>44</v>
      </c>
      <c r="L254" s="5">
        <v>44</v>
      </c>
      <c r="M254" s="5">
        <v>45</v>
      </c>
      <c r="N254" s="5">
        <v>45</v>
      </c>
      <c r="O254" s="5">
        <v>47</v>
      </c>
    </row>
    <row r="255" spans="1:15" hidden="1" x14ac:dyDescent="0.25">
      <c r="A255" s="5">
        <f>VLOOKUP(C255,'Gemeinde ID'!B:C,2,FALSE)</f>
        <v>21015</v>
      </c>
      <c r="B255" s="6" t="s">
        <v>2</v>
      </c>
      <c r="C255" s="6" t="s">
        <v>4</v>
      </c>
      <c r="D255" s="5">
        <v>56</v>
      </c>
      <c r="E255" s="6" t="s">
        <v>51</v>
      </c>
      <c r="F255" s="5">
        <v>24</v>
      </c>
      <c r="G255" s="5">
        <v>20</v>
      </c>
      <c r="H255" s="5">
        <v>20</v>
      </c>
      <c r="I255" s="5">
        <v>20</v>
      </c>
      <c r="J255" s="5">
        <v>21</v>
      </c>
      <c r="K255" s="5">
        <v>23</v>
      </c>
      <c r="L255" s="5">
        <v>22</v>
      </c>
      <c r="M255" s="5">
        <v>22</v>
      </c>
      <c r="N255" s="5">
        <v>21</v>
      </c>
      <c r="O255" s="5">
        <v>18</v>
      </c>
    </row>
    <row r="256" spans="1:15" x14ac:dyDescent="0.25">
      <c r="A256" s="5">
        <f>VLOOKUP(C256,'Gemeinde ID'!B:C,2,FALSE)</f>
        <v>21088</v>
      </c>
      <c r="B256" s="7" t="s">
        <v>236</v>
      </c>
      <c r="C256" s="7" t="s">
        <v>254</v>
      </c>
      <c r="D256" s="5">
        <v>42</v>
      </c>
      <c r="E256" s="7" t="s">
        <v>254</v>
      </c>
      <c r="F256" s="5">
        <v>49</v>
      </c>
      <c r="G256" s="5">
        <v>50</v>
      </c>
      <c r="H256" s="5">
        <v>52</v>
      </c>
      <c r="I256" s="5">
        <v>50</v>
      </c>
      <c r="J256" s="5">
        <v>49</v>
      </c>
      <c r="K256" s="5">
        <v>49</v>
      </c>
      <c r="L256" s="5">
        <v>50</v>
      </c>
      <c r="M256" s="5">
        <v>51</v>
      </c>
      <c r="N256" s="5">
        <v>51</v>
      </c>
      <c r="O256" s="5">
        <v>57</v>
      </c>
    </row>
    <row r="257" spans="1:15" hidden="1" x14ac:dyDescent="0.25">
      <c r="A257" s="5">
        <f>VLOOKUP(C257,'Gemeinde ID'!B:C,2,FALSE)</f>
        <v>21115</v>
      </c>
      <c r="B257" s="7" t="s">
        <v>218</v>
      </c>
      <c r="C257" s="7" t="s">
        <v>229</v>
      </c>
      <c r="D257" s="5">
        <v>0</v>
      </c>
      <c r="E257" s="7" t="s">
        <v>229</v>
      </c>
      <c r="F257" s="5">
        <v>63</v>
      </c>
      <c r="G257" s="5">
        <v>63</v>
      </c>
      <c r="H257" s="5">
        <v>62</v>
      </c>
      <c r="I257" s="5">
        <v>63</v>
      </c>
      <c r="J257" s="5">
        <v>61</v>
      </c>
      <c r="K257" s="5">
        <v>61</v>
      </c>
      <c r="L257" s="5">
        <v>66</v>
      </c>
      <c r="M257" s="5">
        <v>67</v>
      </c>
      <c r="N257" s="5">
        <v>65</v>
      </c>
      <c r="O257" s="5">
        <v>69</v>
      </c>
    </row>
    <row r="258" spans="1:15" hidden="1" x14ac:dyDescent="0.25">
      <c r="A258" s="5">
        <f>VLOOKUP(C258,'Gemeinde ID'!B:C,2,FALSE)</f>
        <v>21115</v>
      </c>
      <c r="B258" s="7" t="s">
        <v>218</v>
      </c>
      <c r="C258" s="7" t="s">
        <v>229</v>
      </c>
      <c r="D258" s="5">
        <v>0</v>
      </c>
      <c r="E258" s="7" t="s">
        <v>232</v>
      </c>
      <c r="F258" s="5">
        <v>23</v>
      </c>
      <c r="G258" s="5">
        <v>25</v>
      </c>
      <c r="H258" s="5">
        <v>26</v>
      </c>
      <c r="I258" s="5">
        <v>26</v>
      </c>
      <c r="J258" s="5">
        <v>25</v>
      </c>
      <c r="K258" s="5">
        <v>24</v>
      </c>
      <c r="L258" s="5">
        <v>24</v>
      </c>
      <c r="M258" s="5">
        <v>24</v>
      </c>
      <c r="N258" s="5">
        <v>24</v>
      </c>
      <c r="O258" s="5">
        <v>28</v>
      </c>
    </row>
    <row r="259" spans="1:15" hidden="1" x14ac:dyDescent="0.25">
      <c r="A259" s="5">
        <f>VLOOKUP(C259,'Gemeinde ID'!B:C,2,FALSE)</f>
        <v>21095</v>
      </c>
      <c r="B259" s="7" t="s">
        <v>150</v>
      </c>
      <c r="C259" s="7" t="s">
        <v>167</v>
      </c>
      <c r="D259" s="5">
        <v>20</v>
      </c>
      <c r="E259" s="7" t="s">
        <v>167</v>
      </c>
      <c r="F259" s="5">
        <v>44</v>
      </c>
      <c r="G259" s="5">
        <v>46</v>
      </c>
      <c r="H259" s="5">
        <v>46</v>
      </c>
      <c r="I259" s="5">
        <v>51</v>
      </c>
      <c r="J259" s="5">
        <v>49</v>
      </c>
      <c r="K259" s="5">
        <v>46</v>
      </c>
      <c r="L259" s="5">
        <v>42</v>
      </c>
      <c r="M259" s="5">
        <v>43</v>
      </c>
      <c r="N259" s="5">
        <v>46</v>
      </c>
      <c r="O259" s="5">
        <v>45</v>
      </c>
    </row>
    <row r="260" spans="1:15" hidden="1" x14ac:dyDescent="0.25">
      <c r="A260" s="5">
        <f>VLOOKUP(C260,'Gemeinde ID'!B:C,2,FALSE)</f>
        <v>21095</v>
      </c>
      <c r="B260" s="7" t="s">
        <v>150</v>
      </c>
      <c r="C260" s="7" t="s">
        <v>167</v>
      </c>
      <c r="D260" s="5">
        <v>21</v>
      </c>
      <c r="E260" s="7" t="s">
        <v>168</v>
      </c>
      <c r="F260" s="5">
        <v>34</v>
      </c>
      <c r="G260" s="5">
        <v>33</v>
      </c>
      <c r="H260" s="5">
        <v>36</v>
      </c>
      <c r="I260" s="5">
        <v>34</v>
      </c>
      <c r="J260" s="5">
        <v>37</v>
      </c>
      <c r="K260" s="5">
        <v>37</v>
      </c>
      <c r="L260" s="5">
        <v>38</v>
      </c>
      <c r="M260" s="5">
        <v>47</v>
      </c>
      <c r="N260" s="5">
        <v>45</v>
      </c>
      <c r="O260" s="5">
        <v>45</v>
      </c>
    </row>
    <row r="261" spans="1:15" hidden="1" x14ac:dyDescent="0.25">
      <c r="A261" s="5">
        <f>VLOOKUP(C261,'Gemeinde ID'!B:C,2,FALSE)</f>
        <v>21103</v>
      </c>
      <c r="B261" s="7" t="s">
        <v>150</v>
      </c>
      <c r="C261" s="7" t="s">
        <v>171</v>
      </c>
      <c r="D261" s="5">
        <v>13</v>
      </c>
      <c r="E261" s="7" t="s">
        <v>170</v>
      </c>
      <c r="F261" s="5">
        <v>48</v>
      </c>
      <c r="G261" s="5">
        <v>42</v>
      </c>
      <c r="H261" s="5">
        <v>43</v>
      </c>
      <c r="I261" s="5">
        <v>43</v>
      </c>
      <c r="J261" s="5">
        <v>43</v>
      </c>
      <c r="K261" s="5">
        <v>41</v>
      </c>
      <c r="L261" s="5">
        <v>41</v>
      </c>
      <c r="M261" s="5">
        <v>43</v>
      </c>
      <c r="N261" s="5">
        <v>41</v>
      </c>
      <c r="O261" s="5">
        <v>45</v>
      </c>
    </row>
    <row r="262" spans="1:15" x14ac:dyDescent="0.25">
      <c r="A262" s="5">
        <f>VLOOKUP(C262,'Gemeinde ID'!B:C,2,FALSE)</f>
        <v>21068</v>
      </c>
      <c r="B262" s="7" t="s">
        <v>236</v>
      </c>
      <c r="C262" s="7" t="s">
        <v>267</v>
      </c>
      <c r="D262" s="5">
        <v>44</v>
      </c>
      <c r="E262" s="7" t="s">
        <v>267</v>
      </c>
      <c r="F262" s="5">
        <v>40</v>
      </c>
      <c r="G262" s="5">
        <v>39</v>
      </c>
      <c r="H262" s="5">
        <v>30</v>
      </c>
      <c r="I262" s="5">
        <v>34</v>
      </c>
      <c r="J262" s="5">
        <v>34</v>
      </c>
      <c r="K262" s="5">
        <v>33</v>
      </c>
      <c r="L262" s="5">
        <v>34</v>
      </c>
      <c r="M262" s="5">
        <v>34</v>
      </c>
      <c r="N262" s="5">
        <v>36</v>
      </c>
      <c r="O262" s="5">
        <v>36</v>
      </c>
    </row>
    <row r="263" spans="1:15" hidden="1" x14ac:dyDescent="0.25">
      <c r="A263" s="5">
        <f>VLOOKUP(C263,'Gemeinde ID'!B:C,2,FALSE)</f>
        <v>21015</v>
      </c>
      <c r="B263" s="6" t="s">
        <v>2</v>
      </c>
      <c r="C263" s="6" t="s">
        <v>4</v>
      </c>
      <c r="D263" s="5">
        <v>57</v>
      </c>
      <c r="E263" s="6" t="s">
        <v>54</v>
      </c>
      <c r="F263" s="5">
        <v>31</v>
      </c>
      <c r="G263" s="5">
        <v>32</v>
      </c>
      <c r="H263" s="5">
        <v>33</v>
      </c>
      <c r="I263" s="5">
        <v>34</v>
      </c>
      <c r="J263" s="5">
        <v>34</v>
      </c>
      <c r="K263" s="5">
        <v>34</v>
      </c>
      <c r="L263" s="5">
        <v>29</v>
      </c>
      <c r="M263" s="5">
        <v>33</v>
      </c>
      <c r="N263" s="5">
        <v>31</v>
      </c>
      <c r="O263" s="5">
        <v>31</v>
      </c>
    </row>
    <row r="264" spans="1:15" hidden="1" x14ac:dyDescent="0.25">
      <c r="A264" s="5">
        <f>VLOOKUP(C264,'Gemeinde ID'!B:C,2,FALSE)</f>
        <v>21015</v>
      </c>
      <c r="B264" s="6" t="s">
        <v>2</v>
      </c>
      <c r="C264" s="6" t="s">
        <v>4</v>
      </c>
      <c r="D264" s="5">
        <v>58</v>
      </c>
      <c r="E264" s="6" t="s">
        <v>64</v>
      </c>
      <c r="F264" s="5">
        <v>23</v>
      </c>
      <c r="G264" s="5">
        <v>22</v>
      </c>
      <c r="H264" s="5">
        <v>23</v>
      </c>
      <c r="I264" s="5">
        <v>22</v>
      </c>
      <c r="J264" s="5">
        <v>21</v>
      </c>
      <c r="K264" s="5">
        <v>22</v>
      </c>
      <c r="L264" s="5">
        <v>21</v>
      </c>
      <c r="M264" s="5">
        <v>20</v>
      </c>
      <c r="N264" s="5">
        <v>22</v>
      </c>
      <c r="O264" s="5">
        <v>22</v>
      </c>
    </row>
    <row r="265" spans="1:15" hidden="1" x14ac:dyDescent="0.25">
      <c r="A265" s="5">
        <f>VLOOKUP(C265,'Gemeinde ID'!B:C,2,FALSE)</f>
        <v>21015</v>
      </c>
      <c r="B265" s="6" t="s">
        <v>2</v>
      </c>
      <c r="C265" s="6" t="s">
        <v>4</v>
      </c>
      <c r="D265" s="5">
        <v>59</v>
      </c>
      <c r="E265" s="6" t="s">
        <v>38</v>
      </c>
      <c r="F265" s="5">
        <v>26</v>
      </c>
      <c r="G265" s="5">
        <v>25</v>
      </c>
      <c r="H265" s="5">
        <v>24</v>
      </c>
      <c r="I265" s="5">
        <v>25</v>
      </c>
      <c r="J265" s="5">
        <v>24</v>
      </c>
      <c r="K265" s="5">
        <v>25</v>
      </c>
      <c r="L265" s="5">
        <v>26</v>
      </c>
      <c r="M265" s="5">
        <v>26</v>
      </c>
      <c r="N265" s="5">
        <v>28</v>
      </c>
      <c r="O265" s="5">
        <v>27</v>
      </c>
    </row>
    <row r="266" spans="1:15" hidden="1" x14ac:dyDescent="0.25">
      <c r="A266" s="5">
        <f>VLOOKUP(C266,'Gemeinde ID'!B:C,2,FALSE)</f>
        <v>21007</v>
      </c>
      <c r="B266" s="6" t="s">
        <v>2</v>
      </c>
      <c r="C266" s="6" t="s">
        <v>10</v>
      </c>
      <c r="D266" s="5">
        <v>60</v>
      </c>
      <c r="E266" s="6" t="s">
        <v>10</v>
      </c>
      <c r="F266" s="5">
        <v>54</v>
      </c>
      <c r="G266" s="5">
        <v>49</v>
      </c>
      <c r="H266" s="5">
        <v>42</v>
      </c>
      <c r="I266" s="5">
        <v>38</v>
      </c>
      <c r="J266" s="5">
        <v>39</v>
      </c>
      <c r="K266" s="5">
        <v>38</v>
      </c>
      <c r="L266" s="5">
        <v>42</v>
      </c>
      <c r="M266" s="5">
        <v>40</v>
      </c>
      <c r="N266" s="5">
        <v>38</v>
      </c>
      <c r="O266" s="5">
        <v>38</v>
      </c>
    </row>
    <row r="267" spans="1:15" hidden="1" x14ac:dyDescent="0.25">
      <c r="A267" s="5">
        <f>VLOOKUP(C267,'Gemeinde ID'!B:C,2,FALSE)</f>
        <v>21101</v>
      </c>
      <c r="B267" s="7" t="s">
        <v>74</v>
      </c>
      <c r="C267" s="7" t="s">
        <v>116</v>
      </c>
      <c r="D267" s="5">
        <v>39</v>
      </c>
      <c r="E267" s="7" t="s">
        <v>116</v>
      </c>
      <c r="F267" s="5">
        <v>74</v>
      </c>
      <c r="G267" s="5">
        <v>68</v>
      </c>
      <c r="H267" s="5">
        <v>68</v>
      </c>
      <c r="I267" s="5">
        <v>69</v>
      </c>
      <c r="J267" s="5">
        <v>70</v>
      </c>
      <c r="K267" s="5">
        <v>71</v>
      </c>
      <c r="L267" s="5">
        <v>75</v>
      </c>
      <c r="M267" s="5">
        <v>75</v>
      </c>
      <c r="N267" s="5">
        <v>74</v>
      </c>
      <c r="O267" s="5">
        <v>75</v>
      </c>
    </row>
    <row r="268" spans="1:15" hidden="1" x14ac:dyDescent="0.25">
      <c r="A268" s="5">
        <f>VLOOKUP(C268,'Gemeinde ID'!B:C,2,FALSE)</f>
        <v>21101</v>
      </c>
      <c r="B268" s="7" t="s">
        <v>74</v>
      </c>
      <c r="C268" s="7" t="s">
        <v>116</v>
      </c>
      <c r="D268" s="5">
        <v>40</v>
      </c>
      <c r="E268" s="7" t="s">
        <v>127</v>
      </c>
      <c r="F268" s="5">
        <v>32</v>
      </c>
      <c r="G268" s="5">
        <v>32</v>
      </c>
      <c r="H268" s="5">
        <v>32</v>
      </c>
      <c r="I268" s="5">
        <v>36</v>
      </c>
      <c r="J268" s="5">
        <v>36</v>
      </c>
      <c r="K268" s="5">
        <v>36</v>
      </c>
      <c r="L268" s="5">
        <v>36</v>
      </c>
      <c r="M268" s="5">
        <v>37</v>
      </c>
      <c r="N268" s="5">
        <v>35</v>
      </c>
      <c r="O268" s="5">
        <v>35</v>
      </c>
    </row>
    <row r="269" spans="1:15" hidden="1" x14ac:dyDescent="0.25">
      <c r="A269" s="5">
        <f>VLOOKUP(C269,'Gemeinde ID'!B:C,2,FALSE)</f>
        <v>21099</v>
      </c>
      <c r="B269" s="7" t="s">
        <v>74</v>
      </c>
      <c r="C269" s="7" t="s">
        <v>80</v>
      </c>
      <c r="D269" s="5">
        <v>28</v>
      </c>
      <c r="E269" s="7" t="s">
        <v>80</v>
      </c>
      <c r="F269" s="5">
        <v>46</v>
      </c>
      <c r="G269" s="5">
        <v>43</v>
      </c>
      <c r="H269" s="5">
        <v>42</v>
      </c>
      <c r="I269" s="5">
        <v>41</v>
      </c>
      <c r="J269" s="5">
        <v>41</v>
      </c>
      <c r="K269" s="5">
        <v>39</v>
      </c>
      <c r="L269" s="5">
        <v>37</v>
      </c>
      <c r="M269" s="5">
        <v>36</v>
      </c>
      <c r="N269" s="5">
        <v>37</v>
      </c>
      <c r="O269" s="5">
        <v>36</v>
      </c>
    </row>
    <row r="270" spans="1:15" hidden="1" x14ac:dyDescent="0.25">
      <c r="A270" s="5">
        <f>VLOOKUP(C270,'Gemeinde ID'!B:C,2,FALSE)</f>
        <v>21099</v>
      </c>
      <c r="B270" s="7" t="s">
        <v>74</v>
      </c>
      <c r="C270" s="7" t="s">
        <v>80</v>
      </c>
      <c r="D270" s="5">
        <v>29</v>
      </c>
      <c r="E270" s="7" t="s">
        <v>79</v>
      </c>
      <c r="F270" s="5">
        <v>24</v>
      </c>
      <c r="G270" s="5">
        <v>25</v>
      </c>
      <c r="H270" s="5">
        <v>25</v>
      </c>
      <c r="I270" s="5">
        <v>25</v>
      </c>
      <c r="J270" s="5">
        <v>25</v>
      </c>
      <c r="K270" s="5">
        <v>26</v>
      </c>
      <c r="L270" s="5">
        <v>26</v>
      </c>
      <c r="M270" s="5">
        <v>27</v>
      </c>
      <c r="N270" s="5">
        <v>28</v>
      </c>
      <c r="O270" s="5">
        <v>28</v>
      </c>
    </row>
    <row r="271" spans="1:15" hidden="1" x14ac:dyDescent="0.25">
      <c r="A271" s="5">
        <f>VLOOKUP(C271,'Gemeinde ID'!B:C,2,FALSE)</f>
        <v>21099</v>
      </c>
      <c r="B271" s="7" t="s">
        <v>74</v>
      </c>
      <c r="C271" s="7" t="s">
        <v>80</v>
      </c>
      <c r="D271" s="5">
        <v>30</v>
      </c>
      <c r="E271" s="7" t="s">
        <v>92</v>
      </c>
      <c r="F271" s="5">
        <v>55</v>
      </c>
      <c r="G271" s="5">
        <v>52</v>
      </c>
      <c r="H271" s="5">
        <v>54</v>
      </c>
      <c r="I271" s="5">
        <v>54</v>
      </c>
      <c r="J271" s="5">
        <v>53</v>
      </c>
      <c r="K271" s="5">
        <v>49</v>
      </c>
      <c r="L271" s="5">
        <v>47</v>
      </c>
      <c r="M271" s="5">
        <v>46</v>
      </c>
      <c r="N271" s="5">
        <v>43</v>
      </c>
      <c r="O271" s="5">
        <v>42</v>
      </c>
    </row>
    <row r="272" spans="1:15" hidden="1" x14ac:dyDescent="0.25">
      <c r="A272" s="5">
        <f>VLOOKUP(C272,'Gemeinde ID'!B:C,2,FALSE)</f>
        <v>21099</v>
      </c>
      <c r="B272" s="7" t="s">
        <v>74</v>
      </c>
      <c r="C272" s="7" t="s">
        <v>80</v>
      </c>
      <c r="D272" s="5">
        <v>31</v>
      </c>
      <c r="E272" s="7" t="s">
        <v>98</v>
      </c>
      <c r="F272" s="5">
        <v>46</v>
      </c>
      <c r="G272" s="5">
        <v>48</v>
      </c>
      <c r="H272" s="5">
        <v>48</v>
      </c>
      <c r="I272" s="5">
        <v>45</v>
      </c>
      <c r="J272" s="5">
        <v>47</v>
      </c>
      <c r="K272" s="5">
        <v>49</v>
      </c>
      <c r="L272" s="5">
        <v>49</v>
      </c>
      <c r="M272" s="5">
        <v>51</v>
      </c>
      <c r="N272" s="5">
        <v>53</v>
      </c>
      <c r="O272" s="5">
        <v>51</v>
      </c>
    </row>
    <row r="273" spans="1:15" hidden="1" x14ac:dyDescent="0.25">
      <c r="A273" s="5">
        <f>VLOOKUP(C273,'Gemeinde ID'!B:C,2,FALSE)</f>
        <v>21028</v>
      </c>
      <c r="B273" s="7" t="s">
        <v>288</v>
      </c>
      <c r="C273" s="5" t="s">
        <v>291</v>
      </c>
      <c r="D273" s="5">
        <v>7</v>
      </c>
      <c r="E273" s="5" t="s">
        <v>291</v>
      </c>
      <c r="F273" s="5">
        <v>60</v>
      </c>
      <c r="G273" s="5">
        <v>60</v>
      </c>
      <c r="H273" s="5">
        <v>58</v>
      </c>
      <c r="I273" s="5">
        <v>60</v>
      </c>
      <c r="J273" s="5">
        <v>53</v>
      </c>
      <c r="K273" s="5">
        <v>54</v>
      </c>
      <c r="L273" s="5">
        <v>53</v>
      </c>
      <c r="M273" s="5">
        <v>52</v>
      </c>
      <c r="N273" s="5">
        <v>52</v>
      </c>
      <c r="O273" s="5">
        <v>52</v>
      </c>
    </row>
    <row r="274" spans="1:15" hidden="1" x14ac:dyDescent="0.25">
      <c r="A274" s="5">
        <f>VLOOKUP(C274,'Gemeinde ID'!B:C,2,FALSE)</f>
        <v>21028</v>
      </c>
      <c r="B274" s="7" t="s">
        <v>288</v>
      </c>
      <c r="C274" s="7" t="s">
        <v>291</v>
      </c>
      <c r="D274" s="5">
        <v>8</v>
      </c>
      <c r="E274" s="5" t="s">
        <v>311</v>
      </c>
      <c r="F274" s="5">
        <v>43</v>
      </c>
      <c r="G274" s="5">
        <v>41</v>
      </c>
      <c r="H274" s="5">
        <v>39</v>
      </c>
      <c r="I274" s="5">
        <v>34</v>
      </c>
      <c r="J274" s="5">
        <v>35</v>
      </c>
      <c r="K274" s="5">
        <v>34</v>
      </c>
      <c r="L274" s="5">
        <v>34</v>
      </c>
      <c r="M274" s="5">
        <v>34</v>
      </c>
      <c r="N274" s="5">
        <v>34</v>
      </c>
      <c r="O274" s="5">
        <v>36</v>
      </c>
    </row>
    <row r="275" spans="1:15" hidden="1" x14ac:dyDescent="0.25">
      <c r="A275" s="5">
        <f>VLOOKUP(C275,'Gemeinde ID'!B:C,2,FALSE)</f>
        <v>21028</v>
      </c>
      <c r="B275" s="7" t="s">
        <v>288</v>
      </c>
      <c r="C275" s="7" t="s">
        <v>291</v>
      </c>
      <c r="D275" s="5">
        <v>9</v>
      </c>
      <c r="E275" s="5" t="s">
        <v>290</v>
      </c>
      <c r="F275" s="5">
        <v>38</v>
      </c>
      <c r="G275" s="5">
        <v>39</v>
      </c>
      <c r="H275" s="5">
        <v>37</v>
      </c>
      <c r="I275" s="5">
        <v>37</v>
      </c>
      <c r="J275" s="5">
        <v>34</v>
      </c>
      <c r="K275" s="5">
        <v>37</v>
      </c>
      <c r="L275" s="5">
        <v>35</v>
      </c>
      <c r="M275" s="5">
        <v>34</v>
      </c>
      <c r="N275" s="5">
        <v>34</v>
      </c>
      <c r="O275" s="5">
        <v>36</v>
      </c>
    </row>
    <row r="276" spans="1:15" hidden="1" x14ac:dyDescent="0.25">
      <c r="A276" s="5">
        <f>VLOOKUP(C276,'Gemeinde ID'!B:C,2,FALSE)</f>
        <v>21098</v>
      </c>
      <c r="B276" s="7" t="s">
        <v>314</v>
      </c>
      <c r="C276" s="7" t="s">
        <v>330</v>
      </c>
      <c r="D276" s="5">
        <v>6</v>
      </c>
      <c r="E276" s="7" t="s">
        <v>329</v>
      </c>
      <c r="F276" s="5">
        <v>15</v>
      </c>
      <c r="G276" s="5">
        <v>15</v>
      </c>
      <c r="H276" s="5">
        <v>14</v>
      </c>
      <c r="I276" s="5">
        <v>14</v>
      </c>
      <c r="J276" s="5">
        <v>15</v>
      </c>
      <c r="K276" s="5">
        <v>14</v>
      </c>
      <c r="L276" s="5">
        <v>15</v>
      </c>
      <c r="M276" s="5">
        <v>15</v>
      </c>
      <c r="N276" s="5">
        <v>16</v>
      </c>
      <c r="O276" s="5">
        <v>14</v>
      </c>
    </row>
    <row r="277" spans="1:15" hidden="1" x14ac:dyDescent="0.25">
      <c r="A277" s="5">
        <f>VLOOKUP(C277,'Gemeinde ID'!B:C,2,FALSE)</f>
        <v>21098</v>
      </c>
      <c r="B277" s="7" t="s">
        <v>314</v>
      </c>
      <c r="C277" s="7" t="s">
        <v>330</v>
      </c>
      <c r="D277" s="5">
        <v>7</v>
      </c>
      <c r="E277" s="7" t="s">
        <v>330</v>
      </c>
      <c r="F277" s="5">
        <v>48</v>
      </c>
      <c r="G277" s="5">
        <v>48</v>
      </c>
      <c r="H277" s="5">
        <v>48</v>
      </c>
      <c r="I277" s="5">
        <v>47</v>
      </c>
      <c r="J277" s="5">
        <v>47</v>
      </c>
      <c r="K277" s="5">
        <v>47</v>
      </c>
      <c r="L277" s="5">
        <v>49</v>
      </c>
      <c r="M277" s="5">
        <v>47</v>
      </c>
      <c r="N277" s="5">
        <v>50</v>
      </c>
      <c r="O277" s="5">
        <v>49</v>
      </c>
    </row>
    <row r="278" spans="1:15" hidden="1" x14ac:dyDescent="0.25">
      <c r="A278" s="5">
        <f>VLOOKUP(C278,'Gemeinde ID'!B:C,2,FALSE)</f>
        <v>21098</v>
      </c>
      <c r="B278" s="7" t="s">
        <v>314</v>
      </c>
      <c r="C278" s="7" t="s">
        <v>330</v>
      </c>
      <c r="D278" s="5">
        <v>8</v>
      </c>
      <c r="E278" s="7" t="s">
        <v>332</v>
      </c>
      <c r="F278" s="5">
        <v>15</v>
      </c>
      <c r="G278" s="5">
        <v>14</v>
      </c>
      <c r="H278" s="5">
        <v>14</v>
      </c>
      <c r="I278" s="5">
        <v>16</v>
      </c>
      <c r="J278" s="5">
        <v>16</v>
      </c>
      <c r="K278" s="5">
        <v>15</v>
      </c>
      <c r="L278" s="5">
        <v>16</v>
      </c>
      <c r="M278" s="5">
        <v>16</v>
      </c>
      <c r="N278" s="5">
        <v>15</v>
      </c>
      <c r="O278" s="5">
        <v>15</v>
      </c>
    </row>
    <row r="279" spans="1:15" hidden="1" x14ac:dyDescent="0.25">
      <c r="A279" s="5">
        <f>VLOOKUP(C279,'Gemeinde ID'!B:C,2,FALSE)</f>
        <v>21102</v>
      </c>
      <c r="B279" s="7" t="s">
        <v>314</v>
      </c>
      <c r="C279" s="7" t="s">
        <v>333</v>
      </c>
      <c r="D279" s="5">
        <v>20</v>
      </c>
      <c r="E279" s="7" t="s">
        <v>333</v>
      </c>
      <c r="F279" s="5">
        <v>38</v>
      </c>
      <c r="G279" s="5">
        <v>39</v>
      </c>
      <c r="H279" s="5">
        <v>39</v>
      </c>
      <c r="I279" s="5">
        <v>38</v>
      </c>
      <c r="J279" s="5">
        <v>39</v>
      </c>
      <c r="K279" s="5">
        <v>39</v>
      </c>
      <c r="L279" s="5">
        <v>38</v>
      </c>
      <c r="M279" s="5">
        <v>38</v>
      </c>
      <c r="N279" s="5">
        <v>42</v>
      </c>
      <c r="O279" s="5">
        <v>42</v>
      </c>
    </row>
    <row r="280" spans="1:15" hidden="1" x14ac:dyDescent="0.25">
      <c r="A280" s="5">
        <f>VLOOKUP(C280,'Gemeinde ID'!B:C,2,FALSE)</f>
        <v>21020</v>
      </c>
      <c r="B280" s="7" t="s">
        <v>74</v>
      </c>
      <c r="C280" s="7" t="s">
        <v>118</v>
      </c>
      <c r="D280" s="5">
        <v>22</v>
      </c>
      <c r="E280" s="7" t="s">
        <v>118</v>
      </c>
      <c r="F280" s="5">
        <v>53</v>
      </c>
      <c r="G280" s="5">
        <v>51</v>
      </c>
      <c r="H280" s="5">
        <v>51</v>
      </c>
      <c r="I280" s="5">
        <v>54</v>
      </c>
      <c r="J280" s="5">
        <v>55</v>
      </c>
      <c r="K280" s="5">
        <v>52</v>
      </c>
      <c r="L280" s="5">
        <v>51</v>
      </c>
      <c r="M280" s="5">
        <v>51</v>
      </c>
      <c r="N280" s="5">
        <v>50</v>
      </c>
      <c r="O280" s="5">
        <v>50</v>
      </c>
    </row>
    <row r="281" spans="1:15" hidden="1" x14ac:dyDescent="0.25">
      <c r="A281" s="5">
        <f>VLOOKUP(C281,'Gemeinde ID'!B:C,2,FALSE)</f>
        <v>21104</v>
      </c>
      <c r="B281" s="7" t="s">
        <v>74</v>
      </c>
      <c r="C281" s="7" t="s">
        <v>108</v>
      </c>
      <c r="D281" s="5">
        <v>51</v>
      </c>
      <c r="E281" s="7" t="s">
        <v>107</v>
      </c>
      <c r="F281" s="5">
        <v>25</v>
      </c>
      <c r="G281" s="5">
        <v>27</v>
      </c>
      <c r="H281" s="5">
        <v>24</v>
      </c>
      <c r="I281" s="5">
        <v>22</v>
      </c>
      <c r="J281" s="5">
        <v>22</v>
      </c>
      <c r="K281" s="5">
        <v>22</v>
      </c>
      <c r="L281" s="5">
        <v>22</v>
      </c>
      <c r="M281" s="5">
        <v>23</v>
      </c>
      <c r="N281" s="5">
        <v>25</v>
      </c>
      <c r="O281" s="5">
        <v>26</v>
      </c>
    </row>
    <row r="282" spans="1:15" hidden="1" x14ac:dyDescent="0.25">
      <c r="A282" s="5">
        <f>VLOOKUP(C282,'Gemeinde ID'!B:C,2,FALSE)</f>
        <v>21104</v>
      </c>
      <c r="B282" s="7" t="s">
        <v>74</v>
      </c>
      <c r="C282" s="7" t="s">
        <v>108</v>
      </c>
      <c r="D282" s="5">
        <v>52</v>
      </c>
      <c r="E282" s="7" t="s">
        <v>112</v>
      </c>
      <c r="F282" s="5">
        <v>46</v>
      </c>
      <c r="G282" s="5">
        <v>47</v>
      </c>
      <c r="H282" s="5">
        <v>45</v>
      </c>
      <c r="I282" s="5">
        <v>45</v>
      </c>
      <c r="J282" s="5">
        <v>44</v>
      </c>
      <c r="K282" s="5">
        <v>47</v>
      </c>
      <c r="L282" s="5">
        <v>49</v>
      </c>
      <c r="M282" s="5">
        <v>48</v>
      </c>
      <c r="N282" s="5">
        <v>50</v>
      </c>
      <c r="O282" s="5">
        <v>48</v>
      </c>
    </row>
    <row r="283" spans="1:15" hidden="1" x14ac:dyDescent="0.25">
      <c r="A283" s="5">
        <f>VLOOKUP(C283,'Gemeinde ID'!B:C,2,FALSE)</f>
        <v>21104</v>
      </c>
      <c r="B283" s="7" t="s">
        <v>74</v>
      </c>
      <c r="C283" s="7" t="s">
        <v>108</v>
      </c>
      <c r="D283" s="5">
        <v>53</v>
      </c>
      <c r="E283" s="7" t="s">
        <v>110</v>
      </c>
      <c r="F283" s="5">
        <v>34</v>
      </c>
      <c r="G283" s="5">
        <v>32</v>
      </c>
      <c r="H283" s="5">
        <v>32</v>
      </c>
      <c r="I283" s="5">
        <v>33</v>
      </c>
      <c r="J283" s="5">
        <v>33</v>
      </c>
      <c r="K283" s="5">
        <v>33</v>
      </c>
      <c r="L283" s="5">
        <v>33</v>
      </c>
      <c r="M283" s="5">
        <v>32</v>
      </c>
      <c r="N283" s="5">
        <v>32</v>
      </c>
      <c r="O283" s="5">
        <v>32</v>
      </c>
    </row>
    <row r="284" spans="1:15" hidden="1" x14ac:dyDescent="0.25">
      <c r="A284" s="5">
        <f>VLOOKUP(C284,'Gemeinde ID'!B:C,2,FALSE)</f>
        <v>21118</v>
      </c>
      <c r="B284" s="7" t="s">
        <v>74</v>
      </c>
      <c r="C284" s="7" t="s">
        <v>344</v>
      </c>
      <c r="D284" s="5">
        <v>32</v>
      </c>
      <c r="E284" s="7" t="s">
        <v>121</v>
      </c>
      <c r="F284" s="5">
        <v>45</v>
      </c>
      <c r="G284" s="5">
        <v>45</v>
      </c>
      <c r="H284" s="5">
        <v>43</v>
      </c>
      <c r="I284" s="5">
        <v>42</v>
      </c>
      <c r="J284" s="5">
        <v>40</v>
      </c>
      <c r="K284" s="5">
        <v>41</v>
      </c>
      <c r="L284" s="5">
        <v>39</v>
      </c>
      <c r="M284" s="5">
        <v>37</v>
      </c>
      <c r="N284" s="5">
        <v>35</v>
      </c>
      <c r="O284" s="5">
        <v>34</v>
      </c>
    </row>
    <row r="285" spans="1:15" hidden="1" x14ac:dyDescent="0.25">
      <c r="A285" s="5">
        <f>VLOOKUP(C285,'Gemeinde ID'!B:C,2,FALSE)</f>
        <v>21118</v>
      </c>
      <c r="B285" s="7" t="s">
        <v>74</v>
      </c>
      <c r="C285" s="7" t="s">
        <v>344</v>
      </c>
      <c r="D285" s="5">
        <v>33</v>
      </c>
      <c r="E285" s="7" t="s">
        <v>106</v>
      </c>
      <c r="F285" s="5">
        <v>45</v>
      </c>
      <c r="G285" s="5">
        <v>45</v>
      </c>
      <c r="H285" s="5">
        <v>41</v>
      </c>
      <c r="I285" s="5">
        <v>39</v>
      </c>
      <c r="J285" s="5">
        <v>38</v>
      </c>
      <c r="K285" s="5">
        <v>41</v>
      </c>
      <c r="L285" s="5">
        <v>38</v>
      </c>
      <c r="M285" s="5">
        <v>38</v>
      </c>
      <c r="N285" s="5">
        <v>38</v>
      </c>
      <c r="O285" s="5">
        <v>38</v>
      </c>
    </row>
    <row r="286" spans="1:15" hidden="1" x14ac:dyDescent="0.25">
      <c r="A286" s="5">
        <f>VLOOKUP(C286,'Gemeinde ID'!B:C,2,FALSE)</f>
        <v>21033</v>
      </c>
      <c r="B286" s="7" t="s">
        <v>175</v>
      </c>
      <c r="C286" s="7" t="s">
        <v>340</v>
      </c>
      <c r="D286" s="5">
        <v>21</v>
      </c>
      <c r="E286" s="7" t="s">
        <v>209</v>
      </c>
      <c r="F286" s="5">
        <f>VLOOKUP(E286,Tabelle1!$F$4:$P$45,2,FALSE)</f>
        <v>34</v>
      </c>
      <c r="G286" s="5">
        <f>VLOOKUP(E286,Tabelle1!$F$4:$P$45,3,FALSE)</f>
        <v>37</v>
      </c>
      <c r="H286" s="5">
        <f>VLOOKUP(E286,Tabelle1!$F$4:$P$45,4,FALSE)</f>
        <v>34</v>
      </c>
      <c r="I286" s="5">
        <f>VLOOKUP(E286,Tabelle1!$F$4:$P$45,5,FALSE)</f>
        <v>40</v>
      </c>
      <c r="J286" s="5">
        <f>VLOOKUP(E286,Tabelle1!$F$4:$P$45,6,FALSE)</f>
        <v>45</v>
      </c>
      <c r="K286" s="5">
        <f>VLOOKUP(E286,Tabelle1!$F$4:$P$45,7,FALSE)</f>
        <v>43</v>
      </c>
      <c r="L286" s="5">
        <f>VLOOKUP(E286,Tabelle1!$F$4:$P$45,8,FALSE)</f>
        <v>43</v>
      </c>
      <c r="M286" s="5">
        <f>VLOOKUP(E286,Tabelle1!$F$4:$P$45,9,FALSE)</f>
        <v>45</v>
      </c>
      <c r="N286" s="5">
        <f>VLOOKUP(E286,Tabelle1!$F$4:$P$45,10,FALSE)</f>
        <v>42</v>
      </c>
      <c r="O286" s="5">
        <f>VLOOKUP(E286,Tabelle1!$F$4:$P$45,11,FALSE)</f>
        <v>45</v>
      </c>
    </row>
    <row r="287" spans="1:15" hidden="1" x14ac:dyDescent="0.25">
      <c r="A287" s="5">
        <f>VLOOKUP(C287,'Gemeinde ID'!B:C,2,FALSE)</f>
        <v>21011</v>
      </c>
      <c r="B287" s="7" t="s">
        <v>175</v>
      </c>
      <c r="C287" s="7" t="s">
        <v>174</v>
      </c>
      <c r="D287" s="5">
        <v>9</v>
      </c>
      <c r="E287" s="7" t="s">
        <v>210</v>
      </c>
      <c r="F287" s="5">
        <f>VLOOKUP(E287,Tabelle1!$F$4:$P$45,2,FALSE)</f>
        <v>37</v>
      </c>
      <c r="G287" s="5">
        <f>VLOOKUP(E287,Tabelle1!$F$4:$P$45,3,FALSE)</f>
        <v>34</v>
      </c>
      <c r="H287" s="5">
        <f>VLOOKUP(E287,Tabelle1!$F$4:$P$45,4,FALSE)</f>
        <v>37</v>
      </c>
      <c r="I287" s="5">
        <f>VLOOKUP(E287,Tabelle1!$F$4:$P$45,5,FALSE)</f>
        <v>37</v>
      </c>
      <c r="J287" s="5">
        <f>VLOOKUP(E287,Tabelle1!$F$4:$P$45,6,FALSE)</f>
        <v>36</v>
      </c>
      <c r="K287" s="5">
        <f>VLOOKUP(E287,Tabelle1!$F$4:$P$45,7,FALSE)</f>
        <v>34</v>
      </c>
      <c r="L287" s="5">
        <f>VLOOKUP(E287,Tabelle1!$F$4:$P$45,8,FALSE)</f>
        <v>35</v>
      </c>
      <c r="M287" s="5">
        <f>VLOOKUP(E287,Tabelle1!$F$4:$P$45,9,FALSE)</f>
        <v>33</v>
      </c>
      <c r="N287" s="5">
        <f>VLOOKUP(E287,Tabelle1!$F$4:$P$45,10,FALSE)</f>
        <v>30</v>
      </c>
      <c r="O287" s="5">
        <f>VLOOKUP(E287,Tabelle1!$F$4:$P$45,11,FALSE)</f>
        <v>34</v>
      </c>
    </row>
    <row r="288" spans="1:15" hidden="1" x14ac:dyDescent="0.25">
      <c r="A288" s="5">
        <f>VLOOKUP(C288,'Gemeinde ID'!B:C,2,FALSE)</f>
        <v>21011</v>
      </c>
      <c r="B288" s="7" t="s">
        <v>175</v>
      </c>
      <c r="C288" s="7" t="s">
        <v>174</v>
      </c>
      <c r="D288" s="5">
        <v>8</v>
      </c>
      <c r="E288" s="7" t="s">
        <v>211</v>
      </c>
      <c r="F288" s="5">
        <f>VLOOKUP(E288,Tabelle1!$F$4:$P$45,2,FALSE)</f>
        <v>41</v>
      </c>
      <c r="G288" s="5">
        <f>VLOOKUP(E288,Tabelle1!$F$4:$P$45,3,FALSE)</f>
        <v>40</v>
      </c>
      <c r="H288" s="5">
        <f>VLOOKUP(E288,Tabelle1!$F$4:$P$45,4,FALSE)</f>
        <v>37</v>
      </c>
      <c r="I288" s="5">
        <f>VLOOKUP(E288,Tabelle1!$F$4:$P$45,5,FALSE)</f>
        <v>37</v>
      </c>
      <c r="J288" s="5">
        <f>VLOOKUP(E288,Tabelle1!$F$4:$P$45,6,FALSE)</f>
        <v>37</v>
      </c>
      <c r="K288" s="5">
        <f>VLOOKUP(E288,Tabelle1!$F$4:$P$45,7,FALSE)</f>
        <v>40</v>
      </c>
      <c r="L288" s="5">
        <f>VLOOKUP(E288,Tabelle1!$F$4:$P$45,8,FALSE)</f>
        <v>41</v>
      </c>
      <c r="M288" s="5">
        <f>VLOOKUP(E288,Tabelle1!$F$4:$P$45,9,FALSE)</f>
        <v>38</v>
      </c>
      <c r="N288" s="5">
        <f>VLOOKUP(E288,Tabelle1!$F$4:$P$45,10,FALSE)</f>
        <v>35</v>
      </c>
      <c r="O288" s="5">
        <f>VLOOKUP(E288,Tabelle1!$F$4:$P$45,11,FALSE)</f>
        <v>35</v>
      </c>
    </row>
    <row r="289" spans="1:15" hidden="1" x14ac:dyDescent="0.25">
      <c r="A289" s="5">
        <f>VLOOKUP(C289,'Gemeinde ID'!B:C,2,FALSE)</f>
        <v>21111</v>
      </c>
      <c r="B289" s="7" t="s">
        <v>175</v>
      </c>
      <c r="C289" s="7" t="s">
        <v>195</v>
      </c>
      <c r="D289" s="5">
        <v>29</v>
      </c>
      <c r="E289" s="7" t="s">
        <v>195</v>
      </c>
      <c r="F289" s="5">
        <f>VLOOKUP(E289,Tabelle1!$F$4:$P$45,2,FALSE)</f>
        <v>62</v>
      </c>
      <c r="G289" s="5">
        <f>VLOOKUP(E289,Tabelle1!$F$4:$P$45,3,FALSE)</f>
        <v>62</v>
      </c>
      <c r="H289" s="5">
        <f>VLOOKUP(E289,Tabelle1!$F$4:$P$45,4,FALSE)</f>
        <v>57</v>
      </c>
      <c r="I289" s="5">
        <f>VLOOKUP(E289,Tabelle1!$F$4:$P$45,5,FALSE)</f>
        <v>56</v>
      </c>
      <c r="J289" s="5">
        <f>VLOOKUP(E289,Tabelle1!$F$4:$P$45,6,FALSE)</f>
        <v>53</v>
      </c>
      <c r="K289" s="5">
        <f>VLOOKUP(E289,Tabelle1!$F$4:$P$45,7,FALSE)</f>
        <v>53</v>
      </c>
      <c r="L289" s="5">
        <f>VLOOKUP(E289,Tabelle1!$F$4:$P$45,8,FALSE)</f>
        <v>52</v>
      </c>
      <c r="M289" s="5">
        <f>VLOOKUP(E289,Tabelle1!$F$4:$P$45,9,FALSE)</f>
        <v>48</v>
      </c>
      <c r="N289" s="5">
        <f>VLOOKUP(E289,Tabelle1!$F$4:$P$45,10,FALSE)</f>
        <v>48</v>
      </c>
      <c r="O289" s="5">
        <f>VLOOKUP(E289,Tabelle1!$F$4:$P$45,11,FALSE)</f>
        <v>49</v>
      </c>
    </row>
    <row r="290" spans="1:15" hidden="1" x14ac:dyDescent="0.25">
      <c r="A290" s="5">
        <f>VLOOKUP(C290,'Gemeinde ID'!B:C,2,FALSE)</f>
        <v>21074</v>
      </c>
      <c r="B290" s="7" t="s">
        <v>175</v>
      </c>
      <c r="C290" s="7" t="s">
        <v>190</v>
      </c>
      <c r="D290" s="5">
        <v>40</v>
      </c>
      <c r="E290" s="7" t="s">
        <v>212</v>
      </c>
      <c r="F290" s="5">
        <f>VLOOKUP(E290,Tabelle1!$F$4:$P$45,2,FALSE)</f>
        <v>46</v>
      </c>
      <c r="G290" s="5">
        <f>VLOOKUP(E290,Tabelle1!$F$4:$P$45,3,FALSE)</f>
        <v>45</v>
      </c>
      <c r="H290" s="5">
        <f>VLOOKUP(E290,Tabelle1!$F$4:$P$45,4,FALSE)</f>
        <v>41</v>
      </c>
      <c r="I290" s="5">
        <f>VLOOKUP(E290,Tabelle1!$F$4:$P$45,5,FALSE)</f>
        <v>41</v>
      </c>
      <c r="J290" s="5">
        <f>VLOOKUP(E290,Tabelle1!$F$4:$P$45,6,FALSE)</f>
        <v>43</v>
      </c>
      <c r="K290" s="5">
        <f>VLOOKUP(E290,Tabelle1!$F$4:$P$45,7,FALSE)</f>
        <v>45</v>
      </c>
      <c r="L290" s="5">
        <f>VLOOKUP(E290,Tabelle1!$F$4:$P$45,8,FALSE)</f>
        <v>43</v>
      </c>
      <c r="M290" s="5">
        <f>VLOOKUP(E290,Tabelle1!$F$4:$P$45,9,FALSE)</f>
        <v>46</v>
      </c>
      <c r="N290" s="5">
        <f>VLOOKUP(E290,Tabelle1!$F$4:$P$45,10,FALSE)</f>
        <v>44</v>
      </c>
      <c r="O290" s="5">
        <f>VLOOKUP(E290,Tabelle1!$F$4:$P$45,11,FALSE)</f>
        <v>44</v>
      </c>
    </row>
    <row r="291" spans="1:15" hidden="1" x14ac:dyDescent="0.25">
      <c r="A291" s="5">
        <f>VLOOKUP(C291,'Gemeinde ID'!B:C,2,FALSE)</f>
        <v>21022</v>
      </c>
      <c r="B291" s="7" t="s">
        <v>175</v>
      </c>
      <c r="C291" s="7" t="s">
        <v>186</v>
      </c>
      <c r="D291" s="5">
        <v>13</v>
      </c>
      <c r="E291" s="7" t="s">
        <v>213</v>
      </c>
      <c r="F291" s="5">
        <f>VLOOKUP(E291,Tabelle1!$F$4:$P$45,2,FALSE)</f>
        <v>43</v>
      </c>
      <c r="G291" s="5">
        <f>VLOOKUP(E291,Tabelle1!$F$4:$P$45,3,FALSE)</f>
        <v>42</v>
      </c>
      <c r="H291" s="5">
        <f>VLOOKUP(E291,Tabelle1!$F$4:$P$45,4,FALSE)</f>
        <v>47</v>
      </c>
      <c r="I291" s="5">
        <f>VLOOKUP(E291,Tabelle1!$F$4:$P$45,5,FALSE)</f>
        <v>49</v>
      </c>
      <c r="J291" s="5">
        <f>VLOOKUP(E291,Tabelle1!$F$4:$P$45,6,FALSE)</f>
        <v>49</v>
      </c>
      <c r="K291" s="5">
        <f>VLOOKUP(E291,Tabelle1!$F$4:$P$45,7,FALSE)</f>
        <v>48</v>
      </c>
      <c r="L291" s="5">
        <f>VLOOKUP(E291,Tabelle1!$F$4:$P$45,8,FALSE)</f>
        <v>44</v>
      </c>
      <c r="M291" s="5">
        <f>VLOOKUP(E291,Tabelle1!$F$4:$P$45,9,FALSE)</f>
        <v>47</v>
      </c>
      <c r="N291" s="5">
        <f>VLOOKUP(E291,Tabelle1!$F$4:$P$45,10,FALSE)</f>
        <v>46</v>
      </c>
      <c r="O291" s="5">
        <f>VLOOKUP(E291,Tabelle1!$F$4:$P$45,11,FALSE)</f>
        <v>47</v>
      </c>
    </row>
    <row r="292" spans="1:15" hidden="1" x14ac:dyDescent="0.25">
      <c r="A292" s="5">
        <f>VLOOKUP(C292,'Gemeinde ID'!B:C,2,FALSE)</f>
        <v>21114</v>
      </c>
      <c r="B292" s="7" t="s">
        <v>175</v>
      </c>
      <c r="C292" s="7" t="s">
        <v>214</v>
      </c>
      <c r="D292" s="5">
        <v>18</v>
      </c>
      <c r="E292" s="7" t="s">
        <v>214</v>
      </c>
      <c r="F292" s="5">
        <f>VLOOKUP(E292,Tabelle1!$F$4:$P$45,2,FALSE)</f>
        <v>45</v>
      </c>
      <c r="G292" s="5">
        <f>VLOOKUP(E292,Tabelle1!$F$4:$P$45,3,FALSE)</f>
        <v>46</v>
      </c>
      <c r="H292" s="5">
        <f>VLOOKUP(E292,Tabelle1!$F$4:$P$45,4,FALSE)</f>
        <v>46</v>
      </c>
      <c r="I292" s="5">
        <f>VLOOKUP(E292,Tabelle1!$F$4:$P$45,5,FALSE)</f>
        <v>48</v>
      </c>
      <c r="J292" s="5">
        <f>VLOOKUP(E292,Tabelle1!$F$4:$P$45,6,FALSE)</f>
        <v>46</v>
      </c>
      <c r="K292" s="5">
        <f>VLOOKUP(E292,Tabelle1!$F$4:$P$45,7,FALSE)</f>
        <v>47</v>
      </c>
      <c r="L292" s="5">
        <f>VLOOKUP(E292,Tabelle1!$F$4:$P$45,8,FALSE)</f>
        <v>44</v>
      </c>
      <c r="M292" s="5">
        <f>VLOOKUP(E292,Tabelle1!$F$4:$P$45,9,FALSE)</f>
        <v>43</v>
      </c>
      <c r="N292" s="5">
        <f>VLOOKUP(E292,Tabelle1!$F$4:$P$45,10,FALSE)</f>
        <v>44</v>
      </c>
      <c r="O292" s="5">
        <f>VLOOKUP(E292,Tabelle1!$F$4:$P$45,11,FALSE)</f>
        <v>41</v>
      </c>
    </row>
    <row r="293" spans="1:15" hidden="1" x14ac:dyDescent="0.25">
      <c r="A293" s="5">
        <f>VLOOKUP(C293,'Gemeinde ID'!B:C,2,FALSE)</f>
        <v>21057</v>
      </c>
      <c r="B293" s="7" t="s">
        <v>175</v>
      </c>
      <c r="C293" s="7" t="s">
        <v>341</v>
      </c>
      <c r="D293" s="5">
        <v>36</v>
      </c>
      <c r="E293" s="7" t="s">
        <v>215</v>
      </c>
      <c r="F293" s="5">
        <f>VLOOKUP(E293,Tabelle1!$F$4:$P$45,2,FALSE)</f>
        <v>37</v>
      </c>
      <c r="G293" s="5">
        <f>VLOOKUP(E293,Tabelle1!$F$4:$P$45,3,FALSE)</f>
        <v>34</v>
      </c>
      <c r="H293" s="5">
        <f>VLOOKUP(E293,Tabelle1!$F$4:$P$45,4,FALSE)</f>
        <v>36</v>
      </c>
      <c r="I293" s="5">
        <f>VLOOKUP(E293,Tabelle1!$F$4:$P$45,5,FALSE)</f>
        <v>35</v>
      </c>
      <c r="J293" s="5">
        <f>VLOOKUP(E293,Tabelle1!$F$4:$P$45,6,FALSE)</f>
        <v>31</v>
      </c>
      <c r="K293" s="5">
        <f>VLOOKUP(E293,Tabelle1!$F$4:$P$45,7,FALSE)</f>
        <v>32</v>
      </c>
      <c r="L293" s="5">
        <f>VLOOKUP(E293,Tabelle1!$F$4:$P$45,8,FALSE)</f>
        <v>32</v>
      </c>
      <c r="M293" s="5">
        <f>VLOOKUP(E293,Tabelle1!$F$4:$P$45,9,FALSE)</f>
        <v>32</v>
      </c>
      <c r="N293" s="5">
        <f>VLOOKUP(E293,Tabelle1!$F$4:$P$45,10,FALSE)</f>
        <v>35</v>
      </c>
      <c r="O293" s="5">
        <f>VLOOKUP(E293,Tabelle1!$F$4:$P$45,11,FALSE)</f>
        <v>35</v>
      </c>
    </row>
    <row r="294" spans="1:15" x14ac:dyDescent="0.25">
      <c r="A294" s="5">
        <f>VLOOKUP(C294,'Gemeinde ID'!B:C,2,FALSE)</f>
        <v>21108</v>
      </c>
      <c r="B294" s="7" t="s">
        <v>236</v>
      </c>
      <c r="C294" s="7" t="s">
        <v>256</v>
      </c>
      <c r="D294" s="5">
        <v>45</v>
      </c>
      <c r="E294" s="7" t="s">
        <v>277</v>
      </c>
      <c r="F294" s="5">
        <v>61</v>
      </c>
      <c r="G294" s="5">
        <v>61</v>
      </c>
      <c r="H294" s="5">
        <v>58</v>
      </c>
      <c r="I294" s="5">
        <v>60</v>
      </c>
      <c r="J294" s="5">
        <v>61</v>
      </c>
      <c r="K294" s="5">
        <v>64</v>
      </c>
      <c r="L294" s="5">
        <v>65</v>
      </c>
      <c r="M294" s="5">
        <v>64</v>
      </c>
      <c r="N294" s="5">
        <v>64</v>
      </c>
      <c r="O294" s="5">
        <v>60</v>
      </c>
    </row>
    <row r="295" spans="1:15" x14ac:dyDescent="0.25">
      <c r="A295" s="5">
        <f>VLOOKUP(C295,'Gemeinde ID'!B:C,2,FALSE)</f>
        <v>21108</v>
      </c>
      <c r="B295" s="7" t="s">
        <v>236</v>
      </c>
      <c r="C295" s="7" t="s">
        <v>256</v>
      </c>
      <c r="D295" s="5">
        <v>46</v>
      </c>
      <c r="E295" s="7" t="s">
        <v>255</v>
      </c>
      <c r="F295" s="5">
        <v>34</v>
      </c>
      <c r="G295" s="5">
        <v>32</v>
      </c>
      <c r="H295" s="5">
        <v>34</v>
      </c>
      <c r="I295" s="5">
        <v>34</v>
      </c>
      <c r="J295" s="5">
        <v>33</v>
      </c>
      <c r="K295" s="5">
        <v>32</v>
      </c>
      <c r="L295" s="5">
        <v>36</v>
      </c>
      <c r="M295" s="5">
        <v>35</v>
      </c>
      <c r="N295" s="5">
        <v>32</v>
      </c>
      <c r="O295" s="5">
        <v>31</v>
      </c>
    </row>
    <row r="296" spans="1:15" x14ac:dyDescent="0.25">
      <c r="A296" s="5">
        <f>VLOOKUP(C296,'Gemeinde ID'!B:C,2,FALSE)</f>
        <v>21108</v>
      </c>
      <c r="B296" s="7" t="s">
        <v>236</v>
      </c>
      <c r="C296" s="7" t="s">
        <v>256</v>
      </c>
      <c r="D296" s="6">
        <f>47*1</f>
        <v>47</v>
      </c>
      <c r="E296" s="7" t="s">
        <v>282</v>
      </c>
      <c r="F296" s="5">
        <v>37</v>
      </c>
      <c r="G296" s="5">
        <v>39</v>
      </c>
      <c r="H296" s="5">
        <v>36</v>
      </c>
      <c r="I296" s="5">
        <v>40</v>
      </c>
      <c r="J296" s="5">
        <v>36</v>
      </c>
      <c r="K296" s="5">
        <v>37</v>
      </c>
      <c r="L296" s="5">
        <v>39</v>
      </c>
      <c r="M296" s="5">
        <v>37</v>
      </c>
      <c r="N296" s="5">
        <v>40</v>
      </c>
      <c r="O296" s="5">
        <v>39</v>
      </c>
    </row>
    <row r="297" spans="1:15" hidden="1" x14ac:dyDescent="0.25">
      <c r="A297" s="5">
        <f>VLOOKUP(C297,'Gemeinde ID'!B:C,2,FALSE)</f>
        <v>21072</v>
      </c>
      <c r="B297" s="6" t="s">
        <v>2</v>
      </c>
      <c r="C297" s="6" t="s">
        <v>9</v>
      </c>
      <c r="D297" s="5">
        <v>61</v>
      </c>
      <c r="E297" s="6" t="s">
        <v>37</v>
      </c>
      <c r="F297" s="5">
        <v>44</v>
      </c>
      <c r="G297" s="5">
        <v>39</v>
      </c>
      <c r="H297" s="5">
        <v>38</v>
      </c>
      <c r="I297" s="5">
        <v>34</v>
      </c>
      <c r="J297" s="5">
        <v>34</v>
      </c>
      <c r="K297" s="5">
        <v>51</v>
      </c>
      <c r="L297" s="5">
        <v>50</v>
      </c>
      <c r="M297" s="5">
        <v>46</v>
      </c>
      <c r="N297" s="5">
        <v>43</v>
      </c>
      <c r="O297" s="5">
        <v>40</v>
      </c>
    </row>
    <row r="298" spans="1:15" hidden="1" x14ac:dyDescent="0.25">
      <c r="A298" s="5">
        <f>VLOOKUP(C298,'Gemeinde ID'!B:C,2,FALSE)</f>
        <v>21072</v>
      </c>
      <c r="B298" s="6" t="s">
        <v>2</v>
      </c>
      <c r="C298" s="6" t="s">
        <v>9</v>
      </c>
      <c r="D298" s="5">
        <v>62</v>
      </c>
      <c r="E298" s="6" t="s">
        <v>29</v>
      </c>
      <c r="F298" s="5">
        <v>54</v>
      </c>
      <c r="G298" s="5">
        <v>54</v>
      </c>
      <c r="H298" s="5">
        <v>53</v>
      </c>
      <c r="I298" s="5">
        <v>58</v>
      </c>
      <c r="J298" s="5">
        <v>56</v>
      </c>
      <c r="K298" s="5">
        <v>53</v>
      </c>
      <c r="L298" s="5">
        <v>53</v>
      </c>
      <c r="M298" s="5">
        <v>52</v>
      </c>
      <c r="N298" s="5">
        <v>56</v>
      </c>
      <c r="O298" s="5">
        <v>57</v>
      </c>
    </row>
    <row r="299" spans="1:15" hidden="1" x14ac:dyDescent="0.25">
      <c r="A299" s="5">
        <f>VLOOKUP(C299,'Gemeinde ID'!B:C,2,FALSE)</f>
        <v>21072</v>
      </c>
      <c r="B299" s="6" t="s">
        <v>2</v>
      </c>
      <c r="C299" s="6" t="s">
        <v>9</v>
      </c>
      <c r="D299" s="5">
        <v>63</v>
      </c>
      <c r="E299" s="6" t="s">
        <v>30</v>
      </c>
      <c r="F299" s="5">
        <v>38</v>
      </c>
      <c r="G299" s="5">
        <v>38</v>
      </c>
      <c r="H299" s="5">
        <v>36</v>
      </c>
      <c r="I299" s="5">
        <v>37</v>
      </c>
      <c r="J299" s="5">
        <v>35</v>
      </c>
      <c r="K299" s="5">
        <v>36</v>
      </c>
      <c r="L299" s="5">
        <v>35</v>
      </c>
      <c r="M299" s="5">
        <v>35</v>
      </c>
      <c r="N299" s="5">
        <v>39</v>
      </c>
      <c r="O299" s="5">
        <v>40</v>
      </c>
    </row>
    <row r="300" spans="1:15" hidden="1" x14ac:dyDescent="0.25">
      <c r="A300" s="5">
        <f>VLOOKUP(C300,'Gemeinde ID'!B:C,2,FALSE)</f>
        <v>21112</v>
      </c>
      <c r="B300" s="7" t="s">
        <v>74</v>
      </c>
      <c r="C300" s="7" t="s">
        <v>125</v>
      </c>
      <c r="D300" s="5">
        <v>8</v>
      </c>
      <c r="E300" s="7" t="s">
        <v>125</v>
      </c>
      <c r="F300" s="5">
        <v>59</v>
      </c>
      <c r="G300" s="5">
        <v>56</v>
      </c>
      <c r="H300" s="5">
        <v>58</v>
      </c>
      <c r="I300" s="5">
        <v>57</v>
      </c>
      <c r="J300" s="5">
        <v>59</v>
      </c>
      <c r="K300" s="5">
        <v>59</v>
      </c>
      <c r="L300" s="5">
        <v>57</v>
      </c>
      <c r="M300" s="5">
        <v>60</v>
      </c>
      <c r="N300" s="5">
        <v>58</v>
      </c>
      <c r="O300" s="5">
        <v>56</v>
      </c>
    </row>
    <row r="301" spans="1:15" hidden="1" x14ac:dyDescent="0.25">
      <c r="A301" s="5">
        <f>VLOOKUP(C301,'Gemeinde ID'!B:C,2,FALSE)</f>
        <v>21072</v>
      </c>
      <c r="B301" s="6" t="s">
        <v>2</v>
      </c>
      <c r="C301" s="6" t="s">
        <v>9</v>
      </c>
      <c r="D301" s="5">
        <v>64</v>
      </c>
      <c r="E301" s="6" t="s">
        <v>36</v>
      </c>
      <c r="F301" s="5">
        <v>42</v>
      </c>
      <c r="G301" s="5">
        <v>43</v>
      </c>
      <c r="H301" s="5">
        <v>44</v>
      </c>
      <c r="I301" s="5">
        <v>48</v>
      </c>
      <c r="J301" s="5">
        <v>46</v>
      </c>
      <c r="K301" s="5">
        <v>48</v>
      </c>
      <c r="L301" s="5">
        <v>47</v>
      </c>
      <c r="M301" s="5">
        <v>51</v>
      </c>
      <c r="N301" s="5">
        <v>45</v>
      </c>
      <c r="O301" s="5">
        <v>44</v>
      </c>
    </row>
    <row r="302" spans="1:15" hidden="1" x14ac:dyDescent="0.25">
      <c r="A302" s="5">
        <f>VLOOKUP(C302,'Gemeinde ID'!B:C,2,FALSE)</f>
        <v>21052</v>
      </c>
      <c r="B302" s="7" t="s">
        <v>288</v>
      </c>
      <c r="C302" s="5" t="s">
        <v>342</v>
      </c>
      <c r="D302" s="5">
        <v>11</v>
      </c>
      <c r="E302" s="5" t="s">
        <v>309</v>
      </c>
      <c r="F302" s="5">
        <v>53</v>
      </c>
      <c r="G302" s="5">
        <v>51</v>
      </c>
      <c r="H302" s="5">
        <v>54</v>
      </c>
      <c r="I302" s="5">
        <v>56</v>
      </c>
      <c r="J302" s="5">
        <v>51</v>
      </c>
      <c r="K302" s="5">
        <v>52</v>
      </c>
      <c r="L302" s="5">
        <v>55</v>
      </c>
      <c r="M302" s="5">
        <v>56</v>
      </c>
      <c r="N302" s="5">
        <v>59</v>
      </c>
      <c r="O302" s="5">
        <v>59</v>
      </c>
    </row>
    <row r="303" spans="1:15" hidden="1" x14ac:dyDescent="0.25">
      <c r="A303" s="5">
        <f>VLOOKUP(C303,'Gemeinde ID'!B:C,2,FALSE)</f>
        <v>21052</v>
      </c>
      <c r="B303" s="7" t="s">
        <v>288</v>
      </c>
      <c r="C303" s="5" t="s">
        <v>342</v>
      </c>
      <c r="D303" s="5">
        <v>12</v>
      </c>
      <c r="E303" s="5" t="s">
        <v>308</v>
      </c>
      <c r="F303" s="5">
        <v>60</v>
      </c>
      <c r="G303" s="5">
        <v>61</v>
      </c>
      <c r="H303" s="5">
        <v>61</v>
      </c>
      <c r="I303" s="5">
        <v>60</v>
      </c>
      <c r="J303" s="5">
        <v>61</v>
      </c>
      <c r="K303" s="5">
        <v>62</v>
      </c>
      <c r="L303" s="5">
        <v>61</v>
      </c>
      <c r="M303" s="5">
        <v>65</v>
      </c>
      <c r="N303" s="5">
        <v>62</v>
      </c>
      <c r="O303" s="5">
        <v>60</v>
      </c>
    </row>
    <row r="304" spans="1:15" hidden="1" x14ac:dyDescent="0.25">
      <c r="A304" s="5">
        <f>VLOOKUP(C304,'Gemeinde ID'!B:C,2,FALSE)</f>
        <v>21072</v>
      </c>
      <c r="B304" s="6" t="s">
        <v>2</v>
      </c>
      <c r="C304" s="6" t="s">
        <v>9</v>
      </c>
      <c r="D304" s="5">
        <v>65</v>
      </c>
      <c r="E304" s="6" t="s">
        <v>63</v>
      </c>
      <c r="F304" s="5">
        <v>76</v>
      </c>
      <c r="G304" s="5">
        <v>72</v>
      </c>
      <c r="H304" s="5">
        <v>72</v>
      </c>
      <c r="I304" s="5">
        <v>71</v>
      </c>
      <c r="J304" s="5">
        <v>69</v>
      </c>
      <c r="K304" s="5">
        <v>68</v>
      </c>
      <c r="L304" s="5">
        <v>67</v>
      </c>
      <c r="M304" s="5">
        <v>69</v>
      </c>
      <c r="N304" s="5">
        <v>65</v>
      </c>
      <c r="O304" s="5">
        <v>65</v>
      </c>
    </row>
    <row r="305" spans="1:15" hidden="1" x14ac:dyDescent="0.25">
      <c r="A305" s="5">
        <f>VLOOKUP(C305,'Gemeinde ID'!B:C,2,FALSE)</f>
        <v>21072</v>
      </c>
      <c r="B305" s="6" t="s">
        <v>2</v>
      </c>
      <c r="C305" s="6" t="s">
        <v>9</v>
      </c>
      <c r="D305" s="6">
        <v>66</v>
      </c>
      <c r="E305" s="6" t="s">
        <v>8</v>
      </c>
      <c r="F305" s="5">
        <v>24</v>
      </c>
      <c r="G305" s="5">
        <v>24</v>
      </c>
      <c r="H305" s="5">
        <v>23</v>
      </c>
      <c r="I305" s="5">
        <v>22</v>
      </c>
      <c r="J305" s="5">
        <v>24</v>
      </c>
      <c r="K305" s="5">
        <v>24</v>
      </c>
      <c r="L305" s="5">
        <v>23</v>
      </c>
      <c r="M305" s="5">
        <v>23</v>
      </c>
      <c r="N305" s="5">
        <v>23</v>
      </c>
      <c r="O305" s="5">
        <v>22</v>
      </c>
    </row>
    <row r="306" spans="1:15" x14ac:dyDescent="0.25">
      <c r="A306" s="5">
        <f>VLOOKUP(C306,'Gemeinde ID'!B:C,2,FALSE)</f>
        <v>21108</v>
      </c>
      <c r="B306" s="7" t="s">
        <v>236</v>
      </c>
      <c r="C306" s="7" t="s">
        <v>256</v>
      </c>
      <c r="D306" s="5">
        <v>48</v>
      </c>
      <c r="E306" s="7" t="s">
        <v>271</v>
      </c>
      <c r="F306" s="5">
        <v>46</v>
      </c>
      <c r="G306" s="5">
        <v>46</v>
      </c>
      <c r="H306" s="5">
        <v>46</v>
      </c>
      <c r="I306" s="5">
        <v>48</v>
      </c>
      <c r="J306" s="5">
        <v>49</v>
      </c>
      <c r="K306" s="5">
        <v>47</v>
      </c>
      <c r="L306" s="5">
        <v>50</v>
      </c>
      <c r="M306" s="5">
        <v>47</v>
      </c>
      <c r="N306" s="5">
        <v>49</v>
      </c>
      <c r="O306" s="5">
        <v>46</v>
      </c>
    </row>
    <row r="307" spans="1:15" hidden="1" x14ac:dyDescent="0.25">
      <c r="A307" s="5">
        <f>VLOOKUP(C307,'Gemeinde ID'!B:C,2,FALSE)</f>
        <v>21072</v>
      </c>
      <c r="B307" s="6" t="s">
        <v>2</v>
      </c>
      <c r="C307" s="6" t="s">
        <v>9</v>
      </c>
      <c r="D307" s="6">
        <v>67</v>
      </c>
      <c r="E307" s="6" t="s">
        <v>71</v>
      </c>
      <c r="F307" s="5">
        <v>31</v>
      </c>
      <c r="G307" s="5">
        <v>30</v>
      </c>
      <c r="H307" s="5">
        <v>32</v>
      </c>
      <c r="I307" s="5">
        <v>33</v>
      </c>
      <c r="J307" s="5">
        <v>35</v>
      </c>
      <c r="K307" s="5">
        <v>34</v>
      </c>
      <c r="L307" s="5">
        <v>35</v>
      </c>
      <c r="M307" s="5">
        <v>33</v>
      </c>
      <c r="N307" s="5">
        <v>33</v>
      </c>
      <c r="O307" s="5">
        <v>33</v>
      </c>
    </row>
  </sheetData>
  <autoFilter ref="A1:O307" xr:uid="{00000000-0001-0000-0000-000000000000}">
    <filterColumn colId="1">
      <filters>
        <filter val="Unterpustertal"/>
      </filters>
    </filterColumn>
    <sortState xmlns:xlrd2="http://schemas.microsoft.com/office/spreadsheetml/2017/richdata2" ref="A2:O306">
      <sortCondition ref="D1:D307"/>
    </sortState>
  </autoFilter>
  <sortState xmlns:xlrd2="http://schemas.microsoft.com/office/spreadsheetml/2017/richdata2" ref="A2:I307">
    <sortCondition ref="A2:A307"/>
  </sortState>
  <pageMargins left="0.39370078740157483" right="0.39370078740157483" top="0.39370078740157483" bottom="0.39370078740157483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B621-1933-4B61-AEAD-7AC5F2679896}">
  <dimension ref="F4:P45"/>
  <sheetViews>
    <sheetView topLeftCell="A13" workbookViewId="0">
      <selection activeCell="F46" sqref="F46"/>
    </sheetView>
  </sheetViews>
  <sheetFormatPr baseColWidth="10" defaultRowHeight="15" x14ac:dyDescent="0.25"/>
  <cols>
    <col min="6" max="6" width="22.7109375" bestFit="1" customWidth="1"/>
    <col min="9" max="9" width="11.42578125" style="14"/>
  </cols>
  <sheetData>
    <row r="4" spans="6:16" x14ac:dyDescent="0.25">
      <c r="F4" t="s">
        <v>373</v>
      </c>
      <c r="G4" t="s">
        <v>373</v>
      </c>
      <c r="H4" t="s">
        <v>373</v>
      </c>
      <c r="I4" t="s">
        <v>373</v>
      </c>
      <c r="J4" t="s">
        <v>373</v>
      </c>
      <c r="K4" t="s">
        <v>373</v>
      </c>
      <c r="L4" t="s">
        <v>373</v>
      </c>
      <c r="M4" t="s">
        <v>373</v>
      </c>
      <c r="N4" t="s">
        <v>373</v>
      </c>
      <c r="O4" t="s">
        <v>373</v>
      </c>
      <c r="P4" t="s">
        <v>373</v>
      </c>
    </row>
    <row r="5" spans="6:16" x14ac:dyDescent="0.25">
      <c r="F5" t="s">
        <v>173</v>
      </c>
      <c r="G5">
        <v>33</v>
      </c>
      <c r="H5">
        <v>33</v>
      </c>
      <c r="I5" s="14">
        <v>32</v>
      </c>
      <c r="J5">
        <v>32</v>
      </c>
      <c r="K5">
        <v>33</v>
      </c>
      <c r="L5">
        <v>31</v>
      </c>
      <c r="M5">
        <v>32</v>
      </c>
      <c r="N5">
        <v>31</v>
      </c>
      <c r="O5">
        <v>31</v>
      </c>
      <c r="P5">
        <v>32</v>
      </c>
    </row>
    <row r="6" spans="6:16" x14ac:dyDescent="0.25">
      <c r="F6" t="s">
        <v>176</v>
      </c>
      <c r="G6">
        <v>24</v>
      </c>
      <c r="H6">
        <v>26</v>
      </c>
      <c r="I6" s="14">
        <v>24</v>
      </c>
      <c r="J6">
        <v>24</v>
      </c>
      <c r="K6">
        <v>32</v>
      </c>
      <c r="L6">
        <v>32</v>
      </c>
      <c r="M6">
        <v>31</v>
      </c>
      <c r="N6">
        <v>30</v>
      </c>
      <c r="O6">
        <v>29</v>
      </c>
      <c r="P6">
        <v>25</v>
      </c>
    </row>
    <row r="7" spans="6:16" x14ac:dyDescent="0.25">
      <c r="F7" t="s">
        <v>178</v>
      </c>
      <c r="G7">
        <v>33</v>
      </c>
      <c r="H7">
        <v>35</v>
      </c>
      <c r="I7" s="14">
        <v>35</v>
      </c>
      <c r="J7">
        <v>33</v>
      </c>
      <c r="K7">
        <v>31</v>
      </c>
      <c r="L7">
        <v>31</v>
      </c>
      <c r="M7">
        <v>32</v>
      </c>
      <c r="N7">
        <v>31</v>
      </c>
      <c r="O7">
        <v>31</v>
      </c>
      <c r="P7">
        <v>29</v>
      </c>
    </row>
    <row r="8" spans="6:16" x14ac:dyDescent="0.25">
      <c r="F8" t="s">
        <v>179</v>
      </c>
      <c r="G8">
        <v>35</v>
      </c>
      <c r="H8">
        <v>34</v>
      </c>
      <c r="I8" s="14">
        <v>32</v>
      </c>
      <c r="J8">
        <v>32</v>
      </c>
      <c r="K8">
        <v>37</v>
      </c>
      <c r="L8">
        <v>37</v>
      </c>
      <c r="M8">
        <v>37</v>
      </c>
      <c r="N8">
        <v>34</v>
      </c>
      <c r="O8">
        <v>34</v>
      </c>
      <c r="P8">
        <v>32</v>
      </c>
    </row>
    <row r="9" spans="6:16" x14ac:dyDescent="0.25">
      <c r="F9" t="s">
        <v>174</v>
      </c>
      <c r="G9">
        <v>58</v>
      </c>
      <c r="H9">
        <v>62</v>
      </c>
      <c r="I9" s="14">
        <v>61</v>
      </c>
      <c r="J9">
        <v>58</v>
      </c>
      <c r="K9">
        <v>59</v>
      </c>
      <c r="L9">
        <v>56</v>
      </c>
      <c r="M9">
        <v>56</v>
      </c>
      <c r="N9">
        <v>56</v>
      </c>
      <c r="O9">
        <v>55</v>
      </c>
      <c r="P9">
        <v>54</v>
      </c>
    </row>
    <row r="10" spans="6:16" x14ac:dyDescent="0.25">
      <c r="F10" t="s">
        <v>181</v>
      </c>
      <c r="G10">
        <v>34</v>
      </c>
      <c r="H10">
        <v>36</v>
      </c>
      <c r="I10" s="14">
        <v>34</v>
      </c>
      <c r="J10">
        <v>34</v>
      </c>
      <c r="K10">
        <v>34</v>
      </c>
      <c r="L10">
        <v>36</v>
      </c>
      <c r="M10">
        <v>37</v>
      </c>
      <c r="N10">
        <v>37</v>
      </c>
      <c r="O10">
        <v>35</v>
      </c>
      <c r="P10">
        <v>35</v>
      </c>
    </row>
    <row r="11" spans="6:16" x14ac:dyDescent="0.25">
      <c r="F11" t="s">
        <v>182</v>
      </c>
      <c r="G11">
        <v>52</v>
      </c>
      <c r="H11">
        <v>54</v>
      </c>
      <c r="I11" s="14">
        <v>49</v>
      </c>
      <c r="J11">
        <v>51</v>
      </c>
      <c r="K11">
        <v>50</v>
      </c>
      <c r="L11">
        <v>44</v>
      </c>
      <c r="M11">
        <v>46</v>
      </c>
      <c r="N11">
        <v>47</v>
      </c>
      <c r="O11">
        <v>46</v>
      </c>
      <c r="P11">
        <v>49</v>
      </c>
    </row>
    <row r="12" spans="6:16" x14ac:dyDescent="0.25">
      <c r="F12" t="s">
        <v>183</v>
      </c>
      <c r="G12">
        <v>20</v>
      </c>
      <c r="H12">
        <v>20</v>
      </c>
      <c r="I12" s="14">
        <v>21</v>
      </c>
      <c r="J12">
        <v>19</v>
      </c>
      <c r="K12">
        <v>19</v>
      </c>
      <c r="L12">
        <v>19</v>
      </c>
      <c r="M12">
        <v>21</v>
      </c>
      <c r="N12">
        <v>23</v>
      </c>
      <c r="O12">
        <v>23</v>
      </c>
      <c r="P12">
        <v>24</v>
      </c>
    </row>
    <row r="13" spans="6:16" x14ac:dyDescent="0.25">
      <c r="F13" t="s">
        <v>184</v>
      </c>
      <c r="G13">
        <v>28</v>
      </c>
      <c r="H13">
        <v>30</v>
      </c>
      <c r="I13" s="14">
        <v>28</v>
      </c>
      <c r="J13">
        <v>26</v>
      </c>
      <c r="K13">
        <v>23</v>
      </c>
      <c r="L13">
        <v>26</v>
      </c>
      <c r="M13">
        <v>28</v>
      </c>
      <c r="N13">
        <v>31</v>
      </c>
      <c r="O13">
        <v>32</v>
      </c>
      <c r="P13">
        <v>33</v>
      </c>
    </row>
    <row r="14" spans="6:16" x14ac:dyDescent="0.25">
      <c r="F14" t="s">
        <v>185</v>
      </c>
      <c r="G14">
        <v>36</v>
      </c>
      <c r="H14">
        <v>36</v>
      </c>
      <c r="I14" s="14">
        <v>38</v>
      </c>
      <c r="J14">
        <v>38</v>
      </c>
      <c r="K14">
        <v>36</v>
      </c>
      <c r="L14">
        <v>34</v>
      </c>
      <c r="M14">
        <v>35</v>
      </c>
      <c r="N14">
        <v>32</v>
      </c>
      <c r="O14">
        <v>35</v>
      </c>
      <c r="P14">
        <v>32</v>
      </c>
    </row>
    <row r="15" spans="6:16" x14ac:dyDescent="0.25">
      <c r="F15" t="s">
        <v>186</v>
      </c>
      <c r="G15">
        <v>61</v>
      </c>
      <c r="H15">
        <v>58</v>
      </c>
      <c r="I15" s="14">
        <v>54</v>
      </c>
      <c r="J15">
        <v>63</v>
      </c>
      <c r="K15">
        <v>60</v>
      </c>
      <c r="L15">
        <v>55</v>
      </c>
      <c r="M15">
        <v>53</v>
      </c>
      <c r="N15">
        <v>54</v>
      </c>
      <c r="O15">
        <v>52</v>
      </c>
      <c r="P15">
        <v>47</v>
      </c>
    </row>
    <row r="16" spans="6:16" x14ac:dyDescent="0.25">
      <c r="F16" t="s">
        <v>180</v>
      </c>
      <c r="G16">
        <v>57</v>
      </c>
      <c r="H16">
        <v>55</v>
      </c>
      <c r="I16" s="14">
        <v>50</v>
      </c>
      <c r="J16">
        <v>51</v>
      </c>
      <c r="K16">
        <v>50</v>
      </c>
      <c r="L16">
        <v>49</v>
      </c>
      <c r="M16">
        <v>47</v>
      </c>
      <c r="N16">
        <v>47</v>
      </c>
      <c r="O16">
        <v>49</v>
      </c>
      <c r="P16">
        <v>50</v>
      </c>
    </row>
    <row r="17" spans="6:16" x14ac:dyDescent="0.25">
      <c r="F17" t="s">
        <v>187</v>
      </c>
      <c r="G17">
        <v>59</v>
      </c>
      <c r="H17">
        <v>54</v>
      </c>
      <c r="I17" s="14">
        <v>54</v>
      </c>
      <c r="J17">
        <v>57</v>
      </c>
      <c r="K17">
        <v>56</v>
      </c>
      <c r="L17">
        <v>57</v>
      </c>
      <c r="M17">
        <v>58</v>
      </c>
      <c r="N17">
        <v>55</v>
      </c>
      <c r="O17">
        <v>57</v>
      </c>
      <c r="P17">
        <v>59</v>
      </c>
    </row>
    <row r="18" spans="6:16" x14ac:dyDescent="0.25">
      <c r="F18" t="s">
        <v>188</v>
      </c>
      <c r="G18">
        <v>55</v>
      </c>
      <c r="H18">
        <v>54</v>
      </c>
      <c r="I18" s="14">
        <v>54</v>
      </c>
      <c r="J18">
        <v>52</v>
      </c>
      <c r="K18">
        <v>52</v>
      </c>
      <c r="L18">
        <v>53</v>
      </c>
      <c r="M18">
        <v>54</v>
      </c>
      <c r="N18">
        <v>45</v>
      </c>
      <c r="O18">
        <v>49</v>
      </c>
      <c r="P18">
        <v>50</v>
      </c>
    </row>
    <row r="19" spans="6:16" x14ac:dyDescent="0.25">
      <c r="F19" t="s">
        <v>189</v>
      </c>
      <c r="G19">
        <v>40</v>
      </c>
      <c r="H19">
        <v>40</v>
      </c>
      <c r="I19" s="14">
        <v>41</v>
      </c>
      <c r="J19">
        <v>41</v>
      </c>
      <c r="K19">
        <v>42</v>
      </c>
      <c r="L19">
        <v>47</v>
      </c>
      <c r="M19">
        <v>45</v>
      </c>
      <c r="N19">
        <v>39</v>
      </c>
      <c r="O19">
        <v>39</v>
      </c>
      <c r="P19">
        <v>39</v>
      </c>
    </row>
    <row r="20" spans="6:16" x14ac:dyDescent="0.25">
      <c r="F20" t="s">
        <v>191</v>
      </c>
      <c r="G20">
        <v>55</v>
      </c>
      <c r="H20">
        <v>56</v>
      </c>
      <c r="I20" s="14">
        <v>55</v>
      </c>
      <c r="J20">
        <v>53</v>
      </c>
      <c r="K20">
        <v>50</v>
      </c>
      <c r="L20">
        <v>50</v>
      </c>
      <c r="M20">
        <v>50</v>
      </c>
      <c r="N20">
        <v>49</v>
      </c>
      <c r="O20">
        <v>51</v>
      </c>
      <c r="P20">
        <v>50</v>
      </c>
    </row>
    <row r="21" spans="6:16" x14ac:dyDescent="0.25">
      <c r="F21" t="s">
        <v>192</v>
      </c>
      <c r="G21">
        <v>30</v>
      </c>
      <c r="H21">
        <v>30</v>
      </c>
      <c r="I21" s="14">
        <v>30</v>
      </c>
      <c r="J21">
        <v>27</v>
      </c>
      <c r="K21">
        <v>29</v>
      </c>
      <c r="L21">
        <v>29</v>
      </c>
      <c r="M21">
        <v>31</v>
      </c>
      <c r="N21">
        <v>30</v>
      </c>
      <c r="O21">
        <v>32</v>
      </c>
      <c r="P21">
        <v>27</v>
      </c>
    </row>
    <row r="22" spans="6:16" x14ac:dyDescent="0.25">
      <c r="F22" t="s">
        <v>190</v>
      </c>
      <c r="G22">
        <v>45</v>
      </c>
      <c r="H22">
        <v>45</v>
      </c>
      <c r="I22" s="14">
        <v>45</v>
      </c>
      <c r="J22">
        <v>44</v>
      </c>
      <c r="K22">
        <v>43</v>
      </c>
      <c r="L22">
        <v>43</v>
      </c>
      <c r="M22">
        <v>40</v>
      </c>
      <c r="N22">
        <v>39</v>
      </c>
      <c r="O22">
        <v>38</v>
      </c>
      <c r="P22">
        <v>39</v>
      </c>
    </row>
    <row r="23" spans="6:16" x14ac:dyDescent="0.25">
      <c r="F23" t="s">
        <v>193</v>
      </c>
      <c r="G23">
        <v>47</v>
      </c>
      <c r="H23">
        <v>48</v>
      </c>
      <c r="I23" s="14">
        <v>48</v>
      </c>
      <c r="J23">
        <v>48</v>
      </c>
      <c r="K23">
        <v>47</v>
      </c>
      <c r="L23">
        <v>45</v>
      </c>
      <c r="M23">
        <v>47</v>
      </c>
      <c r="N23">
        <v>47</v>
      </c>
      <c r="O23">
        <v>47</v>
      </c>
      <c r="P23">
        <v>46</v>
      </c>
    </row>
    <row r="24" spans="6:16" x14ac:dyDescent="0.25">
      <c r="F24" t="s">
        <v>194</v>
      </c>
      <c r="G24">
        <v>37</v>
      </c>
      <c r="H24">
        <v>35</v>
      </c>
      <c r="I24" s="14">
        <v>40</v>
      </c>
      <c r="J24">
        <v>39</v>
      </c>
      <c r="K24">
        <v>38</v>
      </c>
      <c r="L24">
        <v>38</v>
      </c>
      <c r="M24">
        <v>35</v>
      </c>
      <c r="N24">
        <v>34</v>
      </c>
      <c r="O24">
        <v>34</v>
      </c>
      <c r="P24">
        <v>34</v>
      </c>
    </row>
    <row r="25" spans="6:16" x14ac:dyDescent="0.25">
      <c r="F25" t="s">
        <v>196</v>
      </c>
      <c r="G25">
        <v>36</v>
      </c>
      <c r="H25">
        <v>39</v>
      </c>
      <c r="I25" s="14">
        <v>36</v>
      </c>
      <c r="J25">
        <v>36</v>
      </c>
      <c r="K25">
        <v>35</v>
      </c>
      <c r="L25">
        <v>35</v>
      </c>
      <c r="M25">
        <v>35</v>
      </c>
      <c r="N25">
        <v>35</v>
      </c>
      <c r="O25">
        <v>33</v>
      </c>
      <c r="P25">
        <v>33</v>
      </c>
    </row>
    <row r="26" spans="6:16" x14ac:dyDescent="0.25">
      <c r="F26" t="s">
        <v>197</v>
      </c>
      <c r="G26">
        <v>55</v>
      </c>
      <c r="H26">
        <v>54</v>
      </c>
      <c r="I26" s="14">
        <v>55</v>
      </c>
      <c r="J26">
        <v>57</v>
      </c>
      <c r="K26">
        <v>58</v>
      </c>
      <c r="L26">
        <v>58</v>
      </c>
      <c r="M26">
        <v>56</v>
      </c>
      <c r="N26">
        <v>55</v>
      </c>
      <c r="O26">
        <v>52</v>
      </c>
      <c r="P26">
        <v>52</v>
      </c>
    </row>
    <row r="27" spans="6:16" x14ac:dyDescent="0.25">
      <c r="F27" t="s">
        <v>198</v>
      </c>
      <c r="G27">
        <v>26</v>
      </c>
      <c r="H27">
        <v>26</v>
      </c>
      <c r="I27" s="14">
        <v>30</v>
      </c>
      <c r="J27">
        <v>30</v>
      </c>
      <c r="K27">
        <v>30</v>
      </c>
      <c r="L27">
        <v>30</v>
      </c>
      <c r="M27">
        <v>31</v>
      </c>
      <c r="N27">
        <v>29</v>
      </c>
      <c r="O27">
        <v>30</v>
      </c>
      <c r="P27">
        <v>29</v>
      </c>
    </row>
    <row r="28" spans="6:16" x14ac:dyDescent="0.25">
      <c r="F28" t="s">
        <v>199</v>
      </c>
      <c r="G28">
        <v>41</v>
      </c>
      <c r="H28">
        <v>39</v>
      </c>
      <c r="I28" s="14">
        <v>38</v>
      </c>
      <c r="J28">
        <v>38</v>
      </c>
      <c r="K28">
        <v>37</v>
      </c>
      <c r="L28">
        <v>37</v>
      </c>
      <c r="M28">
        <v>37</v>
      </c>
      <c r="N28">
        <v>37</v>
      </c>
      <c r="O28">
        <v>36</v>
      </c>
      <c r="P28">
        <v>37</v>
      </c>
    </row>
    <row r="29" spans="6:16" x14ac:dyDescent="0.25">
      <c r="F29" t="s">
        <v>200</v>
      </c>
      <c r="G29">
        <v>35</v>
      </c>
      <c r="H29">
        <v>34</v>
      </c>
      <c r="I29" s="14">
        <v>32</v>
      </c>
      <c r="J29">
        <v>33</v>
      </c>
      <c r="K29">
        <v>35</v>
      </c>
      <c r="L29">
        <v>36</v>
      </c>
      <c r="M29">
        <v>37</v>
      </c>
      <c r="N29">
        <v>37</v>
      </c>
      <c r="O29">
        <v>38</v>
      </c>
      <c r="P29">
        <v>38</v>
      </c>
    </row>
    <row r="30" spans="6:16" x14ac:dyDescent="0.25">
      <c r="F30" t="s">
        <v>201</v>
      </c>
      <c r="G30">
        <v>29</v>
      </c>
      <c r="H30">
        <v>30</v>
      </c>
      <c r="I30" s="14">
        <v>31</v>
      </c>
      <c r="J30">
        <v>33</v>
      </c>
      <c r="K30">
        <v>33</v>
      </c>
      <c r="L30">
        <v>31</v>
      </c>
      <c r="M30">
        <v>31</v>
      </c>
      <c r="N30">
        <v>31</v>
      </c>
      <c r="O30">
        <v>31</v>
      </c>
      <c r="P30">
        <v>31</v>
      </c>
    </row>
    <row r="31" spans="6:16" x14ac:dyDescent="0.25">
      <c r="F31" t="s">
        <v>202</v>
      </c>
      <c r="G31">
        <v>32</v>
      </c>
      <c r="H31">
        <v>32</v>
      </c>
      <c r="I31" s="14">
        <v>31</v>
      </c>
      <c r="J31">
        <v>31</v>
      </c>
      <c r="K31">
        <v>32</v>
      </c>
      <c r="L31">
        <v>32</v>
      </c>
      <c r="M31">
        <v>33</v>
      </c>
      <c r="N31">
        <v>31</v>
      </c>
      <c r="O31">
        <v>31</v>
      </c>
      <c r="P31">
        <v>33</v>
      </c>
    </row>
    <row r="32" spans="6:16" x14ac:dyDescent="0.25">
      <c r="F32" t="s">
        <v>203</v>
      </c>
      <c r="G32">
        <v>17</v>
      </c>
      <c r="H32">
        <v>18</v>
      </c>
      <c r="I32" s="14">
        <v>19</v>
      </c>
      <c r="J32">
        <v>19</v>
      </c>
      <c r="K32">
        <v>20</v>
      </c>
      <c r="L32">
        <v>20</v>
      </c>
      <c r="M32">
        <v>22</v>
      </c>
      <c r="N32">
        <v>22</v>
      </c>
      <c r="O32">
        <v>21</v>
      </c>
      <c r="P32">
        <v>21</v>
      </c>
    </row>
    <row r="33" spans="6:16" x14ac:dyDescent="0.25">
      <c r="F33" t="s">
        <v>204</v>
      </c>
      <c r="G33">
        <v>24</v>
      </c>
      <c r="H33">
        <v>23</v>
      </c>
      <c r="I33" s="14">
        <v>23</v>
      </c>
      <c r="J33">
        <v>24</v>
      </c>
      <c r="K33">
        <v>23</v>
      </c>
      <c r="L33">
        <v>22</v>
      </c>
      <c r="M33">
        <v>21</v>
      </c>
      <c r="N33">
        <v>22</v>
      </c>
      <c r="O33">
        <v>23</v>
      </c>
      <c r="P33">
        <v>24</v>
      </c>
    </row>
    <row r="34" spans="6:16" x14ac:dyDescent="0.25">
      <c r="F34" t="s">
        <v>206</v>
      </c>
      <c r="G34">
        <v>45</v>
      </c>
      <c r="H34">
        <v>45</v>
      </c>
      <c r="I34" s="14">
        <v>43</v>
      </c>
      <c r="J34">
        <v>45</v>
      </c>
      <c r="K34">
        <v>48</v>
      </c>
      <c r="L34">
        <v>47</v>
      </c>
      <c r="M34">
        <v>47</v>
      </c>
      <c r="N34">
        <v>44</v>
      </c>
      <c r="O34">
        <v>45</v>
      </c>
      <c r="P34">
        <v>44</v>
      </c>
    </row>
    <row r="35" spans="6:16" x14ac:dyDescent="0.25">
      <c r="F35" t="s">
        <v>207</v>
      </c>
      <c r="G35">
        <v>49</v>
      </c>
      <c r="H35">
        <v>49</v>
      </c>
      <c r="I35" s="14">
        <v>48</v>
      </c>
      <c r="J35">
        <v>47</v>
      </c>
      <c r="K35">
        <v>51</v>
      </c>
      <c r="L35">
        <v>51</v>
      </c>
      <c r="M35">
        <v>50</v>
      </c>
      <c r="N35">
        <v>50</v>
      </c>
      <c r="O35">
        <v>47</v>
      </c>
      <c r="P35">
        <v>44</v>
      </c>
    </row>
    <row r="36" spans="6:16" x14ac:dyDescent="0.25">
      <c r="F36" t="s">
        <v>208</v>
      </c>
      <c r="G36">
        <v>36</v>
      </c>
      <c r="H36">
        <v>36</v>
      </c>
      <c r="I36" s="14">
        <v>30</v>
      </c>
      <c r="J36">
        <v>37</v>
      </c>
      <c r="K36">
        <v>35</v>
      </c>
      <c r="L36">
        <v>35</v>
      </c>
      <c r="M36">
        <v>35</v>
      </c>
      <c r="N36">
        <v>35</v>
      </c>
      <c r="O36">
        <v>34</v>
      </c>
      <c r="P36">
        <v>34</v>
      </c>
    </row>
    <row r="37" spans="6:16" x14ac:dyDescent="0.25">
      <c r="F37" t="s">
        <v>205</v>
      </c>
      <c r="G37">
        <v>67</v>
      </c>
      <c r="H37">
        <v>63</v>
      </c>
      <c r="I37" s="14">
        <v>64</v>
      </c>
      <c r="J37">
        <v>60</v>
      </c>
      <c r="K37">
        <v>61</v>
      </c>
      <c r="L37">
        <v>60</v>
      </c>
      <c r="M37">
        <v>55</v>
      </c>
      <c r="N37">
        <v>55</v>
      </c>
      <c r="O37">
        <v>55</v>
      </c>
      <c r="P37">
        <v>52</v>
      </c>
    </row>
    <row r="38" spans="6:16" x14ac:dyDescent="0.25">
      <c r="F38" t="s">
        <v>209</v>
      </c>
      <c r="G38">
        <v>34</v>
      </c>
      <c r="H38">
        <v>37</v>
      </c>
      <c r="I38" s="14">
        <v>34</v>
      </c>
      <c r="J38">
        <v>40</v>
      </c>
      <c r="K38">
        <v>45</v>
      </c>
      <c r="L38">
        <v>43</v>
      </c>
      <c r="M38">
        <v>43</v>
      </c>
      <c r="N38">
        <v>45</v>
      </c>
      <c r="O38">
        <v>42</v>
      </c>
      <c r="P38">
        <v>45</v>
      </c>
    </row>
    <row r="39" spans="6:16" x14ac:dyDescent="0.25">
      <c r="F39" t="s">
        <v>210</v>
      </c>
      <c r="G39">
        <v>37</v>
      </c>
      <c r="H39">
        <v>34</v>
      </c>
      <c r="I39" s="14">
        <v>37</v>
      </c>
      <c r="J39">
        <v>37</v>
      </c>
      <c r="K39">
        <v>36</v>
      </c>
      <c r="L39">
        <v>34</v>
      </c>
      <c r="M39">
        <v>35</v>
      </c>
      <c r="N39">
        <v>33</v>
      </c>
      <c r="O39">
        <v>30</v>
      </c>
      <c r="P39">
        <v>34</v>
      </c>
    </row>
    <row r="40" spans="6:16" x14ac:dyDescent="0.25">
      <c r="F40" t="s">
        <v>211</v>
      </c>
      <c r="G40">
        <v>41</v>
      </c>
      <c r="H40">
        <v>40</v>
      </c>
      <c r="I40" s="14">
        <v>37</v>
      </c>
      <c r="J40">
        <v>37</v>
      </c>
      <c r="K40">
        <v>37</v>
      </c>
      <c r="L40">
        <v>40</v>
      </c>
      <c r="M40">
        <v>41</v>
      </c>
      <c r="N40">
        <v>38</v>
      </c>
      <c r="O40">
        <v>35</v>
      </c>
      <c r="P40">
        <v>35</v>
      </c>
    </row>
    <row r="41" spans="6:16" x14ac:dyDescent="0.25">
      <c r="F41" t="s">
        <v>195</v>
      </c>
      <c r="G41">
        <v>62</v>
      </c>
      <c r="H41">
        <v>62</v>
      </c>
      <c r="I41" s="14">
        <v>57</v>
      </c>
      <c r="J41">
        <v>56</v>
      </c>
      <c r="K41">
        <v>53</v>
      </c>
      <c r="L41">
        <v>53</v>
      </c>
      <c r="M41">
        <v>52</v>
      </c>
      <c r="N41">
        <v>48</v>
      </c>
      <c r="O41">
        <v>48</v>
      </c>
      <c r="P41">
        <v>49</v>
      </c>
    </row>
    <row r="42" spans="6:16" x14ac:dyDescent="0.25">
      <c r="F42" t="s">
        <v>212</v>
      </c>
      <c r="G42">
        <v>46</v>
      </c>
      <c r="H42">
        <v>45</v>
      </c>
      <c r="I42" s="14">
        <v>41</v>
      </c>
      <c r="J42">
        <v>41</v>
      </c>
      <c r="K42">
        <v>43</v>
      </c>
      <c r="L42">
        <v>45</v>
      </c>
      <c r="M42">
        <v>43</v>
      </c>
      <c r="N42">
        <v>46</v>
      </c>
      <c r="O42">
        <v>44</v>
      </c>
      <c r="P42">
        <v>44</v>
      </c>
    </row>
    <row r="43" spans="6:16" x14ac:dyDescent="0.25">
      <c r="F43" t="s">
        <v>213</v>
      </c>
      <c r="G43">
        <v>43</v>
      </c>
      <c r="H43">
        <v>42</v>
      </c>
      <c r="I43" s="14">
        <v>47</v>
      </c>
      <c r="J43">
        <v>49</v>
      </c>
      <c r="K43">
        <v>49</v>
      </c>
      <c r="L43">
        <v>48</v>
      </c>
      <c r="M43">
        <v>44</v>
      </c>
      <c r="N43">
        <v>47</v>
      </c>
      <c r="O43">
        <v>46</v>
      </c>
      <c r="P43">
        <v>47</v>
      </c>
    </row>
    <row r="44" spans="6:16" x14ac:dyDescent="0.25">
      <c r="F44" t="s">
        <v>214</v>
      </c>
      <c r="G44">
        <v>45</v>
      </c>
      <c r="H44">
        <v>46</v>
      </c>
      <c r="I44" s="14">
        <v>46</v>
      </c>
      <c r="J44">
        <v>48</v>
      </c>
      <c r="K44">
        <v>46</v>
      </c>
      <c r="L44">
        <v>47</v>
      </c>
      <c r="M44">
        <v>44</v>
      </c>
      <c r="N44">
        <v>43</v>
      </c>
      <c r="O44">
        <v>44</v>
      </c>
      <c r="P44">
        <v>41</v>
      </c>
    </row>
    <row r="45" spans="6:16" x14ac:dyDescent="0.25">
      <c r="F45" t="s">
        <v>215</v>
      </c>
      <c r="G45">
        <v>37</v>
      </c>
      <c r="H45">
        <v>34</v>
      </c>
      <c r="I45" s="14">
        <v>36</v>
      </c>
      <c r="J45">
        <v>35</v>
      </c>
      <c r="K45">
        <v>31</v>
      </c>
      <c r="L45">
        <v>32</v>
      </c>
      <c r="M45">
        <v>32</v>
      </c>
      <c r="N45">
        <v>32</v>
      </c>
      <c r="O45">
        <v>35</v>
      </c>
      <c r="P45">
        <v>35</v>
      </c>
    </row>
  </sheetData>
  <autoFilter ref="F4:P4" xr:uid="{506BB621-1933-4B61-AEAD-7AC5F2679896}">
    <sortState xmlns:xlrd2="http://schemas.microsoft.com/office/spreadsheetml/2017/richdata2" ref="F5:P45">
      <sortCondition ref="F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B969-19DA-4FC9-B670-A1DF879FE74D}">
  <dimension ref="A1:P128"/>
  <sheetViews>
    <sheetView workbookViewId="0">
      <selection activeCell="E110" sqref="E110"/>
    </sheetView>
  </sheetViews>
  <sheetFormatPr baseColWidth="10" defaultRowHeight="15" x14ac:dyDescent="0.25"/>
  <cols>
    <col min="1" max="1" width="34.85546875" bestFit="1" customWidth="1"/>
    <col min="2" max="6" width="34.85546875" customWidth="1"/>
  </cols>
  <sheetData>
    <row r="1" spans="1:16" x14ac:dyDescent="0.25">
      <c r="A1" t="s">
        <v>334</v>
      </c>
      <c r="B1" t="s">
        <v>358</v>
      </c>
      <c r="C1" t="s">
        <v>365</v>
      </c>
      <c r="D1" t="s">
        <v>359</v>
      </c>
      <c r="F1" t="s">
        <v>360</v>
      </c>
      <c r="G1">
        <v>2021</v>
      </c>
      <c r="H1">
        <v>2020</v>
      </c>
      <c r="I1">
        <v>2019</v>
      </c>
      <c r="J1">
        <v>2018</v>
      </c>
      <c r="K1">
        <v>2017</v>
      </c>
      <c r="L1">
        <v>2016</v>
      </c>
      <c r="M1">
        <v>2015</v>
      </c>
      <c r="N1">
        <v>2014</v>
      </c>
      <c r="O1">
        <v>2013</v>
      </c>
      <c r="P1">
        <v>2012</v>
      </c>
    </row>
    <row r="2" spans="1:16" x14ac:dyDescent="0.25">
      <c r="A2" t="s">
        <v>7</v>
      </c>
      <c r="B2">
        <f>VLOOKUP(A2,Tabelle2!$A:$D,2,FALSE)</f>
        <v>7160</v>
      </c>
      <c r="C2">
        <v>4</v>
      </c>
      <c r="D2">
        <f>VLOOKUP(A2,Tabelle2!$A:$D,3,FALSE)</f>
        <v>302.5</v>
      </c>
      <c r="E2">
        <v>4</v>
      </c>
      <c r="F2">
        <f>VLOOKUP(A2,Tabelle2!$A:$D,4,FALSE)</f>
        <v>24</v>
      </c>
      <c r="G2">
        <f>SUMIF(Feuerwehren!$C:$C,A2,Feuerwehren!F:F)</f>
        <v>209</v>
      </c>
      <c r="H2">
        <f>SUMIF(Feuerwehren!$C:$C,A2,Feuerwehren!G:G)</f>
        <v>213</v>
      </c>
      <c r="I2">
        <f>SUMIF(Feuerwehren!$C:$C,A2,Feuerwehren!H:H)</f>
        <v>205</v>
      </c>
      <c r="J2">
        <f>SUMIF(Feuerwehren!$C:$C,A2,Feuerwehren!I:I)</f>
        <v>213</v>
      </c>
      <c r="K2">
        <f>SUMIF(Feuerwehren!$C:$C,A2,Feuerwehren!J:J)</f>
        <v>214</v>
      </c>
      <c r="L2">
        <f>SUMIF(Feuerwehren!$C:$C,A2,Feuerwehren!K:K)</f>
        <v>214</v>
      </c>
      <c r="M2">
        <f>SUMIF(Feuerwehren!$C:$C,A2,Feuerwehren!L:L)</f>
        <v>207</v>
      </c>
      <c r="N2">
        <f>SUMIF(Feuerwehren!$C:$C,A2,Feuerwehren!M:M)</f>
        <v>207</v>
      </c>
      <c r="O2">
        <f>SUMIF(Feuerwehren!$C:$C,A2,Feuerwehren!N:N)</f>
        <v>208</v>
      </c>
      <c r="P2">
        <f>SUMIF(Feuerwehren!$C:$C,A2,Feuerwehren!O:O)</f>
        <v>208</v>
      </c>
    </row>
    <row r="3" spans="1:16" x14ac:dyDescent="0.25">
      <c r="A3" t="s">
        <v>149</v>
      </c>
      <c r="B3">
        <f>VLOOKUP(A3,Tabelle2!$A:$D,2,FALSE)</f>
        <v>5287</v>
      </c>
      <c r="C3">
        <v>4</v>
      </c>
      <c r="D3">
        <f>VLOOKUP(A3,Tabelle2!$A:$D,3,FALSE)</f>
        <v>247.1</v>
      </c>
      <c r="E3">
        <v>4</v>
      </c>
      <c r="F3">
        <f>VLOOKUP(A3,Tabelle2!$A:$D,4,FALSE)</f>
        <v>21</v>
      </c>
      <c r="G3">
        <f>SUMIF(Feuerwehren!$C:$C,A3,Feuerwehren!F:F)</f>
        <v>333</v>
      </c>
      <c r="H3">
        <f>SUMIF(Feuerwehren!$C:$C,A3,Feuerwehren!G:G)</f>
        <v>330</v>
      </c>
      <c r="I3">
        <f>SUMIF(Feuerwehren!$C:$C,A3,Feuerwehren!H:H)</f>
        <v>324</v>
      </c>
      <c r="J3">
        <f>SUMIF(Feuerwehren!$C:$C,A3,Feuerwehren!I:I)</f>
        <v>325</v>
      </c>
      <c r="K3">
        <f>SUMIF(Feuerwehren!$C:$C,A3,Feuerwehren!J:J)</f>
        <v>329</v>
      </c>
      <c r="L3">
        <f>SUMIF(Feuerwehren!$C:$C,A3,Feuerwehren!K:K)</f>
        <v>330</v>
      </c>
      <c r="M3">
        <f>SUMIF(Feuerwehren!$C:$C,A3,Feuerwehren!L:L)</f>
        <v>334</v>
      </c>
      <c r="N3">
        <f>SUMIF(Feuerwehren!$C:$C,A3,Feuerwehren!M:M)</f>
        <v>329</v>
      </c>
      <c r="O3">
        <f>SUMIF(Feuerwehren!$C:$C,A3,Feuerwehren!N:N)</f>
        <v>333</v>
      </c>
      <c r="P3">
        <f>SUMIF(Feuerwehren!$C:$C,A3,Feuerwehren!O:O)</f>
        <v>338</v>
      </c>
    </row>
    <row r="4" spans="1:16" x14ac:dyDescent="0.25">
      <c r="A4" t="s">
        <v>83</v>
      </c>
      <c r="B4">
        <f>VLOOKUP(A4,Tabelle2!$A:$D,2,FALSE)</f>
        <v>1245</v>
      </c>
      <c r="C4">
        <v>1</v>
      </c>
      <c r="D4">
        <f>VLOOKUP(A4,Tabelle2!$A:$D,3,FALSE)</f>
        <v>210.35</v>
      </c>
      <c r="E4">
        <v>4</v>
      </c>
      <c r="F4">
        <f>VLOOKUP(A4,Tabelle2!$A:$D,4,FALSE)</f>
        <v>6</v>
      </c>
      <c r="G4">
        <f>SUMIF(Feuerwehren!$C:$C,A4,Feuerwehren!F:F)</f>
        <v>70</v>
      </c>
      <c r="H4">
        <f>SUMIF(Feuerwehren!$C:$C,A4,Feuerwehren!G:G)</f>
        <v>71</v>
      </c>
      <c r="I4">
        <f>SUMIF(Feuerwehren!$C:$C,A4,Feuerwehren!H:H)</f>
        <v>74</v>
      </c>
      <c r="J4">
        <f>SUMIF(Feuerwehren!$C:$C,A4,Feuerwehren!I:I)</f>
        <v>73</v>
      </c>
      <c r="K4">
        <f>SUMIF(Feuerwehren!$C:$C,A4,Feuerwehren!J:J)</f>
        <v>73</v>
      </c>
      <c r="L4">
        <f>SUMIF(Feuerwehren!$C:$C,A4,Feuerwehren!K:K)</f>
        <v>72</v>
      </c>
      <c r="M4">
        <f>SUMIF(Feuerwehren!$C:$C,A4,Feuerwehren!L:L)</f>
        <v>73</v>
      </c>
      <c r="N4">
        <f>SUMIF(Feuerwehren!$C:$C,A4,Feuerwehren!M:M)</f>
        <v>75</v>
      </c>
      <c r="O4">
        <f>SUMIF(Feuerwehren!$C:$C,A4,Feuerwehren!N:N)</f>
        <v>76</v>
      </c>
      <c r="P4">
        <f>SUMIF(Feuerwehren!$C:$C,A4,Feuerwehren!O:O)</f>
        <v>79</v>
      </c>
    </row>
    <row r="5" spans="1:16" x14ac:dyDescent="0.25">
      <c r="A5" t="s">
        <v>152</v>
      </c>
      <c r="B5">
        <f>VLOOKUP(A5,Tabelle2!$A:$D,2,FALSE)</f>
        <v>2386</v>
      </c>
      <c r="C5">
        <v>2</v>
      </c>
      <c r="D5">
        <f>VLOOKUP(A5,Tabelle2!$A:$D,3,FALSE)</f>
        <v>210.06</v>
      </c>
      <c r="E5">
        <v>4</v>
      </c>
      <c r="F5">
        <f>VLOOKUP(A5,Tabelle2!$A:$D,4,FALSE)</f>
        <v>11</v>
      </c>
      <c r="G5">
        <f>SUMIF(Feuerwehren!$C:$C,A5,Feuerwehren!F:F)</f>
        <v>169</v>
      </c>
      <c r="H5">
        <f>SUMIF(Feuerwehren!$C:$C,A5,Feuerwehren!G:G)</f>
        <v>173</v>
      </c>
      <c r="I5">
        <f>SUMIF(Feuerwehren!$C:$C,A5,Feuerwehren!H:H)</f>
        <v>174</v>
      </c>
      <c r="J5">
        <f>SUMIF(Feuerwehren!$C:$C,A5,Feuerwehren!I:I)</f>
        <v>176</v>
      </c>
      <c r="K5">
        <f>SUMIF(Feuerwehren!$C:$C,A5,Feuerwehren!J:J)</f>
        <v>180</v>
      </c>
      <c r="L5">
        <f>SUMIF(Feuerwehren!$C:$C,A5,Feuerwehren!K:K)</f>
        <v>179</v>
      </c>
      <c r="M5">
        <f>SUMIF(Feuerwehren!$C:$C,A5,Feuerwehren!L:L)</f>
        <v>186</v>
      </c>
      <c r="N5">
        <f>SUMIF(Feuerwehren!$C:$C,A5,Feuerwehren!M:M)</f>
        <v>182</v>
      </c>
      <c r="O5">
        <f>SUMIF(Feuerwehren!$C:$C,A5,Feuerwehren!N:N)</f>
        <v>176</v>
      </c>
      <c r="P5">
        <f>SUMIF(Feuerwehren!$C:$C,A5,Feuerwehren!O:O)</f>
        <v>171</v>
      </c>
    </row>
    <row r="6" spans="1:16" x14ac:dyDescent="0.25">
      <c r="A6" t="s">
        <v>108</v>
      </c>
      <c r="B6">
        <f>VLOOKUP(A6,Tabelle2!$A:$D,2,FALSE)</f>
        <v>2911</v>
      </c>
      <c r="C6">
        <v>3</v>
      </c>
      <c r="D6">
        <f>VLOOKUP(A6,Tabelle2!$A:$D,3,FALSE)</f>
        <v>208.5</v>
      </c>
      <c r="E6">
        <v>4</v>
      </c>
      <c r="F6">
        <f>VLOOKUP(A6,Tabelle2!$A:$D,4,FALSE)</f>
        <v>14</v>
      </c>
      <c r="G6">
        <f>SUMIF(Feuerwehren!$C:$C,A6,Feuerwehren!F:F)</f>
        <v>105</v>
      </c>
      <c r="H6">
        <f>SUMIF(Feuerwehren!$C:$C,A6,Feuerwehren!G:G)</f>
        <v>106</v>
      </c>
      <c r="I6">
        <f>SUMIF(Feuerwehren!$C:$C,A6,Feuerwehren!H:H)</f>
        <v>101</v>
      </c>
      <c r="J6">
        <f>SUMIF(Feuerwehren!$C:$C,A6,Feuerwehren!I:I)</f>
        <v>100</v>
      </c>
      <c r="K6">
        <f>SUMIF(Feuerwehren!$C:$C,A6,Feuerwehren!J:J)</f>
        <v>99</v>
      </c>
      <c r="L6">
        <f>SUMIF(Feuerwehren!$C:$C,A6,Feuerwehren!K:K)</f>
        <v>102</v>
      </c>
      <c r="M6">
        <f>SUMIF(Feuerwehren!$C:$C,A6,Feuerwehren!L:L)</f>
        <v>104</v>
      </c>
      <c r="N6">
        <f>SUMIF(Feuerwehren!$C:$C,A6,Feuerwehren!M:M)</f>
        <v>103</v>
      </c>
      <c r="O6">
        <f>SUMIF(Feuerwehren!$C:$C,A6,Feuerwehren!N:N)</f>
        <v>107</v>
      </c>
      <c r="P6">
        <f>SUMIF(Feuerwehren!$C:$C,A6,Feuerwehren!O:O)</f>
        <v>106</v>
      </c>
    </row>
    <row r="7" spans="1:16" x14ac:dyDescent="0.25">
      <c r="A7" t="s">
        <v>222</v>
      </c>
      <c r="B7">
        <f>VLOOKUP(A7,Tabelle2!$A:$D,2,FALSE)</f>
        <v>4538</v>
      </c>
      <c r="C7">
        <v>4</v>
      </c>
      <c r="D7">
        <f>VLOOKUP(A7,Tabelle2!$A:$D,3,FALSE)</f>
        <v>203.5</v>
      </c>
      <c r="E7">
        <v>4</v>
      </c>
      <c r="F7">
        <f>VLOOKUP(A7,Tabelle2!$A:$D,4,FALSE)</f>
        <v>22</v>
      </c>
      <c r="G7">
        <f>SUMIF(Feuerwehren!$C:$C,A7,Feuerwehren!F:F)</f>
        <v>239</v>
      </c>
      <c r="H7">
        <f>SUMIF(Feuerwehren!$C:$C,A7,Feuerwehren!G:G)</f>
        <v>229</v>
      </c>
      <c r="I7">
        <f>SUMIF(Feuerwehren!$C:$C,A7,Feuerwehren!H:H)</f>
        <v>229</v>
      </c>
      <c r="J7">
        <f>SUMIF(Feuerwehren!$C:$C,A7,Feuerwehren!I:I)</f>
        <v>228</v>
      </c>
      <c r="K7">
        <f>SUMIF(Feuerwehren!$C:$C,A7,Feuerwehren!J:J)</f>
        <v>223</v>
      </c>
      <c r="L7">
        <f>SUMIF(Feuerwehren!$C:$C,A7,Feuerwehren!K:K)</f>
        <v>227</v>
      </c>
      <c r="M7">
        <f>SUMIF(Feuerwehren!$C:$C,A7,Feuerwehren!L:L)</f>
        <v>229</v>
      </c>
      <c r="N7">
        <f>SUMIF(Feuerwehren!$C:$C,A7,Feuerwehren!M:M)</f>
        <v>226</v>
      </c>
      <c r="O7">
        <f>SUMIF(Feuerwehren!$C:$C,A7,Feuerwehren!N:N)</f>
        <v>229</v>
      </c>
      <c r="P7">
        <f>SUMIF(Feuerwehren!$C:$C,A7,Feuerwehren!O:O)</f>
        <v>227</v>
      </c>
    </row>
    <row r="8" spans="1:16" x14ac:dyDescent="0.25">
      <c r="A8" t="s">
        <v>90</v>
      </c>
      <c r="B8">
        <f>VLOOKUP(A8,Tabelle2!$A:$D,2,FALSE)</f>
        <v>2066</v>
      </c>
      <c r="C8">
        <v>2</v>
      </c>
      <c r="D8">
        <f>VLOOKUP(A8,Tabelle2!$A:$D,3,FALSE)</f>
        <v>194.58</v>
      </c>
      <c r="E8">
        <v>4</v>
      </c>
      <c r="F8">
        <f>VLOOKUP(A8,Tabelle2!$A:$D,4,FALSE)</f>
        <v>11</v>
      </c>
      <c r="G8">
        <f>SUMIF(Feuerwehren!$C:$C,A8,Feuerwehren!F:F)</f>
        <v>152</v>
      </c>
      <c r="H8">
        <f>SUMIF(Feuerwehren!$C:$C,A8,Feuerwehren!G:G)</f>
        <v>150</v>
      </c>
      <c r="I8">
        <f>SUMIF(Feuerwehren!$C:$C,A8,Feuerwehren!H:H)</f>
        <v>143</v>
      </c>
      <c r="J8">
        <f>SUMIF(Feuerwehren!$C:$C,A8,Feuerwehren!I:I)</f>
        <v>147</v>
      </c>
      <c r="K8">
        <f>SUMIF(Feuerwehren!$C:$C,A8,Feuerwehren!J:J)</f>
        <v>141</v>
      </c>
      <c r="L8">
        <f>SUMIF(Feuerwehren!$C:$C,A8,Feuerwehren!K:K)</f>
        <v>137</v>
      </c>
      <c r="M8">
        <f>SUMIF(Feuerwehren!$C:$C,A8,Feuerwehren!L:L)</f>
        <v>133</v>
      </c>
      <c r="N8">
        <f>SUMIF(Feuerwehren!$C:$C,A8,Feuerwehren!M:M)</f>
        <v>141</v>
      </c>
      <c r="O8">
        <f>SUMIF(Feuerwehren!$C:$C,A8,Feuerwehren!N:N)</f>
        <v>138</v>
      </c>
      <c r="P8">
        <f>SUMIF(Feuerwehren!$C:$C,A8,Feuerwehren!O:O)</f>
        <v>138</v>
      </c>
    </row>
    <row r="9" spans="1:16" x14ac:dyDescent="0.25">
      <c r="A9" t="s">
        <v>256</v>
      </c>
      <c r="B9">
        <f>VLOOKUP(A9,Tabelle2!$A:$D,2,FALSE)</f>
        <v>6015</v>
      </c>
      <c r="C9">
        <v>4</v>
      </c>
      <c r="D9">
        <f>VLOOKUP(A9,Tabelle2!$A:$D,3,FALSE)</f>
        <v>187.28</v>
      </c>
      <c r="E9">
        <v>4</v>
      </c>
      <c r="F9">
        <f>VLOOKUP(A9,Tabelle2!$A:$D,4,FALSE)</f>
        <v>32</v>
      </c>
      <c r="G9">
        <f>SUMIF(Feuerwehren!$C:$C,A9,Feuerwehren!F:F)</f>
        <v>178</v>
      </c>
      <c r="H9">
        <f>SUMIF(Feuerwehren!$C:$C,A9,Feuerwehren!G:G)</f>
        <v>178</v>
      </c>
      <c r="I9">
        <f>SUMIF(Feuerwehren!$C:$C,A9,Feuerwehren!H:H)</f>
        <v>174</v>
      </c>
      <c r="J9">
        <f>SUMIF(Feuerwehren!$C:$C,A9,Feuerwehren!I:I)</f>
        <v>182</v>
      </c>
      <c r="K9">
        <f>SUMIF(Feuerwehren!$C:$C,A9,Feuerwehren!J:J)</f>
        <v>179</v>
      </c>
      <c r="L9">
        <f>SUMIF(Feuerwehren!$C:$C,A9,Feuerwehren!K:K)</f>
        <v>180</v>
      </c>
      <c r="M9">
        <f>SUMIF(Feuerwehren!$C:$C,A9,Feuerwehren!L:L)</f>
        <v>190</v>
      </c>
      <c r="N9">
        <f>SUMIF(Feuerwehren!$C:$C,A9,Feuerwehren!M:M)</f>
        <v>183</v>
      </c>
      <c r="O9">
        <f>SUMIF(Feuerwehren!$C:$C,A9,Feuerwehren!N:N)</f>
        <v>185</v>
      </c>
      <c r="P9">
        <f>SUMIF(Feuerwehren!$C:$C,A9,Feuerwehren!O:O)</f>
        <v>176</v>
      </c>
    </row>
    <row r="10" spans="1:16" x14ac:dyDescent="0.25">
      <c r="A10" t="s">
        <v>238</v>
      </c>
      <c r="B10">
        <f>VLOOKUP(A10,Tabelle2!$A:$D,2,FALSE)</f>
        <v>5517</v>
      </c>
      <c r="C10">
        <v>4</v>
      </c>
      <c r="D10">
        <f>VLOOKUP(A10,Tabelle2!$A:$D,3,FALSE)</f>
        <v>164.47</v>
      </c>
      <c r="E10">
        <v>4</v>
      </c>
      <c r="F10">
        <f>VLOOKUP(A10,Tabelle2!$A:$D,4,FALSE)</f>
        <v>34</v>
      </c>
      <c r="G10">
        <f>SUMIF(Feuerwehren!$C:$C,A10,Feuerwehren!F:F)</f>
        <v>254</v>
      </c>
      <c r="H10">
        <f>SUMIF(Feuerwehren!$C:$C,A10,Feuerwehren!G:G)</f>
        <v>243</v>
      </c>
      <c r="I10">
        <f>SUMIF(Feuerwehren!$C:$C,A10,Feuerwehren!H:H)</f>
        <v>235</v>
      </c>
      <c r="J10">
        <f>SUMIF(Feuerwehren!$C:$C,A10,Feuerwehren!I:I)</f>
        <v>237</v>
      </c>
      <c r="K10">
        <f>SUMIF(Feuerwehren!$C:$C,A10,Feuerwehren!J:J)</f>
        <v>238</v>
      </c>
      <c r="L10">
        <f>SUMIF(Feuerwehren!$C:$C,A10,Feuerwehren!K:K)</f>
        <v>243</v>
      </c>
      <c r="M10">
        <f>SUMIF(Feuerwehren!$C:$C,A10,Feuerwehren!L:L)</f>
        <v>242</v>
      </c>
      <c r="N10">
        <f>SUMIF(Feuerwehren!$C:$C,A10,Feuerwehren!M:M)</f>
        <v>233</v>
      </c>
      <c r="O10">
        <f>SUMIF(Feuerwehren!$C:$C,A10,Feuerwehren!N:N)</f>
        <v>234</v>
      </c>
      <c r="P10">
        <f>SUMIF(Feuerwehren!$C:$C,A10,Feuerwehren!O:O)</f>
        <v>230</v>
      </c>
    </row>
    <row r="11" spans="1:16" x14ac:dyDescent="0.25">
      <c r="A11" t="s">
        <v>247</v>
      </c>
      <c r="B11">
        <f>VLOOKUP(A11,Tabelle2!$A:$D,2,FALSE)</f>
        <v>3118</v>
      </c>
      <c r="C11">
        <v>3</v>
      </c>
      <c r="D11">
        <f>VLOOKUP(A11,Tabelle2!$A:$D,3,FALSE)</f>
        <v>161.34</v>
      </c>
      <c r="E11">
        <v>4</v>
      </c>
      <c r="F11">
        <f>VLOOKUP(A11,Tabelle2!$A:$D,4,FALSE)</f>
        <v>19</v>
      </c>
      <c r="G11">
        <f>SUMIF(Feuerwehren!$C:$C,A11,Feuerwehren!F:F)</f>
        <v>137</v>
      </c>
      <c r="H11">
        <f>SUMIF(Feuerwehren!$C:$C,A11,Feuerwehren!G:G)</f>
        <v>135</v>
      </c>
      <c r="I11">
        <f>SUMIF(Feuerwehren!$C:$C,A11,Feuerwehren!H:H)</f>
        <v>134</v>
      </c>
      <c r="J11">
        <f>SUMIF(Feuerwehren!$C:$C,A11,Feuerwehren!I:I)</f>
        <v>132</v>
      </c>
      <c r="K11">
        <f>SUMIF(Feuerwehren!$C:$C,A11,Feuerwehren!J:J)</f>
        <v>128</v>
      </c>
      <c r="L11">
        <f>SUMIF(Feuerwehren!$C:$C,A11,Feuerwehren!K:K)</f>
        <v>126</v>
      </c>
      <c r="M11">
        <f>SUMIF(Feuerwehren!$C:$C,A11,Feuerwehren!L:L)</f>
        <v>130</v>
      </c>
      <c r="N11">
        <f>SUMIF(Feuerwehren!$C:$C,A11,Feuerwehren!M:M)</f>
        <v>124</v>
      </c>
      <c r="O11">
        <f>SUMIF(Feuerwehren!$C:$C,A11,Feuerwehren!N:N)</f>
        <v>123</v>
      </c>
      <c r="P11">
        <f>SUMIF(Feuerwehren!$C:$C,A11,Feuerwehren!O:O)</f>
        <v>124</v>
      </c>
    </row>
    <row r="12" spans="1:16" x14ac:dyDescent="0.25">
      <c r="A12" t="s">
        <v>140</v>
      </c>
      <c r="B12">
        <f>VLOOKUP(A12,Tabelle2!$A:$D,2,FALSE)</f>
        <v>829</v>
      </c>
      <c r="C12">
        <v>1</v>
      </c>
      <c r="D12">
        <f>VLOOKUP(A12,Tabelle2!$A:$D,3,FALSE)</f>
        <v>143.80000000000001</v>
      </c>
      <c r="E12">
        <v>4</v>
      </c>
      <c r="F12">
        <f>VLOOKUP(A12,Tabelle2!$A:$D,4,FALSE)</f>
        <v>6</v>
      </c>
      <c r="G12">
        <f>SUMIF(Feuerwehren!$C:$C,A12,Feuerwehren!F:F)</f>
        <v>50</v>
      </c>
      <c r="H12">
        <f>SUMIF(Feuerwehren!$C:$C,A12,Feuerwehren!G:G)</f>
        <v>51</v>
      </c>
      <c r="I12">
        <f>SUMIF(Feuerwehren!$C:$C,A12,Feuerwehren!H:H)</f>
        <v>50</v>
      </c>
      <c r="J12">
        <f>SUMIF(Feuerwehren!$C:$C,A12,Feuerwehren!I:I)</f>
        <v>52</v>
      </c>
      <c r="K12">
        <f>SUMIF(Feuerwehren!$C:$C,A12,Feuerwehren!J:J)</f>
        <v>52</v>
      </c>
      <c r="L12">
        <f>SUMIF(Feuerwehren!$C:$C,A12,Feuerwehren!K:K)</f>
        <v>54</v>
      </c>
      <c r="M12">
        <f>SUMIF(Feuerwehren!$C:$C,A12,Feuerwehren!L:L)</f>
        <v>49</v>
      </c>
      <c r="N12">
        <f>SUMIF(Feuerwehren!$C:$C,A12,Feuerwehren!M:M)</f>
        <v>50</v>
      </c>
      <c r="O12">
        <f>SUMIF(Feuerwehren!$C:$C,A12,Feuerwehren!N:N)</f>
        <v>48</v>
      </c>
      <c r="P12">
        <f>SUMIF(Feuerwehren!$C:$C,A12,Feuerwehren!O:O)</f>
        <v>51</v>
      </c>
    </row>
    <row r="13" spans="1:16" x14ac:dyDescent="0.25">
      <c r="A13" t="s">
        <v>224</v>
      </c>
      <c r="B13">
        <f>VLOOKUP(A13,Tabelle2!$A:$D,2,FALSE)</f>
        <v>3090</v>
      </c>
      <c r="C13">
        <v>3</v>
      </c>
      <c r="D13">
        <f>VLOOKUP(A13,Tabelle2!$A:$D,3,FALSE)</f>
        <v>142</v>
      </c>
      <c r="E13">
        <v>4</v>
      </c>
      <c r="F13">
        <f>VLOOKUP(A13,Tabelle2!$A:$D,4,FALSE)</f>
        <v>22</v>
      </c>
      <c r="G13">
        <f>SUMIF(Feuerwehren!$C:$C,A13,Feuerwehren!F:F)</f>
        <v>134</v>
      </c>
      <c r="H13">
        <f>SUMIF(Feuerwehren!$C:$C,A13,Feuerwehren!G:G)</f>
        <v>134</v>
      </c>
      <c r="I13">
        <f>SUMIF(Feuerwehren!$C:$C,A13,Feuerwehren!H:H)</f>
        <v>141</v>
      </c>
      <c r="J13">
        <f>SUMIF(Feuerwehren!$C:$C,A13,Feuerwehren!I:I)</f>
        <v>135</v>
      </c>
      <c r="K13">
        <f>SUMIF(Feuerwehren!$C:$C,A13,Feuerwehren!J:J)</f>
        <v>134</v>
      </c>
      <c r="L13">
        <f>SUMIF(Feuerwehren!$C:$C,A13,Feuerwehren!K:K)</f>
        <v>130</v>
      </c>
      <c r="M13">
        <f>SUMIF(Feuerwehren!$C:$C,A13,Feuerwehren!L:L)</f>
        <v>131</v>
      </c>
      <c r="N13">
        <f>SUMIF(Feuerwehren!$C:$C,A13,Feuerwehren!M:M)</f>
        <v>136</v>
      </c>
      <c r="O13">
        <f>SUMIF(Feuerwehren!$C:$C,A13,Feuerwehren!N:N)</f>
        <v>134</v>
      </c>
      <c r="P13">
        <f>SUMIF(Feuerwehren!$C:$C,A13,Feuerwehren!O:O)</f>
        <v>136</v>
      </c>
    </row>
    <row r="14" spans="1:16" x14ac:dyDescent="0.25">
      <c r="A14" t="s">
        <v>167</v>
      </c>
      <c r="B14">
        <f>VLOOKUP(A14,Tabelle2!$A:$D,2,FALSE)</f>
        <v>1150</v>
      </c>
      <c r="C14">
        <v>1</v>
      </c>
      <c r="D14">
        <f>VLOOKUP(A14,Tabelle2!$A:$D,3,FALSE)</f>
        <v>140</v>
      </c>
      <c r="E14">
        <v>4</v>
      </c>
      <c r="F14">
        <f>VLOOKUP(A14,Tabelle2!$A:$D,4,FALSE)</f>
        <v>8</v>
      </c>
      <c r="G14">
        <f>SUMIF(Feuerwehren!$C:$C,A14,Feuerwehren!F:F)</f>
        <v>78</v>
      </c>
      <c r="H14">
        <f>SUMIF(Feuerwehren!$C:$C,A14,Feuerwehren!G:G)</f>
        <v>79</v>
      </c>
      <c r="I14">
        <f>SUMIF(Feuerwehren!$C:$C,A14,Feuerwehren!H:H)</f>
        <v>82</v>
      </c>
      <c r="J14">
        <f>SUMIF(Feuerwehren!$C:$C,A14,Feuerwehren!I:I)</f>
        <v>85</v>
      </c>
      <c r="K14">
        <f>SUMIF(Feuerwehren!$C:$C,A14,Feuerwehren!J:J)</f>
        <v>86</v>
      </c>
      <c r="L14">
        <f>SUMIF(Feuerwehren!$C:$C,A14,Feuerwehren!K:K)</f>
        <v>83</v>
      </c>
      <c r="M14">
        <f>SUMIF(Feuerwehren!$C:$C,A14,Feuerwehren!L:L)</f>
        <v>80</v>
      </c>
      <c r="N14">
        <f>SUMIF(Feuerwehren!$C:$C,A14,Feuerwehren!M:M)</f>
        <v>90</v>
      </c>
      <c r="O14">
        <f>SUMIF(Feuerwehren!$C:$C,A14,Feuerwehren!N:N)</f>
        <v>91</v>
      </c>
      <c r="P14">
        <f>SUMIF(Feuerwehren!$C:$C,A14,Feuerwehren!O:O)</f>
        <v>90</v>
      </c>
    </row>
    <row r="15" spans="1:16" x14ac:dyDescent="0.25">
      <c r="A15" t="s">
        <v>291</v>
      </c>
      <c r="B15">
        <f>VLOOKUP(A15,Tabelle2!$A:$D,2,FALSE)</f>
        <v>3346</v>
      </c>
      <c r="C15">
        <v>3</v>
      </c>
      <c r="D15">
        <f>VLOOKUP(A15,Tabelle2!$A:$D,3,FALSE)</f>
        <v>126.33</v>
      </c>
      <c r="E15">
        <v>4</v>
      </c>
      <c r="F15">
        <f>VLOOKUP(A15,Tabelle2!$A:$D,4,FALSE)</f>
        <v>26</v>
      </c>
      <c r="G15">
        <f>SUMIF(Feuerwehren!$C:$C,A15,Feuerwehren!F:F)</f>
        <v>141</v>
      </c>
      <c r="H15">
        <f>SUMIF(Feuerwehren!$C:$C,A15,Feuerwehren!G:G)</f>
        <v>140</v>
      </c>
      <c r="I15">
        <f>SUMIF(Feuerwehren!$C:$C,A15,Feuerwehren!H:H)</f>
        <v>134</v>
      </c>
      <c r="J15">
        <f>SUMIF(Feuerwehren!$C:$C,A15,Feuerwehren!I:I)</f>
        <v>131</v>
      </c>
      <c r="K15">
        <f>SUMIF(Feuerwehren!$C:$C,A15,Feuerwehren!J:J)</f>
        <v>122</v>
      </c>
      <c r="L15">
        <f>SUMIF(Feuerwehren!$C:$C,A15,Feuerwehren!K:K)</f>
        <v>125</v>
      </c>
      <c r="M15">
        <f>SUMIF(Feuerwehren!$C:$C,A15,Feuerwehren!L:L)</f>
        <v>122</v>
      </c>
      <c r="N15">
        <f>SUMIF(Feuerwehren!$C:$C,A15,Feuerwehren!M:M)</f>
        <v>120</v>
      </c>
      <c r="O15">
        <f>SUMIF(Feuerwehren!$C:$C,A15,Feuerwehren!N:N)</f>
        <v>120</v>
      </c>
      <c r="P15">
        <f>SUMIF(Feuerwehren!$C:$C,A15,Feuerwehren!O:O)</f>
        <v>124</v>
      </c>
    </row>
    <row r="16" spans="1:16" x14ac:dyDescent="0.25">
      <c r="A16" t="s">
        <v>347</v>
      </c>
      <c r="B16">
        <f>VLOOKUP(A16,Tabelle2!$A:$D,2,FALSE)</f>
        <v>2911</v>
      </c>
      <c r="C16">
        <v>3</v>
      </c>
      <c r="D16">
        <f>VLOOKUP(A16,Tabelle2!$A:$D,3,FALSE)</f>
        <v>120.92</v>
      </c>
      <c r="E16">
        <v>4</v>
      </c>
      <c r="F16">
        <f>VLOOKUP(A16,Tabelle2!$A:$D,4,FALSE)</f>
        <v>24</v>
      </c>
      <c r="G16">
        <f>SUMIF(Feuerwehren!$C:$C,A16,Feuerwehren!F:F)</f>
        <v>185</v>
      </c>
      <c r="H16">
        <f>SUMIF(Feuerwehren!$C:$C,A16,Feuerwehren!G:G)</f>
        <v>180</v>
      </c>
      <c r="I16">
        <f>SUMIF(Feuerwehren!$C:$C,A16,Feuerwehren!H:H)</f>
        <v>185</v>
      </c>
      <c r="J16">
        <f>SUMIF(Feuerwehren!$C:$C,A16,Feuerwehren!I:I)</f>
        <v>186</v>
      </c>
      <c r="K16">
        <f>SUMIF(Feuerwehren!$C:$C,A16,Feuerwehren!J:J)</f>
        <v>188</v>
      </c>
      <c r="L16">
        <f>SUMIF(Feuerwehren!$C:$C,A16,Feuerwehren!K:K)</f>
        <v>188</v>
      </c>
      <c r="M16">
        <f>SUMIF(Feuerwehren!$C:$C,A16,Feuerwehren!L:L)</f>
        <v>191</v>
      </c>
      <c r="N16">
        <f>SUMIF(Feuerwehren!$C:$C,A16,Feuerwehren!M:M)</f>
        <v>189</v>
      </c>
      <c r="O16">
        <f>SUMIF(Feuerwehren!$C:$C,A16,Feuerwehren!N:N)</f>
        <v>187</v>
      </c>
      <c r="P16">
        <f>SUMIF(Feuerwehren!$C:$C,A16,Feuerwehren!O:O)</f>
        <v>189</v>
      </c>
    </row>
    <row r="17" spans="1:16" x14ac:dyDescent="0.25">
      <c r="A17" t="s">
        <v>27</v>
      </c>
      <c r="B17">
        <f>VLOOKUP(A17,Tabelle2!$A:$D,2,FALSE)</f>
        <v>6881</v>
      </c>
      <c r="C17">
        <v>4</v>
      </c>
      <c r="D17">
        <f>VLOOKUP(A17,Tabelle2!$A:$D,3,FALSE)</f>
        <v>117.8</v>
      </c>
      <c r="E17">
        <v>4</v>
      </c>
      <c r="F17">
        <f>VLOOKUP(A17,Tabelle2!$A:$D,4,FALSE)</f>
        <v>58</v>
      </c>
      <c r="G17">
        <f>SUMIF(Feuerwehren!$C:$C,A17,Feuerwehren!F:F)</f>
        <v>256</v>
      </c>
      <c r="H17">
        <f>SUMIF(Feuerwehren!$C:$C,A17,Feuerwehren!G:G)</f>
        <v>248</v>
      </c>
      <c r="I17">
        <f>SUMIF(Feuerwehren!$C:$C,A17,Feuerwehren!H:H)</f>
        <v>248</v>
      </c>
      <c r="J17">
        <f>SUMIF(Feuerwehren!$C:$C,A17,Feuerwehren!I:I)</f>
        <v>248</v>
      </c>
      <c r="K17">
        <f>SUMIF(Feuerwehren!$C:$C,A17,Feuerwehren!J:J)</f>
        <v>255</v>
      </c>
      <c r="L17">
        <f>SUMIF(Feuerwehren!$C:$C,A17,Feuerwehren!K:K)</f>
        <v>260</v>
      </c>
      <c r="M17">
        <f>SUMIF(Feuerwehren!$C:$C,A17,Feuerwehren!L:L)</f>
        <v>256</v>
      </c>
      <c r="N17">
        <f>SUMIF(Feuerwehren!$C:$C,A17,Feuerwehren!M:M)</f>
        <v>257</v>
      </c>
      <c r="O17">
        <f>SUMIF(Feuerwehren!$C:$C,A17,Feuerwehren!N:N)</f>
        <v>254</v>
      </c>
      <c r="P17">
        <f>SUMIF(Feuerwehren!$C:$C,A17,Feuerwehren!O:O)</f>
        <v>257</v>
      </c>
    </row>
    <row r="18" spans="1:16" x14ac:dyDescent="0.25">
      <c r="A18" t="s">
        <v>135</v>
      </c>
      <c r="B18">
        <f>VLOOKUP(A18,Tabelle2!$A:$D,2,FALSE)</f>
        <v>6242</v>
      </c>
      <c r="C18">
        <v>4</v>
      </c>
      <c r="D18">
        <f>VLOOKUP(A18,Tabelle2!$A:$D,3,FALSE)</f>
        <v>115.2</v>
      </c>
      <c r="E18">
        <v>4</v>
      </c>
      <c r="F18">
        <f>VLOOKUP(A18,Tabelle2!$A:$D,4,FALSE)</f>
        <v>54</v>
      </c>
      <c r="G18">
        <f>SUMIF(Feuerwehren!$C:$C,A18,Feuerwehren!F:F)</f>
        <v>233</v>
      </c>
      <c r="H18">
        <f>SUMIF(Feuerwehren!$C:$C,A18,Feuerwehren!G:G)</f>
        <v>228</v>
      </c>
      <c r="I18">
        <f>SUMIF(Feuerwehren!$C:$C,A18,Feuerwehren!H:H)</f>
        <v>221</v>
      </c>
      <c r="J18">
        <f>SUMIF(Feuerwehren!$C:$C,A18,Feuerwehren!I:I)</f>
        <v>227</v>
      </c>
      <c r="K18">
        <f>SUMIF(Feuerwehren!$C:$C,A18,Feuerwehren!J:J)</f>
        <v>216</v>
      </c>
      <c r="L18">
        <f>SUMIF(Feuerwehren!$C:$C,A18,Feuerwehren!K:K)</f>
        <v>216</v>
      </c>
      <c r="M18">
        <f>SUMIF(Feuerwehren!$C:$C,A18,Feuerwehren!L:L)</f>
        <v>224</v>
      </c>
      <c r="N18">
        <f>SUMIF(Feuerwehren!$C:$C,A18,Feuerwehren!M:M)</f>
        <v>225</v>
      </c>
      <c r="O18">
        <f>SUMIF(Feuerwehren!$C:$C,A18,Feuerwehren!N:N)</f>
        <v>220</v>
      </c>
      <c r="P18">
        <f>SUMIF(Feuerwehren!$C:$C,A18,Feuerwehren!O:O)</f>
        <v>219</v>
      </c>
    </row>
    <row r="19" spans="1:16" x14ac:dyDescent="0.25">
      <c r="A19" t="s">
        <v>220</v>
      </c>
      <c r="B19">
        <f>VLOOKUP(A19,Tabelle2!$A:$D,2,FALSE)</f>
        <v>2252</v>
      </c>
      <c r="C19">
        <v>2</v>
      </c>
      <c r="D19">
        <f>VLOOKUP(A19,Tabelle2!$A:$D,3,FALSE)</f>
        <v>114.3</v>
      </c>
      <c r="E19">
        <v>4</v>
      </c>
      <c r="F19">
        <f>VLOOKUP(A19,Tabelle2!$A:$D,4,FALSE)</f>
        <v>20</v>
      </c>
      <c r="G19">
        <f>SUMIF(Feuerwehren!$C:$C,A19,Feuerwehren!F:F)</f>
        <v>86</v>
      </c>
      <c r="H19">
        <f>SUMIF(Feuerwehren!$C:$C,A19,Feuerwehren!G:G)</f>
        <v>82</v>
      </c>
      <c r="I19">
        <f>SUMIF(Feuerwehren!$C:$C,A19,Feuerwehren!H:H)</f>
        <v>81</v>
      </c>
      <c r="J19">
        <f>SUMIF(Feuerwehren!$C:$C,A19,Feuerwehren!I:I)</f>
        <v>81</v>
      </c>
      <c r="K19">
        <f>SUMIF(Feuerwehren!$C:$C,A19,Feuerwehren!J:J)</f>
        <v>81</v>
      </c>
      <c r="L19">
        <f>SUMIF(Feuerwehren!$C:$C,A19,Feuerwehren!K:K)</f>
        <v>79</v>
      </c>
      <c r="M19">
        <f>SUMIF(Feuerwehren!$C:$C,A19,Feuerwehren!L:L)</f>
        <v>78</v>
      </c>
      <c r="N19">
        <f>SUMIF(Feuerwehren!$C:$C,A19,Feuerwehren!M:M)</f>
        <v>79</v>
      </c>
      <c r="O19">
        <f>SUMIF(Feuerwehren!$C:$C,A19,Feuerwehren!N:N)</f>
        <v>78</v>
      </c>
      <c r="P19">
        <f>SUMIF(Feuerwehren!$C:$C,A19,Feuerwehren!O:O)</f>
        <v>80</v>
      </c>
    </row>
    <row r="20" spans="1:16" x14ac:dyDescent="0.25">
      <c r="A20" t="s">
        <v>11</v>
      </c>
      <c r="B20">
        <f>VLOOKUP(A20,Tabelle2!$A:$D,2,FALSE)</f>
        <v>3977</v>
      </c>
      <c r="C20">
        <v>4</v>
      </c>
      <c r="D20">
        <f>VLOOKUP(A20,Tabelle2!$A:$D,3,FALSE)</f>
        <v>112.02</v>
      </c>
      <c r="E20">
        <v>4</v>
      </c>
      <c r="F20">
        <f>VLOOKUP(A20,Tabelle2!$A:$D,4,FALSE)</f>
        <v>36</v>
      </c>
      <c r="G20">
        <f>SUMIF(Feuerwehren!$C:$C,A20,Feuerwehren!F:F)</f>
        <v>111</v>
      </c>
      <c r="H20">
        <f>SUMIF(Feuerwehren!$C:$C,A20,Feuerwehren!G:G)</f>
        <v>105</v>
      </c>
      <c r="I20">
        <f>SUMIF(Feuerwehren!$C:$C,A20,Feuerwehren!H:H)</f>
        <v>104</v>
      </c>
      <c r="J20">
        <f>SUMIF(Feuerwehren!$C:$C,A20,Feuerwehren!I:I)</f>
        <v>103</v>
      </c>
      <c r="K20">
        <f>SUMIF(Feuerwehren!$C:$C,A20,Feuerwehren!J:J)</f>
        <v>100</v>
      </c>
      <c r="L20">
        <f>SUMIF(Feuerwehren!$C:$C,A20,Feuerwehren!K:K)</f>
        <v>100</v>
      </c>
      <c r="M20">
        <f>SUMIF(Feuerwehren!$C:$C,A20,Feuerwehren!L:L)</f>
        <v>101</v>
      </c>
      <c r="N20">
        <f>SUMIF(Feuerwehren!$C:$C,A20,Feuerwehren!M:M)</f>
        <v>96</v>
      </c>
      <c r="O20">
        <f>SUMIF(Feuerwehren!$C:$C,A20,Feuerwehren!N:N)</f>
        <v>99</v>
      </c>
      <c r="P20">
        <f>SUMIF(Feuerwehren!$C:$C,A20,Feuerwehren!O:O)</f>
        <v>101</v>
      </c>
    </row>
    <row r="21" spans="1:16" x14ac:dyDescent="0.25">
      <c r="A21" t="s">
        <v>9</v>
      </c>
      <c r="B21">
        <f>VLOOKUP(A21,Tabelle2!$A:$D,2,FALSE)</f>
        <v>7966</v>
      </c>
      <c r="C21">
        <v>4</v>
      </c>
      <c r="D21">
        <f>VLOOKUP(A21,Tabelle2!$A:$D,3,FALSE)</f>
        <v>111</v>
      </c>
      <c r="E21">
        <v>4</v>
      </c>
      <c r="F21">
        <f>VLOOKUP(A21,Tabelle2!$A:$D,4,FALSE)</f>
        <v>72</v>
      </c>
      <c r="G21">
        <f>SUMIF(Feuerwehren!$C:$C,A21,Feuerwehren!F:F)</f>
        <v>309</v>
      </c>
      <c r="H21">
        <f>SUMIF(Feuerwehren!$C:$C,A21,Feuerwehren!G:G)</f>
        <v>300</v>
      </c>
      <c r="I21">
        <f>SUMIF(Feuerwehren!$C:$C,A21,Feuerwehren!H:H)</f>
        <v>298</v>
      </c>
      <c r="J21">
        <f>SUMIF(Feuerwehren!$C:$C,A21,Feuerwehren!I:I)</f>
        <v>303</v>
      </c>
      <c r="K21">
        <f>SUMIF(Feuerwehren!$C:$C,A21,Feuerwehren!J:J)</f>
        <v>299</v>
      </c>
      <c r="L21">
        <f>SUMIF(Feuerwehren!$C:$C,A21,Feuerwehren!K:K)</f>
        <v>314</v>
      </c>
      <c r="M21">
        <f>SUMIF(Feuerwehren!$C:$C,A21,Feuerwehren!L:L)</f>
        <v>310</v>
      </c>
      <c r="N21">
        <f>SUMIF(Feuerwehren!$C:$C,A21,Feuerwehren!M:M)</f>
        <v>309</v>
      </c>
      <c r="O21">
        <f>SUMIF(Feuerwehren!$C:$C,A21,Feuerwehren!N:N)</f>
        <v>304</v>
      </c>
      <c r="P21">
        <f>SUMIF(Feuerwehren!$C:$C,A21,Feuerwehren!O:O)</f>
        <v>301</v>
      </c>
    </row>
    <row r="22" spans="1:16" x14ac:dyDescent="0.25">
      <c r="A22" t="s">
        <v>262</v>
      </c>
      <c r="B22">
        <f>VLOOKUP(A22,Tabelle2!$A:$D,2,FALSE)</f>
        <v>3324</v>
      </c>
      <c r="C22">
        <v>3</v>
      </c>
      <c r="D22">
        <f>VLOOKUP(A22,Tabelle2!$A:$D,3,FALSE)</f>
        <v>110.51</v>
      </c>
      <c r="E22">
        <v>4</v>
      </c>
      <c r="F22">
        <f>VLOOKUP(A22,Tabelle2!$A:$D,4,FALSE)</f>
        <v>30</v>
      </c>
      <c r="G22">
        <f>SUMIF(Feuerwehren!$C:$C,A22,Feuerwehren!F:F)</f>
        <v>184</v>
      </c>
      <c r="H22">
        <f>SUMIF(Feuerwehren!$C:$C,A22,Feuerwehren!G:G)</f>
        <v>185</v>
      </c>
      <c r="I22">
        <f>SUMIF(Feuerwehren!$C:$C,A22,Feuerwehren!H:H)</f>
        <v>185</v>
      </c>
      <c r="J22">
        <f>SUMIF(Feuerwehren!$C:$C,A22,Feuerwehren!I:I)</f>
        <v>191</v>
      </c>
      <c r="K22">
        <f>SUMIF(Feuerwehren!$C:$C,A22,Feuerwehren!J:J)</f>
        <v>189</v>
      </c>
      <c r="L22">
        <f>SUMIF(Feuerwehren!$C:$C,A22,Feuerwehren!K:K)</f>
        <v>187</v>
      </c>
      <c r="M22">
        <f>SUMIF(Feuerwehren!$C:$C,A22,Feuerwehren!L:L)</f>
        <v>188</v>
      </c>
      <c r="N22">
        <f>SUMIF(Feuerwehren!$C:$C,A22,Feuerwehren!M:M)</f>
        <v>189</v>
      </c>
      <c r="O22">
        <f>SUMIF(Feuerwehren!$C:$C,A22,Feuerwehren!N:N)</f>
        <v>175</v>
      </c>
      <c r="P22">
        <f>SUMIF(Feuerwehren!$C:$C,A22,Feuerwehren!O:O)</f>
        <v>170</v>
      </c>
    </row>
    <row r="23" spans="1:16" x14ac:dyDescent="0.25">
      <c r="A23" t="s">
        <v>129</v>
      </c>
      <c r="B23">
        <f>VLOOKUP(A23,Tabelle2!$A:$D,2,FALSE)</f>
        <v>4094</v>
      </c>
      <c r="C23">
        <v>4</v>
      </c>
      <c r="D23">
        <f>VLOOKUP(A23,Tabelle2!$A:$D,3,FALSE)</f>
        <v>110.1</v>
      </c>
      <c r="E23">
        <v>4</v>
      </c>
      <c r="F23">
        <f>VLOOKUP(A23,Tabelle2!$A:$D,4,FALSE)</f>
        <v>37</v>
      </c>
      <c r="G23">
        <f>SUMIF(Feuerwehren!$C:$C,A23,Feuerwehren!F:F)</f>
        <v>228</v>
      </c>
      <c r="H23">
        <f>SUMIF(Feuerwehren!$C:$C,A23,Feuerwehren!G:G)</f>
        <v>214</v>
      </c>
      <c r="I23">
        <f>SUMIF(Feuerwehren!$C:$C,A23,Feuerwehren!H:H)</f>
        <v>211</v>
      </c>
      <c r="J23">
        <f>SUMIF(Feuerwehren!$C:$C,A23,Feuerwehren!I:I)</f>
        <v>212</v>
      </c>
      <c r="K23">
        <f>SUMIF(Feuerwehren!$C:$C,A23,Feuerwehren!J:J)</f>
        <v>213</v>
      </c>
      <c r="L23">
        <f>SUMIF(Feuerwehren!$C:$C,A23,Feuerwehren!K:K)</f>
        <v>209</v>
      </c>
      <c r="M23">
        <f>SUMIF(Feuerwehren!$C:$C,A23,Feuerwehren!L:L)</f>
        <v>206</v>
      </c>
      <c r="N23">
        <f>SUMIF(Feuerwehren!$C:$C,A23,Feuerwehren!M:M)</f>
        <v>210</v>
      </c>
      <c r="O23">
        <f>SUMIF(Feuerwehren!$C:$C,A23,Feuerwehren!N:N)</f>
        <v>199</v>
      </c>
      <c r="P23">
        <f>SUMIF(Feuerwehren!$C:$C,A23,Feuerwehren!O:O)</f>
        <v>201</v>
      </c>
    </row>
    <row r="24" spans="1:16" x14ac:dyDescent="0.25">
      <c r="A24" t="s">
        <v>304</v>
      </c>
      <c r="B24">
        <f>VLOOKUP(A24,Tabelle2!$A:$D,2,FALSE)</f>
        <v>2325</v>
      </c>
      <c r="C24">
        <v>2</v>
      </c>
      <c r="D24">
        <f>VLOOKUP(A24,Tabelle2!$A:$D,3,FALSE)</f>
        <v>108.95</v>
      </c>
      <c r="E24">
        <v>4</v>
      </c>
      <c r="F24">
        <f>VLOOKUP(A24,Tabelle2!$A:$D,4,FALSE)</f>
        <v>21</v>
      </c>
      <c r="G24">
        <f>SUMIF(Feuerwehren!$C:$C,A24,Feuerwehren!F:F)</f>
        <v>151</v>
      </c>
      <c r="H24">
        <f>SUMIF(Feuerwehren!$C:$C,A24,Feuerwehren!G:G)</f>
        <v>148</v>
      </c>
      <c r="I24">
        <f>SUMIF(Feuerwehren!$C:$C,A24,Feuerwehren!H:H)</f>
        <v>152</v>
      </c>
      <c r="J24">
        <f>SUMIF(Feuerwehren!$C:$C,A24,Feuerwehren!I:I)</f>
        <v>154</v>
      </c>
      <c r="K24">
        <f>SUMIF(Feuerwehren!$C:$C,A24,Feuerwehren!J:J)</f>
        <v>148</v>
      </c>
      <c r="L24">
        <f>SUMIF(Feuerwehren!$C:$C,A24,Feuerwehren!K:K)</f>
        <v>145</v>
      </c>
      <c r="M24">
        <f>SUMIF(Feuerwehren!$C:$C,A24,Feuerwehren!L:L)</f>
        <v>144</v>
      </c>
      <c r="N24">
        <f>SUMIF(Feuerwehren!$C:$C,A24,Feuerwehren!M:M)</f>
        <v>148</v>
      </c>
      <c r="O24">
        <f>SUMIF(Feuerwehren!$C:$C,A24,Feuerwehren!N:N)</f>
        <v>147</v>
      </c>
      <c r="P24">
        <f>SUMIF(Feuerwehren!$C:$C,A24,Feuerwehren!O:O)</f>
        <v>148</v>
      </c>
    </row>
    <row r="25" spans="1:16" x14ac:dyDescent="0.25">
      <c r="A25" t="s">
        <v>254</v>
      </c>
      <c r="B25">
        <f>VLOOKUP(A25,Tabelle2!$A:$D,2,FALSE)</f>
        <v>1421</v>
      </c>
      <c r="C25">
        <v>1</v>
      </c>
      <c r="D25">
        <f>VLOOKUP(A25,Tabelle2!$A:$D,3,FALSE)</f>
        <v>104.52</v>
      </c>
      <c r="E25">
        <v>4</v>
      </c>
      <c r="F25">
        <f>VLOOKUP(A25,Tabelle2!$A:$D,4,FALSE)</f>
        <v>14</v>
      </c>
      <c r="G25">
        <f>SUMIF(Feuerwehren!$C:$C,A25,Feuerwehren!F:F)</f>
        <v>80</v>
      </c>
      <c r="H25">
        <f>SUMIF(Feuerwehren!$C:$C,A25,Feuerwehren!G:G)</f>
        <v>81</v>
      </c>
      <c r="I25">
        <f>SUMIF(Feuerwehren!$C:$C,A25,Feuerwehren!H:H)</f>
        <v>81</v>
      </c>
      <c r="J25">
        <f>SUMIF(Feuerwehren!$C:$C,A25,Feuerwehren!I:I)</f>
        <v>80</v>
      </c>
      <c r="K25">
        <f>SUMIF(Feuerwehren!$C:$C,A25,Feuerwehren!J:J)</f>
        <v>81</v>
      </c>
      <c r="L25">
        <f>SUMIF(Feuerwehren!$C:$C,A25,Feuerwehren!K:K)</f>
        <v>80</v>
      </c>
      <c r="M25">
        <f>SUMIF(Feuerwehren!$C:$C,A25,Feuerwehren!L:L)</f>
        <v>81</v>
      </c>
      <c r="N25">
        <f>SUMIF(Feuerwehren!$C:$C,A25,Feuerwehren!M:M)</f>
        <v>82</v>
      </c>
      <c r="O25">
        <f>SUMIF(Feuerwehren!$C:$C,A25,Feuerwehren!N:N)</f>
        <v>84</v>
      </c>
      <c r="P25">
        <f>SUMIF(Feuerwehren!$C:$C,A25,Feuerwehren!O:O)</f>
        <v>91</v>
      </c>
    </row>
    <row r="26" spans="1:16" x14ac:dyDescent="0.25">
      <c r="A26" t="s">
        <v>217</v>
      </c>
      <c r="B26">
        <f>VLOOKUP(A26,Tabelle2!$A:$D,2,FALSE)</f>
        <v>2667</v>
      </c>
      <c r="C26">
        <v>3</v>
      </c>
      <c r="D26">
        <f>VLOOKUP(A26,Tabelle2!$A:$D,3,FALSE)</f>
        <v>95.29</v>
      </c>
      <c r="E26">
        <v>4</v>
      </c>
      <c r="F26">
        <f>VLOOKUP(A26,Tabelle2!$A:$D,4,FALSE)</f>
        <v>28</v>
      </c>
      <c r="G26">
        <f>SUMIF(Feuerwehren!$C:$C,A26,Feuerwehren!F:F)</f>
        <v>205</v>
      </c>
      <c r="H26">
        <f>SUMIF(Feuerwehren!$C:$C,A26,Feuerwehren!G:G)</f>
        <v>204</v>
      </c>
      <c r="I26">
        <f>SUMIF(Feuerwehren!$C:$C,A26,Feuerwehren!H:H)</f>
        <v>211</v>
      </c>
      <c r="J26">
        <f>SUMIF(Feuerwehren!$C:$C,A26,Feuerwehren!I:I)</f>
        <v>213</v>
      </c>
      <c r="K26">
        <f>SUMIF(Feuerwehren!$C:$C,A26,Feuerwehren!J:J)</f>
        <v>211</v>
      </c>
      <c r="L26">
        <f>SUMIF(Feuerwehren!$C:$C,A26,Feuerwehren!K:K)</f>
        <v>217</v>
      </c>
      <c r="M26">
        <f>SUMIF(Feuerwehren!$C:$C,A26,Feuerwehren!L:L)</f>
        <v>222</v>
      </c>
      <c r="N26">
        <f>SUMIF(Feuerwehren!$C:$C,A26,Feuerwehren!M:M)</f>
        <v>224</v>
      </c>
      <c r="O26">
        <f>SUMIF(Feuerwehren!$C:$C,A26,Feuerwehren!N:N)</f>
        <v>223</v>
      </c>
      <c r="P26">
        <f>SUMIF(Feuerwehren!$C:$C,A26,Feuerwehren!O:O)</f>
        <v>226</v>
      </c>
    </row>
    <row r="27" spans="1:16" x14ac:dyDescent="0.25">
      <c r="A27" t="s">
        <v>305</v>
      </c>
      <c r="B27">
        <f>VLOOKUP(A27,Tabelle2!$A:$D,2,FALSE)</f>
        <v>654</v>
      </c>
      <c r="C27">
        <v>1</v>
      </c>
      <c r="D27">
        <f>VLOOKUP(A27,Tabelle2!$A:$D,3,FALSE)</f>
        <v>89.26</v>
      </c>
      <c r="E27">
        <v>4</v>
      </c>
      <c r="F27">
        <f>VLOOKUP(A27,Tabelle2!$A:$D,4,FALSE)</f>
        <v>7</v>
      </c>
      <c r="G27">
        <f>SUMIF(Feuerwehren!$C:$C,A27,Feuerwehren!F:F)</f>
        <v>48</v>
      </c>
      <c r="H27">
        <f>SUMIF(Feuerwehren!$C:$C,A27,Feuerwehren!G:G)</f>
        <v>45</v>
      </c>
      <c r="I27">
        <f>SUMIF(Feuerwehren!$C:$C,A27,Feuerwehren!H:H)</f>
        <v>45</v>
      </c>
      <c r="J27">
        <f>SUMIF(Feuerwehren!$C:$C,A27,Feuerwehren!I:I)</f>
        <v>47</v>
      </c>
      <c r="K27">
        <f>SUMIF(Feuerwehren!$C:$C,A27,Feuerwehren!J:J)</f>
        <v>44</v>
      </c>
      <c r="L27">
        <f>SUMIF(Feuerwehren!$C:$C,A27,Feuerwehren!K:K)</f>
        <v>46</v>
      </c>
      <c r="M27">
        <f>SUMIF(Feuerwehren!$C:$C,A27,Feuerwehren!L:L)</f>
        <v>46</v>
      </c>
      <c r="N27">
        <f>SUMIF(Feuerwehren!$C:$C,A27,Feuerwehren!M:M)</f>
        <v>48</v>
      </c>
      <c r="O27">
        <f>SUMIF(Feuerwehren!$C:$C,A27,Feuerwehren!N:N)</f>
        <v>47</v>
      </c>
      <c r="P27">
        <f>SUMIF(Feuerwehren!$C:$C,A27,Feuerwehren!O:O)</f>
        <v>50</v>
      </c>
    </row>
    <row r="28" spans="1:16" x14ac:dyDescent="0.25">
      <c r="A28" t="s">
        <v>109</v>
      </c>
      <c r="B28">
        <f>VLOOKUP(A28,Tabelle2!$A:$D,2,FALSE)</f>
        <v>3569</v>
      </c>
      <c r="C28">
        <v>3</v>
      </c>
      <c r="D28">
        <f>VLOOKUP(A28,Tabelle2!$A:$D,3,FALSE)</f>
        <v>88.3</v>
      </c>
      <c r="E28">
        <v>4</v>
      </c>
      <c r="F28">
        <f>VLOOKUP(A28,Tabelle2!$A:$D,4,FALSE)</f>
        <v>40</v>
      </c>
      <c r="G28">
        <f>SUMIF(Feuerwehren!$C:$C,A28,Feuerwehren!F:F)</f>
        <v>101</v>
      </c>
      <c r="H28">
        <f>SUMIF(Feuerwehren!$C:$C,A28,Feuerwehren!G:G)</f>
        <v>103</v>
      </c>
      <c r="I28">
        <f>SUMIF(Feuerwehren!$C:$C,A28,Feuerwehren!H:H)</f>
        <v>96</v>
      </c>
      <c r="J28">
        <f>SUMIF(Feuerwehren!$C:$C,A28,Feuerwehren!I:I)</f>
        <v>100</v>
      </c>
      <c r="K28">
        <f>SUMIF(Feuerwehren!$C:$C,A28,Feuerwehren!J:J)</f>
        <v>100</v>
      </c>
      <c r="L28">
        <f>SUMIF(Feuerwehren!$C:$C,A28,Feuerwehren!K:K)</f>
        <v>101</v>
      </c>
      <c r="M28">
        <f>SUMIF(Feuerwehren!$C:$C,A28,Feuerwehren!L:L)</f>
        <v>100</v>
      </c>
      <c r="N28">
        <f>SUMIF(Feuerwehren!$C:$C,A28,Feuerwehren!M:M)</f>
        <v>92</v>
      </c>
      <c r="O28">
        <f>SUMIF(Feuerwehren!$C:$C,A28,Feuerwehren!N:N)</f>
        <v>92</v>
      </c>
      <c r="P28">
        <f>SUMIF(Feuerwehren!$C:$C,A28,Feuerwehren!O:O)</f>
        <v>95</v>
      </c>
    </row>
    <row r="29" spans="1:16" x14ac:dyDescent="0.25">
      <c r="A29" t="s">
        <v>267</v>
      </c>
      <c r="B29">
        <f>VLOOKUP(A29,Tabelle2!$A:$D,2,FALSE)</f>
        <v>545</v>
      </c>
      <c r="C29">
        <v>1</v>
      </c>
      <c r="D29">
        <f>VLOOKUP(A29,Tabelle2!$A:$D,3,FALSE)</f>
        <v>86.49</v>
      </c>
      <c r="E29">
        <v>4</v>
      </c>
      <c r="F29">
        <f>VLOOKUP(A29,Tabelle2!$A:$D,4,FALSE)</f>
        <v>6</v>
      </c>
      <c r="G29">
        <f>SUMIF(Feuerwehren!$C:$C,A29,Feuerwehren!F:F)</f>
        <v>40</v>
      </c>
      <c r="H29">
        <f>SUMIF(Feuerwehren!$C:$C,A29,Feuerwehren!G:G)</f>
        <v>39</v>
      </c>
      <c r="I29">
        <f>SUMIF(Feuerwehren!$C:$C,A29,Feuerwehren!H:H)</f>
        <v>30</v>
      </c>
      <c r="J29">
        <f>SUMIF(Feuerwehren!$C:$C,A29,Feuerwehren!I:I)</f>
        <v>34</v>
      </c>
      <c r="K29">
        <f>SUMIF(Feuerwehren!$C:$C,A29,Feuerwehren!J:J)</f>
        <v>34</v>
      </c>
      <c r="L29">
        <f>SUMIF(Feuerwehren!$C:$C,A29,Feuerwehren!K:K)</f>
        <v>33</v>
      </c>
      <c r="M29">
        <f>SUMIF(Feuerwehren!$C:$C,A29,Feuerwehren!L:L)</f>
        <v>34</v>
      </c>
      <c r="N29">
        <f>SUMIF(Feuerwehren!$C:$C,A29,Feuerwehren!M:M)</f>
        <v>34</v>
      </c>
      <c r="O29">
        <f>SUMIF(Feuerwehren!$C:$C,A29,Feuerwehren!N:N)</f>
        <v>36</v>
      </c>
      <c r="P29">
        <f>SUMIF(Feuerwehren!$C:$C,A29,Feuerwehren!O:O)</f>
        <v>36</v>
      </c>
    </row>
    <row r="30" spans="1:16" x14ac:dyDescent="0.25">
      <c r="A30" t="s">
        <v>174</v>
      </c>
      <c r="B30">
        <f>VLOOKUP(A30,Tabelle2!$A:$D,2,FALSE)</f>
        <v>22572</v>
      </c>
      <c r="C30">
        <v>4</v>
      </c>
      <c r="D30">
        <f>VLOOKUP(A30,Tabelle2!$A:$D,3,FALSE)</f>
        <v>84.87</v>
      </c>
      <c r="E30">
        <v>3</v>
      </c>
      <c r="F30">
        <f>VLOOKUP(A30,Tabelle2!$A:$D,4,FALSE)</f>
        <v>266</v>
      </c>
      <c r="G30">
        <f>SUMIF(Feuerwehren!$C:$C,A30,Feuerwehren!F:F)</f>
        <v>384</v>
      </c>
      <c r="H30">
        <f>SUMIF(Feuerwehren!$C:$C,A30,Feuerwehren!G:G)</f>
        <v>385</v>
      </c>
      <c r="I30">
        <f>SUMIF(Feuerwehren!$C:$C,A30,Feuerwehren!H:H)</f>
        <v>385</v>
      </c>
      <c r="J30">
        <f>SUMIF(Feuerwehren!$C:$C,A30,Feuerwehren!I:I)</f>
        <v>374</v>
      </c>
      <c r="K30">
        <f>SUMIF(Feuerwehren!$C:$C,A30,Feuerwehren!J:J)</f>
        <v>371</v>
      </c>
      <c r="L30">
        <f>SUMIF(Feuerwehren!$C:$C,A30,Feuerwehren!K:K)</f>
        <v>368</v>
      </c>
      <c r="M30">
        <f>SUMIF(Feuerwehren!$C:$C,A30,Feuerwehren!L:L)</f>
        <v>369</v>
      </c>
      <c r="N30">
        <f>SUMIF(Feuerwehren!$C:$C,A30,Feuerwehren!M:M)</f>
        <v>359</v>
      </c>
      <c r="O30">
        <f>SUMIF(Feuerwehren!$C:$C,A30,Feuerwehren!N:N)</f>
        <v>353</v>
      </c>
      <c r="P30">
        <f>SUMIF(Feuerwehren!$C:$C,A30,Feuerwehren!O:O)</f>
        <v>350</v>
      </c>
    </row>
    <row r="31" spans="1:16" x14ac:dyDescent="0.25">
      <c r="A31" t="s">
        <v>190</v>
      </c>
      <c r="B31">
        <f>VLOOKUP(A31,Tabelle2!$A:$D,2,FALSE)</f>
        <v>3161</v>
      </c>
      <c r="C31">
        <v>3</v>
      </c>
      <c r="D31">
        <f>VLOOKUP(A31,Tabelle2!$A:$D,3,FALSE)</f>
        <v>84.12</v>
      </c>
      <c r="E31">
        <v>3</v>
      </c>
      <c r="F31">
        <f>VLOOKUP(A31,Tabelle2!$A:$D,4,FALSE)</f>
        <v>38</v>
      </c>
      <c r="G31">
        <f>SUMIF(Feuerwehren!$C:$C,A31,Feuerwehren!F:F)</f>
        <v>155</v>
      </c>
      <c r="H31">
        <f>SUMIF(Feuerwehren!$C:$C,A31,Feuerwehren!G:G)</f>
        <v>153</v>
      </c>
      <c r="I31">
        <f>SUMIF(Feuerwehren!$C:$C,A31,Feuerwehren!H:H)</f>
        <v>150</v>
      </c>
      <c r="J31">
        <f>SUMIF(Feuerwehren!$C:$C,A31,Feuerwehren!I:I)</f>
        <v>150</v>
      </c>
      <c r="K31">
        <f>SUMIF(Feuerwehren!$C:$C,A31,Feuerwehren!J:J)</f>
        <v>151</v>
      </c>
      <c r="L31">
        <f>SUMIF(Feuerwehren!$C:$C,A31,Feuerwehren!K:K)</f>
        <v>157</v>
      </c>
      <c r="M31">
        <f>SUMIF(Feuerwehren!$C:$C,A31,Feuerwehren!L:L)</f>
        <v>149</v>
      </c>
      <c r="N31">
        <f>SUMIF(Feuerwehren!$C:$C,A31,Feuerwehren!M:M)</f>
        <v>146</v>
      </c>
      <c r="O31">
        <f>SUMIF(Feuerwehren!$C:$C,A31,Feuerwehren!N:N)</f>
        <v>144</v>
      </c>
      <c r="P31">
        <f>SUMIF(Feuerwehren!$C:$C,A31,Feuerwehren!O:O)</f>
        <v>146</v>
      </c>
    </row>
    <row r="32" spans="1:16" x14ac:dyDescent="0.25">
      <c r="A32" t="s">
        <v>235</v>
      </c>
      <c r="B32">
        <f>VLOOKUP(A32,Tabelle2!$A:$D,2,FALSE)</f>
        <v>3471</v>
      </c>
      <c r="C32">
        <v>3</v>
      </c>
      <c r="D32">
        <f>VLOOKUP(A32,Tabelle2!$A:$D,3,FALSE)</f>
        <v>82.94</v>
      </c>
      <c r="E32">
        <v>3</v>
      </c>
      <c r="F32">
        <f>VLOOKUP(A32,Tabelle2!$A:$D,4,FALSE)</f>
        <v>42</v>
      </c>
      <c r="G32">
        <f>SUMIF(Feuerwehren!$C:$C,A32,Feuerwehren!F:F)</f>
        <v>159</v>
      </c>
      <c r="H32">
        <f>SUMIF(Feuerwehren!$C:$C,A32,Feuerwehren!G:G)</f>
        <v>162</v>
      </c>
      <c r="I32">
        <f>SUMIF(Feuerwehren!$C:$C,A32,Feuerwehren!H:H)</f>
        <v>161</v>
      </c>
      <c r="J32">
        <f>SUMIF(Feuerwehren!$C:$C,A32,Feuerwehren!I:I)</f>
        <v>159</v>
      </c>
      <c r="K32">
        <f>SUMIF(Feuerwehren!$C:$C,A32,Feuerwehren!J:J)</f>
        <v>153</v>
      </c>
      <c r="L32">
        <f>SUMIF(Feuerwehren!$C:$C,A32,Feuerwehren!K:K)</f>
        <v>149</v>
      </c>
      <c r="M32">
        <f>SUMIF(Feuerwehren!$C:$C,A32,Feuerwehren!L:L)</f>
        <v>152</v>
      </c>
      <c r="N32">
        <f>SUMIF(Feuerwehren!$C:$C,A32,Feuerwehren!M:M)</f>
        <v>149</v>
      </c>
      <c r="O32">
        <f>SUMIF(Feuerwehren!$C:$C,A32,Feuerwehren!N:N)</f>
        <v>151</v>
      </c>
      <c r="P32">
        <f>SUMIF(Feuerwehren!$C:$C,A32,Feuerwehren!O:O)</f>
        <v>149</v>
      </c>
    </row>
    <row r="33" spans="1:16" x14ac:dyDescent="0.25">
      <c r="A33" t="s">
        <v>340</v>
      </c>
      <c r="B33">
        <f>VLOOKUP(A33,Tabelle2!$A:$D,2,FALSE)</f>
        <v>2571</v>
      </c>
      <c r="C33">
        <v>2</v>
      </c>
      <c r="D33">
        <f>VLOOKUP(A33,Tabelle2!$A:$D,3,FALSE)</f>
        <v>81.099999999999994</v>
      </c>
      <c r="E33">
        <v>3</v>
      </c>
      <c r="F33">
        <f>VLOOKUP(A33,Tabelle2!$A:$D,4,FALSE)</f>
        <v>32</v>
      </c>
      <c r="G33">
        <f>SUMIF(Feuerwehren!$C:$C,A33,Feuerwehren!F:F)</f>
        <v>128</v>
      </c>
      <c r="H33">
        <f>SUMIF(Feuerwehren!$C:$C,A33,Feuerwehren!G:G)</f>
        <v>131</v>
      </c>
      <c r="I33">
        <f>SUMIF(Feuerwehren!$C:$C,A33,Feuerwehren!H:H)</f>
        <v>125</v>
      </c>
      <c r="J33">
        <f>SUMIF(Feuerwehren!$C:$C,A33,Feuerwehren!I:I)</f>
        <v>132</v>
      </c>
      <c r="K33">
        <f>SUMIF(Feuerwehren!$C:$C,A33,Feuerwehren!J:J)</f>
        <v>144</v>
      </c>
      <c r="L33">
        <f>SUMIF(Feuerwehren!$C:$C,A33,Feuerwehren!K:K)</f>
        <v>141</v>
      </c>
      <c r="M33">
        <f>SUMIF(Feuerwehren!$C:$C,A33,Feuerwehren!L:L)</f>
        <v>140</v>
      </c>
      <c r="N33">
        <f>SUMIF(Feuerwehren!$C:$C,A33,Feuerwehren!M:M)</f>
        <v>139</v>
      </c>
      <c r="O33">
        <f>SUMIF(Feuerwehren!$C:$C,A33,Feuerwehren!N:N)</f>
        <v>134</v>
      </c>
      <c r="P33">
        <f>SUMIF(Feuerwehren!$C:$C,A33,Feuerwehren!O:O)</f>
        <v>133</v>
      </c>
    </row>
    <row r="34" spans="1:16" x14ac:dyDescent="0.25">
      <c r="A34" t="s">
        <v>297</v>
      </c>
      <c r="B34">
        <f>VLOOKUP(A34,Tabelle2!$A:$D,2,FALSE)</f>
        <v>1879</v>
      </c>
      <c r="C34">
        <v>2</v>
      </c>
      <c r="D34">
        <f>VLOOKUP(A34,Tabelle2!$A:$D,3,FALSE)</f>
        <v>80.88</v>
      </c>
      <c r="E34">
        <v>3</v>
      </c>
      <c r="F34">
        <f>VLOOKUP(A34,Tabelle2!$A:$D,4,FALSE)</f>
        <v>23</v>
      </c>
      <c r="G34">
        <f>SUMIF(Feuerwehren!$C:$C,A34,Feuerwehren!F:F)</f>
        <v>75</v>
      </c>
      <c r="H34">
        <f>SUMIF(Feuerwehren!$C:$C,A34,Feuerwehren!G:G)</f>
        <v>75</v>
      </c>
      <c r="I34">
        <f>SUMIF(Feuerwehren!$C:$C,A34,Feuerwehren!H:H)</f>
        <v>72</v>
      </c>
      <c r="J34">
        <f>SUMIF(Feuerwehren!$C:$C,A34,Feuerwehren!I:I)</f>
        <v>70</v>
      </c>
      <c r="K34">
        <f>SUMIF(Feuerwehren!$C:$C,A34,Feuerwehren!J:J)</f>
        <v>68</v>
      </c>
      <c r="L34">
        <f>SUMIF(Feuerwehren!$C:$C,A34,Feuerwehren!K:K)</f>
        <v>69</v>
      </c>
      <c r="M34">
        <f>SUMIF(Feuerwehren!$C:$C,A34,Feuerwehren!L:L)</f>
        <v>69</v>
      </c>
      <c r="N34">
        <f>SUMIF(Feuerwehren!$C:$C,A34,Feuerwehren!M:M)</f>
        <v>71</v>
      </c>
      <c r="O34">
        <f>SUMIF(Feuerwehren!$C:$C,A34,Feuerwehren!N:N)</f>
        <v>66</v>
      </c>
      <c r="P34">
        <f>SUMIF(Feuerwehren!$C:$C,A34,Feuerwehren!O:O)</f>
        <v>60</v>
      </c>
    </row>
    <row r="35" spans="1:16" x14ac:dyDescent="0.25">
      <c r="A35" t="s">
        <v>294</v>
      </c>
      <c r="B35">
        <f>VLOOKUP(A35,Tabelle2!$A:$D,2,FALSE)</f>
        <v>3349</v>
      </c>
      <c r="C35">
        <v>3</v>
      </c>
      <c r="D35">
        <f>VLOOKUP(A35,Tabelle2!$A:$D,3,FALSE)</f>
        <v>80.099999999999994</v>
      </c>
      <c r="E35">
        <v>3</v>
      </c>
      <c r="F35">
        <f>VLOOKUP(A35,Tabelle2!$A:$D,4,FALSE)</f>
        <v>42</v>
      </c>
      <c r="G35">
        <f>SUMIF(Feuerwehren!$C:$C,A35,Feuerwehren!F:F)</f>
        <v>153</v>
      </c>
      <c r="H35">
        <f>SUMIF(Feuerwehren!$C:$C,A35,Feuerwehren!G:G)</f>
        <v>146</v>
      </c>
      <c r="I35">
        <f>SUMIF(Feuerwehren!$C:$C,A35,Feuerwehren!H:H)</f>
        <v>153</v>
      </c>
      <c r="J35">
        <f>SUMIF(Feuerwehren!$C:$C,A35,Feuerwehren!I:I)</f>
        <v>153</v>
      </c>
      <c r="K35">
        <f>SUMIF(Feuerwehren!$C:$C,A35,Feuerwehren!J:J)</f>
        <v>152</v>
      </c>
      <c r="L35">
        <f>SUMIF(Feuerwehren!$C:$C,A35,Feuerwehren!K:K)</f>
        <v>160</v>
      </c>
      <c r="M35">
        <f>SUMIF(Feuerwehren!$C:$C,A35,Feuerwehren!L:L)</f>
        <v>156</v>
      </c>
      <c r="N35">
        <f>SUMIF(Feuerwehren!$C:$C,A35,Feuerwehren!M:M)</f>
        <v>153</v>
      </c>
      <c r="O35">
        <f>SUMIF(Feuerwehren!$C:$C,A35,Feuerwehren!N:N)</f>
        <v>160</v>
      </c>
      <c r="P35">
        <f>SUMIF(Feuerwehren!$C:$C,A35,Feuerwehren!O:O)</f>
        <v>157</v>
      </c>
    </row>
    <row r="36" spans="1:16" x14ac:dyDescent="0.25">
      <c r="A36" t="s">
        <v>137</v>
      </c>
      <c r="B36">
        <f>VLOOKUP(A36,Tabelle2!$A:$D,2,FALSE)</f>
        <v>5198</v>
      </c>
      <c r="C36">
        <v>4</v>
      </c>
      <c r="D36">
        <f>VLOOKUP(A36,Tabelle2!$A:$D,3,FALSE)</f>
        <v>78.8</v>
      </c>
      <c r="E36">
        <v>3</v>
      </c>
      <c r="F36">
        <f>VLOOKUP(A36,Tabelle2!$A:$D,4,FALSE)</f>
        <v>66</v>
      </c>
      <c r="G36">
        <f>SUMIF(Feuerwehren!$C:$C,A36,Feuerwehren!F:F)</f>
        <v>188</v>
      </c>
      <c r="H36">
        <f>SUMIF(Feuerwehren!$C:$C,A36,Feuerwehren!G:G)</f>
        <v>188</v>
      </c>
      <c r="I36">
        <f>SUMIF(Feuerwehren!$C:$C,A36,Feuerwehren!H:H)</f>
        <v>188</v>
      </c>
      <c r="J36">
        <f>SUMIF(Feuerwehren!$C:$C,A36,Feuerwehren!I:I)</f>
        <v>189</v>
      </c>
      <c r="K36">
        <f>SUMIF(Feuerwehren!$C:$C,A36,Feuerwehren!J:J)</f>
        <v>190</v>
      </c>
      <c r="L36">
        <f>SUMIF(Feuerwehren!$C:$C,A36,Feuerwehren!K:K)</f>
        <v>199</v>
      </c>
      <c r="M36">
        <f>SUMIF(Feuerwehren!$C:$C,A36,Feuerwehren!L:L)</f>
        <v>199</v>
      </c>
      <c r="N36">
        <f>SUMIF(Feuerwehren!$C:$C,A36,Feuerwehren!M:M)</f>
        <v>194</v>
      </c>
      <c r="O36">
        <f>SUMIF(Feuerwehren!$C:$C,A36,Feuerwehren!N:N)</f>
        <v>197</v>
      </c>
      <c r="P36">
        <f>SUMIF(Feuerwehren!$C:$C,A36,Feuerwehren!O:O)</f>
        <v>195</v>
      </c>
    </row>
    <row r="37" spans="1:16" x14ac:dyDescent="0.25">
      <c r="A37" t="s">
        <v>242</v>
      </c>
      <c r="B37">
        <f>VLOOKUP(A37,Tabelle2!$A:$D,2,FALSE)</f>
        <v>1754</v>
      </c>
      <c r="C37">
        <v>2</v>
      </c>
      <c r="D37">
        <f>VLOOKUP(A37,Tabelle2!$A:$D,3,FALSE)</f>
        <v>76.34</v>
      </c>
      <c r="E37">
        <v>3</v>
      </c>
      <c r="F37">
        <f>VLOOKUP(A37,Tabelle2!$A:$D,4,FALSE)</f>
        <v>23</v>
      </c>
      <c r="G37">
        <f>SUMIF(Feuerwehren!$C:$C,A37,Feuerwehren!F:F)</f>
        <v>136</v>
      </c>
      <c r="H37">
        <f>SUMIF(Feuerwehren!$C:$C,A37,Feuerwehren!G:G)</f>
        <v>137</v>
      </c>
      <c r="I37">
        <f>SUMIF(Feuerwehren!$C:$C,A37,Feuerwehren!H:H)</f>
        <v>134</v>
      </c>
      <c r="J37">
        <f>SUMIF(Feuerwehren!$C:$C,A37,Feuerwehren!I:I)</f>
        <v>130</v>
      </c>
      <c r="K37">
        <f>SUMIF(Feuerwehren!$C:$C,A37,Feuerwehren!J:J)</f>
        <v>131</v>
      </c>
      <c r="L37">
        <f>SUMIF(Feuerwehren!$C:$C,A37,Feuerwehren!K:K)</f>
        <v>131</v>
      </c>
      <c r="M37">
        <f>SUMIF(Feuerwehren!$C:$C,A37,Feuerwehren!L:L)</f>
        <v>131</v>
      </c>
      <c r="N37">
        <f>SUMIF(Feuerwehren!$C:$C,A37,Feuerwehren!M:M)</f>
        <v>134</v>
      </c>
      <c r="O37">
        <f>SUMIF(Feuerwehren!$C:$C,A37,Feuerwehren!N:N)</f>
        <v>133</v>
      </c>
      <c r="P37">
        <f>SUMIF(Feuerwehren!$C:$C,A37,Feuerwehren!O:O)</f>
        <v>134</v>
      </c>
    </row>
    <row r="38" spans="1:16" x14ac:dyDescent="0.25">
      <c r="A38" t="s">
        <v>188</v>
      </c>
      <c r="B38">
        <f>VLOOKUP(A38,Tabelle2!$A:$D,2,FALSE)</f>
        <v>1555</v>
      </c>
      <c r="C38">
        <v>2</v>
      </c>
      <c r="D38">
        <f>VLOOKUP(A38,Tabelle2!$A:$D,3,FALSE)</f>
        <v>74.2</v>
      </c>
      <c r="E38">
        <v>3</v>
      </c>
      <c r="F38">
        <f>VLOOKUP(A38,Tabelle2!$A:$D,4,FALSE)</f>
        <v>21</v>
      </c>
      <c r="G38">
        <f>SUMIF(Feuerwehren!$C:$C,A38,Feuerwehren!F:F)</f>
        <v>55</v>
      </c>
      <c r="H38">
        <f>SUMIF(Feuerwehren!$C:$C,A38,Feuerwehren!G:G)</f>
        <v>54</v>
      </c>
      <c r="I38">
        <f>SUMIF(Feuerwehren!$C:$C,A38,Feuerwehren!H:H)</f>
        <v>54</v>
      </c>
      <c r="J38">
        <f>SUMIF(Feuerwehren!$C:$C,A38,Feuerwehren!I:I)</f>
        <v>52</v>
      </c>
      <c r="K38">
        <f>SUMIF(Feuerwehren!$C:$C,A38,Feuerwehren!J:J)</f>
        <v>52</v>
      </c>
      <c r="L38">
        <f>SUMIF(Feuerwehren!$C:$C,A38,Feuerwehren!K:K)</f>
        <v>53</v>
      </c>
      <c r="M38">
        <f>SUMIF(Feuerwehren!$C:$C,A38,Feuerwehren!L:L)</f>
        <v>54</v>
      </c>
      <c r="N38">
        <f>SUMIF(Feuerwehren!$C:$C,A38,Feuerwehren!M:M)</f>
        <v>45</v>
      </c>
      <c r="O38">
        <f>SUMIF(Feuerwehren!$C:$C,A38,Feuerwehren!N:N)</f>
        <v>49</v>
      </c>
      <c r="P38">
        <f>SUMIF(Feuerwehren!$C:$C,A38,Feuerwehren!O:O)</f>
        <v>50</v>
      </c>
    </row>
    <row r="39" spans="1:16" x14ac:dyDescent="0.25">
      <c r="A39" t="s">
        <v>195</v>
      </c>
      <c r="B39">
        <f>VLOOKUP(A39,Tabelle2!$A:$D,2,FALSE)</f>
        <v>4794</v>
      </c>
      <c r="C39">
        <v>4</v>
      </c>
      <c r="D39">
        <f>VLOOKUP(A39,Tabelle2!$A:$D,3,FALSE)</f>
        <v>70.099999999999994</v>
      </c>
      <c r="E39">
        <v>3</v>
      </c>
      <c r="F39">
        <f>VLOOKUP(A39,Tabelle2!$A:$D,4,FALSE)</f>
        <v>68</v>
      </c>
      <c r="G39">
        <f>SUMIF(Feuerwehren!$C:$C,A39,Feuerwehren!F:F)</f>
        <v>151</v>
      </c>
      <c r="H39">
        <f>SUMIF(Feuerwehren!$C:$C,A39,Feuerwehren!G:G)</f>
        <v>149</v>
      </c>
      <c r="I39">
        <f>SUMIF(Feuerwehren!$C:$C,A39,Feuerwehren!H:H)</f>
        <v>148</v>
      </c>
      <c r="J39">
        <f>SUMIF(Feuerwehren!$C:$C,A39,Feuerwehren!I:I)</f>
        <v>147</v>
      </c>
      <c r="K39">
        <f>SUMIF(Feuerwehren!$C:$C,A39,Feuerwehren!J:J)</f>
        <v>146</v>
      </c>
      <c r="L39">
        <f>SUMIF(Feuerwehren!$C:$C,A39,Feuerwehren!K:K)</f>
        <v>147</v>
      </c>
      <c r="M39">
        <f>SUMIF(Feuerwehren!$C:$C,A39,Feuerwehren!L:L)</f>
        <v>146</v>
      </c>
      <c r="N39">
        <f>SUMIF(Feuerwehren!$C:$C,A39,Feuerwehren!M:M)</f>
        <v>141</v>
      </c>
      <c r="O39">
        <f>SUMIF(Feuerwehren!$C:$C,A39,Feuerwehren!N:N)</f>
        <v>141</v>
      </c>
      <c r="P39">
        <f>SUMIF(Feuerwehren!$C:$C,A39,Feuerwehren!O:O)</f>
        <v>142</v>
      </c>
    </row>
    <row r="40" spans="1:16" x14ac:dyDescent="0.25">
      <c r="A40" t="s">
        <v>93</v>
      </c>
      <c r="B40">
        <f>VLOOKUP(A40,Tabelle2!$A:$D,2,FALSE)</f>
        <v>5889</v>
      </c>
      <c r="C40">
        <v>4</v>
      </c>
      <c r="D40">
        <f>VLOOKUP(A40,Tabelle2!$A:$D,3,FALSE)</f>
        <v>67</v>
      </c>
      <c r="E40">
        <v>3</v>
      </c>
      <c r="F40">
        <f>VLOOKUP(A40,Tabelle2!$A:$D,4,FALSE)</f>
        <v>88</v>
      </c>
      <c r="G40">
        <f>SUMIF(Feuerwehren!$C:$C,A40,Feuerwehren!F:F)</f>
        <v>123</v>
      </c>
      <c r="H40">
        <f>SUMIF(Feuerwehren!$C:$C,A40,Feuerwehren!G:G)</f>
        <v>124</v>
      </c>
      <c r="I40">
        <f>SUMIF(Feuerwehren!$C:$C,A40,Feuerwehren!H:H)</f>
        <v>126</v>
      </c>
      <c r="J40">
        <f>SUMIF(Feuerwehren!$C:$C,A40,Feuerwehren!I:I)</f>
        <v>129</v>
      </c>
      <c r="K40">
        <f>SUMIF(Feuerwehren!$C:$C,A40,Feuerwehren!J:J)</f>
        <v>128</v>
      </c>
      <c r="L40">
        <f>SUMIF(Feuerwehren!$C:$C,A40,Feuerwehren!K:K)</f>
        <v>134</v>
      </c>
      <c r="M40">
        <f>SUMIF(Feuerwehren!$C:$C,A40,Feuerwehren!L:L)</f>
        <v>132</v>
      </c>
      <c r="N40">
        <f>SUMIF(Feuerwehren!$C:$C,A40,Feuerwehren!M:M)</f>
        <v>133</v>
      </c>
      <c r="O40">
        <f>SUMIF(Feuerwehren!$C:$C,A40,Feuerwehren!N:N)</f>
        <v>129</v>
      </c>
      <c r="P40">
        <f>SUMIF(Feuerwehren!$C:$C,A40,Feuerwehren!O:O)</f>
        <v>123</v>
      </c>
    </row>
    <row r="41" spans="1:16" x14ac:dyDescent="0.25">
      <c r="A41" t="s">
        <v>1</v>
      </c>
      <c r="B41">
        <f>VLOOKUP(A41,Tabelle2!$A:$D,2,FALSE)</f>
        <v>3074</v>
      </c>
      <c r="C41">
        <v>3</v>
      </c>
      <c r="D41">
        <f>VLOOKUP(A41,Tabelle2!$A:$D,3,FALSE)</f>
        <v>66.849999999999994</v>
      </c>
      <c r="E41">
        <v>3</v>
      </c>
      <c r="F41">
        <f>VLOOKUP(A41,Tabelle2!$A:$D,4,FALSE)</f>
        <v>46</v>
      </c>
      <c r="G41">
        <f>SUMIF(Feuerwehren!$C:$C,A41,Feuerwehren!F:F)</f>
        <v>163</v>
      </c>
      <c r="H41">
        <f>SUMIF(Feuerwehren!$C:$C,A41,Feuerwehren!G:G)</f>
        <v>157</v>
      </c>
      <c r="I41">
        <f>SUMIF(Feuerwehren!$C:$C,A41,Feuerwehren!H:H)</f>
        <v>160</v>
      </c>
      <c r="J41">
        <f>SUMIF(Feuerwehren!$C:$C,A41,Feuerwehren!I:I)</f>
        <v>161</v>
      </c>
      <c r="K41">
        <f>SUMIF(Feuerwehren!$C:$C,A41,Feuerwehren!J:J)</f>
        <v>166</v>
      </c>
      <c r="L41">
        <f>SUMIF(Feuerwehren!$C:$C,A41,Feuerwehren!K:K)</f>
        <v>164</v>
      </c>
      <c r="M41">
        <f>SUMIF(Feuerwehren!$C:$C,A41,Feuerwehren!L:L)</f>
        <v>157</v>
      </c>
      <c r="N41">
        <f>SUMIF(Feuerwehren!$C:$C,A41,Feuerwehren!M:M)</f>
        <v>151</v>
      </c>
      <c r="O41">
        <f>SUMIF(Feuerwehren!$C:$C,A41,Feuerwehren!N:N)</f>
        <v>153</v>
      </c>
      <c r="P41">
        <f>SUMIF(Feuerwehren!$C:$C,A41,Feuerwehren!O:O)</f>
        <v>155</v>
      </c>
    </row>
    <row r="42" spans="1:16" x14ac:dyDescent="0.25">
      <c r="A42" t="s">
        <v>313</v>
      </c>
      <c r="B42">
        <f>VLOOKUP(A42,Tabelle2!$A:$D,2,FALSE)</f>
        <v>1656</v>
      </c>
      <c r="C42">
        <v>2</v>
      </c>
      <c r="D42">
        <f>VLOOKUP(A42,Tabelle2!$A:$D,3,FALSE)</f>
        <v>63.19</v>
      </c>
      <c r="E42">
        <v>3</v>
      </c>
      <c r="F42">
        <f>VLOOKUP(A42,Tabelle2!$A:$D,4,FALSE)</f>
        <v>26</v>
      </c>
      <c r="G42">
        <f>SUMIF(Feuerwehren!$C:$C,A42,Feuerwehren!F:F)</f>
        <v>99</v>
      </c>
      <c r="H42">
        <f>SUMIF(Feuerwehren!$C:$C,A42,Feuerwehren!G:G)</f>
        <v>96</v>
      </c>
      <c r="I42">
        <f>SUMIF(Feuerwehren!$C:$C,A42,Feuerwehren!H:H)</f>
        <v>97</v>
      </c>
      <c r="J42">
        <f>SUMIF(Feuerwehren!$C:$C,A42,Feuerwehren!I:I)</f>
        <v>97</v>
      </c>
      <c r="K42">
        <f>SUMIF(Feuerwehren!$C:$C,A42,Feuerwehren!J:J)</f>
        <v>94</v>
      </c>
      <c r="L42">
        <f>SUMIF(Feuerwehren!$C:$C,A42,Feuerwehren!K:K)</f>
        <v>89</v>
      </c>
      <c r="M42">
        <f>SUMIF(Feuerwehren!$C:$C,A42,Feuerwehren!L:L)</f>
        <v>86</v>
      </c>
      <c r="N42">
        <f>SUMIF(Feuerwehren!$C:$C,A42,Feuerwehren!M:M)</f>
        <v>82</v>
      </c>
      <c r="O42">
        <f>SUMIF(Feuerwehren!$C:$C,A42,Feuerwehren!N:N)</f>
        <v>82</v>
      </c>
      <c r="P42">
        <f>SUMIF(Feuerwehren!$C:$C,A42,Feuerwehren!O:O)</f>
        <v>85</v>
      </c>
    </row>
    <row r="43" spans="1:16" x14ac:dyDescent="0.25">
      <c r="A43" t="s">
        <v>111</v>
      </c>
      <c r="B43">
        <f>VLOOKUP(A43,Tabelle2!$A:$D,2,FALSE)</f>
        <v>1541</v>
      </c>
      <c r="C43">
        <v>2</v>
      </c>
      <c r="D43">
        <f>VLOOKUP(A43,Tabelle2!$A:$D,3,FALSE)</f>
        <v>63</v>
      </c>
      <c r="E43">
        <v>3</v>
      </c>
      <c r="F43">
        <f>VLOOKUP(A43,Tabelle2!$A:$D,4,FALSE)</f>
        <v>24</v>
      </c>
      <c r="G43">
        <f>SUMIF(Feuerwehren!$C:$C,A43,Feuerwehren!F:F)</f>
        <v>49</v>
      </c>
      <c r="H43">
        <f>SUMIF(Feuerwehren!$C:$C,A43,Feuerwehren!G:G)</f>
        <v>44</v>
      </c>
      <c r="I43">
        <f>SUMIF(Feuerwehren!$C:$C,A43,Feuerwehren!H:H)</f>
        <v>44</v>
      </c>
      <c r="J43">
        <f>SUMIF(Feuerwehren!$C:$C,A43,Feuerwehren!I:I)</f>
        <v>43</v>
      </c>
      <c r="K43">
        <f>SUMIF(Feuerwehren!$C:$C,A43,Feuerwehren!J:J)</f>
        <v>45</v>
      </c>
      <c r="L43">
        <f>SUMIF(Feuerwehren!$C:$C,A43,Feuerwehren!K:K)</f>
        <v>44</v>
      </c>
      <c r="M43">
        <f>SUMIF(Feuerwehren!$C:$C,A43,Feuerwehren!L:L)</f>
        <v>44</v>
      </c>
      <c r="N43">
        <f>SUMIF(Feuerwehren!$C:$C,A43,Feuerwehren!M:M)</f>
        <v>45</v>
      </c>
      <c r="O43">
        <f>SUMIF(Feuerwehren!$C:$C,A43,Feuerwehren!N:N)</f>
        <v>45</v>
      </c>
      <c r="P43">
        <f>SUMIF(Feuerwehren!$C:$C,A43,Feuerwehren!O:O)</f>
        <v>47</v>
      </c>
    </row>
    <row r="44" spans="1:16" x14ac:dyDescent="0.25">
      <c r="A44" t="s">
        <v>183</v>
      </c>
      <c r="B44">
        <f>VLOOKUP(A44,Tabelle2!$A:$D,2,FALSE)</f>
        <v>1005</v>
      </c>
      <c r="C44">
        <v>1</v>
      </c>
      <c r="D44">
        <f>VLOOKUP(A44,Tabelle2!$A:$D,3,FALSE)</f>
        <v>61.74</v>
      </c>
      <c r="E44">
        <v>3</v>
      </c>
      <c r="F44">
        <f>VLOOKUP(A44,Tabelle2!$A:$D,4,FALSE)</f>
        <v>16</v>
      </c>
      <c r="G44">
        <f>SUMIF(Feuerwehren!$C:$C,A44,Feuerwehren!F:F)</f>
        <v>50</v>
      </c>
      <c r="H44">
        <f>SUMIF(Feuerwehren!$C:$C,A44,Feuerwehren!G:G)</f>
        <v>50</v>
      </c>
      <c r="I44">
        <f>SUMIF(Feuerwehren!$C:$C,A44,Feuerwehren!H:H)</f>
        <v>51</v>
      </c>
      <c r="J44">
        <f>SUMIF(Feuerwehren!$C:$C,A44,Feuerwehren!I:I)</f>
        <v>46</v>
      </c>
      <c r="K44">
        <f>SUMIF(Feuerwehren!$C:$C,A44,Feuerwehren!J:J)</f>
        <v>48</v>
      </c>
      <c r="L44">
        <f>SUMIF(Feuerwehren!$C:$C,A44,Feuerwehren!K:K)</f>
        <v>48</v>
      </c>
      <c r="M44">
        <f>SUMIF(Feuerwehren!$C:$C,A44,Feuerwehren!L:L)</f>
        <v>52</v>
      </c>
      <c r="N44">
        <f>SUMIF(Feuerwehren!$C:$C,A44,Feuerwehren!M:M)</f>
        <v>53</v>
      </c>
      <c r="O44">
        <f>SUMIF(Feuerwehren!$C:$C,A44,Feuerwehren!N:N)</f>
        <v>55</v>
      </c>
      <c r="P44">
        <f>SUMIF(Feuerwehren!$C:$C,A44,Feuerwehren!O:O)</f>
        <v>51</v>
      </c>
    </row>
    <row r="45" spans="1:16" x14ac:dyDescent="0.25">
      <c r="A45" t="s">
        <v>248</v>
      </c>
      <c r="B45">
        <f>VLOOKUP(A45,Tabelle2!$A:$D,2,FALSE)</f>
        <v>3298</v>
      </c>
      <c r="C45">
        <v>3</v>
      </c>
      <c r="D45">
        <f>VLOOKUP(A45,Tabelle2!$A:$D,3,FALSE)</f>
        <v>60.34</v>
      </c>
      <c r="E45">
        <v>3</v>
      </c>
      <c r="F45">
        <f>VLOOKUP(A45,Tabelle2!$A:$D,4,FALSE)</f>
        <v>55</v>
      </c>
      <c r="G45">
        <f>SUMIF(Feuerwehren!$C:$C,A45,Feuerwehren!F:F)</f>
        <v>130</v>
      </c>
      <c r="H45">
        <f>SUMIF(Feuerwehren!$C:$C,A45,Feuerwehren!G:G)</f>
        <v>132</v>
      </c>
      <c r="I45">
        <f>SUMIF(Feuerwehren!$C:$C,A45,Feuerwehren!H:H)</f>
        <v>139</v>
      </c>
      <c r="J45">
        <f>SUMIF(Feuerwehren!$C:$C,A45,Feuerwehren!I:I)</f>
        <v>142</v>
      </c>
      <c r="K45">
        <f>SUMIF(Feuerwehren!$C:$C,A45,Feuerwehren!J:J)</f>
        <v>145</v>
      </c>
      <c r="L45">
        <f>SUMIF(Feuerwehren!$C:$C,A45,Feuerwehren!K:K)</f>
        <v>134</v>
      </c>
      <c r="M45">
        <f>SUMIF(Feuerwehren!$C:$C,A45,Feuerwehren!L:L)</f>
        <v>138</v>
      </c>
      <c r="N45">
        <f>SUMIF(Feuerwehren!$C:$C,A45,Feuerwehren!M:M)</f>
        <v>140</v>
      </c>
      <c r="O45">
        <f>SUMIF(Feuerwehren!$C:$C,A45,Feuerwehren!N:N)</f>
        <v>134</v>
      </c>
      <c r="P45">
        <f>SUMIF(Feuerwehren!$C:$C,A45,Feuerwehren!O:O)</f>
        <v>141</v>
      </c>
    </row>
    <row r="46" spans="1:16" x14ac:dyDescent="0.25">
      <c r="A46" t="s">
        <v>14</v>
      </c>
      <c r="B46">
        <f>VLOOKUP(A46,Tabelle2!$A:$D,2,FALSE)</f>
        <v>14932</v>
      </c>
      <c r="C46">
        <v>4</v>
      </c>
      <c r="D46">
        <f>VLOOKUP(A46,Tabelle2!$A:$D,3,FALSE)</f>
        <v>59.69</v>
      </c>
      <c r="E46">
        <v>3</v>
      </c>
      <c r="F46">
        <f>VLOOKUP(A46,Tabelle2!$A:$D,4,FALSE)</f>
        <v>250</v>
      </c>
      <c r="G46">
        <f>SUMIF(Feuerwehren!$C:$C,A46,Feuerwehren!F:F)</f>
        <v>306</v>
      </c>
      <c r="H46">
        <f>SUMIF(Feuerwehren!$C:$C,A46,Feuerwehren!G:G)</f>
        <v>302</v>
      </c>
      <c r="I46">
        <f>SUMIF(Feuerwehren!$C:$C,A46,Feuerwehren!H:H)</f>
        <v>312</v>
      </c>
      <c r="J46">
        <f>SUMIF(Feuerwehren!$C:$C,A46,Feuerwehren!I:I)</f>
        <v>317</v>
      </c>
      <c r="K46">
        <f>SUMIF(Feuerwehren!$C:$C,A46,Feuerwehren!J:J)</f>
        <v>317</v>
      </c>
      <c r="L46">
        <f>SUMIF(Feuerwehren!$C:$C,A46,Feuerwehren!K:K)</f>
        <v>322</v>
      </c>
      <c r="M46">
        <f>SUMIF(Feuerwehren!$C:$C,A46,Feuerwehren!L:L)</f>
        <v>319</v>
      </c>
      <c r="N46">
        <f>SUMIF(Feuerwehren!$C:$C,A46,Feuerwehren!M:M)</f>
        <v>314</v>
      </c>
      <c r="O46">
        <f>SUMIF(Feuerwehren!$C:$C,A46,Feuerwehren!N:N)</f>
        <v>323</v>
      </c>
      <c r="P46">
        <f>SUMIF(Feuerwehren!$C:$C,A46,Feuerwehren!O:O)</f>
        <v>317</v>
      </c>
    </row>
    <row r="47" spans="1:16" x14ac:dyDescent="0.25">
      <c r="A47" t="s">
        <v>95</v>
      </c>
      <c r="B47">
        <f>VLOOKUP(A47,Tabelle2!$A:$D,2,FALSE)</f>
        <v>3815</v>
      </c>
      <c r="C47">
        <v>4</v>
      </c>
      <c r="D47">
        <f>VLOOKUP(A47,Tabelle2!$A:$D,3,FALSE)</f>
        <v>55.4</v>
      </c>
      <c r="E47">
        <v>3</v>
      </c>
      <c r="F47">
        <f>VLOOKUP(A47,Tabelle2!$A:$D,4,FALSE)</f>
        <v>69</v>
      </c>
      <c r="G47">
        <f>SUMIF(Feuerwehren!$C:$C,A47,Feuerwehren!F:F)</f>
        <v>111</v>
      </c>
      <c r="H47">
        <f>SUMIF(Feuerwehren!$C:$C,A47,Feuerwehren!G:G)</f>
        <v>112</v>
      </c>
      <c r="I47">
        <f>SUMIF(Feuerwehren!$C:$C,A47,Feuerwehren!H:H)</f>
        <v>118</v>
      </c>
      <c r="J47">
        <f>SUMIF(Feuerwehren!$C:$C,A47,Feuerwehren!I:I)</f>
        <v>117</v>
      </c>
      <c r="K47">
        <f>SUMIF(Feuerwehren!$C:$C,A47,Feuerwehren!J:J)</f>
        <v>118</v>
      </c>
      <c r="L47">
        <f>SUMIF(Feuerwehren!$C:$C,A47,Feuerwehren!K:K)</f>
        <v>117</v>
      </c>
      <c r="M47">
        <f>SUMIF(Feuerwehren!$C:$C,A47,Feuerwehren!L:L)</f>
        <v>120</v>
      </c>
      <c r="N47">
        <f>SUMIF(Feuerwehren!$C:$C,A47,Feuerwehren!M:M)</f>
        <v>124</v>
      </c>
      <c r="O47">
        <f>SUMIF(Feuerwehren!$C:$C,A47,Feuerwehren!N:N)</f>
        <v>125</v>
      </c>
      <c r="P47">
        <f>SUMIF(Feuerwehren!$C:$C,A47,Feuerwehren!O:O)</f>
        <v>119</v>
      </c>
    </row>
    <row r="48" spans="1:16" x14ac:dyDescent="0.25">
      <c r="A48" t="s">
        <v>72</v>
      </c>
      <c r="B48">
        <f>VLOOKUP(A48,Tabelle2!$A:$D,2,FALSE)</f>
        <v>2586</v>
      </c>
      <c r="C48">
        <v>2</v>
      </c>
      <c r="D48">
        <f>VLOOKUP(A48,Tabelle2!$A:$D,3,FALSE)</f>
        <v>53.27</v>
      </c>
      <c r="E48">
        <v>3</v>
      </c>
      <c r="F48">
        <f>VLOOKUP(A48,Tabelle2!$A:$D,4,FALSE)</f>
        <v>49</v>
      </c>
      <c r="G48">
        <f>SUMIF(Feuerwehren!$C:$C,A48,Feuerwehren!F:F)</f>
        <v>58</v>
      </c>
      <c r="H48">
        <f>SUMIF(Feuerwehren!$C:$C,A48,Feuerwehren!G:G)</f>
        <v>62</v>
      </c>
      <c r="I48">
        <f>SUMIF(Feuerwehren!$C:$C,A48,Feuerwehren!H:H)</f>
        <v>62</v>
      </c>
      <c r="J48">
        <f>SUMIF(Feuerwehren!$C:$C,A48,Feuerwehren!I:I)</f>
        <v>63</v>
      </c>
      <c r="K48">
        <f>SUMIF(Feuerwehren!$C:$C,A48,Feuerwehren!J:J)</f>
        <v>65</v>
      </c>
      <c r="L48">
        <f>SUMIF(Feuerwehren!$C:$C,A48,Feuerwehren!K:K)</f>
        <v>65</v>
      </c>
      <c r="M48">
        <f>SUMIF(Feuerwehren!$C:$C,A48,Feuerwehren!L:L)</f>
        <v>65</v>
      </c>
      <c r="N48">
        <f>SUMIF(Feuerwehren!$C:$C,A48,Feuerwehren!M:M)</f>
        <v>60</v>
      </c>
      <c r="O48">
        <f>SUMIF(Feuerwehren!$C:$C,A48,Feuerwehren!N:N)</f>
        <v>60</v>
      </c>
      <c r="P48">
        <f>SUMIF(Feuerwehren!$C:$C,A48,Feuerwehren!O:O)</f>
        <v>59</v>
      </c>
    </row>
    <row r="49" spans="1:16" x14ac:dyDescent="0.25">
      <c r="A49" t="s">
        <v>343</v>
      </c>
      <c r="B49">
        <f>VLOOKUP(A49,Tabelle2!$A:$D,2,FALSE)</f>
        <v>2286</v>
      </c>
      <c r="C49">
        <v>2</v>
      </c>
      <c r="D49">
        <f>VLOOKUP(A49,Tabelle2!$A:$D,3,FALSE)</f>
        <v>53</v>
      </c>
      <c r="E49">
        <v>3</v>
      </c>
      <c r="F49">
        <f>VLOOKUP(A49,Tabelle2!$A:$D,4,FALSE)</f>
        <v>43</v>
      </c>
      <c r="G49">
        <f>SUMIF(Feuerwehren!$C:$C,A49,Feuerwehren!F:F)</f>
        <v>131</v>
      </c>
      <c r="H49">
        <f>SUMIF(Feuerwehren!$C:$C,A49,Feuerwehren!G:G)</f>
        <v>130</v>
      </c>
      <c r="I49">
        <f>SUMIF(Feuerwehren!$C:$C,A49,Feuerwehren!H:H)</f>
        <v>128</v>
      </c>
      <c r="J49">
        <f>SUMIF(Feuerwehren!$C:$C,A49,Feuerwehren!I:I)</f>
        <v>128</v>
      </c>
      <c r="K49">
        <f>SUMIF(Feuerwehren!$C:$C,A49,Feuerwehren!J:J)</f>
        <v>129</v>
      </c>
      <c r="L49">
        <f>SUMIF(Feuerwehren!$C:$C,A49,Feuerwehren!K:K)</f>
        <v>131</v>
      </c>
      <c r="M49">
        <f>SUMIF(Feuerwehren!$C:$C,A49,Feuerwehren!L:L)</f>
        <v>133</v>
      </c>
      <c r="N49">
        <f>SUMIF(Feuerwehren!$C:$C,A49,Feuerwehren!M:M)</f>
        <v>133</v>
      </c>
      <c r="O49">
        <f>SUMIF(Feuerwehren!$C:$C,A49,Feuerwehren!N:N)</f>
        <v>136</v>
      </c>
      <c r="P49">
        <f>SUMIF(Feuerwehren!$C:$C,A49,Feuerwehren!O:O)</f>
        <v>136</v>
      </c>
    </row>
    <row r="50" spans="1:16" x14ac:dyDescent="0.25">
      <c r="A50" t="s">
        <v>2</v>
      </c>
      <c r="B50">
        <f>VLOOKUP(A50,Tabelle2!$A:$D,2,FALSE)</f>
        <v>107407</v>
      </c>
      <c r="C50">
        <v>4</v>
      </c>
      <c r="D50">
        <f>VLOOKUP(A50,Tabelle2!$A:$D,3,FALSE)</f>
        <v>52.3</v>
      </c>
      <c r="E50">
        <v>3</v>
      </c>
      <c r="F50">
        <f>VLOOKUP(A50,Tabelle2!$A:$D,4,FALSE)</f>
        <v>2054</v>
      </c>
      <c r="G50">
        <f>SUMIF(Feuerwehren!$C:$C,A50,Feuerwehren!F:F)</f>
        <v>150</v>
      </c>
      <c r="H50">
        <f>SUMIF(Feuerwehren!$C:$C,A50,Feuerwehren!G:G)</f>
        <v>149</v>
      </c>
      <c r="I50">
        <f>SUMIF(Feuerwehren!$C:$C,A50,Feuerwehren!H:H)</f>
        <v>148</v>
      </c>
      <c r="J50">
        <f>SUMIF(Feuerwehren!$C:$C,A50,Feuerwehren!I:I)</f>
        <v>150</v>
      </c>
      <c r="K50">
        <f>SUMIF(Feuerwehren!$C:$C,A50,Feuerwehren!J:J)</f>
        <v>146</v>
      </c>
      <c r="L50">
        <f>SUMIF(Feuerwehren!$C:$C,A50,Feuerwehren!K:K)</f>
        <v>145</v>
      </c>
      <c r="M50">
        <f>SUMIF(Feuerwehren!$C:$C,A50,Feuerwehren!L:L)</f>
        <v>142</v>
      </c>
      <c r="N50">
        <f>SUMIF(Feuerwehren!$C:$C,A50,Feuerwehren!M:M)</f>
        <v>141</v>
      </c>
      <c r="O50">
        <f>SUMIF(Feuerwehren!$C:$C,A50,Feuerwehren!N:N)</f>
        <v>138</v>
      </c>
      <c r="P50">
        <f>SUMIF(Feuerwehren!$C:$C,A50,Feuerwehren!O:O)</f>
        <v>135</v>
      </c>
    </row>
    <row r="51" spans="1:16" x14ac:dyDescent="0.25">
      <c r="A51" t="s">
        <v>339</v>
      </c>
      <c r="B51">
        <f>VLOOKUP(A51,Tabelle2!$A:$D,2,FALSE)</f>
        <v>3879</v>
      </c>
      <c r="C51">
        <v>4</v>
      </c>
      <c r="D51">
        <f>VLOOKUP(A51,Tabelle2!$A:$D,3,FALSE)</f>
        <v>51.5</v>
      </c>
      <c r="E51">
        <v>3</v>
      </c>
      <c r="F51">
        <f>VLOOKUP(A51,Tabelle2!$A:$D,4,FALSE)</f>
        <v>75</v>
      </c>
      <c r="G51">
        <f>SUMIF(Feuerwehren!$C:$C,A51,Feuerwehren!F:F)</f>
        <v>138</v>
      </c>
      <c r="H51">
        <f>SUMIF(Feuerwehren!$C:$C,A51,Feuerwehren!G:G)</f>
        <v>141</v>
      </c>
      <c r="I51">
        <f>SUMIF(Feuerwehren!$C:$C,A51,Feuerwehren!H:H)</f>
        <v>137</v>
      </c>
      <c r="J51">
        <f>SUMIF(Feuerwehren!$C:$C,A51,Feuerwehren!I:I)</f>
        <v>139</v>
      </c>
      <c r="K51">
        <f>SUMIF(Feuerwehren!$C:$C,A51,Feuerwehren!J:J)</f>
        <v>137</v>
      </c>
      <c r="L51">
        <f>SUMIF(Feuerwehren!$C:$C,A51,Feuerwehren!K:K)</f>
        <v>140</v>
      </c>
      <c r="M51">
        <f>SUMIF(Feuerwehren!$C:$C,A51,Feuerwehren!L:L)</f>
        <v>139</v>
      </c>
      <c r="N51">
        <f>SUMIF(Feuerwehren!$C:$C,A51,Feuerwehren!M:M)</f>
        <v>130</v>
      </c>
      <c r="O51">
        <f>SUMIF(Feuerwehren!$C:$C,A51,Feuerwehren!N:N)</f>
        <v>137</v>
      </c>
      <c r="P51">
        <f>SUMIF(Feuerwehren!$C:$C,A51,Feuerwehren!O:O)</f>
        <v>141</v>
      </c>
    </row>
    <row r="52" spans="1:16" x14ac:dyDescent="0.25">
      <c r="A52" t="s">
        <v>345</v>
      </c>
      <c r="B52">
        <f>VLOOKUP(A52,Tabelle2!$A:$D,2,FALSE)</f>
        <v>3646</v>
      </c>
      <c r="C52">
        <v>3</v>
      </c>
      <c r="D52">
        <f>VLOOKUP(A52,Tabelle2!$A:$D,3,FALSE)</f>
        <v>51.4</v>
      </c>
      <c r="E52">
        <v>3</v>
      </c>
      <c r="F52">
        <f>VLOOKUP(A52,Tabelle2!$A:$D,4,FALSE)</f>
        <v>71</v>
      </c>
      <c r="G52">
        <f>SUMIF(Feuerwehren!$C:$C,A52,Feuerwehren!F:F)</f>
        <v>106</v>
      </c>
      <c r="H52">
        <f>SUMIF(Feuerwehren!$C:$C,A52,Feuerwehren!G:G)</f>
        <v>104</v>
      </c>
      <c r="I52">
        <f>SUMIF(Feuerwehren!$C:$C,A52,Feuerwehren!H:H)</f>
        <v>100</v>
      </c>
      <c r="J52">
        <f>SUMIF(Feuerwehren!$C:$C,A52,Feuerwehren!I:I)</f>
        <v>98</v>
      </c>
      <c r="K52">
        <f>SUMIF(Feuerwehren!$C:$C,A52,Feuerwehren!J:J)</f>
        <v>98</v>
      </c>
      <c r="L52">
        <f>SUMIF(Feuerwehren!$C:$C,A52,Feuerwehren!K:K)</f>
        <v>96</v>
      </c>
      <c r="M52">
        <f>SUMIF(Feuerwehren!$C:$C,A52,Feuerwehren!L:L)</f>
        <v>95</v>
      </c>
      <c r="N52">
        <f>SUMIF(Feuerwehren!$C:$C,A52,Feuerwehren!M:M)</f>
        <v>91</v>
      </c>
      <c r="O52">
        <f>SUMIF(Feuerwehren!$C:$C,A52,Feuerwehren!N:N)</f>
        <v>89</v>
      </c>
      <c r="P52">
        <f>SUMIF(Feuerwehren!$C:$C,A52,Feuerwehren!O:O)</f>
        <v>89</v>
      </c>
    </row>
    <row r="53" spans="1:16" x14ac:dyDescent="0.25">
      <c r="A53" t="s">
        <v>186</v>
      </c>
      <c r="B53">
        <f>VLOOKUP(A53,Tabelle2!$A:$D,2,FALSE)</f>
        <v>5219</v>
      </c>
      <c r="C53">
        <v>4</v>
      </c>
      <c r="D53">
        <f>VLOOKUP(A53,Tabelle2!$A:$D,3,FALSE)</f>
        <v>51.4</v>
      </c>
      <c r="E53">
        <v>3</v>
      </c>
      <c r="F53">
        <f>VLOOKUP(A53,Tabelle2!$A:$D,4,FALSE)</f>
        <v>102</v>
      </c>
      <c r="G53">
        <f>SUMIF(Feuerwehren!$C:$C,A53,Feuerwehren!F:F)</f>
        <v>199</v>
      </c>
      <c r="H53">
        <f>SUMIF(Feuerwehren!$C:$C,A53,Feuerwehren!G:G)</f>
        <v>190</v>
      </c>
      <c r="I53">
        <f>SUMIF(Feuerwehren!$C:$C,A53,Feuerwehren!H:H)</f>
        <v>193</v>
      </c>
      <c r="J53">
        <f>SUMIF(Feuerwehren!$C:$C,A53,Feuerwehren!I:I)</f>
        <v>207</v>
      </c>
      <c r="K53">
        <f>SUMIF(Feuerwehren!$C:$C,A53,Feuerwehren!J:J)</f>
        <v>201</v>
      </c>
      <c r="L53">
        <f>SUMIF(Feuerwehren!$C:$C,A53,Feuerwehren!K:K)</f>
        <v>194</v>
      </c>
      <c r="M53">
        <f>SUMIF(Feuerwehren!$C:$C,A53,Feuerwehren!L:L)</f>
        <v>190</v>
      </c>
      <c r="N53">
        <f>SUMIF(Feuerwehren!$C:$C,A53,Feuerwehren!M:M)</f>
        <v>188</v>
      </c>
      <c r="O53">
        <f>SUMIF(Feuerwehren!$C:$C,A53,Feuerwehren!N:N)</f>
        <v>190</v>
      </c>
      <c r="P53">
        <f>SUMIF(Feuerwehren!$C:$C,A53,Feuerwehren!O:O)</f>
        <v>185</v>
      </c>
    </row>
    <row r="54" spans="1:16" x14ac:dyDescent="0.25">
      <c r="A54" t="s">
        <v>26</v>
      </c>
      <c r="B54">
        <f>VLOOKUP(A54,Tabelle2!$A:$D,2,FALSE)</f>
        <v>1999</v>
      </c>
      <c r="C54">
        <v>2</v>
      </c>
      <c r="D54">
        <f>VLOOKUP(A54,Tabelle2!$A:$D,3,FALSE)</f>
        <v>50.8</v>
      </c>
      <c r="E54">
        <v>3</v>
      </c>
      <c r="F54">
        <f>VLOOKUP(A54,Tabelle2!$A:$D,4,FALSE)</f>
        <v>39</v>
      </c>
      <c r="G54">
        <f>SUMIF(Feuerwehren!$C:$C,A54,Feuerwehren!F:F)</f>
        <v>75</v>
      </c>
      <c r="H54">
        <f>SUMIF(Feuerwehren!$C:$C,A54,Feuerwehren!G:G)</f>
        <v>75</v>
      </c>
      <c r="I54">
        <f>SUMIF(Feuerwehren!$C:$C,A54,Feuerwehren!H:H)</f>
        <v>74</v>
      </c>
      <c r="J54">
        <f>SUMIF(Feuerwehren!$C:$C,A54,Feuerwehren!I:I)</f>
        <v>77</v>
      </c>
      <c r="K54">
        <f>SUMIF(Feuerwehren!$C:$C,A54,Feuerwehren!J:J)</f>
        <v>78</v>
      </c>
      <c r="L54">
        <f>SUMIF(Feuerwehren!$C:$C,A54,Feuerwehren!K:K)</f>
        <v>80</v>
      </c>
      <c r="M54">
        <f>SUMIF(Feuerwehren!$C:$C,A54,Feuerwehren!L:L)</f>
        <v>82</v>
      </c>
      <c r="N54">
        <f>SUMIF(Feuerwehren!$C:$C,A54,Feuerwehren!M:M)</f>
        <v>81</v>
      </c>
      <c r="O54">
        <f>SUMIF(Feuerwehren!$C:$C,A54,Feuerwehren!N:N)</f>
        <v>81</v>
      </c>
      <c r="P54">
        <f>SUMIF(Feuerwehren!$C:$C,A54,Feuerwehren!O:O)</f>
        <v>80</v>
      </c>
    </row>
    <row r="55" spans="1:16" x14ac:dyDescent="0.25">
      <c r="A55" t="s">
        <v>293</v>
      </c>
      <c r="B55">
        <f>VLOOKUP(A55,Tabelle2!$A:$D,2,FALSE)</f>
        <v>3170</v>
      </c>
      <c r="C55">
        <v>3</v>
      </c>
      <c r="D55">
        <f>VLOOKUP(A55,Tabelle2!$A:$D,3,FALSE)</f>
        <v>48.95</v>
      </c>
      <c r="E55">
        <v>3</v>
      </c>
      <c r="F55">
        <f>VLOOKUP(A55,Tabelle2!$A:$D,4,FALSE)</f>
        <v>65</v>
      </c>
      <c r="G55">
        <f>SUMIF(Feuerwehren!$C:$C,A55,Feuerwehren!F:F)</f>
        <v>157</v>
      </c>
      <c r="H55">
        <f>SUMIF(Feuerwehren!$C:$C,A55,Feuerwehren!G:G)</f>
        <v>157</v>
      </c>
      <c r="I55">
        <f>SUMIF(Feuerwehren!$C:$C,A55,Feuerwehren!H:H)</f>
        <v>159</v>
      </c>
      <c r="J55">
        <f>SUMIF(Feuerwehren!$C:$C,A55,Feuerwehren!I:I)</f>
        <v>160</v>
      </c>
      <c r="K55">
        <f>SUMIF(Feuerwehren!$C:$C,A55,Feuerwehren!J:J)</f>
        <v>161</v>
      </c>
      <c r="L55">
        <f>SUMIF(Feuerwehren!$C:$C,A55,Feuerwehren!K:K)</f>
        <v>159</v>
      </c>
      <c r="M55">
        <f>SUMIF(Feuerwehren!$C:$C,A55,Feuerwehren!L:L)</f>
        <v>162</v>
      </c>
      <c r="N55">
        <f>SUMIF(Feuerwehren!$C:$C,A55,Feuerwehren!M:M)</f>
        <v>169</v>
      </c>
      <c r="O55">
        <f>SUMIF(Feuerwehren!$C:$C,A55,Feuerwehren!N:N)</f>
        <v>167</v>
      </c>
      <c r="P55">
        <f>SUMIF(Feuerwehren!$C:$C,A55,Feuerwehren!O:O)</f>
        <v>164</v>
      </c>
    </row>
    <row r="56" spans="1:16" x14ac:dyDescent="0.25">
      <c r="A56" t="s">
        <v>105</v>
      </c>
      <c r="B56">
        <f>VLOOKUP(A56,Tabelle2!$A:$D,2,FALSE)</f>
        <v>2916</v>
      </c>
      <c r="C56">
        <v>3</v>
      </c>
      <c r="D56">
        <f>VLOOKUP(A56,Tabelle2!$A:$D,3,FALSE)</f>
        <v>48.3</v>
      </c>
      <c r="E56">
        <v>3</v>
      </c>
      <c r="F56">
        <f>VLOOKUP(A56,Tabelle2!$A:$D,4,FALSE)</f>
        <v>60</v>
      </c>
      <c r="G56">
        <f>SUMIF(Feuerwehren!$C:$C,A56,Feuerwehren!F:F)</f>
        <v>168</v>
      </c>
      <c r="H56">
        <f>SUMIF(Feuerwehren!$C:$C,A56,Feuerwehren!G:G)</f>
        <v>168</v>
      </c>
      <c r="I56">
        <f>SUMIF(Feuerwehren!$C:$C,A56,Feuerwehren!H:H)</f>
        <v>161</v>
      </c>
      <c r="J56">
        <f>SUMIF(Feuerwehren!$C:$C,A56,Feuerwehren!I:I)</f>
        <v>163</v>
      </c>
      <c r="K56">
        <f>SUMIF(Feuerwehren!$C:$C,A56,Feuerwehren!J:J)</f>
        <v>158</v>
      </c>
      <c r="L56">
        <f>SUMIF(Feuerwehren!$C:$C,A56,Feuerwehren!K:K)</f>
        <v>158</v>
      </c>
      <c r="M56">
        <f>SUMIF(Feuerwehren!$C:$C,A56,Feuerwehren!L:L)</f>
        <v>156</v>
      </c>
      <c r="N56">
        <f>SUMIF(Feuerwehren!$C:$C,A56,Feuerwehren!M:M)</f>
        <v>162</v>
      </c>
      <c r="O56">
        <f>SUMIF(Feuerwehren!$C:$C,A56,Feuerwehren!N:N)</f>
        <v>166</v>
      </c>
      <c r="P56">
        <f>SUMIF(Feuerwehren!$C:$C,A56,Feuerwehren!O:O)</f>
        <v>172</v>
      </c>
    </row>
    <row r="57" spans="1:16" x14ac:dyDescent="0.25">
      <c r="A57" t="s">
        <v>4</v>
      </c>
      <c r="B57">
        <f>VLOOKUP(A57,Tabelle2!$A:$D,2,FALSE)</f>
        <v>8085</v>
      </c>
      <c r="C57">
        <v>4</v>
      </c>
      <c r="D57">
        <f>VLOOKUP(A57,Tabelle2!$A:$D,3,FALSE)</f>
        <v>47.96</v>
      </c>
      <c r="E57">
        <v>3</v>
      </c>
      <c r="F57">
        <f>VLOOKUP(A57,Tabelle2!$A:$D,4,FALSE)</f>
        <v>169</v>
      </c>
      <c r="G57">
        <f>SUMIF(Feuerwehren!$C:$C,A57,Feuerwehren!F:F)</f>
        <v>227</v>
      </c>
      <c r="H57">
        <f>SUMIF(Feuerwehren!$C:$C,A57,Feuerwehren!G:G)</f>
        <v>221</v>
      </c>
      <c r="I57">
        <f>SUMIF(Feuerwehren!$C:$C,A57,Feuerwehren!H:H)</f>
        <v>220</v>
      </c>
      <c r="J57">
        <f>SUMIF(Feuerwehren!$C:$C,A57,Feuerwehren!I:I)</f>
        <v>219</v>
      </c>
      <c r="K57">
        <f>SUMIF(Feuerwehren!$C:$C,A57,Feuerwehren!J:J)</f>
        <v>218</v>
      </c>
      <c r="L57">
        <f>SUMIF(Feuerwehren!$C:$C,A57,Feuerwehren!K:K)</f>
        <v>222</v>
      </c>
      <c r="M57">
        <f>SUMIF(Feuerwehren!$C:$C,A57,Feuerwehren!L:L)</f>
        <v>215</v>
      </c>
      <c r="N57">
        <f>SUMIF(Feuerwehren!$C:$C,A57,Feuerwehren!M:M)</f>
        <v>217</v>
      </c>
      <c r="O57">
        <f>SUMIF(Feuerwehren!$C:$C,A57,Feuerwehren!N:N)</f>
        <v>215</v>
      </c>
      <c r="P57">
        <f>SUMIF(Feuerwehren!$C:$C,A57,Feuerwehren!O:O)</f>
        <v>209</v>
      </c>
    </row>
    <row r="58" spans="1:16" x14ac:dyDescent="0.25">
      <c r="A58" t="s">
        <v>342</v>
      </c>
      <c r="B58">
        <f>VLOOKUP(A58,Tabelle2!$A:$D,2,FALSE)</f>
        <v>2919</v>
      </c>
      <c r="C58">
        <v>3</v>
      </c>
      <c r="D58">
        <f>VLOOKUP(A58,Tabelle2!$A:$D,3,FALSE)</f>
        <v>46.56</v>
      </c>
      <c r="E58">
        <v>3</v>
      </c>
      <c r="F58">
        <f>VLOOKUP(A58,Tabelle2!$A:$D,4,FALSE)</f>
        <v>63</v>
      </c>
      <c r="G58">
        <f>SUMIF(Feuerwehren!$C:$C,A58,Feuerwehren!F:F)</f>
        <v>113</v>
      </c>
      <c r="H58">
        <f>SUMIF(Feuerwehren!$C:$C,A58,Feuerwehren!G:G)</f>
        <v>112</v>
      </c>
      <c r="I58">
        <f>SUMIF(Feuerwehren!$C:$C,A58,Feuerwehren!H:H)</f>
        <v>115</v>
      </c>
      <c r="J58">
        <f>SUMIF(Feuerwehren!$C:$C,A58,Feuerwehren!I:I)</f>
        <v>116</v>
      </c>
      <c r="K58">
        <f>SUMIF(Feuerwehren!$C:$C,A58,Feuerwehren!J:J)</f>
        <v>112</v>
      </c>
      <c r="L58">
        <f>SUMIF(Feuerwehren!$C:$C,A58,Feuerwehren!K:K)</f>
        <v>114</v>
      </c>
      <c r="M58">
        <f>SUMIF(Feuerwehren!$C:$C,A58,Feuerwehren!L:L)</f>
        <v>116</v>
      </c>
      <c r="N58">
        <f>SUMIF(Feuerwehren!$C:$C,A58,Feuerwehren!M:M)</f>
        <v>121</v>
      </c>
      <c r="O58">
        <f>SUMIF(Feuerwehren!$C:$C,A58,Feuerwehren!N:N)</f>
        <v>121</v>
      </c>
      <c r="P58">
        <f>SUMIF(Feuerwehren!$C:$C,A58,Feuerwehren!O:O)</f>
        <v>119</v>
      </c>
    </row>
    <row r="59" spans="1:16" x14ac:dyDescent="0.25">
      <c r="A59" t="s">
        <v>171</v>
      </c>
      <c r="B59">
        <f>VLOOKUP(A59,Tabelle2!$A:$D,2,FALSE)</f>
        <v>958</v>
      </c>
      <c r="C59">
        <v>1</v>
      </c>
      <c r="D59">
        <f>VLOOKUP(A59,Tabelle2!$A:$D,3,FALSE)</f>
        <v>45.9</v>
      </c>
      <c r="E59">
        <v>3</v>
      </c>
      <c r="F59">
        <f>VLOOKUP(A59,Tabelle2!$A:$D,4,FALSE)</f>
        <v>21</v>
      </c>
      <c r="G59">
        <f>SUMIF(Feuerwehren!$C:$C,A59,Feuerwehren!F:F)</f>
        <v>48</v>
      </c>
      <c r="H59">
        <f>SUMIF(Feuerwehren!$C:$C,A59,Feuerwehren!G:G)</f>
        <v>42</v>
      </c>
      <c r="I59">
        <f>SUMIF(Feuerwehren!$C:$C,A59,Feuerwehren!H:H)</f>
        <v>43</v>
      </c>
      <c r="J59">
        <f>SUMIF(Feuerwehren!$C:$C,A59,Feuerwehren!I:I)</f>
        <v>43</v>
      </c>
      <c r="K59">
        <f>SUMIF(Feuerwehren!$C:$C,A59,Feuerwehren!J:J)</f>
        <v>43</v>
      </c>
      <c r="L59">
        <f>SUMIF(Feuerwehren!$C:$C,A59,Feuerwehren!K:K)</f>
        <v>41</v>
      </c>
      <c r="M59">
        <f>SUMIF(Feuerwehren!$C:$C,A59,Feuerwehren!L:L)</f>
        <v>41</v>
      </c>
      <c r="N59">
        <f>SUMIF(Feuerwehren!$C:$C,A59,Feuerwehren!M:M)</f>
        <v>43</v>
      </c>
      <c r="O59">
        <f>SUMIF(Feuerwehren!$C:$C,A59,Feuerwehren!N:N)</f>
        <v>41</v>
      </c>
      <c r="P59">
        <f>SUMIF(Feuerwehren!$C:$C,A59,Feuerwehren!O:O)</f>
        <v>45</v>
      </c>
    </row>
    <row r="60" spans="1:16" x14ac:dyDescent="0.25">
      <c r="A60" t="s">
        <v>240</v>
      </c>
      <c r="B60">
        <f>VLOOKUP(A60,Tabelle2!$A:$D,2,FALSE)</f>
        <v>16774</v>
      </c>
      <c r="C60">
        <v>4</v>
      </c>
      <c r="D60">
        <f>VLOOKUP(A60,Tabelle2!$A:$D,3,FALSE)</f>
        <v>45.07</v>
      </c>
      <c r="E60">
        <v>3</v>
      </c>
      <c r="F60">
        <f>VLOOKUP(A60,Tabelle2!$A:$D,4,FALSE)</f>
        <v>372</v>
      </c>
      <c r="G60">
        <f>SUMIF(Feuerwehren!$C:$C,A60,Feuerwehren!F:F)</f>
        <v>288</v>
      </c>
      <c r="H60">
        <f>SUMIF(Feuerwehren!$C:$C,A60,Feuerwehren!G:G)</f>
        <v>287</v>
      </c>
      <c r="I60">
        <f>SUMIF(Feuerwehren!$C:$C,A60,Feuerwehren!H:H)</f>
        <v>283</v>
      </c>
      <c r="J60">
        <f>SUMIF(Feuerwehren!$C:$C,A60,Feuerwehren!I:I)</f>
        <v>295</v>
      </c>
      <c r="K60">
        <f>SUMIF(Feuerwehren!$C:$C,A60,Feuerwehren!J:J)</f>
        <v>298</v>
      </c>
      <c r="L60">
        <f>SUMIF(Feuerwehren!$C:$C,A60,Feuerwehren!K:K)</f>
        <v>299</v>
      </c>
      <c r="M60">
        <f>SUMIF(Feuerwehren!$C:$C,A60,Feuerwehren!L:L)</f>
        <v>303</v>
      </c>
      <c r="N60">
        <f>SUMIF(Feuerwehren!$C:$C,A60,Feuerwehren!M:M)</f>
        <v>308</v>
      </c>
      <c r="O60">
        <f>SUMIF(Feuerwehren!$C:$C,A60,Feuerwehren!N:N)</f>
        <v>310</v>
      </c>
      <c r="P60">
        <f>SUMIF(Feuerwehren!$C:$C,A60,Feuerwehren!O:O)</f>
        <v>309</v>
      </c>
    </row>
    <row r="61" spans="1:16" x14ac:dyDescent="0.25">
      <c r="A61" t="s">
        <v>62</v>
      </c>
      <c r="B61">
        <f>VLOOKUP(A61,Tabelle2!$A:$D,2,FALSE)</f>
        <v>3616</v>
      </c>
      <c r="C61">
        <v>3</v>
      </c>
      <c r="D61">
        <f>VLOOKUP(A61,Tabelle2!$A:$D,3,FALSE)</f>
        <v>44.4</v>
      </c>
      <c r="E61">
        <v>2</v>
      </c>
      <c r="F61">
        <f>VLOOKUP(A61,Tabelle2!$A:$D,4,FALSE)</f>
        <v>81</v>
      </c>
      <c r="G61">
        <f>SUMIF(Feuerwehren!$C:$C,A61,Feuerwehren!F:F)</f>
        <v>123</v>
      </c>
      <c r="H61">
        <f>SUMIF(Feuerwehren!$C:$C,A61,Feuerwehren!G:G)</f>
        <v>121</v>
      </c>
      <c r="I61">
        <f>SUMIF(Feuerwehren!$C:$C,A61,Feuerwehren!H:H)</f>
        <v>113</v>
      </c>
      <c r="J61">
        <f>SUMIF(Feuerwehren!$C:$C,A61,Feuerwehren!I:I)</f>
        <v>114</v>
      </c>
      <c r="K61">
        <f>SUMIF(Feuerwehren!$C:$C,A61,Feuerwehren!J:J)</f>
        <v>118</v>
      </c>
      <c r="L61">
        <f>SUMIF(Feuerwehren!$C:$C,A61,Feuerwehren!K:K)</f>
        <v>120</v>
      </c>
      <c r="M61">
        <f>SUMIF(Feuerwehren!$C:$C,A61,Feuerwehren!L:L)</f>
        <v>122</v>
      </c>
      <c r="N61">
        <f>SUMIF(Feuerwehren!$C:$C,A61,Feuerwehren!M:M)</f>
        <v>125</v>
      </c>
      <c r="O61">
        <f>SUMIF(Feuerwehren!$C:$C,A61,Feuerwehren!N:N)</f>
        <v>129</v>
      </c>
      <c r="P61">
        <f>SUMIF(Feuerwehren!$C:$C,A61,Feuerwehren!O:O)</f>
        <v>124</v>
      </c>
    </row>
    <row r="62" spans="1:16" x14ac:dyDescent="0.25">
      <c r="A62" t="s">
        <v>214</v>
      </c>
      <c r="B62">
        <f>VLOOKUP(A62,Tabelle2!$A:$D,2,FALSE)</f>
        <v>1825</v>
      </c>
      <c r="C62">
        <v>2</v>
      </c>
      <c r="D62">
        <f>VLOOKUP(A62,Tabelle2!$A:$D,3,FALSE)</f>
        <v>43.9</v>
      </c>
      <c r="E62">
        <v>2</v>
      </c>
      <c r="F62">
        <f>VLOOKUP(A62,Tabelle2!$A:$D,4,FALSE)</f>
        <v>42</v>
      </c>
      <c r="G62">
        <f>SUMIF(Feuerwehren!$C:$C,A62,Feuerwehren!F:F)</f>
        <v>45</v>
      </c>
      <c r="H62">
        <f>SUMIF(Feuerwehren!$C:$C,A62,Feuerwehren!G:G)</f>
        <v>46</v>
      </c>
      <c r="I62">
        <f>SUMIF(Feuerwehren!$C:$C,A62,Feuerwehren!H:H)</f>
        <v>46</v>
      </c>
      <c r="J62">
        <f>SUMIF(Feuerwehren!$C:$C,A62,Feuerwehren!I:I)</f>
        <v>48</v>
      </c>
      <c r="K62">
        <f>SUMIF(Feuerwehren!$C:$C,A62,Feuerwehren!J:J)</f>
        <v>46</v>
      </c>
      <c r="L62">
        <f>SUMIF(Feuerwehren!$C:$C,A62,Feuerwehren!K:K)</f>
        <v>47</v>
      </c>
      <c r="M62">
        <f>SUMIF(Feuerwehren!$C:$C,A62,Feuerwehren!L:L)</f>
        <v>44</v>
      </c>
      <c r="N62">
        <f>SUMIF(Feuerwehren!$C:$C,A62,Feuerwehren!M:M)</f>
        <v>43</v>
      </c>
      <c r="O62">
        <f>SUMIF(Feuerwehren!$C:$C,A62,Feuerwehren!N:N)</f>
        <v>44</v>
      </c>
      <c r="P62">
        <f>SUMIF(Feuerwehren!$C:$C,A62,Feuerwehren!O:O)</f>
        <v>41</v>
      </c>
    </row>
    <row r="63" spans="1:16" x14ac:dyDescent="0.25">
      <c r="A63" t="s">
        <v>279</v>
      </c>
      <c r="B63">
        <f>VLOOKUP(A63,Tabelle2!$A:$D,2,FALSE)</f>
        <v>1759</v>
      </c>
      <c r="C63">
        <v>2</v>
      </c>
      <c r="D63">
        <f>VLOOKUP(A63,Tabelle2!$A:$D,3,FALSE)</f>
        <v>42.52</v>
      </c>
      <c r="E63">
        <v>2</v>
      </c>
      <c r="F63">
        <f>VLOOKUP(A63,Tabelle2!$A:$D,4,FALSE)</f>
        <v>41</v>
      </c>
      <c r="G63">
        <f>SUMIF(Feuerwehren!$C:$C,A63,Feuerwehren!F:F)</f>
        <v>64</v>
      </c>
      <c r="H63">
        <f>SUMIF(Feuerwehren!$C:$C,A63,Feuerwehren!G:G)</f>
        <v>65</v>
      </c>
      <c r="I63">
        <f>SUMIF(Feuerwehren!$C:$C,A63,Feuerwehren!H:H)</f>
        <v>66</v>
      </c>
      <c r="J63">
        <f>SUMIF(Feuerwehren!$C:$C,A63,Feuerwehren!I:I)</f>
        <v>64</v>
      </c>
      <c r="K63">
        <f>SUMIF(Feuerwehren!$C:$C,A63,Feuerwehren!J:J)</f>
        <v>67</v>
      </c>
      <c r="L63">
        <f>SUMIF(Feuerwehren!$C:$C,A63,Feuerwehren!K:K)</f>
        <v>65</v>
      </c>
      <c r="M63">
        <f>SUMIF(Feuerwehren!$C:$C,A63,Feuerwehren!L:L)</f>
        <v>63</v>
      </c>
      <c r="N63">
        <f>SUMIF(Feuerwehren!$C:$C,A63,Feuerwehren!M:M)</f>
        <v>57</v>
      </c>
      <c r="O63">
        <f>SUMIF(Feuerwehren!$C:$C,A63,Feuerwehren!N:N)</f>
        <v>55</v>
      </c>
      <c r="P63">
        <f>SUMIF(Feuerwehren!$C:$C,A63,Feuerwehren!O:O)</f>
        <v>54</v>
      </c>
    </row>
    <row r="64" spans="1:16" x14ac:dyDescent="0.25">
      <c r="A64" t="s">
        <v>243</v>
      </c>
      <c r="B64">
        <f>VLOOKUP(A64,Tabelle2!$A:$D,2,FALSE)</f>
        <v>1376</v>
      </c>
      <c r="C64">
        <v>1</v>
      </c>
      <c r="D64">
        <f>VLOOKUP(A64,Tabelle2!$A:$D,3,FALSE)</f>
        <v>42.13</v>
      </c>
      <c r="E64">
        <v>2</v>
      </c>
      <c r="F64">
        <f>VLOOKUP(A64,Tabelle2!$A:$D,4,FALSE)</f>
        <v>33</v>
      </c>
      <c r="G64">
        <f>SUMIF(Feuerwehren!$C:$C,A64,Feuerwehren!F:F)</f>
        <v>88</v>
      </c>
      <c r="H64">
        <f>SUMIF(Feuerwehren!$C:$C,A64,Feuerwehren!G:G)</f>
        <v>87</v>
      </c>
      <c r="I64">
        <f>SUMIF(Feuerwehren!$C:$C,A64,Feuerwehren!H:H)</f>
        <v>85</v>
      </c>
      <c r="J64">
        <f>SUMIF(Feuerwehren!$C:$C,A64,Feuerwehren!I:I)</f>
        <v>88</v>
      </c>
      <c r="K64">
        <f>SUMIF(Feuerwehren!$C:$C,A64,Feuerwehren!J:J)</f>
        <v>87</v>
      </c>
      <c r="L64">
        <f>SUMIF(Feuerwehren!$C:$C,A64,Feuerwehren!K:K)</f>
        <v>91</v>
      </c>
      <c r="M64">
        <f>SUMIF(Feuerwehren!$C:$C,A64,Feuerwehren!L:L)</f>
        <v>90</v>
      </c>
      <c r="N64">
        <f>SUMIF(Feuerwehren!$C:$C,A64,Feuerwehren!M:M)</f>
        <v>89</v>
      </c>
      <c r="O64">
        <f>SUMIF(Feuerwehren!$C:$C,A64,Feuerwehren!N:N)</f>
        <v>89</v>
      </c>
      <c r="P64">
        <f>SUMIF(Feuerwehren!$C:$C,A64,Feuerwehren!O:O)</f>
        <v>86</v>
      </c>
    </row>
    <row r="65" spans="1:16" x14ac:dyDescent="0.25">
      <c r="A65" t="s">
        <v>60</v>
      </c>
      <c r="B65">
        <f>VLOOKUP(A65,Tabelle2!$A:$D,2,FALSE)</f>
        <v>1010</v>
      </c>
      <c r="C65">
        <v>1</v>
      </c>
      <c r="D65">
        <f>VLOOKUP(A65,Tabelle2!$A:$D,3,FALSE)</f>
        <v>42.1</v>
      </c>
      <c r="E65">
        <v>2</v>
      </c>
      <c r="F65">
        <f>VLOOKUP(A65,Tabelle2!$A:$D,4,FALSE)</f>
        <v>24</v>
      </c>
      <c r="G65">
        <f>SUMIF(Feuerwehren!$C:$C,A65,Feuerwehren!F:F)</f>
        <v>39</v>
      </c>
      <c r="H65">
        <f>SUMIF(Feuerwehren!$C:$C,A65,Feuerwehren!G:G)</f>
        <v>39</v>
      </c>
      <c r="I65">
        <f>SUMIF(Feuerwehren!$C:$C,A65,Feuerwehren!H:H)</f>
        <v>40</v>
      </c>
      <c r="J65">
        <f>SUMIF(Feuerwehren!$C:$C,A65,Feuerwehren!I:I)</f>
        <v>39</v>
      </c>
      <c r="K65">
        <f>SUMIF(Feuerwehren!$C:$C,A65,Feuerwehren!J:J)</f>
        <v>40</v>
      </c>
      <c r="L65">
        <f>SUMIF(Feuerwehren!$C:$C,A65,Feuerwehren!K:K)</f>
        <v>35</v>
      </c>
      <c r="M65">
        <f>SUMIF(Feuerwehren!$C:$C,A65,Feuerwehren!L:L)</f>
        <v>36</v>
      </c>
      <c r="N65">
        <f>SUMIF(Feuerwehren!$C:$C,A65,Feuerwehren!M:M)</f>
        <v>39</v>
      </c>
      <c r="O65">
        <f>SUMIF(Feuerwehren!$C:$C,A65,Feuerwehren!N:N)</f>
        <v>36</v>
      </c>
      <c r="P65">
        <f>SUMIF(Feuerwehren!$C:$C,A65,Feuerwehren!O:O)</f>
        <v>35</v>
      </c>
    </row>
    <row r="66" spans="1:16" x14ac:dyDescent="0.25">
      <c r="A66" t="s">
        <v>22</v>
      </c>
      <c r="B66">
        <f>VLOOKUP(A66,Tabelle2!$A:$D,2,FALSE)</f>
        <v>3421</v>
      </c>
      <c r="C66">
        <v>3</v>
      </c>
      <c r="D66">
        <f>VLOOKUP(A66,Tabelle2!$A:$D,3,FALSE)</f>
        <v>40.4</v>
      </c>
      <c r="E66">
        <v>2</v>
      </c>
      <c r="F66">
        <f>VLOOKUP(A66,Tabelle2!$A:$D,4,FALSE)</f>
        <v>85</v>
      </c>
      <c r="G66">
        <f>SUMIF(Feuerwehren!$C:$C,A66,Feuerwehren!F:F)</f>
        <v>135</v>
      </c>
      <c r="H66">
        <f>SUMIF(Feuerwehren!$C:$C,A66,Feuerwehren!G:G)</f>
        <v>135</v>
      </c>
      <c r="I66">
        <f>SUMIF(Feuerwehren!$C:$C,A66,Feuerwehren!H:H)</f>
        <v>133</v>
      </c>
      <c r="J66">
        <f>SUMIF(Feuerwehren!$C:$C,A66,Feuerwehren!I:I)</f>
        <v>134</v>
      </c>
      <c r="K66">
        <f>SUMIF(Feuerwehren!$C:$C,A66,Feuerwehren!J:J)</f>
        <v>133</v>
      </c>
      <c r="L66">
        <f>SUMIF(Feuerwehren!$C:$C,A66,Feuerwehren!K:K)</f>
        <v>134</v>
      </c>
      <c r="M66">
        <f>SUMIF(Feuerwehren!$C:$C,A66,Feuerwehren!L:L)</f>
        <v>132</v>
      </c>
      <c r="N66">
        <f>SUMIF(Feuerwehren!$C:$C,A66,Feuerwehren!M:M)</f>
        <v>136</v>
      </c>
      <c r="O66">
        <f>SUMIF(Feuerwehren!$C:$C,A66,Feuerwehren!N:N)</f>
        <v>132</v>
      </c>
      <c r="P66">
        <f>SUMIF(Feuerwehren!$C:$C,A66,Feuerwehren!O:O)</f>
        <v>133</v>
      </c>
    </row>
    <row r="67" spans="1:16" x14ac:dyDescent="0.25">
      <c r="A67" t="s">
        <v>80</v>
      </c>
      <c r="B67">
        <f>VLOOKUP(A67,Tabelle2!$A:$D,2,FALSE)</f>
        <v>1994</v>
      </c>
      <c r="C67">
        <v>2</v>
      </c>
      <c r="D67">
        <f>VLOOKUP(A67,Tabelle2!$A:$D,3,FALSE)</f>
        <v>39.18</v>
      </c>
      <c r="E67">
        <v>2</v>
      </c>
      <c r="F67">
        <f>VLOOKUP(A67,Tabelle2!$A:$D,4,FALSE)</f>
        <v>51</v>
      </c>
      <c r="G67">
        <f>SUMIF(Feuerwehren!$C:$C,A67,Feuerwehren!F:F)</f>
        <v>171</v>
      </c>
      <c r="H67">
        <f>SUMIF(Feuerwehren!$C:$C,A67,Feuerwehren!G:G)</f>
        <v>168</v>
      </c>
      <c r="I67">
        <f>SUMIF(Feuerwehren!$C:$C,A67,Feuerwehren!H:H)</f>
        <v>169</v>
      </c>
      <c r="J67">
        <f>SUMIF(Feuerwehren!$C:$C,A67,Feuerwehren!I:I)</f>
        <v>165</v>
      </c>
      <c r="K67">
        <f>SUMIF(Feuerwehren!$C:$C,A67,Feuerwehren!J:J)</f>
        <v>166</v>
      </c>
      <c r="L67">
        <f>SUMIF(Feuerwehren!$C:$C,A67,Feuerwehren!K:K)</f>
        <v>163</v>
      </c>
      <c r="M67">
        <f>SUMIF(Feuerwehren!$C:$C,A67,Feuerwehren!L:L)</f>
        <v>159</v>
      </c>
      <c r="N67">
        <f>SUMIF(Feuerwehren!$C:$C,A67,Feuerwehren!M:M)</f>
        <v>160</v>
      </c>
      <c r="O67">
        <f>SUMIF(Feuerwehren!$C:$C,A67,Feuerwehren!N:N)</f>
        <v>161</v>
      </c>
      <c r="P67">
        <f>SUMIF(Feuerwehren!$C:$C,A67,Feuerwehren!O:O)</f>
        <v>157</v>
      </c>
    </row>
    <row r="68" spans="1:16" x14ac:dyDescent="0.25">
      <c r="A68" t="s">
        <v>285</v>
      </c>
      <c r="B68">
        <f>VLOOKUP(A68,Tabelle2!$A:$D,2,FALSE)</f>
        <v>1398</v>
      </c>
      <c r="C68">
        <v>1</v>
      </c>
      <c r="D68">
        <f>VLOOKUP(A68,Tabelle2!$A:$D,3,FALSE)</f>
        <v>39.03</v>
      </c>
      <c r="E68">
        <v>2</v>
      </c>
      <c r="F68">
        <f>VLOOKUP(A68,Tabelle2!$A:$D,4,FALSE)</f>
        <v>36</v>
      </c>
      <c r="G68">
        <f>SUMIF(Feuerwehren!$C:$C,A68,Feuerwehren!F:F)</f>
        <v>47</v>
      </c>
      <c r="H68">
        <f>SUMIF(Feuerwehren!$C:$C,A68,Feuerwehren!G:G)</f>
        <v>46</v>
      </c>
      <c r="I68">
        <f>SUMIF(Feuerwehren!$C:$C,A68,Feuerwehren!H:H)</f>
        <v>45</v>
      </c>
      <c r="J68">
        <f>SUMIF(Feuerwehren!$C:$C,A68,Feuerwehren!I:I)</f>
        <v>44</v>
      </c>
      <c r="K68">
        <f>SUMIF(Feuerwehren!$C:$C,A68,Feuerwehren!J:J)</f>
        <v>42</v>
      </c>
      <c r="L68">
        <f>SUMIF(Feuerwehren!$C:$C,A68,Feuerwehren!K:K)</f>
        <v>39</v>
      </c>
      <c r="M68">
        <f>SUMIF(Feuerwehren!$C:$C,A68,Feuerwehren!L:L)</f>
        <v>41</v>
      </c>
      <c r="N68">
        <f>SUMIF(Feuerwehren!$C:$C,A68,Feuerwehren!M:M)</f>
        <v>43</v>
      </c>
      <c r="O68">
        <f>SUMIF(Feuerwehren!$C:$C,A68,Feuerwehren!N:N)</f>
        <v>45</v>
      </c>
      <c r="P68">
        <f>SUMIF(Feuerwehren!$C:$C,A68,Feuerwehren!O:O)</f>
        <v>45</v>
      </c>
    </row>
    <row r="69" spans="1:16" x14ac:dyDescent="0.25">
      <c r="A69" t="s">
        <v>180</v>
      </c>
      <c r="B69">
        <f>VLOOKUP(A69,Tabelle2!$A:$D,2,FALSE)</f>
        <v>2746</v>
      </c>
      <c r="C69">
        <v>3</v>
      </c>
      <c r="D69">
        <f>VLOOKUP(A69,Tabelle2!$A:$D,3,FALSE)</f>
        <v>37.299999999999997</v>
      </c>
      <c r="E69">
        <v>2</v>
      </c>
      <c r="F69">
        <f>VLOOKUP(A69,Tabelle2!$A:$D,4,FALSE)</f>
        <v>74</v>
      </c>
      <c r="G69">
        <f>SUMIF(Feuerwehren!$C:$C,A69,Feuerwehren!F:F)</f>
        <v>128</v>
      </c>
      <c r="H69">
        <f>SUMIF(Feuerwehren!$C:$C,A69,Feuerwehren!G:G)</f>
        <v>125</v>
      </c>
      <c r="I69">
        <f>SUMIF(Feuerwehren!$C:$C,A69,Feuerwehren!H:H)</f>
        <v>112</v>
      </c>
      <c r="J69">
        <f>SUMIF(Feuerwehren!$C:$C,A69,Feuerwehren!I:I)</f>
        <v>120</v>
      </c>
      <c r="K69">
        <f>SUMIF(Feuerwehren!$C:$C,A69,Feuerwehren!J:J)</f>
        <v>122</v>
      </c>
      <c r="L69">
        <f>SUMIF(Feuerwehren!$C:$C,A69,Feuerwehren!K:K)</f>
        <v>121</v>
      </c>
      <c r="M69">
        <f>SUMIF(Feuerwehren!$C:$C,A69,Feuerwehren!L:L)</f>
        <v>119</v>
      </c>
      <c r="N69">
        <f>SUMIF(Feuerwehren!$C:$C,A69,Feuerwehren!M:M)</f>
        <v>116</v>
      </c>
      <c r="O69">
        <f>SUMIF(Feuerwehren!$C:$C,A69,Feuerwehren!N:N)</f>
        <v>117</v>
      </c>
      <c r="P69">
        <f>SUMIF(Feuerwehren!$C:$C,A69,Feuerwehren!O:O)</f>
        <v>116</v>
      </c>
    </row>
    <row r="70" spans="1:16" x14ac:dyDescent="0.25">
      <c r="A70" t="s">
        <v>33</v>
      </c>
      <c r="B70">
        <f>VLOOKUP(A70,Tabelle2!$A:$D,2,FALSE)</f>
        <v>1694</v>
      </c>
      <c r="C70">
        <v>2</v>
      </c>
      <c r="D70">
        <f>VLOOKUP(A70,Tabelle2!$A:$D,3,FALSE)</f>
        <v>36.9</v>
      </c>
      <c r="E70">
        <v>2</v>
      </c>
      <c r="F70">
        <f>VLOOKUP(A70,Tabelle2!$A:$D,4,FALSE)</f>
        <v>46</v>
      </c>
      <c r="G70">
        <f>SUMIF(Feuerwehren!$C:$C,A70,Feuerwehren!F:F)</f>
        <v>94</v>
      </c>
      <c r="H70">
        <f>SUMIF(Feuerwehren!$C:$C,A70,Feuerwehren!G:G)</f>
        <v>95</v>
      </c>
      <c r="I70">
        <f>SUMIF(Feuerwehren!$C:$C,A70,Feuerwehren!H:H)</f>
        <v>98</v>
      </c>
      <c r="J70">
        <f>SUMIF(Feuerwehren!$C:$C,A70,Feuerwehren!I:I)</f>
        <v>90</v>
      </c>
      <c r="K70">
        <f>SUMIF(Feuerwehren!$C:$C,A70,Feuerwehren!J:J)</f>
        <v>89</v>
      </c>
      <c r="L70">
        <f>SUMIF(Feuerwehren!$C:$C,A70,Feuerwehren!K:K)</f>
        <v>87</v>
      </c>
      <c r="M70">
        <f>SUMIF(Feuerwehren!$C:$C,A70,Feuerwehren!L:L)</f>
        <v>85</v>
      </c>
      <c r="N70">
        <f>SUMIF(Feuerwehren!$C:$C,A70,Feuerwehren!M:M)</f>
        <v>83</v>
      </c>
      <c r="O70">
        <f>SUMIF(Feuerwehren!$C:$C,A70,Feuerwehren!N:N)</f>
        <v>86</v>
      </c>
      <c r="P70">
        <f>SUMIF(Feuerwehren!$C:$C,A70,Feuerwehren!O:O)</f>
        <v>88</v>
      </c>
    </row>
    <row r="71" spans="1:16" x14ac:dyDescent="0.25">
      <c r="A71" t="s">
        <v>87</v>
      </c>
      <c r="B71">
        <f>VLOOKUP(A71,Tabelle2!$A:$D,2,FALSE)</f>
        <v>12467</v>
      </c>
      <c r="C71">
        <v>4</v>
      </c>
      <c r="D71">
        <f>VLOOKUP(A71,Tabelle2!$A:$D,3,FALSE)</f>
        <v>36.1</v>
      </c>
      <c r="E71">
        <v>2</v>
      </c>
      <c r="F71">
        <f>VLOOKUP(A71,Tabelle2!$A:$D,4,FALSE)</f>
        <v>345</v>
      </c>
      <c r="G71">
        <f>SUMIF(Feuerwehren!$C:$C,A71,Feuerwehren!F:F)</f>
        <v>160</v>
      </c>
      <c r="H71">
        <f>SUMIF(Feuerwehren!$C:$C,A71,Feuerwehren!G:G)</f>
        <v>159</v>
      </c>
      <c r="I71">
        <f>SUMIF(Feuerwehren!$C:$C,A71,Feuerwehren!H:H)</f>
        <v>156</v>
      </c>
      <c r="J71">
        <f>SUMIF(Feuerwehren!$C:$C,A71,Feuerwehren!I:I)</f>
        <v>155</v>
      </c>
      <c r="K71">
        <f>SUMIF(Feuerwehren!$C:$C,A71,Feuerwehren!J:J)</f>
        <v>157</v>
      </c>
      <c r="L71">
        <f>SUMIF(Feuerwehren!$C:$C,A71,Feuerwehren!K:K)</f>
        <v>158</v>
      </c>
      <c r="M71">
        <f>SUMIF(Feuerwehren!$C:$C,A71,Feuerwehren!L:L)</f>
        <v>154</v>
      </c>
      <c r="N71">
        <f>SUMIF(Feuerwehren!$C:$C,A71,Feuerwehren!M:M)</f>
        <v>151</v>
      </c>
      <c r="O71">
        <f>SUMIF(Feuerwehren!$C:$C,A71,Feuerwehren!N:N)</f>
        <v>159</v>
      </c>
      <c r="P71">
        <f>SUMIF(Feuerwehren!$C:$C,A71,Feuerwehren!O:O)</f>
        <v>149</v>
      </c>
    </row>
    <row r="72" spans="1:16" x14ac:dyDescent="0.25">
      <c r="A72" t="s">
        <v>102</v>
      </c>
      <c r="B72">
        <f>VLOOKUP(A72,Tabelle2!$A:$D,2,FALSE)</f>
        <v>1394</v>
      </c>
      <c r="C72">
        <v>1</v>
      </c>
      <c r="D72">
        <f>VLOOKUP(A72,Tabelle2!$A:$D,3,FALSE)</f>
        <v>35.75</v>
      </c>
      <c r="E72">
        <v>2</v>
      </c>
      <c r="F72">
        <f>VLOOKUP(A72,Tabelle2!$A:$D,4,FALSE)</f>
        <v>39</v>
      </c>
      <c r="G72">
        <f>SUMIF(Feuerwehren!$C:$C,A72,Feuerwehren!F:F)</f>
        <v>65</v>
      </c>
      <c r="H72">
        <f>SUMIF(Feuerwehren!$C:$C,A72,Feuerwehren!G:G)</f>
        <v>64</v>
      </c>
      <c r="I72">
        <f>SUMIF(Feuerwehren!$C:$C,A72,Feuerwehren!H:H)</f>
        <v>66</v>
      </c>
      <c r="J72">
        <f>SUMIF(Feuerwehren!$C:$C,A72,Feuerwehren!I:I)</f>
        <v>58</v>
      </c>
      <c r="K72">
        <f>SUMIF(Feuerwehren!$C:$C,A72,Feuerwehren!J:J)</f>
        <v>59</v>
      </c>
      <c r="L72">
        <f>SUMIF(Feuerwehren!$C:$C,A72,Feuerwehren!K:K)</f>
        <v>58</v>
      </c>
      <c r="M72">
        <f>SUMIF(Feuerwehren!$C:$C,A72,Feuerwehren!L:L)</f>
        <v>60</v>
      </c>
      <c r="N72">
        <f>SUMIF(Feuerwehren!$C:$C,A72,Feuerwehren!M:M)</f>
        <v>59</v>
      </c>
      <c r="O72">
        <f>SUMIF(Feuerwehren!$C:$C,A72,Feuerwehren!N:N)</f>
        <v>58</v>
      </c>
      <c r="P72">
        <f>SUMIF(Feuerwehren!$C:$C,A72,Feuerwehren!O:O)</f>
        <v>54</v>
      </c>
    </row>
    <row r="73" spans="1:16" x14ac:dyDescent="0.25">
      <c r="A73" t="s">
        <v>246</v>
      </c>
      <c r="B73">
        <f>VLOOKUP(A73,Tabelle2!$A:$D,2,FALSE)</f>
        <v>2927</v>
      </c>
      <c r="C73">
        <v>3</v>
      </c>
      <c r="D73">
        <f>VLOOKUP(A73,Tabelle2!$A:$D,3,FALSE)</f>
        <v>33.840000000000003</v>
      </c>
      <c r="E73">
        <v>2</v>
      </c>
      <c r="F73">
        <f>VLOOKUP(A73,Tabelle2!$A:$D,4,FALSE)</f>
        <v>86</v>
      </c>
      <c r="G73">
        <f>SUMIF(Feuerwehren!$C:$C,A73,Feuerwehren!F:F)</f>
        <v>131</v>
      </c>
      <c r="H73">
        <f>SUMIF(Feuerwehren!$C:$C,A73,Feuerwehren!G:G)</f>
        <v>132</v>
      </c>
      <c r="I73">
        <f>SUMIF(Feuerwehren!$C:$C,A73,Feuerwehren!H:H)</f>
        <v>132</v>
      </c>
      <c r="J73">
        <f>SUMIF(Feuerwehren!$C:$C,A73,Feuerwehren!I:I)</f>
        <v>139</v>
      </c>
      <c r="K73">
        <f>SUMIF(Feuerwehren!$C:$C,A73,Feuerwehren!J:J)</f>
        <v>135</v>
      </c>
      <c r="L73">
        <f>SUMIF(Feuerwehren!$C:$C,A73,Feuerwehren!K:K)</f>
        <v>140</v>
      </c>
      <c r="M73">
        <f>SUMIF(Feuerwehren!$C:$C,A73,Feuerwehren!L:L)</f>
        <v>149</v>
      </c>
      <c r="N73">
        <f>SUMIF(Feuerwehren!$C:$C,A73,Feuerwehren!M:M)</f>
        <v>141</v>
      </c>
      <c r="O73">
        <f>SUMIF(Feuerwehren!$C:$C,A73,Feuerwehren!N:N)</f>
        <v>135</v>
      </c>
      <c r="P73">
        <f>SUMIF(Feuerwehren!$C:$C,A73,Feuerwehren!O:O)</f>
        <v>130</v>
      </c>
    </row>
    <row r="74" spans="1:16" x14ac:dyDescent="0.25">
      <c r="A74" t="s">
        <v>250</v>
      </c>
      <c r="B74">
        <f>VLOOKUP(A74,Tabelle2!$A:$D,2,FALSE)</f>
        <v>2860</v>
      </c>
      <c r="C74">
        <v>3</v>
      </c>
      <c r="D74">
        <f>VLOOKUP(A74,Tabelle2!$A:$D,3,FALSE)</f>
        <v>33.24</v>
      </c>
      <c r="E74">
        <v>2</v>
      </c>
      <c r="F74">
        <f>VLOOKUP(A74,Tabelle2!$A:$D,4,FALSE)</f>
        <v>86</v>
      </c>
      <c r="G74">
        <f>SUMIF(Feuerwehren!$C:$C,A74,Feuerwehren!F:F)</f>
        <v>106</v>
      </c>
      <c r="H74">
        <f>SUMIF(Feuerwehren!$C:$C,A74,Feuerwehren!G:G)</f>
        <v>110</v>
      </c>
      <c r="I74">
        <f>SUMIF(Feuerwehren!$C:$C,A74,Feuerwehren!H:H)</f>
        <v>108</v>
      </c>
      <c r="J74">
        <f>SUMIF(Feuerwehren!$C:$C,A74,Feuerwehren!I:I)</f>
        <v>108</v>
      </c>
      <c r="K74">
        <f>SUMIF(Feuerwehren!$C:$C,A74,Feuerwehren!J:J)</f>
        <v>108</v>
      </c>
      <c r="L74">
        <f>SUMIF(Feuerwehren!$C:$C,A74,Feuerwehren!K:K)</f>
        <v>111</v>
      </c>
      <c r="M74">
        <f>SUMIF(Feuerwehren!$C:$C,A74,Feuerwehren!L:L)</f>
        <v>112</v>
      </c>
      <c r="N74">
        <f>SUMIF(Feuerwehren!$C:$C,A74,Feuerwehren!M:M)</f>
        <v>107</v>
      </c>
      <c r="O74">
        <f>SUMIF(Feuerwehren!$C:$C,A74,Feuerwehren!N:N)</f>
        <v>105</v>
      </c>
      <c r="P74">
        <f>SUMIF(Feuerwehren!$C:$C,A74,Feuerwehren!O:O)</f>
        <v>105</v>
      </c>
    </row>
    <row r="75" spans="1:16" x14ac:dyDescent="0.25">
      <c r="A75" t="s">
        <v>331</v>
      </c>
      <c r="B75">
        <f>VLOOKUP(A75,Tabelle2!$A:$D,2,FALSE)</f>
        <v>3807</v>
      </c>
      <c r="C75">
        <v>4</v>
      </c>
      <c r="D75">
        <f>VLOOKUP(A75,Tabelle2!$A:$D,3,FALSE)</f>
        <v>33.200000000000003</v>
      </c>
      <c r="E75">
        <v>2</v>
      </c>
      <c r="F75">
        <f>VLOOKUP(A75,Tabelle2!$A:$D,4,FALSE)</f>
        <v>115</v>
      </c>
      <c r="G75">
        <f>SUMIF(Feuerwehren!$C:$C,A75,Feuerwehren!F:F)</f>
        <v>49</v>
      </c>
      <c r="H75">
        <f>SUMIF(Feuerwehren!$C:$C,A75,Feuerwehren!G:G)</f>
        <v>48</v>
      </c>
      <c r="I75">
        <f>SUMIF(Feuerwehren!$C:$C,A75,Feuerwehren!H:H)</f>
        <v>44</v>
      </c>
      <c r="J75">
        <f>SUMIF(Feuerwehren!$C:$C,A75,Feuerwehren!I:I)</f>
        <v>44</v>
      </c>
      <c r="K75">
        <f>SUMIF(Feuerwehren!$C:$C,A75,Feuerwehren!J:J)</f>
        <v>41</v>
      </c>
      <c r="L75">
        <f>SUMIF(Feuerwehren!$C:$C,A75,Feuerwehren!K:K)</f>
        <v>38</v>
      </c>
      <c r="M75">
        <f>SUMIF(Feuerwehren!$C:$C,A75,Feuerwehren!L:L)</f>
        <v>44</v>
      </c>
      <c r="N75">
        <f>SUMIF(Feuerwehren!$C:$C,A75,Feuerwehren!M:M)</f>
        <v>40</v>
      </c>
      <c r="O75">
        <f>SUMIF(Feuerwehren!$C:$C,A75,Feuerwehren!N:N)</f>
        <v>43</v>
      </c>
      <c r="P75">
        <f>SUMIF(Feuerwehren!$C:$C,A75,Feuerwehren!O:O)</f>
        <v>41</v>
      </c>
    </row>
    <row r="76" spans="1:16" x14ac:dyDescent="0.25">
      <c r="A76" t="s">
        <v>229</v>
      </c>
      <c r="B76">
        <f>VLOOKUP(A76,Tabelle2!$A:$D,2,FALSE)</f>
        <v>7044</v>
      </c>
      <c r="C76">
        <v>4</v>
      </c>
      <c r="D76">
        <f>VLOOKUP(A76,Tabelle2!$A:$D,3,FALSE)</f>
        <v>33.18</v>
      </c>
      <c r="E76">
        <v>2</v>
      </c>
      <c r="F76">
        <f>VLOOKUP(A76,Tabelle2!$A:$D,4,FALSE)</f>
        <v>212</v>
      </c>
      <c r="G76">
        <f>SUMIF(Feuerwehren!$C:$C,A76,Feuerwehren!F:F)</f>
        <v>86</v>
      </c>
      <c r="H76">
        <f>SUMIF(Feuerwehren!$C:$C,A76,Feuerwehren!G:G)</f>
        <v>88</v>
      </c>
      <c r="I76">
        <f>SUMIF(Feuerwehren!$C:$C,A76,Feuerwehren!H:H)</f>
        <v>88</v>
      </c>
      <c r="J76">
        <f>SUMIF(Feuerwehren!$C:$C,A76,Feuerwehren!I:I)</f>
        <v>89</v>
      </c>
      <c r="K76">
        <f>SUMIF(Feuerwehren!$C:$C,A76,Feuerwehren!J:J)</f>
        <v>86</v>
      </c>
      <c r="L76">
        <f>SUMIF(Feuerwehren!$C:$C,A76,Feuerwehren!K:K)</f>
        <v>85</v>
      </c>
      <c r="M76">
        <f>SUMIF(Feuerwehren!$C:$C,A76,Feuerwehren!L:L)</f>
        <v>90</v>
      </c>
      <c r="N76">
        <f>SUMIF(Feuerwehren!$C:$C,A76,Feuerwehren!M:M)</f>
        <v>91</v>
      </c>
      <c r="O76">
        <f>SUMIF(Feuerwehren!$C:$C,A76,Feuerwehren!N:N)</f>
        <v>89</v>
      </c>
      <c r="P76">
        <f>SUMIF(Feuerwehren!$C:$C,A76,Feuerwehren!O:O)</f>
        <v>97</v>
      </c>
    </row>
    <row r="77" spans="1:16" x14ac:dyDescent="0.25">
      <c r="A77" t="s">
        <v>49</v>
      </c>
      <c r="B77">
        <f>VLOOKUP(A77,Tabelle2!$A:$D,2,FALSE)</f>
        <v>2015</v>
      </c>
      <c r="C77">
        <v>2</v>
      </c>
      <c r="D77">
        <f>VLOOKUP(A77,Tabelle2!$A:$D,3,FALSE)</f>
        <v>31.83</v>
      </c>
      <c r="E77">
        <v>2</v>
      </c>
      <c r="F77">
        <f>VLOOKUP(A77,Tabelle2!$A:$D,4,FALSE)</f>
        <v>63</v>
      </c>
      <c r="G77">
        <f>SUMIF(Feuerwehren!$C:$C,A77,Feuerwehren!F:F)</f>
        <v>49</v>
      </c>
      <c r="H77">
        <f>SUMIF(Feuerwehren!$C:$C,A77,Feuerwehren!G:G)</f>
        <v>49</v>
      </c>
      <c r="I77">
        <f>SUMIF(Feuerwehren!$C:$C,A77,Feuerwehren!H:H)</f>
        <v>48</v>
      </c>
      <c r="J77">
        <f>SUMIF(Feuerwehren!$C:$C,A77,Feuerwehren!I:I)</f>
        <v>49</v>
      </c>
      <c r="K77">
        <f>SUMIF(Feuerwehren!$C:$C,A77,Feuerwehren!J:J)</f>
        <v>48</v>
      </c>
      <c r="L77">
        <f>SUMIF(Feuerwehren!$C:$C,A77,Feuerwehren!K:K)</f>
        <v>45</v>
      </c>
      <c r="M77">
        <f>SUMIF(Feuerwehren!$C:$C,A77,Feuerwehren!L:L)</f>
        <v>46</v>
      </c>
      <c r="N77">
        <f>SUMIF(Feuerwehren!$C:$C,A77,Feuerwehren!M:M)</f>
        <v>49</v>
      </c>
      <c r="O77">
        <f>SUMIF(Feuerwehren!$C:$C,A77,Feuerwehren!N:N)</f>
        <v>50</v>
      </c>
      <c r="P77">
        <f>SUMIF(Feuerwehren!$C:$C,A77,Feuerwehren!O:O)</f>
        <v>48</v>
      </c>
    </row>
    <row r="78" spans="1:16" x14ac:dyDescent="0.25">
      <c r="A78" t="s">
        <v>104</v>
      </c>
      <c r="B78">
        <f>VLOOKUP(A78,Tabelle2!$A:$D,2,FALSE)</f>
        <v>3244</v>
      </c>
      <c r="C78">
        <v>3</v>
      </c>
      <c r="D78">
        <f>VLOOKUP(A78,Tabelle2!$A:$D,3,FALSE)</f>
        <v>30.5</v>
      </c>
      <c r="E78">
        <v>2</v>
      </c>
      <c r="F78">
        <f>VLOOKUP(A78,Tabelle2!$A:$D,4,FALSE)</f>
        <v>106</v>
      </c>
      <c r="G78">
        <f>SUMIF(Feuerwehren!$C:$C,A78,Feuerwehren!F:F)</f>
        <v>98</v>
      </c>
      <c r="H78">
        <f>SUMIF(Feuerwehren!$C:$C,A78,Feuerwehren!G:G)</f>
        <v>98</v>
      </c>
      <c r="I78">
        <f>SUMIF(Feuerwehren!$C:$C,A78,Feuerwehren!H:H)</f>
        <v>97</v>
      </c>
      <c r="J78">
        <f>SUMIF(Feuerwehren!$C:$C,A78,Feuerwehren!I:I)</f>
        <v>96</v>
      </c>
      <c r="K78">
        <f>SUMIF(Feuerwehren!$C:$C,A78,Feuerwehren!J:J)</f>
        <v>96</v>
      </c>
      <c r="L78">
        <f>SUMIF(Feuerwehren!$C:$C,A78,Feuerwehren!K:K)</f>
        <v>101</v>
      </c>
      <c r="M78">
        <f>SUMIF(Feuerwehren!$C:$C,A78,Feuerwehren!L:L)</f>
        <v>99</v>
      </c>
      <c r="N78">
        <f>SUMIF(Feuerwehren!$C:$C,A78,Feuerwehren!M:M)</f>
        <v>100</v>
      </c>
      <c r="O78">
        <f>SUMIF(Feuerwehren!$C:$C,A78,Feuerwehren!N:N)</f>
        <v>105</v>
      </c>
      <c r="P78">
        <f>SUMIF(Feuerwehren!$C:$C,A78,Feuerwehren!O:O)</f>
        <v>105</v>
      </c>
    </row>
    <row r="79" spans="1:16" x14ac:dyDescent="0.25">
      <c r="A79" t="s">
        <v>265</v>
      </c>
      <c r="B79">
        <f>VLOOKUP(A79,Tabelle2!$A:$D,2,FALSE)</f>
        <v>1598</v>
      </c>
      <c r="C79">
        <v>2</v>
      </c>
      <c r="D79">
        <f>VLOOKUP(A79,Tabelle2!$A:$D,3,FALSE)</f>
        <v>30.28</v>
      </c>
      <c r="E79">
        <v>2</v>
      </c>
      <c r="F79">
        <f>VLOOKUP(A79,Tabelle2!$A:$D,4,FALSE)</f>
        <v>53</v>
      </c>
      <c r="G79">
        <f>SUMIF(Feuerwehren!$C:$C,A79,Feuerwehren!F:F)</f>
        <v>91</v>
      </c>
      <c r="H79">
        <f>SUMIF(Feuerwehren!$C:$C,A79,Feuerwehren!G:G)</f>
        <v>88</v>
      </c>
      <c r="I79">
        <f>SUMIF(Feuerwehren!$C:$C,A79,Feuerwehren!H:H)</f>
        <v>84</v>
      </c>
      <c r="J79">
        <f>SUMIF(Feuerwehren!$C:$C,A79,Feuerwehren!I:I)</f>
        <v>89</v>
      </c>
      <c r="K79">
        <f>SUMIF(Feuerwehren!$C:$C,A79,Feuerwehren!J:J)</f>
        <v>88</v>
      </c>
      <c r="L79">
        <f>SUMIF(Feuerwehren!$C:$C,A79,Feuerwehren!K:K)</f>
        <v>87</v>
      </c>
      <c r="M79">
        <f>SUMIF(Feuerwehren!$C:$C,A79,Feuerwehren!L:L)</f>
        <v>86</v>
      </c>
      <c r="N79">
        <f>SUMIF(Feuerwehren!$C:$C,A79,Feuerwehren!M:M)</f>
        <v>85</v>
      </c>
      <c r="O79">
        <f>SUMIF(Feuerwehren!$C:$C,A79,Feuerwehren!N:N)</f>
        <v>88</v>
      </c>
      <c r="P79">
        <f>SUMIF(Feuerwehren!$C:$C,A79,Feuerwehren!O:O)</f>
        <v>87</v>
      </c>
    </row>
    <row r="80" spans="1:16" x14ac:dyDescent="0.25">
      <c r="A80" t="s">
        <v>320</v>
      </c>
      <c r="B80">
        <f>VLOOKUP(A80,Tabelle2!$A:$D,2,FALSE)</f>
        <v>2219</v>
      </c>
      <c r="C80">
        <v>2</v>
      </c>
      <c r="D80">
        <f>VLOOKUP(A80,Tabelle2!$A:$D,3,FALSE)</f>
        <v>30.19</v>
      </c>
      <c r="E80">
        <v>2</v>
      </c>
      <c r="F80">
        <f>VLOOKUP(A80,Tabelle2!$A:$D,4,FALSE)</f>
        <v>74</v>
      </c>
      <c r="G80">
        <f>SUMIF(Feuerwehren!$C:$C,A80,Feuerwehren!F:F)</f>
        <v>89</v>
      </c>
      <c r="H80">
        <f>SUMIF(Feuerwehren!$C:$C,A80,Feuerwehren!G:G)</f>
        <v>86</v>
      </c>
      <c r="I80">
        <f>SUMIF(Feuerwehren!$C:$C,A80,Feuerwehren!H:H)</f>
        <v>86</v>
      </c>
      <c r="J80">
        <f>SUMIF(Feuerwehren!$C:$C,A80,Feuerwehren!I:I)</f>
        <v>91</v>
      </c>
      <c r="K80">
        <f>SUMIF(Feuerwehren!$C:$C,A80,Feuerwehren!J:J)</f>
        <v>88</v>
      </c>
      <c r="L80">
        <f>SUMIF(Feuerwehren!$C:$C,A80,Feuerwehren!K:K)</f>
        <v>84</v>
      </c>
      <c r="M80">
        <f>SUMIF(Feuerwehren!$C:$C,A80,Feuerwehren!L:L)</f>
        <v>84</v>
      </c>
      <c r="N80">
        <f>SUMIF(Feuerwehren!$C:$C,A80,Feuerwehren!M:M)</f>
        <v>83</v>
      </c>
      <c r="O80">
        <f>SUMIF(Feuerwehren!$C:$C,A80,Feuerwehren!N:N)</f>
        <v>80</v>
      </c>
      <c r="P80">
        <f>SUMIF(Feuerwehren!$C:$C,A80,Feuerwehren!O:O)</f>
        <v>81</v>
      </c>
    </row>
    <row r="81" spans="1:16" x14ac:dyDescent="0.25">
      <c r="A81" t="s">
        <v>197</v>
      </c>
      <c r="B81">
        <f>VLOOKUP(A81,Tabelle2!$A:$D,2,FALSE)</f>
        <v>1262</v>
      </c>
      <c r="C81">
        <v>1</v>
      </c>
      <c r="D81">
        <f>VLOOKUP(A81,Tabelle2!$A:$D,3,FALSE)</f>
        <v>29.5</v>
      </c>
      <c r="E81">
        <v>2</v>
      </c>
      <c r="F81">
        <f>VLOOKUP(A81,Tabelle2!$A:$D,4,FALSE)</f>
        <v>43</v>
      </c>
      <c r="G81">
        <f>SUMIF(Feuerwehren!$C:$C,A81,Feuerwehren!F:F)</f>
        <v>55</v>
      </c>
      <c r="H81">
        <f>SUMIF(Feuerwehren!$C:$C,A81,Feuerwehren!G:G)</f>
        <v>54</v>
      </c>
      <c r="I81">
        <f>SUMIF(Feuerwehren!$C:$C,A81,Feuerwehren!H:H)</f>
        <v>55</v>
      </c>
      <c r="J81">
        <f>SUMIF(Feuerwehren!$C:$C,A81,Feuerwehren!I:I)</f>
        <v>57</v>
      </c>
      <c r="K81">
        <f>SUMIF(Feuerwehren!$C:$C,A81,Feuerwehren!J:J)</f>
        <v>58</v>
      </c>
      <c r="L81">
        <f>SUMIF(Feuerwehren!$C:$C,A81,Feuerwehren!K:K)</f>
        <v>58</v>
      </c>
      <c r="M81">
        <f>SUMIF(Feuerwehren!$C:$C,A81,Feuerwehren!L:L)</f>
        <v>56</v>
      </c>
      <c r="N81">
        <f>SUMIF(Feuerwehren!$C:$C,A81,Feuerwehren!M:M)</f>
        <v>55</v>
      </c>
      <c r="O81">
        <f>SUMIF(Feuerwehren!$C:$C,A81,Feuerwehren!N:N)</f>
        <v>52</v>
      </c>
      <c r="P81">
        <f>SUMIF(Feuerwehren!$C:$C,A81,Feuerwehren!O:O)</f>
        <v>52</v>
      </c>
    </row>
    <row r="82" spans="1:16" x14ac:dyDescent="0.25">
      <c r="A82" t="s">
        <v>344</v>
      </c>
      <c r="B82">
        <f>VLOOKUP(A82,Tabelle2!$A:$D,2,FALSE)</f>
        <v>760</v>
      </c>
      <c r="C82">
        <v>1</v>
      </c>
      <c r="D82">
        <f>VLOOKUP(A82,Tabelle2!$A:$D,3,FALSE)</f>
        <v>27.6</v>
      </c>
      <c r="E82">
        <v>2</v>
      </c>
      <c r="F82">
        <f>VLOOKUP(A82,Tabelle2!$A:$D,4,FALSE)</f>
        <v>28</v>
      </c>
      <c r="G82">
        <f>SUMIF(Feuerwehren!$C:$C,A82,Feuerwehren!F:F)</f>
        <v>90</v>
      </c>
      <c r="H82">
        <f>SUMIF(Feuerwehren!$C:$C,A82,Feuerwehren!G:G)</f>
        <v>90</v>
      </c>
      <c r="I82">
        <f>SUMIF(Feuerwehren!$C:$C,A82,Feuerwehren!H:H)</f>
        <v>84</v>
      </c>
      <c r="J82">
        <f>SUMIF(Feuerwehren!$C:$C,A82,Feuerwehren!I:I)</f>
        <v>81</v>
      </c>
      <c r="K82">
        <f>SUMIF(Feuerwehren!$C:$C,A82,Feuerwehren!J:J)</f>
        <v>78</v>
      </c>
      <c r="L82">
        <f>SUMIF(Feuerwehren!$C:$C,A82,Feuerwehren!K:K)</f>
        <v>82</v>
      </c>
      <c r="M82">
        <f>SUMIF(Feuerwehren!$C:$C,A82,Feuerwehren!L:L)</f>
        <v>77</v>
      </c>
      <c r="N82">
        <f>SUMIF(Feuerwehren!$C:$C,A82,Feuerwehren!M:M)</f>
        <v>75</v>
      </c>
      <c r="O82">
        <f>SUMIF(Feuerwehren!$C:$C,A82,Feuerwehren!N:N)</f>
        <v>73</v>
      </c>
      <c r="P82">
        <f>SUMIF(Feuerwehren!$C:$C,A82,Feuerwehren!O:O)</f>
        <v>72</v>
      </c>
    </row>
    <row r="83" spans="1:16" x14ac:dyDescent="0.25">
      <c r="A83" t="s">
        <v>74</v>
      </c>
      <c r="B83">
        <f>VLOOKUP(A83,Tabelle2!$A:$D,2,FALSE)</f>
        <v>41170</v>
      </c>
      <c r="C83">
        <v>4</v>
      </c>
      <c r="D83">
        <f>VLOOKUP(A83,Tabelle2!$A:$D,3,FALSE)</f>
        <v>26.3</v>
      </c>
      <c r="E83">
        <v>2</v>
      </c>
      <c r="F83">
        <f>VLOOKUP(A83,Tabelle2!$A:$D,4,FALSE)</f>
        <v>1565</v>
      </c>
      <c r="G83">
        <f>SUMIF(Feuerwehren!$C:$C,A83,Feuerwehren!F:F)</f>
        <v>259</v>
      </c>
      <c r="H83">
        <f>SUMIF(Feuerwehren!$C:$C,A83,Feuerwehren!G:G)</f>
        <v>253</v>
      </c>
      <c r="I83">
        <f>SUMIF(Feuerwehren!$C:$C,A83,Feuerwehren!H:H)</f>
        <v>250</v>
      </c>
      <c r="J83">
        <f>SUMIF(Feuerwehren!$C:$C,A83,Feuerwehren!I:I)</f>
        <v>255</v>
      </c>
      <c r="K83">
        <f>SUMIF(Feuerwehren!$C:$C,A83,Feuerwehren!J:J)</f>
        <v>255</v>
      </c>
      <c r="L83">
        <f>SUMIF(Feuerwehren!$C:$C,A83,Feuerwehren!K:K)</f>
        <v>256</v>
      </c>
      <c r="M83">
        <f>SUMIF(Feuerwehren!$C:$C,A83,Feuerwehren!L:L)</f>
        <v>255</v>
      </c>
      <c r="N83">
        <f>SUMIF(Feuerwehren!$C:$C,A83,Feuerwehren!M:M)</f>
        <v>252</v>
      </c>
      <c r="O83">
        <f>SUMIF(Feuerwehren!$C:$C,A83,Feuerwehren!N:N)</f>
        <v>257</v>
      </c>
      <c r="P83">
        <f>SUMIF(Feuerwehren!$C:$C,A83,Feuerwehren!O:O)</f>
        <v>255</v>
      </c>
    </row>
    <row r="84" spans="1:16" x14ac:dyDescent="0.25">
      <c r="A84" t="s">
        <v>81</v>
      </c>
      <c r="B84">
        <f>VLOOKUP(A84,Tabelle2!$A:$D,2,FALSE)</f>
        <v>780</v>
      </c>
      <c r="C84">
        <v>1</v>
      </c>
      <c r="D84">
        <f>VLOOKUP(A84,Tabelle2!$A:$D,3,FALSE)</f>
        <v>26</v>
      </c>
      <c r="E84">
        <v>2</v>
      </c>
      <c r="F84">
        <f>VLOOKUP(A84,Tabelle2!$A:$D,4,FALSE)</f>
        <v>30</v>
      </c>
      <c r="G84">
        <f>SUMIF(Feuerwehren!$C:$C,A84,Feuerwehren!F:F)</f>
        <v>39</v>
      </c>
      <c r="H84">
        <f>SUMIF(Feuerwehren!$C:$C,A84,Feuerwehren!G:G)</f>
        <v>36</v>
      </c>
      <c r="I84">
        <f>SUMIF(Feuerwehren!$C:$C,A84,Feuerwehren!H:H)</f>
        <v>34</v>
      </c>
      <c r="J84">
        <f>SUMIF(Feuerwehren!$C:$C,A84,Feuerwehren!I:I)</f>
        <v>35</v>
      </c>
      <c r="K84">
        <f>SUMIF(Feuerwehren!$C:$C,A84,Feuerwehren!J:J)</f>
        <v>41</v>
      </c>
      <c r="L84">
        <f>SUMIF(Feuerwehren!$C:$C,A84,Feuerwehren!K:K)</f>
        <v>41</v>
      </c>
      <c r="M84">
        <f>SUMIF(Feuerwehren!$C:$C,A84,Feuerwehren!L:L)</f>
        <v>41</v>
      </c>
      <c r="N84">
        <f>SUMIF(Feuerwehren!$C:$C,A84,Feuerwehren!M:M)</f>
        <v>41</v>
      </c>
      <c r="O84">
        <f>SUMIF(Feuerwehren!$C:$C,A84,Feuerwehren!N:N)</f>
        <v>41</v>
      </c>
      <c r="P84">
        <f>SUMIF(Feuerwehren!$C:$C,A84,Feuerwehren!O:O)</f>
        <v>41</v>
      </c>
    </row>
    <row r="85" spans="1:16" x14ac:dyDescent="0.25">
      <c r="A85" t="s">
        <v>116</v>
      </c>
      <c r="B85">
        <f>VLOOKUP(A85,Tabelle2!$A:$D,2,FALSE)</f>
        <v>2443</v>
      </c>
      <c r="C85">
        <v>2</v>
      </c>
      <c r="D85">
        <f>VLOOKUP(A85,Tabelle2!$A:$D,3,FALSE)</f>
        <v>25.6</v>
      </c>
      <c r="E85">
        <v>2</v>
      </c>
      <c r="F85">
        <f>VLOOKUP(A85,Tabelle2!$A:$D,4,FALSE)</f>
        <v>95</v>
      </c>
      <c r="G85">
        <f>SUMIF(Feuerwehren!$C:$C,A85,Feuerwehren!F:F)</f>
        <v>106</v>
      </c>
      <c r="H85">
        <f>SUMIF(Feuerwehren!$C:$C,A85,Feuerwehren!G:G)</f>
        <v>100</v>
      </c>
      <c r="I85">
        <f>SUMIF(Feuerwehren!$C:$C,A85,Feuerwehren!H:H)</f>
        <v>100</v>
      </c>
      <c r="J85">
        <f>SUMIF(Feuerwehren!$C:$C,A85,Feuerwehren!I:I)</f>
        <v>105</v>
      </c>
      <c r="K85">
        <f>SUMIF(Feuerwehren!$C:$C,A85,Feuerwehren!J:J)</f>
        <v>106</v>
      </c>
      <c r="L85">
        <f>SUMIF(Feuerwehren!$C:$C,A85,Feuerwehren!K:K)</f>
        <v>107</v>
      </c>
      <c r="M85">
        <f>SUMIF(Feuerwehren!$C:$C,A85,Feuerwehren!L:L)</f>
        <v>111</v>
      </c>
      <c r="N85">
        <f>SUMIF(Feuerwehren!$C:$C,A85,Feuerwehren!M:M)</f>
        <v>112</v>
      </c>
      <c r="O85">
        <f>SUMIF(Feuerwehren!$C:$C,A85,Feuerwehren!N:N)</f>
        <v>109</v>
      </c>
      <c r="P85">
        <f>SUMIF(Feuerwehren!$C:$C,A85,Feuerwehren!O:O)</f>
        <v>110</v>
      </c>
    </row>
    <row r="86" spans="1:16" x14ac:dyDescent="0.25">
      <c r="A86" t="s">
        <v>182</v>
      </c>
      <c r="B86">
        <f>VLOOKUP(A86,Tabelle2!$A:$D,2,FALSE)</f>
        <v>2988</v>
      </c>
      <c r="C86">
        <v>3</v>
      </c>
      <c r="D86">
        <f>VLOOKUP(A86,Tabelle2!$A:$D,3,FALSE)</f>
        <v>24.8</v>
      </c>
      <c r="E86">
        <v>1</v>
      </c>
      <c r="F86">
        <f>VLOOKUP(A86,Tabelle2!$A:$D,4,FALSE)</f>
        <v>120</v>
      </c>
      <c r="G86">
        <f>SUMIF(Feuerwehren!$C:$C,A86,Feuerwehren!F:F)</f>
        <v>141</v>
      </c>
      <c r="H86">
        <f>SUMIF(Feuerwehren!$C:$C,A86,Feuerwehren!G:G)</f>
        <v>146</v>
      </c>
      <c r="I86">
        <f>SUMIF(Feuerwehren!$C:$C,A86,Feuerwehren!H:H)</f>
        <v>139</v>
      </c>
      <c r="J86">
        <f>SUMIF(Feuerwehren!$C:$C,A86,Feuerwehren!I:I)</f>
        <v>141</v>
      </c>
      <c r="K86">
        <f>SUMIF(Feuerwehren!$C:$C,A86,Feuerwehren!J:J)</f>
        <v>138</v>
      </c>
      <c r="L86">
        <f>SUMIF(Feuerwehren!$C:$C,A86,Feuerwehren!K:K)</f>
        <v>133</v>
      </c>
      <c r="M86">
        <f>SUMIF(Feuerwehren!$C:$C,A86,Feuerwehren!L:L)</f>
        <v>138</v>
      </c>
      <c r="N86">
        <f>SUMIF(Feuerwehren!$C:$C,A86,Feuerwehren!M:M)</f>
        <v>140</v>
      </c>
      <c r="O86">
        <f>SUMIF(Feuerwehren!$C:$C,A86,Feuerwehren!N:N)</f>
        <v>140</v>
      </c>
      <c r="P86">
        <f>SUMIF(Feuerwehren!$C:$C,A86,Feuerwehren!O:O)</f>
        <v>146</v>
      </c>
    </row>
    <row r="87" spans="1:16" x14ac:dyDescent="0.25">
      <c r="A87" t="s">
        <v>10</v>
      </c>
      <c r="B87">
        <f>VLOOKUP(A87,Tabelle2!$A:$D,2,FALSE)</f>
        <v>1754</v>
      </c>
      <c r="C87">
        <v>2</v>
      </c>
      <c r="D87">
        <f>VLOOKUP(A87,Tabelle2!$A:$D,3,FALSE)</f>
        <v>24.4</v>
      </c>
      <c r="E87">
        <v>1</v>
      </c>
      <c r="F87">
        <f>VLOOKUP(A87,Tabelle2!$A:$D,4,FALSE)</f>
        <v>72</v>
      </c>
      <c r="G87">
        <f>SUMIF(Feuerwehren!$C:$C,A87,Feuerwehren!F:F)</f>
        <v>54</v>
      </c>
      <c r="H87">
        <f>SUMIF(Feuerwehren!$C:$C,A87,Feuerwehren!G:G)</f>
        <v>49</v>
      </c>
      <c r="I87">
        <f>SUMIF(Feuerwehren!$C:$C,A87,Feuerwehren!H:H)</f>
        <v>42</v>
      </c>
      <c r="J87">
        <f>SUMIF(Feuerwehren!$C:$C,A87,Feuerwehren!I:I)</f>
        <v>38</v>
      </c>
      <c r="K87">
        <f>SUMIF(Feuerwehren!$C:$C,A87,Feuerwehren!J:J)</f>
        <v>39</v>
      </c>
      <c r="L87">
        <f>SUMIF(Feuerwehren!$C:$C,A87,Feuerwehren!K:K)</f>
        <v>38</v>
      </c>
      <c r="M87">
        <f>SUMIF(Feuerwehren!$C:$C,A87,Feuerwehren!L:L)</f>
        <v>42</v>
      </c>
      <c r="N87">
        <f>SUMIF(Feuerwehren!$C:$C,A87,Feuerwehren!M:M)</f>
        <v>40</v>
      </c>
      <c r="O87">
        <f>SUMIF(Feuerwehren!$C:$C,A87,Feuerwehren!N:N)</f>
        <v>38</v>
      </c>
      <c r="P87">
        <f>SUMIF(Feuerwehren!$C:$C,A87,Feuerwehren!O:O)</f>
        <v>38</v>
      </c>
    </row>
    <row r="88" spans="1:16" x14ac:dyDescent="0.25">
      <c r="A88" t="s">
        <v>57</v>
      </c>
      <c r="B88">
        <f>VLOOKUP(A88,Tabelle2!$A:$D,2,FALSE)</f>
        <v>4864</v>
      </c>
      <c r="C88">
        <v>4</v>
      </c>
      <c r="D88">
        <f>VLOOKUP(A88,Tabelle2!$A:$D,3,FALSE)</f>
        <v>24.25</v>
      </c>
      <c r="E88">
        <v>1</v>
      </c>
      <c r="F88">
        <f>VLOOKUP(A88,Tabelle2!$A:$D,4,FALSE)</f>
        <v>201</v>
      </c>
      <c r="G88">
        <f>SUMIF(Feuerwehren!$C:$C,A88,Feuerwehren!F:F)</f>
        <v>59</v>
      </c>
      <c r="H88">
        <f>SUMIF(Feuerwehren!$C:$C,A88,Feuerwehren!G:G)</f>
        <v>57</v>
      </c>
      <c r="I88">
        <f>SUMIF(Feuerwehren!$C:$C,A88,Feuerwehren!H:H)</f>
        <v>58</v>
      </c>
      <c r="J88">
        <f>SUMIF(Feuerwehren!$C:$C,A88,Feuerwehren!I:I)</f>
        <v>57</v>
      </c>
      <c r="K88">
        <f>SUMIF(Feuerwehren!$C:$C,A88,Feuerwehren!J:J)</f>
        <v>58</v>
      </c>
      <c r="L88">
        <f>SUMIF(Feuerwehren!$C:$C,A88,Feuerwehren!K:K)</f>
        <v>53</v>
      </c>
      <c r="M88">
        <f>SUMIF(Feuerwehren!$C:$C,A88,Feuerwehren!L:L)</f>
        <v>54</v>
      </c>
      <c r="N88">
        <f>SUMIF(Feuerwehren!$C:$C,A88,Feuerwehren!M:M)</f>
        <v>55</v>
      </c>
      <c r="O88">
        <f>SUMIF(Feuerwehren!$C:$C,A88,Feuerwehren!N:N)</f>
        <v>56</v>
      </c>
      <c r="P88">
        <f>SUMIF(Feuerwehren!$C:$C,A88,Feuerwehren!O:O)</f>
        <v>56</v>
      </c>
    </row>
    <row r="89" spans="1:16" x14ac:dyDescent="0.25">
      <c r="A89" t="s">
        <v>28</v>
      </c>
      <c r="B89">
        <f>VLOOKUP(A89,Tabelle2!$A:$D,2,FALSE)</f>
        <v>18029</v>
      </c>
      <c r="C89">
        <v>4</v>
      </c>
      <c r="D89">
        <f>VLOOKUP(A89,Tabelle2!$A:$D,3,FALSE)</f>
        <v>24.25</v>
      </c>
      <c r="E89">
        <v>1</v>
      </c>
      <c r="F89">
        <f>VLOOKUP(A89,Tabelle2!$A:$D,4,FALSE)</f>
        <v>743</v>
      </c>
      <c r="G89">
        <f>SUMIF(Feuerwehren!$C:$C,A89,Feuerwehren!F:F)</f>
        <v>99</v>
      </c>
      <c r="H89">
        <f>SUMIF(Feuerwehren!$C:$C,A89,Feuerwehren!G:G)</f>
        <v>95</v>
      </c>
      <c r="I89">
        <f>SUMIF(Feuerwehren!$C:$C,A89,Feuerwehren!H:H)</f>
        <v>92</v>
      </c>
      <c r="J89">
        <f>SUMIF(Feuerwehren!$C:$C,A89,Feuerwehren!I:I)</f>
        <v>93</v>
      </c>
      <c r="K89">
        <f>SUMIF(Feuerwehren!$C:$C,A89,Feuerwehren!J:J)</f>
        <v>91</v>
      </c>
      <c r="L89">
        <f>SUMIF(Feuerwehren!$C:$C,A89,Feuerwehren!K:K)</f>
        <v>87</v>
      </c>
      <c r="M89">
        <f>SUMIF(Feuerwehren!$C:$C,A89,Feuerwehren!L:L)</f>
        <v>86</v>
      </c>
      <c r="N89">
        <f>SUMIF(Feuerwehren!$C:$C,A89,Feuerwehren!M:M)</f>
        <v>85</v>
      </c>
      <c r="O89">
        <f>SUMIF(Feuerwehren!$C:$C,A89,Feuerwehren!N:N)</f>
        <v>87</v>
      </c>
      <c r="P89">
        <f>SUMIF(Feuerwehren!$C:$C,A89,Feuerwehren!O:O)</f>
        <v>91</v>
      </c>
    </row>
    <row r="90" spans="1:16" x14ac:dyDescent="0.25">
      <c r="A90" t="s">
        <v>317</v>
      </c>
      <c r="B90">
        <f>VLOOKUP(A90,Tabelle2!$A:$D,2,FALSE)</f>
        <v>5463</v>
      </c>
      <c r="C90">
        <v>4</v>
      </c>
      <c r="D90">
        <f>VLOOKUP(A90,Tabelle2!$A:$D,3,FALSE)</f>
        <v>23.67</v>
      </c>
      <c r="E90">
        <v>1</v>
      </c>
      <c r="F90">
        <f>VLOOKUP(A90,Tabelle2!$A:$D,4,FALSE)</f>
        <v>231</v>
      </c>
      <c r="G90">
        <f>SUMIF(Feuerwehren!$C:$C,A90,Feuerwehren!F:F)</f>
        <v>66</v>
      </c>
      <c r="H90">
        <f>SUMIF(Feuerwehren!$C:$C,A90,Feuerwehren!G:G)</f>
        <v>65</v>
      </c>
      <c r="I90">
        <f>SUMIF(Feuerwehren!$C:$C,A90,Feuerwehren!H:H)</f>
        <v>64</v>
      </c>
      <c r="J90">
        <f>SUMIF(Feuerwehren!$C:$C,A90,Feuerwehren!I:I)</f>
        <v>70</v>
      </c>
      <c r="K90">
        <f>SUMIF(Feuerwehren!$C:$C,A90,Feuerwehren!J:J)</f>
        <v>68</v>
      </c>
      <c r="L90">
        <f>SUMIF(Feuerwehren!$C:$C,A90,Feuerwehren!K:K)</f>
        <v>73</v>
      </c>
      <c r="M90">
        <f>SUMIF(Feuerwehren!$C:$C,A90,Feuerwehren!L:L)</f>
        <v>71</v>
      </c>
      <c r="N90">
        <f>SUMIF(Feuerwehren!$C:$C,A90,Feuerwehren!M:M)</f>
        <v>70</v>
      </c>
      <c r="O90">
        <f>SUMIF(Feuerwehren!$C:$C,A90,Feuerwehren!N:N)</f>
        <v>72</v>
      </c>
      <c r="P90">
        <f>SUMIF(Feuerwehren!$C:$C,A90,Feuerwehren!O:O)</f>
        <v>69</v>
      </c>
    </row>
    <row r="91" spans="1:16" x14ac:dyDescent="0.25">
      <c r="A91" t="s">
        <v>73</v>
      </c>
      <c r="B91">
        <f>VLOOKUP(A91,Tabelle2!$A:$D,2,FALSE)</f>
        <v>5025</v>
      </c>
      <c r="C91">
        <v>4</v>
      </c>
      <c r="D91">
        <f>VLOOKUP(A91,Tabelle2!$A:$D,3,FALSE)</f>
        <v>23.6</v>
      </c>
      <c r="E91">
        <v>1</v>
      </c>
      <c r="F91">
        <f>VLOOKUP(A91,Tabelle2!$A:$D,4,FALSE)</f>
        <v>213</v>
      </c>
      <c r="G91">
        <f>SUMIF(Feuerwehren!$C:$C,A91,Feuerwehren!F:F)</f>
        <v>141</v>
      </c>
      <c r="H91">
        <f>SUMIF(Feuerwehren!$C:$C,A91,Feuerwehren!G:G)</f>
        <v>139</v>
      </c>
      <c r="I91">
        <f>SUMIF(Feuerwehren!$C:$C,A91,Feuerwehren!H:H)</f>
        <v>141</v>
      </c>
      <c r="J91">
        <f>SUMIF(Feuerwehren!$C:$C,A91,Feuerwehren!I:I)</f>
        <v>145</v>
      </c>
      <c r="K91">
        <f>SUMIF(Feuerwehren!$C:$C,A91,Feuerwehren!J:J)</f>
        <v>146</v>
      </c>
      <c r="L91">
        <f>SUMIF(Feuerwehren!$C:$C,A91,Feuerwehren!K:K)</f>
        <v>150</v>
      </c>
      <c r="M91">
        <f>SUMIF(Feuerwehren!$C:$C,A91,Feuerwehren!L:L)</f>
        <v>139</v>
      </c>
      <c r="N91">
        <f>SUMIF(Feuerwehren!$C:$C,A91,Feuerwehren!M:M)</f>
        <v>138</v>
      </c>
      <c r="O91">
        <f>SUMIF(Feuerwehren!$C:$C,A91,Feuerwehren!N:N)</f>
        <v>139</v>
      </c>
      <c r="P91">
        <f>SUMIF(Feuerwehren!$C:$C,A91,Feuerwehren!O:O)</f>
        <v>136</v>
      </c>
    </row>
    <row r="92" spans="1:16" x14ac:dyDescent="0.25">
      <c r="A92" t="s">
        <v>125</v>
      </c>
      <c r="B92">
        <f>VLOOKUP(A92,Tabelle2!$A:$D,2,FALSE)</f>
        <v>973</v>
      </c>
      <c r="C92">
        <v>1</v>
      </c>
      <c r="D92">
        <f>VLOOKUP(A92,Tabelle2!$A:$D,3,FALSE)</f>
        <v>22.1</v>
      </c>
      <c r="E92">
        <v>1</v>
      </c>
      <c r="F92">
        <f>VLOOKUP(A92,Tabelle2!$A:$D,4,FALSE)</f>
        <v>44</v>
      </c>
      <c r="G92">
        <f>SUMIF(Feuerwehren!$C:$C,A92,Feuerwehren!F:F)</f>
        <v>59</v>
      </c>
      <c r="H92">
        <f>SUMIF(Feuerwehren!$C:$C,A92,Feuerwehren!G:G)</f>
        <v>56</v>
      </c>
      <c r="I92">
        <f>SUMIF(Feuerwehren!$C:$C,A92,Feuerwehren!H:H)</f>
        <v>58</v>
      </c>
      <c r="J92">
        <f>SUMIF(Feuerwehren!$C:$C,A92,Feuerwehren!I:I)</f>
        <v>57</v>
      </c>
      <c r="K92">
        <f>SUMIF(Feuerwehren!$C:$C,A92,Feuerwehren!J:J)</f>
        <v>59</v>
      </c>
      <c r="L92">
        <f>SUMIF(Feuerwehren!$C:$C,A92,Feuerwehren!K:K)</f>
        <v>59</v>
      </c>
      <c r="M92">
        <f>SUMIF(Feuerwehren!$C:$C,A92,Feuerwehren!L:L)</f>
        <v>57</v>
      </c>
      <c r="N92">
        <f>SUMIF(Feuerwehren!$C:$C,A92,Feuerwehren!M:M)</f>
        <v>60</v>
      </c>
      <c r="O92">
        <f>SUMIF(Feuerwehren!$C:$C,A92,Feuerwehren!N:N)</f>
        <v>58</v>
      </c>
      <c r="P92">
        <f>SUMIF(Feuerwehren!$C:$C,A92,Feuerwehren!O:O)</f>
        <v>56</v>
      </c>
    </row>
    <row r="93" spans="1:16" x14ac:dyDescent="0.25">
      <c r="A93" t="s">
        <v>165</v>
      </c>
      <c r="B93">
        <f>VLOOKUP(A93,Tabelle2!$A:$D,2,FALSE)</f>
        <v>1839</v>
      </c>
      <c r="C93">
        <v>2</v>
      </c>
      <c r="D93">
        <f>VLOOKUP(A93,Tabelle2!$A:$D,3,FALSE)</f>
        <v>20.77</v>
      </c>
      <c r="E93">
        <v>1</v>
      </c>
      <c r="F93">
        <f>VLOOKUP(A93,Tabelle2!$A:$D,4,FALSE)</f>
        <v>89</v>
      </c>
      <c r="G93">
        <f>SUMIF(Feuerwehren!$C:$C,A93,Feuerwehren!F:F)</f>
        <v>54</v>
      </c>
      <c r="H93">
        <f>SUMIF(Feuerwehren!$C:$C,A93,Feuerwehren!G:G)</f>
        <v>55</v>
      </c>
      <c r="I93">
        <f>SUMIF(Feuerwehren!$C:$C,A93,Feuerwehren!H:H)</f>
        <v>54</v>
      </c>
      <c r="J93">
        <f>SUMIF(Feuerwehren!$C:$C,A93,Feuerwehren!I:I)</f>
        <v>52</v>
      </c>
      <c r="K93">
        <f>SUMIF(Feuerwehren!$C:$C,A93,Feuerwehren!J:J)</f>
        <v>54</v>
      </c>
      <c r="L93">
        <f>SUMIF(Feuerwehren!$C:$C,A93,Feuerwehren!K:K)</f>
        <v>53</v>
      </c>
      <c r="M93">
        <f>SUMIF(Feuerwehren!$C:$C,A93,Feuerwehren!L:L)</f>
        <v>52</v>
      </c>
      <c r="N93">
        <f>SUMIF(Feuerwehren!$C:$C,A93,Feuerwehren!M:M)</f>
        <v>51</v>
      </c>
      <c r="O93">
        <f>SUMIF(Feuerwehren!$C:$C,A93,Feuerwehren!N:N)</f>
        <v>54</v>
      </c>
      <c r="P93">
        <f>SUMIF(Feuerwehren!$C:$C,A93,Feuerwehren!O:O)</f>
        <v>51</v>
      </c>
    </row>
    <row r="94" spans="1:16" x14ac:dyDescent="0.25">
      <c r="A94" t="s">
        <v>333</v>
      </c>
      <c r="B94">
        <f>VLOOKUP(A94,Tabelle2!$A:$D,2,FALSE)</f>
        <v>1056</v>
      </c>
      <c r="C94">
        <v>1</v>
      </c>
      <c r="D94">
        <f>VLOOKUP(A94,Tabelle2!$A:$D,3,FALSE)</f>
        <v>20.7</v>
      </c>
      <c r="E94">
        <v>1</v>
      </c>
      <c r="F94">
        <f>VLOOKUP(A94,Tabelle2!$A:$D,4,FALSE)</f>
        <v>51</v>
      </c>
      <c r="G94">
        <f>SUMIF(Feuerwehren!$C:$C,A94,Feuerwehren!F:F)</f>
        <v>38</v>
      </c>
      <c r="H94">
        <f>SUMIF(Feuerwehren!$C:$C,A94,Feuerwehren!G:G)</f>
        <v>39</v>
      </c>
      <c r="I94">
        <f>SUMIF(Feuerwehren!$C:$C,A94,Feuerwehren!H:H)</f>
        <v>39</v>
      </c>
      <c r="J94">
        <f>SUMIF(Feuerwehren!$C:$C,A94,Feuerwehren!I:I)</f>
        <v>38</v>
      </c>
      <c r="K94">
        <f>SUMIF(Feuerwehren!$C:$C,A94,Feuerwehren!J:J)</f>
        <v>39</v>
      </c>
      <c r="L94">
        <f>SUMIF(Feuerwehren!$C:$C,A94,Feuerwehren!K:K)</f>
        <v>39</v>
      </c>
      <c r="M94">
        <f>SUMIF(Feuerwehren!$C:$C,A94,Feuerwehren!L:L)</f>
        <v>38</v>
      </c>
      <c r="N94">
        <f>SUMIF(Feuerwehren!$C:$C,A94,Feuerwehren!M:M)</f>
        <v>38</v>
      </c>
      <c r="O94">
        <f>SUMIF(Feuerwehren!$C:$C,A94,Feuerwehren!N:N)</f>
        <v>42</v>
      </c>
      <c r="P94">
        <f>SUMIF(Feuerwehren!$C:$C,A94,Feuerwehren!O:O)</f>
        <v>42</v>
      </c>
    </row>
    <row r="95" spans="1:16" x14ac:dyDescent="0.25">
      <c r="A95" t="s">
        <v>325</v>
      </c>
      <c r="B95">
        <f>VLOOKUP(A95,Tabelle2!$A:$D,2,FALSE)</f>
        <v>1714</v>
      </c>
      <c r="C95">
        <v>2</v>
      </c>
      <c r="D95">
        <f>VLOOKUP(A95,Tabelle2!$A:$D,3,FALSE)</f>
        <v>18.91</v>
      </c>
      <c r="E95">
        <v>1</v>
      </c>
      <c r="F95">
        <f>VLOOKUP(A95,Tabelle2!$A:$D,4,FALSE)</f>
        <v>91</v>
      </c>
      <c r="G95">
        <f>SUMIF(Feuerwehren!$C:$C,A95,Feuerwehren!F:F)</f>
        <v>40</v>
      </c>
      <c r="H95">
        <f>SUMIF(Feuerwehren!$C:$C,A95,Feuerwehren!G:G)</f>
        <v>41</v>
      </c>
      <c r="I95">
        <f>SUMIF(Feuerwehren!$C:$C,A95,Feuerwehren!H:H)</f>
        <v>43</v>
      </c>
      <c r="J95">
        <f>SUMIF(Feuerwehren!$C:$C,A95,Feuerwehren!I:I)</f>
        <v>46</v>
      </c>
      <c r="K95">
        <f>SUMIF(Feuerwehren!$C:$C,A95,Feuerwehren!J:J)</f>
        <v>45</v>
      </c>
      <c r="L95">
        <f>SUMIF(Feuerwehren!$C:$C,A95,Feuerwehren!K:K)</f>
        <v>45</v>
      </c>
      <c r="M95">
        <f>SUMIF(Feuerwehren!$C:$C,A95,Feuerwehren!L:L)</f>
        <v>44</v>
      </c>
      <c r="N95">
        <f>SUMIF(Feuerwehren!$C:$C,A95,Feuerwehren!M:M)</f>
        <v>45</v>
      </c>
      <c r="O95">
        <f>SUMIF(Feuerwehren!$C:$C,A95,Feuerwehren!N:N)</f>
        <v>44</v>
      </c>
      <c r="P95">
        <f>SUMIF(Feuerwehren!$C:$C,A95,Feuerwehren!O:O)</f>
        <v>43</v>
      </c>
    </row>
    <row r="96" spans="1:16" x14ac:dyDescent="0.25">
      <c r="A96" t="s">
        <v>20</v>
      </c>
      <c r="B96">
        <f>VLOOKUP(A96,Tabelle2!$A:$D,2,FALSE)</f>
        <v>4538</v>
      </c>
      <c r="C96">
        <v>4</v>
      </c>
      <c r="D96">
        <f>VLOOKUP(A96,Tabelle2!$A:$D,3,FALSE)</f>
        <v>18.7</v>
      </c>
      <c r="E96">
        <v>1</v>
      </c>
      <c r="F96">
        <f>VLOOKUP(A96,Tabelle2!$A:$D,4,FALSE)</f>
        <v>243</v>
      </c>
      <c r="G96">
        <f>SUMIF(Feuerwehren!$C:$C,A96,Feuerwehren!F:F)</f>
        <v>95</v>
      </c>
      <c r="H96">
        <f>SUMIF(Feuerwehren!$C:$C,A96,Feuerwehren!G:G)</f>
        <v>97</v>
      </c>
      <c r="I96">
        <f>SUMIF(Feuerwehren!$C:$C,A96,Feuerwehren!H:H)</f>
        <v>94</v>
      </c>
      <c r="J96">
        <f>SUMIF(Feuerwehren!$C:$C,A96,Feuerwehren!I:I)</f>
        <v>102</v>
      </c>
      <c r="K96">
        <f>SUMIF(Feuerwehren!$C:$C,A96,Feuerwehren!J:J)</f>
        <v>99</v>
      </c>
      <c r="L96">
        <f>SUMIF(Feuerwehren!$C:$C,A96,Feuerwehren!K:K)</f>
        <v>101</v>
      </c>
      <c r="M96">
        <f>SUMIF(Feuerwehren!$C:$C,A96,Feuerwehren!L:L)</f>
        <v>101</v>
      </c>
      <c r="N96">
        <f>SUMIF(Feuerwehren!$C:$C,A96,Feuerwehren!M:M)</f>
        <v>104</v>
      </c>
      <c r="O96">
        <f>SUMIF(Feuerwehren!$C:$C,A96,Feuerwehren!N:N)</f>
        <v>102</v>
      </c>
      <c r="P96">
        <f>SUMIF(Feuerwehren!$C:$C,A96,Feuerwehren!O:O)</f>
        <v>100</v>
      </c>
    </row>
    <row r="97" spans="1:16" x14ac:dyDescent="0.25">
      <c r="A97" t="s">
        <v>330</v>
      </c>
      <c r="B97">
        <f>VLOOKUP(A97,Tabelle2!$A:$D,2,FALSE)</f>
        <v>3438</v>
      </c>
      <c r="C97">
        <v>3</v>
      </c>
      <c r="D97">
        <f>VLOOKUP(A97,Tabelle2!$A:$D,3,FALSE)</f>
        <v>18.61</v>
      </c>
      <c r="E97">
        <v>1</v>
      </c>
      <c r="F97">
        <f>VLOOKUP(A97,Tabelle2!$A:$D,4,FALSE)</f>
        <v>185</v>
      </c>
      <c r="G97">
        <f>SUMIF(Feuerwehren!$C:$C,A97,Feuerwehren!F:F)</f>
        <v>78</v>
      </c>
      <c r="H97">
        <f>SUMIF(Feuerwehren!$C:$C,A97,Feuerwehren!G:G)</f>
        <v>77</v>
      </c>
      <c r="I97">
        <f>SUMIF(Feuerwehren!$C:$C,A97,Feuerwehren!H:H)</f>
        <v>76</v>
      </c>
      <c r="J97">
        <f>SUMIF(Feuerwehren!$C:$C,A97,Feuerwehren!I:I)</f>
        <v>77</v>
      </c>
      <c r="K97">
        <f>SUMIF(Feuerwehren!$C:$C,A97,Feuerwehren!J:J)</f>
        <v>78</v>
      </c>
      <c r="L97">
        <f>SUMIF(Feuerwehren!$C:$C,A97,Feuerwehren!K:K)</f>
        <v>76</v>
      </c>
      <c r="M97">
        <f>SUMIF(Feuerwehren!$C:$C,A97,Feuerwehren!L:L)</f>
        <v>80</v>
      </c>
      <c r="N97">
        <f>SUMIF(Feuerwehren!$C:$C,A97,Feuerwehren!M:M)</f>
        <v>78</v>
      </c>
      <c r="O97">
        <f>SUMIF(Feuerwehren!$C:$C,A97,Feuerwehren!N:N)</f>
        <v>81</v>
      </c>
      <c r="P97">
        <f>SUMIF(Feuerwehren!$C:$C,A97,Feuerwehren!O:O)</f>
        <v>78</v>
      </c>
    </row>
    <row r="98" spans="1:16" x14ac:dyDescent="0.25">
      <c r="A98" t="s">
        <v>99</v>
      </c>
      <c r="B98">
        <f>VLOOKUP(A98,Tabelle2!$A:$D,2,FALSE)</f>
        <v>256</v>
      </c>
      <c r="C98">
        <v>1</v>
      </c>
      <c r="D98">
        <f>VLOOKUP(A98,Tabelle2!$A:$D,3,FALSE)</f>
        <v>18.5</v>
      </c>
      <c r="E98">
        <v>1</v>
      </c>
      <c r="F98">
        <f>VLOOKUP(A98,Tabelle2!$A:$D,4,FALSE)</f>
        <v>14</v>
      </c>
      <c r="G98">
        <f>SUMIF(Feuerwehren!$C:$C,A98,Feuerwehren!F:F)</f>
        <v>30</v>
      </c>
      <c r="H98">
        <f>SUMIF(Feuerwehren!$C:$C,A98,Feuerwehren!G:G)</f>
        <v>30</v>
      </c>
      <c r="I98">
        <f>SUMIF(Feuerwehren!$C:$C,A98,Feuerwehren!H:H)</f>
        <v>25</v>
      </c>
      <c r="J98">
        <f>SUMIF(Feuerwehren!$C:$C,A98,Feuerwehren!I:I)</f>
        <v>25</v>
      </c>
      <c r="K98">
        <f>SUMIF(Feuerwehren!$C:$C,A98,Feuerwehren!J:J)</f>
        <v>26</v>
      </c>
      <c r="L98">
        <f>SUMIF(Feuerwehren!$C:$C,A98,Feuerwehren!K:K)</f>
        <v>25</v>
      </c>
      <c r="M98">
        <f>SUMIF(Feuerwehren!$C:$C,A98,Feuerwehren!L:L)</f>
        <v>25</v>
      </c>
      <c r="N98">
        <f>SUMIF(Feuerwehren!$C:$C,A98,Feuerwehren!M:M)</f>
        <v>24</v>
      </c>
      <c r="O98">
        <f>SUMIF(Feuerwehren!$C:$C,A98,Feuerwehren!N:N)</f>
        <v>25</v>
      </c>
      <c r="P98">
        <f>SUMIF(Feuerwehren!$C:$C,A98,Feuerwehren!O:O)</f>
        <v>25</v>
      </c>
    </row>
    <row r="99" spans="1:16" x14ac:dyDescent="0.25">
      <c r="A99" t="s">
        <v>298</v>
      </c>
      <c r="B99">
        <f>VLOOKUP(A99,Tabelle2!$A:$D,2,FALSE)</f>
        <v>1602</v>
      </c>
      <c r="C99">
        <v>2</v>
      </c>
      <c r="D99">
        <f>VLOOKUP(A99,Tabelle2!$A:$D,3,FALSE)</f>
        <v>17.850000000000001</v>
      </c>
      <c r="E99">
        <v>1</v>
      </c>
      <c r="F99">
        <f>VLOOKUP(A99,Tabelle2!$A:$D,4,FALSE)</f>
        <v>90</v>
      </c>
      <c r="G99">
        <f>SUMIF(Feuerwehren!$C:$C,A99,Feuerwehren!F:F)</f>
        <v>57</v>
      </c>
      <c r="H99">
        <f>SUMIF(Feuerwehren!$C:$C,A99,Feuerwehren!G:G)</f>
        <v>57</v>
      </c>
      <c r="I99">
        <f>SUMIF(Feuerwehren!$C:$C,A99,Feuerwehren!H:H)</f>
        <v>56</v>
      </c>
      <c r="J99">
        <f>SUMIF(Feuerwehren!$C:$C,A99,Feuerwehren!I:I)</f>
        <v>55</v>
      </c>
      <c r="K99">
        <f>SUMIF(Feuerwehren!$C:$C,A99,Feuerwehren!J:J)</f>
        <v>52</v>
      </c>
      <c r="L99">
        <f>SUMIF(Feuerwehren!$C:$C,A99,Feuerwehren!K:K)</f>
        <v>54</v>
      </c>
      <c r="M99">
        <f>SUMIF(Feuerwehren!$C:$C,A99,Feuerwehren!L:L)</f>
        <v>52</v>
      </c>
      <c r="N99">
        <f>SUMIF(Feuerwehren!$C:$C,A99,Feuerwehren!M:M)</f>
        <v>52</v>
      </c>
      <c r="O99">
        <f>SUMIF(Feuerwehren!$C:$C,A99,Feuerwehren!N:N)</f>
        <v>52</v>
      </c>
      <c r="P99">
        <f>SUMIF(Feuerwehren!$C:$C,A99,Feuerwehren!O:O)</f>
        <v>50</v>
      </c>
    </row>
    <row r="100" spans="1:16" x14ac:dyDescent="0.25">
      <c r="A100" t="s">
        <v>341</v>
      </c>
      <c r="B100">
        <f>VLOOKUP(A100,Tabelle2!$A:$D,2,FALSE)</f>
        <v>3245</v>
      </c>
      <c r="C100">
        <v>3</v>
      </c>
      <c r="D100">
        <f>VLOOKUP(A100,Tabelle2!$A:$D,3,FALSE)</f>
        <v>15.8</v>
      </c>
      <c r="E100">
        <v>1</v>
      </c>
      <c r="F100">
        <f>VLOOKUP(A100,Tabelle2!$A:$D,4,FALSE)</f>
        <v>205</v>
      </c>
      <c r="G100">
        <f>SUMIF(Feuerwehren!$C:$C,A100,Feuerwehren!F:F)</f>
        <v>185</v>
      </c>
      <c r="H100">
        <f>SUMIF(Feuerwehren!$C:$C,A100,Feuerwehren!G:G)</f>
        <v>186</v>
      </c>
      <c r="I100">
        <f>SUMIF(Feuerwehren!$C:$C,A100,Feuerwehren!H:H)</f>
        <v>182</v>
      </c>
      <c r="J100">
        <f>SUMIF(Feuerwehren!$C:$C,A100,Feuerwehren!I:I)</f>
        <v>181</v>
      </c>
      <c r="K100">
        <f>SUMIF(Feuerwehren!$C:$C,A100,Feuerwehren!J:J)</f>
        <v>182</v>
      </c>
      <c r="L100">
        <f>SUMIF(Feuerwehren!$C:$C,A100,Feuerwehren!K:K)</f>
        <v>181</v>
      </c>
      <c r="M100">
        <f>SUMIF(Feuerwehren!$C:$C,A100,Feuerwehren!L:L)</f>
        <v>182</v>
      </c>
      <c r="N100">
        <f>SUMIF(Feuerwehren!$C:$C,A100,Feuerwehren!M:M)</f>
        <v>181</v>
      </c>
      <c r="O100">
        <f>SUMIF(Feuerwehren!$C:$C,A100,Feuerwehren!N:N)</f>
        <v>180</v>
      </c>
      <c r="P100">
        <f>SUMIF(Feuerwehren!$C:$C,A100,Feuerwehren!O:O)</f>
        <v>176</v>
      </c>
    </row>
    <row r="101" spans="1:16" x14ac:dyDescent="0.25">
      <c r="A101" t="s">
        <v>88</v>
      </c>
      <c r="B101">
        <f>VLOOKUP(A101,Tabelle2!$A:$D,2,FALSE)</f>
        <v>338</v>
      </c>
      <c r="C101">
        <v>1</v>
      </c>
      <c r="D101">
        <f>VLOOKUP(A101,Tabelle2!$A:$D,3,FALSE)</f>
        <v>14.2</v>
      </c>
      <c r="E101">
        <v>1</v>
      </c>
      <c r="F101">
        <f>VLOOKUP(A101,Tabelle2!$A:$D,4,FALSE)</f>
        <v>24</v>
      </c>
      <c r="G101">
        <f>SUMIF(Feuerwehren!$C:$C,A101,Feuerwehren!F:F)</f>
        <v>34</v>
      </c>
      <c r="H101">
        <f>SUMIF(Feuerwehren!$C:$C,A101,Feuerwehren!G:G)</f>
        <v>34</v>
      </c>
      <c r="I101">
        <f>SUMIF(Feuerwehren!$C:$C,A101,Feuerwehren!H:H)</f>
        <v>33</v>
      </c>
      <c r="J101">
        <f>SUMIF(Feuerwehren!$C:$C,A101,Feuerwehren!I:I)</f>
        <v>34</v>
      </c>
      <c r="K101">
        <f>SUMIF(Feuerwehren!$C:$C,A101,Feuerwehren!J:J)</f>
        <v>30</v>
      </c>
      <c r="L101">
        <f>SUMIF(Feuerwehren!$C:$C,A101,Feuerwehren!K:K)</f>
        <v>31</v>
      </c>
      <c r="M101">
        <f>SUMIF(Feuerwehren!$C:$C,A101,Feuerwehren!L:L)</f>
        <v>30</v>
      </c>
      <c r="N101">
        <f>SUMIF(Feuerwehren!$C:$C,A101,Feuerwehren!M:M)</f>
        <v>30</v>
      </c>
      <c r="O101">
        <f>SUMIF(Feuerwehren!$C:$C,A101,Feuerwehren!N:N)</f>
        <v>29</v>
      </c>
      <c r="P101">
        <f>SUMIF(Feuerwehren!$C:$C,A101,Feuerwehren!O:O)</f>
        <v>26</v>
      </c>
    </row>
    <row r="102" spans="1:16" x14ac:dyDescent="0.25">
      <c r="A102" t="s">
        <v>324</v>
      </c>
      <c r="B102">
        <f>VLOOKUP(A102,Tabelle2!$A:$D,2,FALSE)</f>
        <v>1281</v>
      </c>
      <c r="C102">
        <v>1</v>
      </c>
      <c r="D102">
        <f>VLOOKUP(A102,Tabelle2!$A:$D,3,FALSE)</f>
        <v>13.86</v>
      </c>
      <c r="E102">
        <v>1</v>
      </c>
      <c r="F102">
        <f>VLOOKUP(A102,Tabelle2!$A:$D,4,FALSE)</f>
        <v>92</v>
      </c>
      <c r="G102">
        <f>SUMIF(Feuerwehren!$C:$C,A102,Feuerwehren!F:F)</f>
        <v>48</v>
      </c>
      <c r="H102">
        <f>SUMIF(Feuerwehren!$C:$C,A102,Feuerwehren!G:G)</f>
        <v>50</v>
      </c>
      <c r="I102">
        <f>SUMIF(Feuerwehren!$C:$C,A102,Feuerwehren!H:H)</f>
        <v>49</v>
      </c>
      <c r="J102">
        <f>SUMIF(Feuerwehren!$C:$C,A102,Feuerwehren!I:I)</f>
        <v>44</v>
      </c>
      <c r="K102">
        <f>SUMIF(Feuerwehren!$C:$C,A102,Feuerwehren!J:J)</f>
        <v>41</v>
      </c>
      <c r="L102">
        <f>SUMIF(Feuerwehren!$C:$C,A102,Feuerwehren!K:K)</f>
        <v>43</v>
      </c>
      <c r="M102">
        <f>SUMIF(Feuerwehren!$C:$C,A102,Feuerwehren!L:L)</f>
        <v>42</v>
      </c>
      <c r="N102">
        <f>SUMIF(Feuerwehren!$C:$C,A102,Feuerwehren!M:M)</f>
        <v>41</v>
      </c>
      <c r="O102">
        <f>SUMIF(Feuerwehren!$C:$C,A102,Feuerwehren!N:N)</f>
        <v>40</v>
      </c>
      <c r="P102">
        <f>SUMIF(Feuerwehren!$C:$C,A102,Feuerwehren!O:O)</f>
        <v>40</v>
      </c>
    </row>
    <row r="103" spans="1:16" x14ac:dyDescent="0.25">
      <c r="A103" t="s">
        <v>327</v>
      </c>
      <c r="B103">
        <f>VLOOKUP(A103,Tabelle2!$A:$D,2,FALSE)</f>
        <v>1050</v>
      </c>
      <c r="C103">
        <v>1</v>
      </c>
      <c r="D103">
        <f>VLOOKUP(A103,Tabelle2!$A:$D,3,FALSE)</f>
        <v>13.51</v>
      </c>
      <c r="E103">
        <v>1</v>
      </c>
      <c r="F103">
        <f>VLOOKUP(A103,Tabelle2!$A:$D,4,FALSE)</f>
        <v>78</v>
      </c>
      <c r="G103">
        <f>SUMIF(Feuerwehren!$C:$C,A103,Feuerwehren!F:F)</f>
        <v>31</v>
      </c>
      <c r="H103">
        <f>SUMIF(Feuerwehren!$C:$C,A103,Feuerwehren!G:G)</f>
        <v>32</v>
      </c>
      <c r="I103">
        <f>SUMIF(Feuerwehren!$C:$C,A103,Feuerwehren!H:H)</f>
        <v>30</v>
      </c>
      <c r="J103">
        <f>SUMIF(Feuerwehren!$C:$C,A103,Feuerwehren!I:I)</f>
        <v>28</v>
      </c>
      <c r="K103">
        <f>SUMIF(Feuerwehren!$C:$C,A103,Feuerwehren!J:J)</f>
        <v>30</v>
      </c>
      <c r="L103">
        <f>SUMIF(Feuerwehren!$C:$C,A103,Feuerwehren!K:K)</f>
        <v>29</v>
      </c>
      <c r="M103">
        <f>SUMIF(Feuerwehren!$C:$C,A103,Feuerwehren!L:L)</f>
        <v>28</v>
      </c>
      <c r="N103">
        <f>SUMIF(Feuerwehren!$C:$C,A103,Feuerwehren!M:M)</f>
        <v>26</v>
      </c>
      <c r="O103">
        <f>SUMIF(Feuerwehren!$C:$C,A103,Feuerwehren!N:N)</f>
        <v>26</v>
      </c>
      <c r="P103">
        <f>SUMIF(Feuerwehren!$C:$C,A103,Feuerwehren!O:O)</f>
        <v>24</v>
      </c>
    </row>
    <row r="104" spans="1:16" x14ac:dyDescent="0.25">
      <c r="A104" t="s">
        <v>151</v>
      </c>
      <c r="B104">
        <f>VLOOKUP(A104,Tabelle2!$A:$D,2,FALSE)</f>
        <v>905</v>
      </c>
      <c r="C104">
        <v>1</v>
      </c>
      <c r="D104">
        <f>VLOOKUP(A104,Tabelle2!$A:$D,3,FALSE)</f>
        <v>13</v>
      </c>
      <c r="E104">
        <v>1</v>
      </c>
      <c r="F104">
        <f>VLOOKUP(A104,Tabelle2!$A:$D,4,FALSE)</f>
        <v>70</v>
      </c>
      <c r="G104">
        <f>SUMIF(Feuerwehren!$C:$C,A104,Feuerwehren!F:F)</f>
        <v>43</v>
      </c>
      <c r="H104">
        <f>SUMIF(Feuerwehren!$C:$C,A104,Feuerwehren!G:G)</f>
        <v>41</v>
      </c>
      <c r="I104">
        <f>SUMIF(Feuerwehren!$C:$C,A104,Feuerwehren!H:H)</f>
        <v>41</v>
      </c>
      <c r="J104">
        <f>SUMIF(Feuerwehren!$C:$C,A104,Feuerwehren!I:I)</f>
        <v>38</v>
      </c>
      <c r="K104">
        <f>SUMIF(Feuerwehren!$C:$C,A104,Feuerwehren!J:J)</f>
        <v>38</v>
      </c>
      <c r="L104">
        <f>SUMIF(Feuerwehren!$C:$C,A104,Feuerwehren!K:K)</f>
        <v>40</v>
      </c>
      <c r="M104">
        <f>SUMIF(Feuerwehren!$C:$C,A104,Feuerwehren!L:L)</f>
        <v>42</v>
      </c>
      <c r="N104">
        <f>SUMIF(Feuerwehren!$C:$C,A104,Feuerwehren!M:M)</f>
        <v>40</v>
      </c>
      <c r="O104">
        <f>SUMIF(Feuerwehren!$C:$C,A104,Feuerwehren!N:N)</f>
        <v>42</v>
      </c>
      <c r="P104">
        <f>SUMIF(Feuerwehren!$C:$C,A104,Feuerwehren!O:O)</f>
        <v>42</v>
      </c>
    </row>
    <row r="105" spans="1:16" x14ac:dyDescent="0.25">
      <c r="A105" t="s">
        <v>89</v>
      </c>
      <c r="B105">
        <f>VLOOKUP(A105,Tabelle2!$A:$D,2,FALSE)</f>
        <v>2814</v>
      </c>
      <c r="C105">
        <v>3</v>
      </c>
      <c r="D105">
        <f>VLOOKUP(A105,Tabelle2!$A:$D,3,FALSE)</f>
        <v>12.8</v>
      </c>
      <c r="E105">
        <v>1</v>
      </c>
      <c r="F105">
        <f>VLOOKUP(A105,Tabelle2!$A:$D,4,FALSE)</f>
        <v>220</v>
      </c>
      <c r="G105">
        <f>SUMIF(Feuerwehren!$C:$C,A105,Feuerwehren!F:F)</f>
        <v>73</v>
      </c>
      <c r="H105">
        <f>SUMIF(Feuerwehren!$C:$C,A105,Feuerwehren!G:G)</f>
        <v>73</v>
      </c>
      <c r="I105">
        <f>SUMIF(Feuerwehren!$C:$C,A105,Feuerwehren!H:H)</f>
        <v>74</v>
      </c>
      <c r="J105">
        <f>SUMIF(Feuerwehren!$C:$C,A105,Feuerwehren!I:I)</f>
        <v>71</v>
      </c>
      <c r="K105">
        <f>SUMIF(Feuerwehren!$C:$C,A105,Feuerwehren!J:J)</f>
        <v>64</v>
      </c>
      <c r="L105">
        <f>SUMIF(Feuerwehren!$C:$C,A105,Feuerwehren!K:K)</f>
        <v>65</v>
      </c>
      <c r="M105">
        <f>SUMIF(Feuerwehren!$C:$C,A105,Feuerwehren!L:L)</f>
        <v>64</v>
      </c>
      <c r="N105">
        <f>SUMIF(Feuerwehren!$C:$C,A105,Feuerwehren!M:M)</f>
        <v>63</v>
      </c>
      <c r="O105">
        <f>SUMIF(Feuerwehren!$C:$C,A105,Feuerwehren!N:N)</f>
        <v>60</v>
      </c>
      <c r="P105">
        <f>SUMIF(Feuerwehren!$C:$C,A105,Feuerwehren!O:O)</f>
        <v>62</v>
      </c>
    </row>
    <row r="106" spans="1:16" x14ac:dyDescent="0.25">
      <c r="A106" t="s">
        <v>91</v>
      </c>
      <c r="B106">
        <f>VLOOKUP(A106,Tabelle2!$A:$D,2,FALSE)</f>
        <v>1979</v>
      </c>
      <c r="C106">
        <v>2</v>
      </c>
      <c r="D106">
        <f>VLOOKUP(A106,Tabelle2!$A:$D,3,FALSE)</f>
        <v>12.35</v>
      </c>
      <c r="E106">
        <v>1</v>
      </c>
      <c r="F106">
        <f>VLOOKUP(A106,Tabelle2!$A:$D,4,FALSE)</f>
        <v>160</v>
      </c>
      <c r="G106">
        <f>SUMIF(Feuerwehren!$C:$C,A106,Feuerwehren!F:F)</f>
        <v>51</v>
      </c>
      <c r="H106">
        <f>SUMIF(Feuerwehren!$C:$C,A106,Feuerwehren!G:G)</f>
        <v>48</v>
      </c>
      <c r="I106">
        <f>SUMIF(Feuerwehren!$C:$C,A106,Feuerwehren!H:H)</f>
        <v>49</v>
      </c>
      <c r="J106">
        <f>SUMIF(Feuerwehren!$C:$C,A106,Feuerwehren!I:I)</f>
        <v>49</v>
      </c>
      <c r="K106">
        <f>SUMIF(Feuerwehren!$C:$C,A106,Feuerwehren!J:J)</f>
        <v>49</v>
      </c>
      <c r="L106">
        <f>SUMIF(Feuerwehren!$C:$C,A106,Feuerwehren!K:K)</f>
        <v>50</v>
      </c>
      <c r="M106">
        <f>SUMIF(Feuerwehren!$C:$C,A106,Feuerwehren!L:L)</f>
        <v>47</v>
      </c>
      <c r="N106">
        <f>SUMIF(Feuerwehren!$C:$C,A106,Feuerwehren!M:M)</f>
        <v>44</v>
      </c>
      <c r="O106">
        <f>SUMIF(Feuerwehren!$C:$C,A106,Feuerwehren!N:N)</f>
        <v>42</v>
      </c>
      <c r="P106">
        <f>SUMIF(Feuerwehren!$C:$C,A106,Feuerwehren!O:O)</f>
        <v>41</v>
      </c>
    </row>
    <row r="107" spans="1:16" x14ac:dyDescent="0.25">
      <c r="A107" t="s">
        <v>316</v>
      </c>
      <c r="B107">
        <f>VLOOKUP(A107,Tabelle2!$A:$D,2,FALSE)</f>
        <v>3875</v>
      </c>
      <c r="C107">
        <v>4</v>
      </c>
      <c r="D107">
        <f>VLOOKUP(A107,Tabelle2!$A:$D,3,FALSE)</f>
        <v>11.82</v>
      </c>
      <c r="E107">
        <v>1</v>
      </c>
      <c r="F107">
        <f>VLOOKUP(A107,Tabelle2!$A:$D,4,FALSE)</f>
        <v>328</v>
      </c>
      <c r="G107">
        <f>SUMIF(Feuerwehren!$C:$C,A107,Feuerwehren!F:F)</f>
        <v>42</v>
      </c>
      <c r="H107">
        <f>SUMIF(Feuerwehren!$C:$C,A107,Feuerwehren!G:G)</f>
        <v>40</v>
      </c>
      <c r="I107">
        <f>SUMIF(Feuerwehren!$C:$C,A107,Feuerwehren!H:H)</f>
        <v>44</v>
      </c>
      <c r="J107">
        <f>SUMIF(Feuerwehren!$C:$C,A107,Feuerwehren!I:I)</f>
        <v>45</v>
      </c>
      <c r="K107">
        <f>SUMIF(Feuerwehren!$C:$C,A107,Feuerwehren!J:J)</f>
        <v>44</v>
      </c>
      <c r="L107">
        <f>SUMIF(Feuerwehren!$C:$C,A107,Feuerwehren!K:K)</f>
        <v>43</v>
      </c>
      <c r="M107">
        <f>SUMIF(Feuerwehren!$C:$C,A107,Feuerwehren!L:L)</f>
        <v>42</v>
      </c>
      <c r="N107">
        <f>SUMIF(Feuerwehren!$C:$C,A107,Feuerwehren!M:M)</f>
        <v>44</v>
      </c>
      <c r="O107">
        <f>SUMIF(Feuerwehren!$C:$C,A107,Feuerwehren!N:N)</f>
        <v>42</v>
      </c>
      <c r="P107">
        <f>SUMIF(Feuerwehren!$C:$C,A107,Feuerwehren!O:O)</f>
        <v>39</v>
      </c>
    </row>
    <row r="108" spans="1:16" x14ac:dyDescent="0.25">
      <c r="A108" t="s">
        <v>315</v>
      </c>
      <c r="B108">
        <f>VLOOKUP(A108,Tabelle2!$A:$D,2,FALSE)</f>
        <v>395</v>
      </c>
      <c r="C108">
        <v>1</v>
      </c>
      <c r="D108">
        <f>VLOOKUP(A108,Tabelle2!$A:$D,3,FALSE)</f>
        <v>11.05</v>
      </c>
      <c r="E108">
        <v>1</v>
      </c>
      <c r="F108">
        <f>VLOOKUP(A108,Tabelle2!$A:$D,4,FALSE)</f>
        <v>36</v>
      </c>
      <c r="G108">
        <f>SUMIF(Feuerwehren!$C:$C,A108,Feuerwehren!F:F)</f>
        <v>20</v>
      </c>
      <c r="H108">
        <f>SUMIF(Feuerwehren!$C:$C,A108,Feuerwehren!G:G)</f>
        <v>20</v>
      </c>
      <c r="I108">
        <f>SUMIF(Feuerwehren!$C:$C,A108,Feuerwehren!H:H)</f>
        <v>16</v>
      </c>
      <c r="J108">
        <f>SUMIF(Feuerwehren!$C:$C,A108,Feuerwehren!I:I)</f>
        <v>19</v>
      </c>
      <c r="K108">
        <f>SUMIF(Feuerwehren!$C:$C,A108,Feuerwehren!J:J)</f>
        <v>23</v>
      </c>
      <c r="L108">
        <f>SUMIF(Feuerwehren!$C:$C,A108,Feuerwehren!K:K)</f>
        <v>22</v>
      </c>
      <c r="M108">
        <f>SUMIF(Feuerwehren!$C:$C,A108,Feuerwehren!L:L)</f>
        <v>20</v>
      </c>
      <c r="N108">
        <f>SUMIF(Feuerwehren!$C:$C,A108,Feuerwehren!M:M)</f>
        <v>20</v>
      </c>
      <c r="O108">
        <f>SUMIF(Feuerwehren!$C:$C,A108,Feuerwehren!N:N)</f>
        <v>22</v>
      </c>
      <c r="P108">
        <f>SUMIF(Feuerwehren!$C:$C,A108,Feuerwehren!O:O)</f>
        <v>21</v>
      </c>
    </row>
    <row r="109" spans="1:16" x14ac:dyDescent="0.25">
      <c r="A109" t="s">
        <v>318</v>
      </c>
      <c r="B109">
        <f>VLOOKUP(A109,Tabelle2!$A:$D,2,FALSE)</f>
        <v>2783</v>
      </c>
      <c r="C109">
        <v>3</v>
      </c>
      <c r="D109">
        <f>VLOOKUP(A109,Tabelle2!$A:$D,3,FALSE)</f>
        <v>7.45</v>
      </c>
      <c r="E109">
        <v>1</v>
      </c>
      <c r="F109">
        <f>VLOOKUP(A109,Tabelle2!$A:$D,4,FALSE)</f>
        <v>374</v>
      </c>
      <c r="G109">
        <f>SUMIF(Feuerwehren!$C:$C,A109,Feuerwehren!F:F)</f>
        <v>35</v>
      </c>
      <c r="H109">
        <f>SUMIF(Feuerwehren!$C:$C,A109,Feuerwehren!G:G)</f>
        <v>34</v>
      </c>
      <c r="I109">
        <f>SUMIF(Feuerwehren!$C:$C,A109,Feuerwehren!H:H)</f>
        <v>32</v>
      </c>
      <c r="J109">
        <f>SUMIF(Feuerwehren!$C:$C,A109,Feuerwehren!I:I)</f>
        <v>31</v>
      </c>
      <c r="K109">
        <f>SUMIF(Feuerwehren!$C:$C,A109,Feuerwehren!J:J)</f>
        <v>32</v>
      </c>
      <c r="L109">
        <f>SUMIF(Feuerwehren!$C:$C,A109,Feuerwehren!K:K)</f>
        <v>31</v>
      </c>
      <c r="M109">
        <f>SUMIF(Feuerwehren!$C:$C,A109,Feuerwehren!L:L)</f>
        <v>30</v>
      </c>
      <c r="N109">
        <f>SUMIF(Feuerwehren!$C:$C,A109,Feuerwehren!M:M)</f>
        <v>32</v>
      </c>
      <c r="O109">
        <f>SUMIF(Feuerwehren!$C:$C,A109,Feuerwehren!N:N)</f>
        <v>32</v>
      </c>
      <c r="P109">
        <f>SUMIF(Feuerwehren!$C:$C,A109,Feuerwehren!O:O)</f>
        <v>30</v>
      </c>
    </row>
    <row r="110" spans="1:16" x14ac:dyDescent="0.25">
      <c r="A110" t="s">
        <v>75</v>
      </c>
      <c r="B110">
        <f>VLOOKUP(A110,Tabelle2!$A:$D,2,FALSE)</f>
        <v>1903</v>
      </c>
      <c r="C110">
        <v>2</v>
      </c>
      <c r="D110">
        <f>VLOOKUP(A110,Tabelle2!$A:$D,3,FALSE)</f>
        <v>6.7</v>
      </c>
      <c r="E110">
        <v>1</v>
      </c>
      <c r="F110">
        <f>VLOOKUP(A110,Tabelle2!$A:$D,4,FALSE)</f>
        <v>284</v>
      </c>
      <c r="G110">
        <f>SUMIF(Feuerwehren!$C:$C,A110,Feuerwehren!F:F)</f>
        <v>45</v>
      </c>
      <c r="H110">
        <f>SUMIF(Feuerwehren!$C:$C,A110,Feuerwehren!G:G)</f>
        <v>40</v>
      </c>
      <c r="I110">
        <f>SUMIF(Feuerwehren!$C:$C,A110,Feuerwehren!H:H)</f>
        <v>40</v>
      </c>
      <c r="J110">
        <f>SUMIF(Feuerwehren!$C:$C,A110,Feuerwehren!I:I)</f>
        <v>42</v>
      </c>
      <c r="K110">
        <f>SUMIF(Feuerwehren!$C:$C,A110,Feuerwehren!J:J)</f>
        <v>43</v>
      </c>
      <c r="L110">
        <f>SUMIF(Feuerwehren!$C:$C,A110,Feuerwehren!K:K)</f>
        <v>53</v>
      </c>
      <c r="M110">
        <f>SUMIF(Feuerwehren!$C:$C,A110,Feuerwehren!L:L)</f>
        <v>51</v>
      </c>
      <c r="N110">
        <f>SUMIF(Feuerwehren!$C:$C,A110,Feuerwehren!M:M)</f>
        <v>54</v>
      </c>
      <c r="O110">
        <f>SUMIF(Feuerwehren!$C:$C,A110,Feuerwehren!N:N)</f>
        <v>54</v>
      </c>
      <c r="P110">
        <f>SUMIF(Feuerwehren!$C:$C,A110,Feuerwehren!O:O)</f>
        <v>54</v>
      </c>
    </row>
    <row r="111" spans="1:16" x14ac:dyDescent="0.25">
      <c r="A111" t="s">
        <v>118</v>
      </c>
      <c r="B111">
        <f>VLOOKUP(A111,Tabelle2!$A:$D,2,FALSE)</f>
        <v>1544</v>
      </c>
      <c r="C111">
        <v>2</v>
      </c>
      <c r="D111">
        <f>VLOOKUP(A111,Tabelle2!$A:$D,3,FALSE)</f>
        <v>6.6</v>
      </c>
      <c r="E111">
        <v>1</v>
      </c>
      <c r="F111">
        <f>VLOOKUP(A111,Tabelle2!$A:$D,4,FALSE)</f>
        <v>234</v>
      </c>
      <c r="G111">
        <f>SUMIF(Feuerwehren!$C:$C,A111,Feuerwehren!F:F)</f>
        <v>53</v>
      </c>
      <c r="H111">
        <f>SUMIF(Feuerwehren!$C:$C,A111,Feuerwehren!G:G)</f>
        <v>51</v>
      </c>
      <c r="I111">
        <f>SUMIF(Feuerwehren!$C:$C,A111,Feuerwehren!H:H)</f>
        <v>51</v>
      </c>
      <c r="J111">
        <f>SUMIF(Feuerwehren!$C:$C,A111,Feuerwehren!I:I)</f>
        <v>54</v>
      </c>
      <c r="K111">
        <f>SUMIF(Feuerwehren!$C:$C,A111,Feuerwehren!J:J)</f>
        <v>55</v>
      </c>
      <c r="L111">
        <f>SUMIF(Feuerwehren!$C:$C,A111,Feuerwehren!K:K)</f>
        <v>52</v>
      </c>
      <c r="M111">
        <f>SUMIF(Feuerwehren!$C:$C,A111,Feuerwehren!L:L)</f>
        <v>51</v>
      </c>
      <c r="N111">
        <f>SUMIF(Feuerwehren!$C:$C,A111,Feuerwehren!M:M)</f>
        <v>51</v>
      </c>
      <c r="O111">
        <f>SUMIF(Feuerwehren!$C:$C,A111,Feuerwehren!N:N)</f>
        <v>50</v>
      </c>
      <c r="P111">
        <f>SUMIF(Feuerwehren!$C:$C,A111,Feuerwehren!O:O)</f>
        <v>50</v>
      </c>
    </row>
    <row r="112" spans="1:16" x14ac:dyDescent="0.25">
      <c r="A112" t="s">
        <v>5</v>
      </c>
      <c r="B112">
        <f>VLOOKUP(A112,Tabelle2!$A:$D,2,FALSE)</f>
        <v>1038</v>
      </c>
      <c r="C112">
        <v>1</v>
      </c>
      <c r="D112">
        <f>VLOOKUP(A112,Tabelle2!$A:$D,3,FALSE)</f>
        <v>4.9000000000000004</v>
      </c>
      <c r="E112">
        <v>1</v>
      </c>
      <c r="F112">
        <f>VLOOKUP(A112,Tabelle2!$A:$D,4,FALSE)</f>
        <v>212</v>
      </c>
      <c r="G112">
        <f>SUMIF(Feuerwehren!$C:$C,A112,Feuerwehren!F:F)</f>
        <v>31</v>
      </c>
      <c r="H112">
        <f>SUMIF(Feuerwehren!$C:$C,A112,Feuerwehren!G:G)</f>
        <v>32</v>
      </c>
      <c r="I112">
        <f>SUMIF(Feuerwehren!$C:$C,A112,Feuerwehren!H:H)</f>
        <v>33</v>
      </c>
      <c r="J112">
        <f>SUMIF(Feuerwehren!$C:$C,A112,Feuerwehren!I:I)</f>
        <v>33</v>
      </c>
      <c r="K112">
        <f>SUMIF(Feuerwehren!$C:$C,A112,Feuerwehren!J:J)</f>
        <v>33</v>
      </c>
      <c r="L112">
        <f>SUMIF(Feuerwehren!$C:$C,A112,Feuerwehren!K:K)</f>
        <v>35</v>
      </c>
      <c r="M112">
        <f>SUMIF(Feuerwehren!$C:$C,A112,Feuerwehren!L:L)</f>
        <v>34</v>
      </c>
      <c r="N112">
        <f>SUMIF(Feuerwehren!$C:$C,A112,Feuerwehren!M:M)</f>
        <v>39</v>
      </c>
      <c r="O112">
        <f>SUMIF(Feuerwehren!$C:$C,A112,Feuerwehren!N:N)</f>
        <v>38</v>
      </c>
      <c r="P112">
        <f>SUMIF(Feuerwehren!$C:$C,A112,Feuerwehren!O:O)</f>
        <v>38</v>
      </c>
    </row>
    <row r="113" spans="1:16" x14ac:dyDescent="0.25">
      <c r="A113" t="s">
        <v>77</v>
      </c>
      <c r="B113">
        <f>VLOOKUP(A113,Tabelle2!$A:$D,2,FALSE)</f>
        <v>1751</v>
      </c>
      <c r="C113">
        <v>2</v>
      </c>
      <c r="D113">
        <f>VLOOKUP(A113,Tabelle2!$A:$D,3,FALSE)</f>
        <v>4.9000000000000004</v>
      </c>
      <c r="E113">
        <v>1</v>
      </c>
      <c r="F113">
        <f>VLOOKUP(A113,Tabelle2!$A:$D,4,FALSE)</f>
        <v>357</v>
      </c>
      <c r="G113">
        <f>SUMIF(Feuerwehren!$C:$C,A113,Feuerwehren!F:F)</f>
        <v>46</v>
      </c>
      <c r="H113">
        <f>SUMIF(Feuerwehren!$C:$C,A113,Feuerwehren!G:G)</f>
        <v>45</v>
      </c>
      <c r="I113">
        <f>SUMIF(Feuerwehren!$C:$C,A113,Feuerwehren!H:H)</f>
        <v>41</v>
      </c>
      <c r="J113">
        <f>SUMIF(Feuerwehren!$C:$C,A113,Feuerwehren!I:I)</f>
        <v>42</v>
      </c>
      <c r="K113">
        <f>SUMIF(Feuerwehren!$C:$C,A113,Feuerwehren!J:J)</f>
        <v>39</v>
      </c>
      <c r="L113">
        <f>SUMIF(Feuerwehren!$C:$C,A113,Feuerwehren!K:K)</f>
        <v>40</v>
      </c>
      <c r="M113">
        <f>SUMIF(Feuerwehren!$C:$C,A113,Feuerwehren!L:L)</f>
        <v>40</v>
      </c>
      <c r="N113">
        <f>SUMIF(Feuerwehren!$C:$C,A113,Feuerwehren!M:M)</f>
        <v>36</v>
      </c>
      <c r="O113">
        <f>SUMIF(Feuerwehren!$C:$C,A113,Feuerwehren!N:N)</f>
        <v>37</v>
      </c>
      <c r="P113">
        <f>SUMIF(Feuerwehren!$C:$C,A113,Feuerwehren!O:O)</f>
        <v>37</v>
      </c>
    </row>
    <row r="114" spans="1:16" x14ac:dyDescent="0.25">
      <c r="A114" t="s">
        <v>97</v>
      </c>
      <c r="B114">
        <f>VLOOKUP(A114,Tabelle2!$A:$D,2,FALSE)</f>
        <v>737</v>
      </c>
      <c r="C114">
        <v>1</v>
      </c>
      <c r="D114">
        <f>VLOOKUP(A114,Tabelle2!$A:$D,3,FALSE)</f>
        <v>4.87</v>
      </c>
      <c r="E114">
        <v>1</v>
      </c>
      <c r="F114">
        <f>VLOOKUP(A114,Tabelle2!$A:$D,4,FALSE)</f>
        <v>151</v>
      </c>
      <c r="G114">
        <f>SUMIF(Feuerwehren!$C:$C,A114,Feuerwehren!F:F)</f>
        <v>35</v>
      </c>
      <c r="H114">
        <f>SUMIF(Feuerwehren!$C:$C,A114,Feuerwehren!G:G)</f>
        <v>37</v>
      </c>
      <c r="I114">
        <f>SUMIF(Feuerwehren!$C:$C,A114,Feuerwehren!H:H)</f>
        <v>39</v>
      </c>
      <c r="J114">
        <f>SUMIF(Feuerwehren!$C:$C,A114,Feuerwehren!I:I)</f>
        <v>38</v>
      </c>
      <c r="K114">
        <f>SUMIF(Feuerwehren!$C:$C,A114,Feuerwehren!J:J)</f>
        <v>38</v>
      </c>
      <c r="L114">
        <f>SUMIF(Feuerwehren!$C:$C,A114,Feuerwehren!K:K)</f>
        <v>38</v>
      </c>
      <c r="M114">
        <f>SUMIF(Feuerwehren!$C:$C,A114,Feuerwehren!L:L)</f>
        <v>37</v>
      </c>
      <c r="N114">
        <f>SUMIF(Feuerwehren!$C:$C,A114,Feuerwehren!M:M)</f>
        <v>39</v>
      </c>
      <c r="O114">
        <f>SUMIF(Feuerwehren!$C:$C,A114,Feuerwehren!N:N)</f>
        <v>36</v>
      </c>
      <c r="P114">
        <f>SUMIF(Feuerwehren!$C:$C,A114,Feuerwehren!O:O)</f>
        <v>35</v>
      </c>
    </row>
    <row r="115" spans="1:16" x14ac:dyDescent="0.25">
      <c r="A115" t="s">
        <v>70</v>
      </c>
      <c r="B115">
        <f>VLOOKUP(A115,Tabelle2!$A:$D,2,FALSE)</f>
        <v>191</v>
      </c>
      <c r="C115">
        <v>1</v>
      </c>
      <c r="D115">
        <f>VLOOKUP(A115,Tabelle2!$A:$D,3,FALSE)</f>
        <v>2.2999999999999998</v>
      </c>
      <c r="E115">
        <v>1</v>
      </c>
      <c r="F115">
        <f>VLOOKUP(A115,Tabelle2!$A:$D,4,FALSE)</f>
        <v>83</v>
      </c>
      <c r="G115">
        <f>SUMIF(Feuerwehren!$C:$C,A115,Feuerwehren!F:F)</f>
        <v>32</v>
      </c>
      <c r="H115">
        <f>SUMIF(Feuerwehren!$C:$C,A115,Feuerwehren!G:G)</f>
        <v>32</v>
      </c>
      <c r="I115">
        <f>SUMIF(Feuerwehren!$C:$C,A115,Feuerwehren!H:H)</f>
        <v>33</v>
      </c>
      <c r="J115">
        <f>SUMIF(Feuerwehren!$C:$C,A115,Feuerwehren!I:I)</f>
        <v>32</v>
      </c>
      <c r="K115">
        <f>SUMIF(Feuerwehren!$C:$C,A115,Feuerwehren!J:J)</f>
        <v>32</v>
      </c>
      <c r="L115">
        <f>SUMIF(Feuerwehren!$C:$C,A115,Feuerwehren!K:K)</f>
        <v>33</v>
      </c>
      <c r="M115">
        <f>SUMIF(Feuerwehren!$C:$C,A115,Feuerwehren!L:L)</f>
        <v>33</v>
      </c>
      <c r="N115">
        <f>SUMIF(Feuerwehren!$C:$C,A115,Feuerwehren!M:M)</f>
        <v>37</v>
      </c>
      <c r="O115">
        <f>SUMIF(Feuerwehren!$C:$C,A115,Feuerwehren!N:N)</f>
        <v>38</v>
      </c>
      <c r="P115">
        <f>SUMIF(Feuerwehren!$C:$C,A115,Feuerwehren!O:O)</f>
        <v>35</v>
      </c>
    </row>
    <row r="116" spans="1:16" x14ac:dyDescent="0.25">
      <c r="A116" t="s">
        <v>322</v>
      </c>
      <c r="B116">
        <f>VLOOKUP(A116,Tabelle2!$A:$D,2,FALSE)</f>
        <v>653</v>
      </c>
      <c r="C116">
        <v>1</v>
      </c>
      <c r="D116">
        <f>VLOOKUP(A116,Tabelle2!$A:$D,3,FALSE)</f>
        <v>1.99</v>
      </c>
      <c r="E116">
        <v>1</v>
      </c>
      <c r="F116">
        <f>VLOOKUP(A116,Tabelle2!$A:$D,4,FALSE)</f>
        <v>328</v>
      </c>
      <c r="G116">
        <f>SUMIF(Feuerwehren!$C:$C,A116,Feuerwehren!F:F)</f>
        <v>26</v>
      </c>
      <c r="H116">
        <f>SUMIF(Feuerwehren!$C:$C,A116,Feuerwehren!G:G)</f>
        <v>26</v>
      </c>
      <c r="I116">
        <f>SUMIF(Feuerwehren!$C:$C,A116,Feuerwehren!H:H)</f>
        <v>28</v>
      </c>
      <c r="J116">
        <f>SUMIF(Feuerwehren!$C:$C,A116,Feuerwehren!I:I)</f>
        <v>27</v>
      </c>
      <c r="K116">
        <f>SUMIF(Feuerwehren!$C:$C,A116,Feuerwehren!J:J)</f>
        <v>27</v>
      </c>
      <c r="L116">
        <f>SUMIF(Feuerwehren!$C:$C,A116,Feuerwehren!K:K)</f>
        <v>27</v>
      </c>
      <c r="M116">
        <f>SUMIF(Feuerwehren!$C:$C,A116,Feuerwehren!L:L)</f>
        <v>27</v>
      </c>
      <c r="N116">
        <f>SUMIF(Feuerwehren!$C:$C,A116,Feuerwehren!M:M)</f>
        <v>26</v>
      </c>
      <c r="O116">
        <f>SUMIF(Feuerwehren!$C:$C,A116,Feuerwehren!N:N)</f>
        <v>25</v>
      </c>
      <c r="P116">
        <f>SUMIF(Feuerwehren!$C:$C,A116,Feuerwehren!O:O)</f>
        <v>26</v>
      </c>
    </row>
    <row r="117" spans="1:16" x14ac:dyDescent="0.25">
      <c r="A117" t="s">
        <v>85</v>
      </c>
      <c r="B117">
        <f>VLOOKUP(A117,Tabelle2!$A:$D,2,FALSE)</f>
        <v>386</v>
      </c>
      <c r="C117">
        <v>1</v>
      </c>
      <c r="D117">
        <f>VLOOKUP(A117,Tabelle2!$A:$D,3,FALSE)</f>
        <v>1.66</v>
      </c>
      <c r="E117">
        <v>1</v>
      </c>
      <c r="F117">
        <f>VLOOKUP(A117,Tabelle2!$A:$D,4,FALSE)</f>
        <v>233</v>
      </c>
      <c r="G117">
        <f>SUMIF(Feuerwehren!$C:$C,A117,Feuerwehren!F:F)</f>
        <v>39</v>
      </c>
      <c r="H117">
        <f>SUMIF(Feuerwehren!$C:$C,A117,Feuerwehren!G:G)</f>
        <v>41</v>
      </c>
      <c r="I117">
        <f>SUMIF(Feuerwehren!$C:$C,A117,Feuerwehren!H:H)</f>
        <v>39</v>
      </c>
      <c r="J117">
        <f>SUMIF(Feuerwehren!$C:$C,A117,Feuerwehren!I:I)</f>
        <v>38</v>
      </c>
      <c r="K117">
        <f>SUMIF(Feuerwehren!$C:$C,A117,Feuerwehren!J:J)</f>
        <v>37</v>
      </c>
      <c r="L117">
        <f>SUMIF(Feuerwehren!$C:$C,A117,Feuerwehren!K:K)</f>
        <v>39</v>
      </c>
      <c r="M117">
        <f>SUMIF(Feuerwehren!$C:$C,A117,Feuerwehren!L:L)</f>
        <v>39</v>
      </c>
      <c r="N117">
        <f>SUMIF(Feuerwehren!$C:$C,A117,Feuerwehren!M:M)</f>
        <v>37</v>
      </c>
      <c r="O117">
        <f>SUMIF(Feuerwehren!$C:$C,A117,Feuerwehren!N:N)</f>
        <v>35</v>
      </c>
      <c r="P117">
        <f>SUMIF(Feuerwehren!$C:$C,A117,Feuerwehren!O:O)</f>
        <v>33</v>
      </c>
    </row>
    <row r="119" spans="1:16" x14ac:dyDescent="0.25">
      <c r="A119" t="s">
        <v>361</v>
      </c>
      <c r="B119">
        <f>MEDIAN(B2:B117)</f>
        <v>2706.5</v>
      </c>
      <c r="D119">
        <f t="shared" ref="D119:F119" si="0">MEDIAN(D2:D117)</f>
        <v>45.484999999999999</v>
      </c>
      <c r="F119">
        <f t="shared" si="0"/>
        <v>54.5</v>
      </c>
    </row>
    <row r="120" spans="1:16" x14ac:dyDescent="0.25">
      <c r="A120" t="s">
        <v>362</v>
      </c>
      <c r="B120">
        <f>PERCENTILE(B2:B117,0.25)</f>
        <v>1543.25</v>
      </c>
      <c r="C120">
        <v>1500</v>
      </c>
      <c r="D120">
        <f t="shared" ref="D120:F120" si="1">PERCENTILE(D2:D117,0.25)</f>
        <v>24.25</v>
      </c>
      <c r="F120">
        <f t="shared" si="1"/>
        <v>28</v>
      </c>
    </row>
    <row r="121" spans="1:16" x14ac:dyDescent="0.25">
      <c r="A121" t="s">
        <v>363</v>
      </c>
      <c r="B121">
        <f>PERCENTILE(B3:B118,0.75)</f>
        <v>3811</v>
      </c>
      <c r="C121">
        <v>3800</v>
      </c>
      <c r="D121">
        <f t="shared" ref="D121:F121" si="2">PERCENTILE(D3:D118,0.75)</f>
        <v>83.53</v>
      </c>
      <c r="F121">
        <f t="shared" si="2"/>
        <v>104</v>
      </c>
    </row>
    <row r="122" spans="1:16" x14ac:dyDescent="0.25">
      <c r="A122" t="s">
        <v>364</v>
      </c>
      <c r="B122">
        <f>PERCENTILE(B4:B119,0.5)</f>
        <v>2667</v>
      </c>
      <c r="C122">
        <v>2650</v>
      </c>
    </row>
    <row r="126" spans="1:16" x14ac:dyDescent="0.25">
      <c r="D126">
        <v>45</v>
      </c>
    </row>
    <row r="127" spans="1:16" x14ac:dyDescent="0.25">
      <c r="D127">
        <v>25</v>
      </c>
    </row>
    <row r="128" spans="1:16" x14ac:dyDescent="0.25">
      <c r="D128">
        <v>85</v>
      </c>
    </row>
  </sheetData>
  <autoFilter ref="A1:P1" xr:uid="{CBD4B969-19DA-4FC9-B670-A1DF879FE74D}">
    <sortState xmlns:xlrd2="http://schemas.microsoft.com/office/spreadsheetml/2017/richdata2" ref="A2:P117">
      <sortCondition descending="1" ref="D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8C75-09E6-4E1A-A289-9D18A980DE93}">
  <dimension ref="A1:K11"/>
  <sheetViews>
    <sheetView workbookViewId="0">
      <selection activeCell="C16" sqref="C16"/>
    </sheetView>
  </sheetViews>
  <sheetFormatPr baseColWidth="10" defaultRowHeight="15" x14ac:dyDescent="0.25"/>
  <cols>
    <col min="2" max="2" width="12" bestFit="1" customWidth="1"/>
  </cols>
  <sheetData>
    <row r="1" spans="1:11" x14ac:dyDescent="0.25">
      <c r="A1" t="s">
        <v>365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</row>
    <row r="2" spans="1:11" x14ac:dyDescent="0.25">
      <c r="A2">
        <v>1</v>
      </c>
      <c r="B2">
        <f>SUMIF(Gemeinden!E2:$E$117,Fläche!$A$2,Gemeinden!G2:$G$117)</f>
        <v>1880</v>
      </c>
      <c r="C2">
        <f ca="1">SUMIF(Gemeinden!$E$2:F$117,Fläche!A2,Gemeinden!$H2:H$117)</f>
        <v>1865</v>
      </c>
      <c r="D2">
        <f>SUMIF(Gemeinden!$E$2:$E117,Fläche!$A$2,Gemeinden!I2:I117)</f>
        <v>1835</v>
      </c>
      <c r="E2">
        <f>SUMIF(Gemeinden!$E$2:$E117,Fläche!$A$2,Gemeinden!J2:J117)</f>
        <v>1842</v>
      </c>
      <c r="F2">
        <f>SUMIF(Gemeinden!$E$2:$E117,Fläche!$A$2,Gemeinden!K2:K117)</f>
        <v>1829</v>
      </c>
      <c r="G2">
        <f>SUMIF(Gemeinden!$E$2:$E117,Fläche!$A$2,Gemeinden!L2:L117)</f>
        <v>1838</v>
      </c>
      <c r="H2">
        <f>SUMIF(Gemeinden!$E$2:$E117,Fläche!$A$2,Gemeinden!M2:M117)</f>
        <v>1818</v>
      </c>
      <c r="I2">
        <f>SUMIF(Gemeinden!$E$2:$E117,Fläche!$A$2,Gemeinden!N2:N117)</f>
        <v>1820</v>
      </c>
      <c r="J2">
        <f>SUMIF(Gemeinden!$E$2:$E117,Fläche!$A$2,Gemeinden!O2:O117)</f>
        <v>1818</v>
      </c>
      <c r="K2">
        <f>SUMIF(Gemeinden!$E$2:$E117,Fläche!$A$2,Gemeinden!P2:P117)</f>
        <v>1790</v>
      </c>
    </row>
    <row r="3" spans="1:11" x14ac:dyDescent="0.25">
      <c r="A3">
        <v>2</v>
      </c>
      <c r="B3">
        <f>SUMIF(Gemeinden!E3:$E$117,Fläche!$A$3,Gemeinden!G3:$G$117)</f>
        <v>2407</v>
      </c>
      <c r="C3">
        <f ca="1">SUMIF(Gemeinden!$E$2:E$117,Fläche!A3,Gemeinden!$H3:H$117)</f>
        <v>2407</v>
      </c>
      <c r="D3">
        <f>SUMIF(Gemeinden!$E$2:$E117,$A$3,Gemeinden!I2:I117)</f>
        <v>2339</v>
      </c>
      <c r="E3">
        <f>SUMIF(Gemeinden!$E$2:$E117,$A$3,Gemeinden!J2:J117)</f>
        <v>2357</v>
      </c>
      <c r="F3">
        <f>SUMIF(Gemeinden!$E$2:$E117,$A$3,Gemeinden!K2:K117)</f>
        <v>2354</v>
      </c>
      <c r="G3">
        <f>SUMIF(Gemeinden!$E$2:$E117,$A$3,Gemeinden!L2:L117)</f>
        <v>2353</v>
      </c>
      <c r="H3">
        <f>SUMIF(Gemeinden!$E$2:$E117,$A$3,Gemeinden!M2:M117)</f>
        <v>2355</v>
      </c>
      <c r="I3">
        <f>SUMIF(Gemeinden!$E$2:$E117,$A$3,Gemeinden!N2:N117)</f>
        <v>2332</v>
      </c>
      <c r="J3">
        <f>SUMIF(Gemeinden!$E$2:$E117,$A$3,Gemeinden!O2:O117)</f>
        <v>2338</v>
      </c>
      <c r="K3">
        <f>SUMIF(Gemeinden!$E$2:$E117,$A$3,Gemeinden!P2:P117)</f>
        <v>2306</v>
      </c>
    </row>
    <row r="4" spans="1:11" x14ac:dyDescent="0.25">
      <c r="A4">
        <v>3</v>
      </c>
      <c r="B4">
        <f>SUMIF(Gemeinden!E4:$E$117,Fläche!$A$4,Gemeinden!G4:$G$117)</f>
        <v>4473</v>
      </c>
      <c r="C4">
        <f>SUMIF(Gemeinden!$E$2:$E117,$A$4,Gemeinden!H2:H117)</f>
        <v>4435</v>
      </c>
      <c r="D4">
        <f>SUMIF(Gemeinden!$E$2:$E117,$A$4,Gemeinden!I2:I117)</f>
        <v>4440</v>
      </c>
      <c r="E4">
        <f>SUMIF(Gemeinden!$E$2:$E117,$A$4,Gemeinden!J2:J117)</f>
        <v>4466</v>
      </c>
      <c r="F4">
        <f>SUMIF(Gemeinden!$E$2:$E117,$A$4,Gemeinden!K2:K117)</f>
        <v>4463</v>
      </c>
      <c r="G4">
        <f>SUMIF(Gemeinden!$E$2:$E117,$A$4,Gemeinden!L2:L117)</f>
        <v>4470</v>
      </c>
      <c r="H4">
        <f>SUMIF(Gemeinden!$E$2:$E117,$A$4,Gemeinden!M2:M117)</f>
        <v>4452</v>
      </c>
      <c r="I4">
        <f>SUMIF(Gemeinden!$E$2:$E117,$A$4,Gemeinden!N2:N117)</f>
        <v>4417</v>
      </c>
      <c r="J4">
        <f>SUMIF(Gemeinden!$E$2:$E117,$A$4,Gemeinden!O2:O117)</f>
        <v>4425</v>
      </c>
      <c r="K4">
        <f>SUMIF(Gemeinden!$E$2:$E117,$A$4,Gemeinden!P2:P117)</f>
        <v>4397</v>
      </c>
    </row>
    <row r="5" spans="1:11" x14ac:dyDescent="0.25">
      <c r="A5">
        <v>4</v>
      </c>
      <c r="B5">
        <f>SUMIF(Gemeinden!$E$2:$E117,$A$5,Gemeinden!G2:G117)</f>
        <v>4466</v>
      </c>
      <c r="C5">
        <f>SUMIF(Gemeinden!$E$2:$E117,$A$5,Gemeinden!H2:H117)</f>
        <v>4394</v>
      </c>
      <c r="D5">
        <f>SUMIF(Gemeinden!$E$2:$E117,$A$5,Gemeinden!I2:I117)</f>
        <v>4348</v>
      </c>
      <c r="E5">
        <f>SUMIF(Gemeinden!$E$2:$E117,$A$5,Gemeinden!J2:J117)</f>
        <v>4395</v>
      </c>
      <c r="F5">
        <f>SUMIF(Gemeinden!$E$2:$E117,$A$5,Gemeinden!K2:K117)</f>
        <v>4357</v>
      </c>
      <c r="G5">
        <f>SUMIF(Gemeinden!$E$2:$E117,$A$5,Gemeinden!L2:L117)</f>
        <v>4377</v>
      </c>
      <c r="H5">
        <f>SUMIF(Gemeinden!$E$2:$E117,$A$5,Gemeinden!M2:M117)</f>
        <v>4391</v>
      </c>
      <c r="I5">
        <f>SUMIF(Gemeinden!$E$2:$E117,$A$5,Gemeinden!N2:N117)</f>
        <v>4381</v>
      </c>
      <c r="J5">
        <f>SUMIF(Gemeinden!$E$2:$E117,$A$5,Gemeinden!O2:O117)</f>
        <v>4347</v>
      </c>
      <c r="K5">
        <f>SUMIF(Gemeinden!$E$2:$E117,$A$5,Gemeinden!P2:P117)</f>
        <v>4362</v>
      </c>
    </row>
    <row r="7" spans="1:11" x14ac:dyDescent="0.25">
      <c r="B7">
        <v>2021</v>
      </c>
      <c r="C7">
        <v>2020</v>
      </c>
      <c r="D7">
        <v>2019</v>
      </c>
      <c r="E7">
        <v>2018</v>
      </c>
      <c r="F7">
        <v>2017</v>
      </c>
      <c r="G7">
        <v>2016</v>
      </c>
      <c r="H7">
        <v>2015</v>
      </c>
      <c r="I7">
        <v>2014</v>
      </c>
      <c r="J7">
        <v>2013</v>
      </c>
      <c r="K7">
        <v>2012</v>
      </c>
    </row>
    <row r="8" spans="1:11" x14ac:dyDescent="0.25">
      <c r="A8" t="s">
        <v>366</v>
      </c>
      <c r="B8">
        <f>B2*100/$K$2</f>
        <v>105.02793296089385</v>
      </c>
      <c r="C8">
        <f t="shared" ref="C8:K8" ca="1" si="0">C2*100/$K$2</f>
        <v>104.18994413407822</v>
      </c>
      <c r="D8">
        <f t="shared" si="0"/>
        <v>102.51396648044692</v>
      </c>
      <c r="E8">
        <f t="shared" si="0"/>
        <v>102.90502793296089</v>
      </c>
      <c r="F8">
        <f t="shared" si="0"/>
        <v>102.17877094972067</v>
      </c>
      <c r="G8">
        <f t="shared" si="0"/>
        <v>102.68156424581005</v>
      </c>
      <c r="H8">
        <f t="shared" si="0"/>
        <v>101.56424581005587</v>
      </c>
      <c r="I8">
        <f t="shared" si="0"/>
        <v>101.67597765363128</v>
      </c>
      <c r="J8">
        <f t="shared" si="0"/>
        <v>101.56424581005587</v>
      </c>
      <c r="K8">
        <f t="shared" si="0"/>
        <v>100</v>
      </c>
    </row>
    <row r="9" spans="1:11" x14ac:dyDescent="0.25">
      <c r="A9" t="s">
        <v>367</v>
      </c>
      <c r="B9">
        <f>B3/$K$3*100</f>
        <v>104.37987857762359</v>
      </c>
      <c r="C9">
        <f t="shared" ref="C9:K9" ca="1" si="1">C3/$K$3*100</f>
        <v>104.37987857762359</v>
      </c>
      <c r="D9">
        <f t="shared" si="1"/>
        <v>101.43104943625325</v>
      </c>
      <c r="E9">
        <f t="shared" si="1"/>
        <v>102.21162185602775</v>
      </c>
      <c r="F9">
        <f t="shared" si="1"/>
        <v>102.08152645273201</v>
      </c>
      <c r="G9">
        <f t="shared" si="1"/>
        <v>102.03816131830008</v>
      </c>
      <c r="H9">
        <f t="shared" si="1"/>
        <v>102.12489158716392</v>
      </c>
      <c r="I9">
        <f t="shared" si="1"/>
        <v>101.12749349522983</v>
      </c>
      <c r="J9">
        <f t="shared" si="1"/>
        <v>101.38768430182135</v>
      </c>
      <c r="K9">
        <f t="shared" si="1"/>
        <v>100</v>
      </c>
    </row>
    <row r="10" spans="1:11" x14ac:dyDescent="0.25">
      <c r="A10" t="s">
        <v>368</v>
      </c>
      <c r="B10">
        <f>B4*100/$K$4</f>
        <v>101.72845121673869</v>
      </c>
      <c r="C10">
        <f t="shared" ref="C10:K10" si="2">C4*100/$K$4</f>
        <v>100.86422560836934</v>
      </c>
      <c r="D10">
        <f t="shared" si="2"/>
        <v>100.97793950420741</v>
      </c>
      <c r="E10">
        <f t="shared" si="2"/>
        <v>101.56925176256539</v>
      </c>
      <c r="F10">
        <f t="shared" si="2"/>
        <v>101.50102342506254</v>
      </c>
      <c r="G10">
        <f t="shared" si="2"/>
        <v>101.66022287923585</v>
      </c>
      <c r="H10">
        <f t="shared" si="2"/>
        <v>101.25085285421879</v>
      </c>
      <c r="I10">
        <f t="shared" si="2"/>
        <v>100.45485558335228</v>
      </c>
      <c r="J10">
        <f t="shared" si="2"/>
        <v>100.6367978166932</v>
      </c>
      <c r="K10">
        <f t="shared" si="2"/>
        <v>100</v>
      </c>
    </row>
    <row r="11" spans="1:11" x14ac:dyDescent="0.25">
      <c r="A11" t="s">
        <v>369</v>
      </c>
      <c r="B11">
        <f>B5*100/$K$5</f>
        <v>102.38422741861531</v>
      </c>
      <c r="C11">
        <f t="shared" ref="C11:K11" si="3">C5*100/$K$5</f>
        <v>100.73360843649702</v>
      </c>
      <c r="D11">
        <f t="shared" si="3"/>
        <v>99.679046309032557</v>
      </c>
      <c r="E11">
        <f t="shared" si="3"/>
        <v>100.75653370013755</v>
      </c>
      <c r="F11">
        <f t="shared" si="3"/>
        <v>99.885373681797347</v>
      </c>
      <c r="G11">
        <f t="shared" si="3"/>
        <v>100.34387895460797</v>
      </c>
      <c r="H11">
        <f t="shared" si="3"/>
        <v>100.66483264557543</v>
      </c>
      <c r="I11">
        <f t="shared" si="3"/>
        <v>100.43558000917011</v>
      </c>
      <c r="J11">
        <f t="shared" si="3"/>
        <v>99.656121045392027</v>
      </c>
      <c r="K11">
        <f t="shared" si="3"/>
        <v>100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24F6-F3ED-46B7-8303-4B616F5CCD4C}">
  <dimension ref="A1:K11"/>
  <sheetViews>
    <sheetView tabSelected="1" topLeftCell="A7" workbookViewId="0">
      <selection activeCell="F37" sqref="F37"/>
    </sheetView>
  </sheetViews>
  <sheetFormatPr baseColWidth="10" defaultRowHeight="15" x14ac:dyDescent="0.25"/>
  <cols>
    <col min="2" max="2" width="12" bestFit="1" customWidth="1"/>
  </cols>
  <sheetData>
    <row r="1" spans="1:11" x14ac:dyDescent="0.25">
      <c r="A1" t="s">
        <v>365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</row>
    <row r="2" spans="1:11" x14ac:dyDescent="0.25">
      <c r="A2">
        <v>1</v>
      </c>
      <c r="B2">
        <f ca="1">SUMIF(Gemeinden!$C:$C,$A$2,Gemeinden!$G$2:$G$117)</f>
        <v>2964</v>
      </c>
      <c r="C2">
        <f ca="1">SUMIF(Gemeinden!$C:$C,A2,Gemeinden!$H$2:$H$117)</f>
        <v>2959</v>
      </c>
      <c r="D2">
        <f ca="1">SUMIF(Gemeinden!$C:$C,A2,Gemeinden!$I$2:$I$117)</f>
        <v>2934</v>
      </c>
      <c r="E2">
        <f ca="1">SUMIF(Gemeinden!$C:$C,A2,Gemeinden!$J$2:$J$117)</f>
        <v>2943</v>
      </c>
      <c r="F2">
        <f ca="1">SUMIF(Gemeinden!$C:$C,A2,Gemeinden!$K$2:$K$117)</f>
        <v>2921</v>
      </c>
      <c r="G2">
        <f ca="1">SUMIF(Gemeinden!$C:$C,A2,Gemeinden!$L$2:$L$117)</f>
        <v>2927</v>
      </c>
      <c r="H2">
        <f ca="1">SUMIF(Gemeinden!$C:$C,A2,Gemeinden!$M$2:$M$117)</f>
        <v>2943</v>
      </c>
      <c r="I2">
        <f ca="1">SUMIF(Gemeinden!$C:$C,A2,Gemeinden!$N$2:$N$117)</f>
        <v>2918</v>
      </c>
      <c r="J2">
        <f ca="1">SUMIF(Gemeinden!$C:$C,A2,Gemeinden!$O$2:$O$117)</f>
        <v>2886</v>
      </c>
      <c r="K2">
        <f ca="1">SUMIF(Gemeinden!$C:$C,A2,Gemeinden!$P$2:$P$117)</f>
        <v>2876</v>
      </c>
    </row>
    <row r="3" spans="1:11" x14ac:dyDescent="0.25">
      <c r="A3">
        <v>2</v>
      </c>
      <c r="B3">
        <f ca="1">SUMIF(Gemeinden!$C:$C,A3,Gemeinden!$G$2:$G$117)</f>
        <v>2725</v>
      </c>
      <c r="C3">
        <f ca="1">SUMIF(Gemeinden!$C:$C,A3,Gemeinden!$H$2:$H$117)</f>
        <v>2704</v>
      </c>
      <c r="D3">
        <f ca="1">SUMIF(Gemeinden!$C:$C,A3,Gemeinden!$I$2:$I$117)</f>
        <v>2686</v>
      </c>
      <c r="E3">
        <f ca="1">SUMIF(Gemeinden!$C:$C,A3,Gemeinden!$J$2:$J$117)</f>
        <v>2698</v>
      </c>
      <c r="F3">
        <f ca="1">SUMIF(Gemeinden!$C:$C,A3,Gemeinden!$K$2:$K$117)</f>
        <v>2687</v>
      </c>
      <c r="G3">
        <f ca="1">SUMIF(Gemeinden!$C:$C,A3,Gemeinden!$L$2:$L$117)</f>
        <v>2689</v>
      </c>
      <c r="H3">
        <f ca="1">SUMIF(Gemeinden!$C:$C,A3,Gemeinden!$M$2:$M$117)</f>
        <v>2698</v>
      </c>
      <c r="I3">
        <f ca="1">SUMIF(Gemeinden!$C:$C,A3,Gemeinden!$N$2:$N$117)</f>
        <v>2684</v>
      </c>
      <c r="J3">
        <f ca="1">SUMIF(Gemeinden!$C:$C,A3,Gemeinden!$O$2:$O$117)</f>
        <v>2703</v>
      </c>
      <c r="K3">
        <f ca="1">SUMIF(Gemeinden!$C:$C,A3,Gemeinden!$P$2:$P$117)</f>
        <v>2670</v>
      </c>
    </row>
    <row r="4" spans="1:11" x14ac:dyDescent="0.25">
      <c r="A4">
        <v>3</v>
      </c>
      <c r="B4">
        <f ca="1">SUMIF(Gemeinden!$C:$C,A4,Gemeinden!$G$2:$G$117)</f>
        <v>3416</v>
      </c>
      <c r="C4">
        <f ca="1">SUMIF(Gemeinden!$C:$C,A4,Gemeinden!$H$2:$H$117)</f>
        <v>3341</v>
      </c>
      <c r="D4">
        <f ca="1">SUMIF(Gemeinden!$C:$C,A4,Gemeinden!$I$2:$I$117)</f>
        <v>3318</v>
      </c>
      <c r="E4">
        <f ca="1">SUMIF(Gemeinden!$C:$C,A4,Gemeinden!$J$2:$J$117)</f>
        <v>3350</v>
      </c>
      <c r="F4">
        <f ca="1">SUMIF(Gemeinden!$C:$C,A4,Gemeinden!$K$2:$K$117)</f>
        <v>3338</v>
      </c>
      <c r="G4">
        <f ca="1">SUMIF(Gemeinden!$C:$C,A4,Gemeinden!$L$2:$L$117)</f>
        <v>3345</v>
      </c>
      <c r="H4">
        <f ca="1">SUMIF(Gemeinden!$C:$C,A4,Gemeinden!$M$2:$M$117)</f>
        <v>3314</v>
      </c>
      <c r="I4">
        <f ca="1">SUMIF(Gemeinden!$C:$C,A4,Gemeinden!$N$2:$N$117)</f>
        <v>3302</v>
      </c>
      <c r="J4">
        <f ca="1">SUMIF(Gemeinden!$C:$C,A4,Gemeinden!$O$2:$O$117)</f>
        <v>3305</v>
      </c>
      <c r="K4">
        <f ca="1">SUMIF(Gemeinden!$C:$C,A4,Gemeinden!$P$2:$P$117)</f>
        <v>3294</v>
      </c>
    </row>
    <row r="5" spans="1:11" x14ac:dyDescent="0.25">
      <c r="A5">
        <v>4</v>
      </c>
      <c r="B5">
        <f ca="1">SUMIF(Gemeinden!$C:$C,A5,Gemeinden!$G$2:$G$117)</f>
        <v>3912</v>
      </c>
      <c r="C5">
        <f ca="1">SUMIF(Gemeinden!$C:$C,A5,Gemeinden!$H$2:$H$117)</f>
        <v>3859</v>
      </c>
      <c r="D5">
        <f ca="1">SUMIF(Gemeinden!$C:$C,A5,Gemeinden!$I$2:$I$117)</f>
        <v>3819</v>
      </c>
      <c r="E5">
        <f ca="1">SUMIF(Gemeinden!$C:$C,A5,Gemeinden!$J$2:$J$117)</f>
        <v>3856</v>
      </c>
      <c r="F5">
        <f ca="1">SUMIF(Gemeinden!$C:$C,A5,Gemeinden!$K$2:$K$117)</f>
        <v>3843</v>
      </c>
      <c r="G5">
        <f ca="1">SUMIF(Gemeinden!$C:$C,A5,Gemeinden!$L$2:$L$117)</f>
        <v>3863</v>
      </c>
      <c r="H5">
        <f ca="1">SUMIF(Gemeinden!$C:$C,A5,Gemeinden!$M$2:$M$117)</f>
        <v>3854</v>
      </c>
      <c r="I5">
        <f ca="1">SUMIF(Gemeinden!$C:$C,A5,Gemeinden!$N$2:$N$117)</f>
        <v>3839</v>
      </c>
      <c r="J5">
        <f ca="1">SUMIF(Gemeinden!$C:$C,A5,Gemeinden!$O$2:$O$117)</f>
        <v>3826</v>
      </c>
      <c r="K5">
        <f ca="1">SUMIF(Gemeinden!$C:$C,A5,Gemeinden!$P$2:$P$117)</f>
        <v>3807</v>
      </c>
    </row>
    <row r="7" spans="1:11" x14ac:dyDescent="0.25">
      <c r="B7">
        <v>2021</v>
      </c>
      <c r="C7">
        <v>2020</v>
      </c>
      <c r="D7">
        <v>2019</v>
      </c>
      <c r="E7">
        <v>2018</v>
      </c>
      <c r="F7">
        <v>2017</v>
      </c>
      <c r="G7">
        <v>2016</v>
      </c>
      <c r="H7">
        <v>2015</v>
      </c>
      <c r="I7">
        <v>2014</v>
      </c>
      <c r="J7">
        <v>2013</v>
      </c>
      <c r="K7">
        <v>2012</v>
      </c>
    </row>
    <row r="8" spans="1:11" x14ac:dyDescent="0.25">
      <c r="A8" t="s">
        <v>366</v>
      </c>
      <c r="B8">
        <f ca="1">B2*100/$K$2</f>
        <v>103.05980528511822</v>
      </c>
      <c r="C8">
        <f t="shared" ref="C8:K8" ca="1" si="0">C2*100/$K$2</f>
        <v>102.88595271210013</v>
      </c>
      <c r="D8">
        <f t="shared" ca="1" si="0"/>
        <v>102.01668984700973</v>
      </c>
      <c r="E8">
        <f t="shared" ca="1" si="0"/>
        <v>102.32962447844228</v>
      </c>
      <c r="F8">
        <f t="shared" ca="1" si="0"/>
        <v>101.56467315716273</v>
      </c>
      <c r="G8">
        <f t="shared" ca="1" si="0"/>
        <v>101.77329624478442</v>
      </c>
      <c r="H8">
        <f t="shared" ca="1" si="0"/>
        <v>102.32962447844228</v>
      </c>
      <c r="I8">
        <f t="shared" ca="1" si="0"/>
        <v>101.46036161335188</v>
      </c>
      <c r="J8">
        <f t="shared" ca="1" si="0"/>
        <v>100.34770514603616</v>
      </c>
      <c r="K8">
        <f t="shared" ca="1" si="0"/>
        <v>100</v>
      </c>
    </row>
    <row r="9" spans="1:11" x14ac:dyDescent="0.25">
      <c r="A9" t="s">
        <v>367</v>
      </c>
      <c r="B9">
        <f ca="1">B3*100/$K$3</f>
        <v>102.05992509363296</v>
      </c>
      <c r="C9">
        <f t="shared" ref="C9:K9" ca="1" si="1">C3*100/$K$3</f>
        <v>101.27340823970037</v>
      </c>
      <c r="D9">
        <f t="shared" ca="1" si="1"/>
        <v>100.59925093632958</v>
      </c>
      <c r="E9">
        <f t="shared" ca="1" si="1"/>
        <v>101.04868913857678</v>
      </c>
      <c r="F9">
        <f t="shared" ca="1" si="1"/>
        <v>100.63670411985019</v>
      </c>
      <c r="G9">
        <f t="shared" ca="1" si="1"/>
        <v>100.71161048689139</v>
      </c>
      <c r="H9">
        <f t="shared" ca="1" si="1"/>
        <v>101.04868913857678</v>
      </c>
      <c r="I9">
        <f t="shared" ca="1" si="1"/>
        <v>100.52434456928839</v>
      </c>
      <c r="J9">
        <f t="shared" ca="1" si="1"/>
        <v>101.23595505617978</v>
      </c>
      <c r="K9">
        <f t="shared" ca="1" si="1"/>
        <v>100</v>
      </c>
    </row>
    <row r="10" spans="1:11" x14ac:dyDescent="0.25">
      <c r="A10" t="s">
        <v>368</v>
      </c>
      <c r="B10">
        <f ca="1">B4*100/$K$4</f>
        <v>103.70370370370371</v>
      </c>
      <c r="C10">
        <f t="shared" ref="C10:K10" ca="1" si="2">C4*100/$K$4</f>
        <v>101.42683667273832</v>
      </c>
      <c r="D10">
        <f t="shared" ca="1" si="2"/>
        <v>100.72859744990893</v>
      </c>
      <c r="E10">
        <f t="shared" ca="1" si="2"/>
        <v>101.70006071645416</v>
      </c>
      <c r="F10">
        <f t="shared" ca="1" si="2"/>
        <v>101.33576199149969</v>
      </c>
      <c r="G10">
        <f t="shared" ca="1" si="2"/>
        <v>101.54826958105646</v>
      </c>
      <c r="H10">
        <f t="shared" ca="1" si="2"/>
        <v>100.60716454159078</v>
      </c>
      <c r="I10">
        <f t="shared" ca="1" si="2"/>
        <v>100.24286581663631</v>
      </c>
      <c r="J10">
        <f t="shared" ca="1" si="2"/>
        <v>100.33394049787492</v>
      </c>
      <c r="K10">
        <f t="shared" ca="1" si="2"/>
        <v>100</v>
      </c>
    </row>
    <row r="11" spans="1:11" x14ac:dyDescent="0.25">
      <c r="A11" t="s">
        <v>369</v>
      </c>
      <c r="B11">
        <f ca="1">B5*100/$K$5</f>
        <v>102.75807722616233</v>
      </c>
      <c r="C11">
        <f t="shared" ref="C11:K11" ca="1" si="3">C5*100/$K$5</f>
        <v>101.3659049120042</v>
      </c>
      <c r="D11">
        <f t="shared" ca="1" si="3"/>
        <v>100.31520882584712</v>
      </c>
      <c r="E11">
        <f t="shared" ca="1" si="3"/>
        <v>101.28710270554242</v>
      </c>
      <c r="F11">
        <f t="shared" ca="1" si="3"/>
        <v>100.94562647754137</v>
      </c>
      <c r="G11">
        <f t="shared" ca="1" si="3"/>
        <v>101.4709745206199</v>
      </c>
      <c r="H11">
        <f t="shared" ca="1" si="3"/>
        <v>101.23456790123457</v>
      </c>
      <c r="I11">
        <f t="shared" ca="1" si="3"/>
        <v>100.84055686892566</v>
      </c>
      <c r="J11">
        <f t="shared" ca="1" si="3"/>
        <v>100.49908064092462</v>
      </c>
      <c r="K11">
        <f t="shared" ca="1" si="3"/>
        <v>100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3640-7A1E-455C-88EF-C05000CD0CB8}">
  <dimension ref="A1:D117"/>
  <sheetViews>
    <sheetView workbookViewId="0">
      <selection activeCell="D1" sqref="D1"/>
    </sheetView>
  </sheetViews>
  <sheetFormatPr baseColWidth="10" defaultRowHeight="15" x14ac:dyDescent="0.25"/>
  <sheetData>
    <row r="1" spans="1:4" x14ac:dyDescent="0.25">
      <c r="A1" t="s">
        <v>334</v>
      </c>
      <c r="B1" t="s">
        <v>358</v>
      </c>
      <c r="C1" t="s">
        <v>359</v>
      </c>
      <c r="D1" t="s">
        <v>360</v>
      </c>
    </row>
    <row r="2" spans="1:4" x14ac:dyDescent="0.25">
      <c r="A2" t="s">
        <v>235</v>
      </c>
      <c r="B2" s="13">
        <v>3471</v>
      </c>
      <c r="C2">
        <v>82.94</v>
      </c>
      <c r="D2">
        <v>42</v>
      </c>
    </row>
    <row r="3" spans="1:4" x14ac:dyDescent="0.25">
      <c r="A3" t="s">
        <v>256</v>
      </c>
      <c r="B3" s="13">
        <v>6015</v>
      </c>
      <c r="C3">
        <v>187.28</v>
      </c>
      <c r="D3">
        <v>32</v>
      </c>
    </row>
    <row r="4" spans="1:4" x14ac:dyDescent="0.25">
      <c r="A4" t="s">
        <v>313</v>
      </c>
      <c r="B4" s="13">
        <v>1656</v>
      </c>
      <c r="C4">
        <v>63.19</v>
      </c>
      <c r="D4">
        <v>26</v>
      </c>
    </row>
    <row r="5" spans="1:4" x14ac:dyDescent="0.25">
      <c r="A5" t="s">
        <v>73</v>
      </c>
      <c r="B5" s="13">
        <v>5025</v>
      </c>
      <c r="C5">
        <v>23.6</v>
      </c>
      <c r="D5">
        <v>213</v>
      </c>
    </row>
    <row r="6" spans="1:4" x14ac:dyDescent="0.25">
      <c r="A6" t="s">
        <v>315</v>
      </c>
      <c r="B6">
        <v>395</v>
      </c>
      <c r="C6">
        <v>11.05</v>
      </c>
      <c r="D6">
        <v>36</v>
      </c>
    </row>
    <row r="7" spans="1:4" x14ac:dyDescent="0.25">
      <c r="A7" t="s">
        <v>5</v>
      </c>
      <c r="B7" s="13">
        <v>1038</v>
      </c>
      <c r="C7">
        <v>4.9000000000000004</v>
      </c>
      <c r="D7">
        <v>212</v>
      </c>
    </row>
    <row r="8" spans="1:4" x14ac:dyDescent="0.25">
      <c r="A8" t="s">
        <v>316</v>
      </c>
      <c r="B8" s="13">
        <v>3875</v>
      </c>
      <c r="C8">
        <v>11.82</v>
      </c>
      <c r="D8">
        <v>328</v>
      </c>
    </row>
    <row r="9" spans="1:4" x14ac:dyDescent="0.25">
      <c r="A9" t="s">
        <v>10</v>
      </c>
      <c r="B9" s="13">
        <v>1754</v>
      </c>
      <c r="C9">
        <v>24.4</v>
      </c>
      <c r="D9">
        <v>72</v>
      </c>
    </row>
    <row r="10" spans="1:4" x14ac:dyDescent="0.25">
      <c r="A10" t="s">
        <v>2</v>
      </c>
      <c r="B10" s="13">
        <v>107407</v>
      </c>
      <c r="C10">
        <v>52.3</v>
      </c>
      <c r="D10">
        <v>2054</v>
      </c>
    </row>
    <row r="11" spans="1:4" x14ac:dyDescent="0.25">
      <c r="A11" t="s">
        <v>318</v>
      </c>
      <c r="B11" s="13">
        <v>2783</v>
      </c>
      <c r="C11">
        <v>7.45</v>
      </c>
      <c r="D11">
        <v>374</v>
      </c>
    </row>
    <row r="12" spans="1:4" x14ac:dyDescent="0.25">
      <c r="A12" t="s">
        <v>220</v>
      </c>
      <c r="B12" s="13">
        <v>2252</v>
      </c>
      <c r="C12">
        <v>114.3</v>
      </c>
      <c r="D12">
        <v>20</v>
      </c>
    </row>
    <row r="13" spans="1:4" x14ac:dyDescent="0.25">
      <c r="A13" t="s">
        <v>174</v>
      </c>
      <c r="B13" s="13">
        <v>22572</v>
      </c>
      <c r="C13">
        <v>84.87</v>
      </c>
      <c r="D13">
        <v>266</v>
      </c>
    </row>
    <row r="14" spans="1:4" x14ac:dyDescent="0.25">
      <c r="A14" t="s">
        <v>240</v>
      </c>
      <c r="B14" s="13">
        <v>16774</v>
      </c>
      <c r="C14">
        <v>45.07</v>
      </c>
      <c r="D14">
        <v>372</v>
      </c>
    </row>
    <row r="15" spans="1:4" x14ac:dyDescent="0.25">
      <c r="A15" t="s">
        <v>75</v>
      </c>
      <c r="B15" s="13">
        <v>1903</v>
      </c>
      <c r="C15">
        <v>6.7</v>
      </c>
      <c r="D15">
        <v>284</v>
      </c>
    </row>
    <row r="16" spans="1:4" x14ac:dyDescent="0.25">
      <c r="A16" t="s">
        <v>243</v>
      </c>
      <c r="B16" s="13">
        <v>1376</v>
      </c>
      <c r="C16">
        <v>42.13</v>
      </c>
      <c r="D16">
        <v>33</v>
      </c>
    </row>
    <row r="17" spans="1:4" x14ac:dyDescent="0.25">
      <c r="A17" t="s">
        <v>11</v>
      </c>
      <c r="B17" s="13">
        <v>3977</v>
      </c>
      <c r="C17">
        <v>112.02</v>
      </c>
      <c r="D17">
        <v>36</v>
      </c>
    </row>
    <row r="18" spans="1:4" x14ac:dyDescent="0.25">
      <c r="A18" t="s">
        <v>247</v>
      </c>
      <c r="B18" s="13">
        <v>3118</v>
      </c>
      <c r="C18">
        <v>161.34</v>
      </c>
      <c r="D18">
        <v>19</v>
      </c>
    </row>
    <row r="19" spans="1:4" x14ac:dyDescent="0.25">
      <c r="A19" t="s">
        <v>14</v>
      </c>
      <c r="B19" s="13">
        <v>14932</v>
      </c>
      <c r="C19">
        <v>59.69</v>
      </c>
      <c r="D19">
        <v>250</v>
      </c>
    </row>
    <row r="20" spans="1:4" x14ac:dyDescent="0.25">
      <c r="A20" t="s">
        <v>182</v>
      </c>
      <c r="B20" s="13">
        <v>2988</v>
      </c>
      <c r="C20">
        <v>24.8</v>
      </c>
      <c r="D20">
        <v>120</v>
      </c>
    </row>
    <row r="21" spans="1:4" x14ac:dyDescent="0.25">
      <c r="A21" t="s">
        <v>183</v>
      </c>
      <c r="B21" s="13">
        <v>1005</v>
      </c>
      <c r="C21">
        <v>61.74</v>
      </c>
      <c r="D21">
        <v>16</v>
      </c>
    </row>
    <row r="22" spans="1:4" x14ac:dyDescent="0.25">
      <c r="A22" t="s">
        <v>217</v>
      </c>
      <c r="B22" s="13">
        <v>2667</v>
      </c>
      <c r="C22">
        <v>95.29</v>
      </c>
      <c r="D22">
        <v>28</v>
      </c>
    </row>
    <row r="23" spans="1:4" x14ac:dyDescent="0.25">
      <c r="A23" t="s">
        <v>248</v>
      </c>
      <c r="B23" s="13">
        <v>3298</v>
      </c>
      <c r="C23">
        <v>60.34</v>
      </c>
      <c r="D23">
        <v>55</v>
      </c>
    </row>
    <row r="24" spans="1:4" x14ac:dyDescent="0.25">
      <c r="A24" t="s">
        <v>77</v>
      </c>
      <c r="B24" s="13">
        <v>1751</v>
      </c>
      <c r="C24">
        <v>4.9000000000000004</v>
      </c>
      <c r="D24">
        <v>357</v>
      </c>
    </row>
    <row r="25" spans="1:4" x14ac:dyDescent="0.25">
      <c r="A25" t="s">
        <v>151</v>
      </c>
      <c r="B25">
        <v>905</v>
      </c>
      <c r="C25">
        <v>13</v>
      </c>
      <c r="D25">
        <v>70</v>
      </c>
    </row>
    <row r="26" spans="1:4" x14ac:dyDescent="0.25">
      <c r="A26" t="s">
        <v>152</v>
      </c>
      <c r="B26" s="13">
        <v>2386</v>
      </c>
      <c r="C26">
        <v>210.06</v>
      </c>
      <c r="D26">
        <v>11</v>
      </c>
    </row>
    <row r="27" spans="1:4" x14ac:dyDescent="0.25">
      <c r="A27" t="s">
        <v>304</v>
      </c>
      <c r="B27" s="13">
        <v>2325</v>
      </c>
      <c r="C27">
        <v>108.95</v>
      </c>
      <c r="D27">
        <v>21</v>
      </c>
    </row>
    <row r="28" spans="1:4" x14ac:dyDescent="0.25">
      <c r="A28" t="s">
        <v>81</v>
      </c>
      <c r="B28">
        <v>780</v>
      </c>
      <c r="C28">
        <v>26</v>
      </c>
      <c r="D28">
        <v>30</v>
      </c>
    </row>
    <row r="29" spans="1:4" x14ac:dyDescent="0.25">
      <c r="A29" t="s">
        <v>294</v>
      </c>
      <c r="B29" s="13">
        <v>3349</v>
      </c>
      <c r="C29">
        <v>80.099999999999994</v>
      </c>
      <c r="D29">
        <v>42</v>
      </c>
    </row>
    <row r="30" spans="1:4" x14ac:dyDescent="0.25">
      <c r="A30" t="s">
        <v>1</v>
      </c>
      <c r="B30" s="13">
        <v>3074</v>
      </c>
      <c r="C30">
        <v>66.849999999999994</v>
      </c>
      <c r="D30">
        <v>46</v>
      </c>
    </row>
    <row r="31" spans="1:4" x14ac:dyDescent="0.25">
      <c r="A31" t="s">
        <v>4</v>
      </c>
      <c r="B31" s="13">
        <v>8085</v>
      </c>
      <c r="C31">
        <v>47.96</v>
      </c>
      <c r="D31">
        <v>169</v>
      </c>
    </row>
    <row r="32" spans="1:4" x14ac:dyDescent="0.25">
      <c r="A32" t="s">
        <v>22</v>
      </c>
      <c r="B32" s="13">
        <v>3421</v>
      </c>
      <c r="C32">
        <v>40.4</v>
      </c>
      <c r="D32">
        <v>85</v>
      </c>
    </row>
    <row r="33" spans="1:4" x14ac:dyDescent="0.25">
      <c r="A33" t="s">
        <v>343</v>
      </c>
      <c r="B33" s="13">
        <v>2286</v>
      </c>
      <c r="C33">
        <v>53</v>
      </c>
      <c r="D33">
        <v>43</v>
      </c>
    </row>
    <row r="34" spans="1:4" x14ac:dyDescent="0.25">
      <c r="A34" t="s">
        <v>27</v>
      </c>
      <c r="B34" s="13">
        <v>6881</v>
      </c>
      <c r="C34">
        <v>117.8</v>
      </c>
      <c r="D34">
        <v>58</v>
      </c>
    </row>
    <row r="35" spans="1:4" x14ac:dyDescent="0.25">
      <c r="A35" t="s">
        <v>246</v>
      </c>
      <c r="B35" s="13">
        <v>2927</v>
      </c>
      <c r="C35">
        <v>33.840000000000003</v>
      </c>
      <c r="D35">
        <v>86</v>
      </c>
    </row>
    <row r="36" spans="1:4" x14ac:dyDescent="0.25">
      <c r="A36" t="s">
        <v>186</v>
      </c>
      <c r="B36" s="13">
        <v>5219</v>
      </c>
      <c r="C36">
        <v>51.4</v>
      </c>
      <c r="D36">
        <v>102</v>
      </c>
    </row>
    <row r="37" spans="1:4" x14ac:dyDescent="0.25">
      <c r="A37" t="s">
        <v>85</v>
      </c>
      <c r="B37">
        <v>386</v>
      </c>
      <c r="C37">
        <v>1.66</v>
      </c>
      <c r="D37">
        <v>233</v>
      </c>
    </row>
    <row r="38" spans="1:4" x14ac:dyDescent="0.25">
      <c r="A38" t="s">
        <v>320</v>
      </c>
      <c r="B38" s="13">
        <v>2219</v>
      </c>
      <c r="C38">
        <v>30.19</v>
      </c>
      <c r="D38">
        <v>74</v>
      </c>
    </row>
    <row r="39" spans="1:4" x14ac:dyDescent="0.25">
      <c r="A39" t="s">
        <v>322</v>
      </c>
      <c r="B39">
        <v>653</v>
      </c>
      <c r="C39">
        <v>1.99</v>
      </c>
      <c r="D39">
        <v>328</v>
      </c>
    </row>
    <row r="40" spans="1:4" x14ac:dyDescent="0.25">
      <c r="A40" t="s">
        <v>129</v>
      </c>
      <c r="B40" s="13">
        <v>4094</v>
      </c>
      <c r="C40">
        <v>110.1</v>
      </c>
      <c r="D40">
        <v>37</v>
      </c>
    </row>
    <row r="41" spans="1:4" x14ac:dyDescent="0.25">
      <c r="A41" t="s">
        <v>180</v>
      </c>
      <c r="B41" s="13">
        <v>2746</v>
      </c>
      <c r="C41">
        <v>37.299999999999997</v>
      </c>
      <c r="D41">
        <v>74</v>
      </c>
    </row>
    <row r="42" spans="1:4" x14ac:dyDescent="0.25">
      <c r="A42" t="s">
        <v>87</v>
      </c>
      <c r="B42" s="13">
        <v>12467</v>
      </c>
      <c r="C42">
        <v>36.1</v>
      </c>
      <c r="D42">
        <v>345</v>
      </c>
    </row>
    <row r="43" spans="1:4" x14ac:dyDescent="0.25">
      <c r="A43" t="s">
        <v>137</v>
      </c>
      <c r="B43" s="13">
        <v>5198</v>
      </c>
      <c r="C43">
        <v>78.8</v>
      </c>
      <c r="D43">
        <v>66</v>
      </c>
    </row>
    <row r="44" spans="1:4" x14ac:dyDescent="0.25">
      <c r="A44" t="s">
        <v>88</v>
      </c>
      <c r="B44">
        <v>338</v>
      </c>
      <c r="C44">
        <v>14.2</v>
      </c>
      <c r="D44">
        <v>24</v>
      </c>
    </row>
    <row r="45" spans="1:4" x14ac:dyDescent="0.25">
      <c r="A45" t="s">
        <v>28</v>
      </c>
      <c r="B45" s="13">
        <v>18029</v>
      </c>
      <c r="C45">
        <v>24.25</v>
      </c>
      <c r="D45">
        <v>743</v>
      </c>
    </row>
    <row r="46" spans="1:4" x14ac:dyDescent="0.25">
      <c r="A46" t="s">
        <v>188</v>
      </c>
      <c r="B46" s="13">
        <v>1555</v>
      </c>
      <c r="C46">
        <v>74.2</v>
      </c>
      <c r="D46">
        <v>21</v>
      </c>
    </row>
    <row r="47" spans="1:4" x14ac:dyDescent="0.25">
      <c r="A47" t="s">
        <v>149</v>
      </c>
      <c r="B47" s="13">
        <v>5287</v>
      </c>
      <c r="C47">
        <v>247.1</v>
      </c>
      <c r="D47">
        <v>21</v>
      </c>
    </row>
    <row r="48" spans="1:4" x14ac:dyDescent="0.25">
      <c r="A48" t="s">
        <v>324</v>
      </c>
      <c r="B48" s="13">
        <v>1281</v>
      </c>
      <c r="C48">
        <v>13.86</v>
      </c>
      <c r="D48">
        <v>92</v>
      </c>
    </row>
    <row r="49" spans="1:4" x14ac:dyDescent="0.25">
      <c r="A49" t="s">
        <v>89</v>
      </c>
      <c r="B49" s="13">
        <v>2814</v>
      </c>
      <c r="C49">
        <v>12.8</v>
      </c>
      <c r="D49">
        <v>220</v>
      </c>
    </row>
    <row r="50" spans="1:4" x14ac:dyDescent="0.25">
      <c r="A50" t="s">
        <v>140</v>
      </c>
      <c r="B50">
        <v>829</v>
      </c>
      <c r="C50">
        <v>143.80000000000001</v>
      </c>
      <c r="D50">
        <v>6</v>
      </c>
    </row>
    <row r="51" spans="1:4" x14ac:dyDescent="0.25">
      <c r="A51" t="s">
        <v>74</v>
      </c>
      <c r="B51" s="13">
        <v>41170</v>
      </c>
      <c r="C51">
        <v>26.3</v>
      </c>
      <c r="D51">
        <v>1565</v>
      </c>
    </row>
    <row r="52" spans="1:4" x14ac:dyDescent="0.25">
      <c r="A52" t="s">
        <v>33</v>
      </c>
      <c r="B52" s="13">
        <v>1694</v>
      </c>
      <c r="C52">
        <v>36.9</v>
      </c>
      <c r="D52">
        <v>46</v>
      </c>
    </row>
    <row r="53" spans="1:4" x14ac:dyDescent="0.25">
      <c r="A53" t="s">
        <v>325</v>
      </c>
      <c r="B53" s="13">
        <v>1714</v>
      </c>
      <c r="C53">
        <v>18.91</v>
      </c>
      <c r="D53">
        <v>91</v>
      </c>
    </row>
    <row r="54" spans="1:4" x14ac:dyDescent="0.25">
      <c r="A54" t="s">
        <v>90</v>
      </c>
      <c r="B54" s="13">
        <v>2066</v>
      </c>
      <c r="C54">
        <v>194.58</v>
      </c>
      <c r="D54">
        <v>11</v>
      </c>
    </row>
    <row r="55" spans="1:4" x14ac:dyDescent="0.25">
      <c r="A55" t="s">
        <v>190</v>
      </c>
      <c r="B55" s="13">
        <v>3161</v>
      </c>
      <c r="C55">
        <v>84.12</v>
      </c>
      <c r="D55">
        <v>38</v>
      </c>
    </row>
    <row r="56" spans="1:4" x14ac:dyDescent="0.25">
      <c r="A56" t="s">
        <v>254</v>
      </c>
      <c r="B56" s="13">
        <v>1421</v>
      </c>
      <c r="C56">
        <v>104.52</v>
      </c>
      <c r="D56">
        <v>14</v>
      </c>
    </row>
    <row r="57" spans="1:4" x14ac:dyDescent="0.25">
      <c r="A57" t="s">
        <v>91</v>
      </c>
      <c r="B57" s="13">
        <v>1979</v>
      </c>
      <c r="C57">
        <v>12.35</v>
      </c>
      <c r="D57">
        <v>160</v>
      </c>
    </row>
    <row r="58" spans="1:4" x14ac:dyDescent="0.25">
      <c r="A58" t="s">
        <v>93</v>
      </c>
      <c r="B58" s="13">
        <v>5889</v>
      </c>
      <c r="C58">
        <v>67</v>
      </c>
      <c r="D58">
        <v>88</v>
      </c>
    </row>
    <row r="59" spans="1:4" x14ac:dyDescent="0.25">
      <c r="A59" t="s">
        <v>341</v>
      </c>
      <c r="B59" s="13">
        <v>3245</v>
      </c>
      <c r="C59">
        <v>15.8</v>
      </c>
      <c r="D59">
        <v>205</v>
      </c>
    </row>
    <row r="60" spans="1:4" x14ac:dyDescent="0.25">
      <c r="A60" t="s">
        <v>317</v>
      </c>
      <c r="B60" s="13">
        <v>5463</v>
      </c>
      <c r="C60">
        <v>23.67</v>
      </c>
      <c r="D60">
        <v>231</v>
      </c>
    </row>
    <row r="61" spans="1:4" x14ac:dyDescent="0.25">
      <c r="A61" t="s">
        <v>298</v>
      </c>
      <c r="B61" s="13">
        <v>1602</v>
      </c>
      <c r="C61">
        <v>17.850000000000001</v>
      </c>
      <c r="D61">
        <v>90</v>
      </c>
    </row>
    <row r="62" spans="1:4" x14ac:dyDescent="0.25">
      <c r="A62" t="s">
        <v>293</v>
      </c>
      <c r="B62" s="13">
        <v>3170</v>
      </c>
      <c r="C62">
        <v>48.95</v>
      </c>
      <c r="D62">
        <v>65</v>
      </c>
    </row>
    <row r="63" spans="1:4" x14ac:dyDescent="0.25">
      <c r="A63" t="s">
        <v>95</v>
      </c>
      <c r="B63" s="13">
        <v>3815</v>
      </c>
      <c r="C63">
        <v>55.4</v>
      </c>
      <c r="D63">
        <v>69</v>
      </c>
    </row>
    <row r="64" spans="1:4" x14ac:dyDescent="0.25">
      <c r="A64" t="s">
        <v>265</v>
      </c>
      <c r="B64" s="13">
        <v>1598</v>
      </c>
      <c r="C64">
        <v>30.28</v>
      </c>
      <c r="D64">
        <v>53</v>
      </c>
    </row>
    <row r="65" spans="1:4" x14ac:dyDescent="0.25">
      <c r="A65" t="s">
        <v>250</v>
      </c>
      <c r="B65" s="13">
        <v>2860</v>
      </c>
      <c r="C65">
        <v>33.24</v>
      </c>
      <c r="D65">
        <v>86</v>
      </c>
    </row>
    <row r="66" spans="1:4" x14ac:dyDescent="0.25">
      <c r="A66" t="s">
        <v>327</v>
      </c>
      <c r="B66" s="13">
        <v>1050</v>
      </c>
      <c r="C66">
        <v>13.51</v>
      </c>
      <c r="D66">
        <v>78</v>
      </c>
    </row>
    <row r="67" spans="1:4" x14ac:dyDescent="0.25">
      <c r="A67" t="s">
        <v>224</v>
      </c>
      <c r="B67" s="13">
        <v>3090</v>
      </c>
      <c r="C67">
        <v>142</v>
      </c>
      <c r="D67">
        <v>22</v>
      </c>
    </row>
    <row r="68" spans="1:4" x14ac:dyDescent="0.25">
      <c r="A68" t="s">
        <v>97</v>
      </c>
      <c r="B68">
        <v>737</v>
      </c>
      <c r="C68">
        <v>4.87</v>
      </c>
      <c r="D68">
        <v>151</v>
      </c>
    </row>
    <row r="69" spans="1:4" x14ac:dyDescent="0.25">
      <c r="A69" t="s">
        <v>345</v>
      </c>
      <c r="B69" s="13">
        <v>3646</v>
      </c>
      <c r="C69">
        <v>51.4</v>
      </c>
      <c r="D69">
        <v>71</v>
      </c>
    </row>
    <row r="70" spans="1:4" x14ac:dyDescent="0.25">
      <c r="A70" t="s">
        <v>305</v>
      </c>
      <c r="B70">
        <v>654</v>
      </c>
      <c r="C70">
        <v>89.26</v>
      </c>
      <c r="D70">
        <v>7</v>
      </c>
    </row>
    <row r="71" spans="1:4" x14ac:dyDescent="0.25">
      <c r="A71" t="s">
        <v>267</v>
      </c>
      <c r="B71">
        <v>545</v>
      </c>
      <c r="C71">
        <v>86.49</v>
      </c>
      <c r="D71">
        <v>6</v>
      </c>
    </row>
    <row r="72" spans="1:4" x14ac:dyDescent="0.25">
      <c r="A72" t="s">
        <v>99</v>
      </c>
      <c r="B72">
        <v>256</v>
      </c>
      <c r="C72">
        <v>18.5</v>
      </c>
      <c r="D72">
        <v>14</v>
      </c>
    </row>
    <row r="73" spans="1:4" x14ac:dyDescent="0.25">
      <c r="A73" t="s">
        <v>347</v>
      </c>
      <c r="B73" s="13">
        <v>2911</v>
      </c>
      <c r="C73">
        <v>120.92</v>
      </c>
      <c r="D73">
        <v>24</v>
      </c>
    </row>
    <row r="74" spans="1:4" x14ac:dyDescent="0.25">
      <c r="A74" t="s">
        <v>222</v>
      </c>
      <c r="B74" s="13">
        <v>4538</v>
      </c>
      <c r="C74">
        <v>203.5</v>
      </c>
      <c r="D74">
        <v>22</v>
      </c>
    </row>
    <row r="75" spans="1:4" x14ac:dyDescent="0.25">
      <c r="A75" t="s">
        <v>102</v>
      </c>
      <c r="B75" s="13">
        <v>1394</v>
      </c>
      <c r="C75">
        <v>35.75</v>
      </c>
      <c r="D75">
        <v>39</v>
      </c>
    </row>
    <row r="76" spans="1:4" x14ac:dyDescent="0.25">
      <c r="A76" t="s">
        <v>9</v>
      </c>
      <c r="B76" s="13">
        <v>7966</v>
      </c>
      <c r="C76">
        <v>111</v>
      </c>
      <c r="D76">
        <v>72</v>
      </c>
    </row>
    <row r="77" spans="1:4" x14ac:dyDescent="0.25">
      <c r="A77" t="s">
        <v>197</v>
      </c>
      <c r="B77" s="13">
        <v>1262</v>
      </c>
      <c r="C77">
        <v>29.5</v>
      </c>
      <c r="D77">
        <v>43</v>
      </c>
    </row>
    <row r="78" spans="1:4" x14ac:dyDescent="0.25">
      <c r="A78" t="s">
        <v>331</v>
      </c>
      <c r="B78" s="13">
        <v>3807</v>
      </c>
      <c r="C78">
        <v>33.200000000000003</v>
      </c>
      <c r="D78">
        <v>115</v>
      </c>
    </row>
    <row r="79" spans="1:4" x14ac:dyDescent="0.25">
      <c r="A79" t="s">
        <v>238</v>
      </c>
      <c r="B79" s="13">
        <v>5517</v>
      </c>
      <c r="C79">
        <v>164.47</v>
      </c>
      <c r="D79">
        <v>34</v>
      </c>
    </row>
    <row r="80" spans="1:4" x14ac:dyDescent="0.25">
      <c r="A80" t="s">
        <v>49</v>
      </c>
      <c r="B80" s="13">
        <v>2015</v>
      </c>
      <c r="C80">
        <v>31.83</v>
      </c>
      <c r="D80">
        <v>63</v>
      </c>
    </row>
    <row r="81" spans="1:4" x14ac:dyDescent="0.25">
      <c r="A81" t="s">
        <v>109</v>
      </c>
      <c r="B81" s="13">
        <v>3569</v>
      </c>
      <c r="C81">
        <v>88.3</v>
      </c>
      <c r="D81">
        <v>40</v>
      </c>
    </row>
    <row r="82" spans="1:4" x14ac:dyDescent="0.25">
      <c r="A82" t="s">
        <v>339</v>
      </c>
      <c r="B82" s="13">
        <v>3879</v>
      </c>
      <c r="C82">
        <v>51.5</v>
      </c>
      <c r="D82">
        <v>75</v>
      </c>
    </row>
    <row r="83" spans="1:4" x14ac:dyDescent="0.25">
      <c r="A83" t="s">
        <v>104</v>
      </c>
      <c r="B83" s="13">
        <v>3244</v>
      </c>
      <c r="C83">
        <v>30.5</v>
      </c>
      <c r="D83">
        <v>106</v>
      </c>
    </row>
    <row r="84" spans="1:4" x14ac:dyDescent="0.25">
      <c r="A84" t="s">
        <v>242</v>
      </c>
      <c r="B84" s="13">
        <v>1754</v>
      </c>
      <c r="C84">
        <v>76.34</v>
      </c>
      <c r="D84">
        <v>23</v>
      </c>
    </row>
    <row r="85" spans="1:4" x14ac:dyDescent="0.25">
      <c r="A85" t="s">
        <v>111</v>
      </c>
      <c r="B85" s="13">
        <v>1541</v>
      </c>
      <c r="C85">
        <v>63</v>
      </c>
      <c r="D85">
        <v>24</v>
      </c>
    </row>
    <row r="86" spans="1:4" x14ac:dyDescent="0.25">
      <c r="A86" t="s">
        <v>57</v>
      </c>
      <c r="B86" s="13">
        <v>4864</v>
      </c>
      <c r="C86">
        <v>24.25</v>
      </c>
      <c r="D86">
        <v>201</v>
      </c>
    </row>
    <row r="87" spans="1:4" x14ac:dyDescent="0.25">
      <c r="A87" t="s">
        <v>7</v>
      </c>
      <c r="B87" s="13">
        <v>7160</v>
      </c>
      <c r="C87">
        <v>302.5</v>
      </c>
      <c r="D87">
        <v>24</v>
      </c>
    </row>
    <row r="88" spans="1:4" x14ac:dyDescent="0.25">
      <c r="A88" t="s">
        <v>105</v>
      </c>
      <c r="B88" s="13">
        <v>2916</v>
      </c>
      <c r="C88">
        <v>48.3</v>
      </c>
      <c r="D88">
        <v>60</v>
      </c>
    </row>
    <row r="89" spans="1:4" x14ac:dyDescent="0.25">
      <c r="A89" t="s">
        <v>135</v>
      </c>
      <c r="B89" s="13">
        <v>6242</v>
      </c>
      <c r="C89">
        <v>115.2</v>
      </c>
      <c r="D89">
        <v>54</v>
      </c>
    </row>
    <row r="90" spans="1:4" x14ac:dyDescent="0.25">
      <c r="A90" t="s">
        <v>165</v>
      </c>
      <c r="B90" s="13">
        <v>1839</v>
      </c>
      <c r="C90">
        <v>20.77</v>
      </c>
      <c r="D90">
        <v>89</v>
      </c>
    </row>
    <row r="91" spans="1:4" x14ac:dyDescent="0.25">
      <c r="A91" t="s">
        <v>83</v>
      </c>
      <c r="B91" s="13">
        <v>1245</v>
      </c>
      <c r="C91">
        <v>210.35</v>
      </c>
      <c r="D91">
        <v>6</v>
      </c>
    </row>
    <row r="92" spans="1:4" x14ac:dyDescent="0.25">
      <c r="A92" t="s">
        <v>297</v>
      </c>
      <c r="B92" s="13">
        <v>1879</v>
      </c>
      <c r="C92">
        <v>80.88</v>
      </c>
      <c r="D92">
        <v>23</v>
      </c>
    </row>
    <row r="93" spans="1:4" x14ac:dyDescent="0.25">
      <c r="A93" t="s">
        <v>229</v>
      </c>
      <c r="B93" s="13">
        <v>7044</v>
      </c>
      <c r="C93">
        <v>33.18</v>
      </c>
      <c r="D93">
        <v>212</v>
      </c>
    </row>
    <row r="94" spans="1:4" x14ac:dyDescent="0.25">
      <c r="A94" t="s">
        <v>167</v>
      </c>
      <c r="B94" s="13">
        <v>1150</v>
      </c>
      <c r="C94">
        <v>140</v>
      </c>
      <c r="D94">
        <v>8</v>
      </c>
    </row>
    <row r="95" spans="1:4" x14ac:dyDescent="0.25">
      <c r="A95" t="s">
        <v>171</v>
      </c>
      <c r="B95">
        <v>958</v>
      </c>
      <c r="C95">
        <v>45.9</v>
      </c>
      <c r="D95">
        <v>21</v>
      </c>
    </row>
    <row r="96" spans="1:4" x14ac:dyDescent="0.25">
      <c r="A96" t="s">
        <v>279</v>
      </c>
      <c r="B96" s="13">
        <v>1759</v>
      </c>
      <c r="C96">
        <v>42.52</v>
      </c>
      <c r="D96">
        <v>41</v>
      </c>
    </row>
    <row r="97" spans="1:4" x14ac:dyDescent="0.25">
      <c r="A97" t="s">
        <v>20</v>
      </c>
      <c r="B97" s="13">
        <v>4538</v>
      </c>
      <c r="C97">
        <v>18.7</v>
      </c>
      <c r="D97">
        <v>243</v>
      </c>
    </row>
    <row r="98" spans="1:4" x14ac:dyDescent="0.25">
      <c r="A98" t="s">
        <v>60</v>
      </c>
      <c r="B98" s="13">
        <v>1010</v>
      </c>
      <c r="C98">
        <v>42.1</v>
      </c>
      <c r="D98">
        <v>24</v>
      </c>
    </row>
    <row r="99" spans="1:4" x14ac:dyDescent="0.25">
      <c r="A99" t="s">
        <v>116</v>
      </c>
      <c r="B99" s="13">
        <v>2443</v>
      </c>
      <c r="C99">
        <v>25.6</v>
      </c>
      <c r="D99">
        <v>95</v>
      </c>
    </row>
    <row r="100" spans="1:4" x14ac:dyDescent="0.25">
      <c r="A100" t="s">
        <v>80</v>
      </c>
      <c r="B100" s="13">
        <v>1994</v>
      </c>
      <c r="C100">
        <v>39.18</v>
      </c>
      <c r="D100">
        <v>51</v>
      </c>
    </row>
    <row r="101" spans="1:4" x14ac:dyDescent="0.25">
      <c r="A101" t="s">
        <v>291</v>
      </c>
      <c r="B101" s="13">
        <v>3346</v>
      </c>
      <c r="C101">
        <v>126.33</v>
      </c>
      <c r="D101">
        <v>26</v>
      </c>
    </row>
    <row r="102" spans="1:4" x14ac:dyDescent="0.25">
      <c r="A102" t="s">
        <v>330</v>
      </c>
      <c r="B102" s="13">
        <v>3438</v>
      </c>
      <c r="C102">
        <v>18.61</v>
      </c>
      <c r="D102">
        <v>185</v>
      </c>
    </row>
    <row r="103" spans="1:4" x14ac:dyDescent="0.25">
      <c r="A103" t="s">
        <v>333</v>
      </c>
      <c r="B103" s="13">
        <v>1056</v>
      </c>
      <c r="C103">
        <v>20.7</v>
      </c>
      <c r="D103">
        <v>51</v>
      </c>
    </row>
    <row r="104" spans="1:4" x14ac:dyDescent="0.25">
      <c r="A104" t="s">
        <v>118</v>
      </c>
      <c r="B104" s="13">
        <v>1544</v>
      </c>
      <c r="C104">
        <v>6.6</v>
      </c>
      <c r="D104">
        <v>234</v>
      </c>
    </row>
    <row r="105" spans="1:4" x14ac:dyDescent="0.25">
      <c r="A105" t="s">
        <v>108</v>
      </c>
      <c r="B105" s="13">
        <v>2911</v>
      </c>
      <c r="C105">
        <v>208.5</v>
      </c>
      <c r="D105">
        <v>14</v>
      </c>
    </row>
    <row r="106" spans="1:4" x14ac:dyDescent="0.25">
      <c r="A106" t="s">
        <v>344</v>
      </c>
      <c r="B106">
        <v>760</v>
      </c>
      <c r="C106">
        <v>27.6</v>
      </c>
      <c r="D106">
        <v>28</v>
      </c>
    </row>
    <row r="107" spans="1:4" x14ac:dyDescent="0.25">
      <c r="A107" t="s">
        <v>195</v>
      </c>
      <c r="B107" s="13">
        <v>4794</v>
      </c>
      <c r="C107">
        <v>70.099999999999994</v>
      </c>
      <c r="D107">
        <v>68</v>
      </c>
    </row>
    <row r="108" spans="1:4" x14ac:dyDescent="0.25">
      <c r="A108" t="s">
        <v>214</v>
      </c>
      <c r="B108" s="13">
        <v>1825</v>
      </c>
      <c r="C108">
        <v>43.9</v>
      </c>
      <c r="D108">
        <v>42</v>
      </c>
    </row>
    <row r="109" spans="1:4" x14ac:dyDescent="0.25">
      <c r="A109" t="s">
        <v>340</v>
      </c>
      <c r="B109" s="13">
        <v>2571</v>
      </c>
      <c r="C109">
        <v>81.099999999999994</v>
      </c>
      <c r="D109">
        <v>32</v>
      </c>
    </row>
    <row r="110" spans="1:4" x14ac:dyDescent="0.25">
      <c r="A110" t="s">
        <v>262</v>
      </c>
      <c r="B110" s="13">
        <v>3324</v>
      </c>
      <c r="C110">
        <v>110.51</v>
      </c>
      <c r="D110">
        <v>30</v>
      </c>
    </row>
    <row r="111" spans="1:4" x14ac:dyDescent="0.25">
      <c r="A111" t="s">
        <v>62</v>
      </c>
      <c r="B111" s="13">
        <v>3616</v>
      </c>
      <c r="C111">
        <v>44.4</v>
      </c>
      <c r="D111">
        <v>81</v>
      </c>
    </row>
    <row r="112" spans="1:4" x14ac:dyDescent="0.25">
      <c r="A112" t="s">
        <v>125</v>
      </c>
      <c r="B112">
        <v>973</v>
      </c>
      <c r="C112">
        <v>22.1</v>
      </c>
      <c r="D112">
        <v>44</v>
      </c>
    </row>
    <row r="113" spans="1:4" x14ac:dyDescent="0.25">
      <c r="A113" t="s">
        <v>70</v>
      </c>
      <c r="B113">
        <v>191</v>
      </c>
      <c r="C113">
        <v>2.2999999999999998</v>
      </c>
      <c r="D113">
        <v>83</v>
      </c>
    </row>
    <row r="114" spans="1:4" x14ac:dyDescent="0.25">
      <c r="A114" t="s">
        <v>342</v>
      </c>
      <c r="B114" s="13">
        <v>2919</v>
      </c>
      <c r="C114">
        <v>46.56</v>
      </c>
      <c r="D114">
        <v>63</v>
      </c>
    </row>
    <row r="115" spans="1:4" x14ac:dyDescent="0.25">
      <c r="A115" t="s">
        <v>26</v>
      </c>
      <c r="B115" s="13">
        <v>1999</v>
      </c>
      <c r="C115">
        <v>50.8</v>
      </c>
      <c r="D115">
        <v>39</v>
      </c>
    </row>
    <row r="116" spans="1:4" x14ac:dyDescent="0.25">
      <c r="A116" t="s">
        <v>285</v>
      </c>
      <c r="B116" s="13">
        <v>1398</v>
      </c>
      <c r="C116">
        <v>39.03</v>
      </c>
      <c r="D116">
        <v>36</v>
      </c>
    </row>
    <row r="117" spans="1:4" x14ac:dyDescent="0.25">
      <c r="A117" t="s">
        <v>72</v>
      </c>
      <c r="B117" s="13">
        <v>2586</v>
      </c>
      <c r="C117">
        <v>53.27</v>
      </c>
      <c r="D117">
        <v>49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D254-A44F-401D-91F8-D93A6871FFAC}">
  <dimension ref="A1:C117"/>
  <sheetViews>
    <sheetView topLeftCell="A85" workbookViewId="0">
      <selection activeCell="B118" sqref="B118"/>
    </sheetView>
  </sheetViews>
  <sheetFormatPr baseColWidth="10" defaultRowHeight="15" x14ac:dyDescent="0.25"/>
  <cols>
    <col min="1" max="2" width="34" bestFit="1" customWidth="1"/>
  </cols>
  <sheetData>
    <row r="1" spans="1:3" x14ac:dyDescent="0.25">
      <c r="A1" t="s">
        <v>334</v>
      </c>
      <c r="B1" t="s">
        <v>334</v>
      </c>
      <c r="C1" t="s">
        <v>370</v>
      </c>
    </row>
    <row r="2" spans="1:3" x14ac:dyDescent="0.25">
      <c r="A2" t="s">
        <v>235</v>
      </c>
      <c r="B2" t="s">
        <v>235</v>
      </c>
      <c r="C2">
        <v>21006</v>
      </c>
    </row>
    <row r="3" spans="1:3" x14ac:dyDescent="0.25">
      <c r="A3" t="s">
        <v>256</v>
      </c>
      <c r="B3" t="s">
        <v>256</v>
      </c>
      <c r="C3">
        <v>21108</v>
      </c>
    </row>
    <row r="4" spans="1:3" x14ac:dyDescent="0.25">
      <c r="A4" t="s">
        <v>313</v>
      </c>
      <c r="B4" t="s">
        <v>313</v>
      </c>
      <c r="C4">
        <v>21001</v>
      </c>
    </row>
    <row r="5" spans="1:3" x14ac:dyDescent="0.25">
      <c r="A5" t="s">
        <v>73</v>
      </c>
      <c r="B5" t="s">
        <v>73</v>
      </c>
      <c r="C5">
        <v>21038</v>
      </c>
    </row>
    <row r="6" spans="1:3" x14ac:dyDescent="0.25">
      <c r="A6" t="s">
        <v>315</v>
      </c>
      <c r="B6" t="s">
        <v>315</v>
      </c>
      <c r="C6">
        <v>21003</v>
      </c>
    </row>
    <row r="7" spans="1:3" x14ac:dyDescent="0.25">
      <c r="A7" t="s">
        <v>5</v>
      </c>
      <c r="B7" t="s">
        <v>5</v>
      </c>
      <c r="C7">
        <v>21002</v>
      </c>
    </row>
    <row r="8" spans="1:3" x14ac:dyDescent="0.25">
      <c r="A8" t="s">
        <v>316</v>
      </c>
      <c r="B8" t="s">
        <v>316</v>
      </c>
      <c r="C8">
        <v>21060</v>
      </c>
    </row>
    <row r="9" spans="1:3" x14ac:dyDescent="0.25">
      <c r="A9" t="s">
        <v>10</v>
      </c>
      <c r="B9" t="s">
        <v>10</v>
      </c>
      <c r="C9">
        <v>21007</v>
      </c>
    </row>
    <row r="10" spans="1:3" x14ac:dyDescent="0.25">
      <c r="A10" t="s">
        <v>2</v>
      </c>
      <c r="B10" t="s">
        <v>2</v>
      </c>
      <c r="C10">
        <v>21008</v>
      </c>
    </row>
    <row r="11" spans="1:3" x14ac:dyDescent="0.25">
      <c r="A11" t="s">
        <v>318</v>
      </c>
      <c r="B11" t="s">
        <v>318</v>
      </c>
      <c r="C11">
        <v>21012</v>
      </c>
    </row>
    <row r="12" spans="1:3" x14ac:dyDescent="0.25">
      <c r="A12" t="s">
        <v>220</v>
      </c>
      <c r="B12" t="s">
        <v>220</v>
      </c>
      <c r="C12">
        <v>21010</v>
      </c>
    </row>
    <row r="13" spans="1:3" x14ac:dyDescent="0.25">
      <c r="A13" t="s">
        <v>174</v>
      </c>
      <c r="B13" t="s">
        <v>174</v>
      </c>
      <c r="C13">
        <v>21011</v>
      </c>
    </row>
    <row r="14" spans="1:3" x14ac:dyDescent="0.25">
      <c r="A14" t="s">
        <v>240</v>
      </c>
      <c r="B14" t="s">
        <v>240</v>
      </c>
      <c r="C14">
        <v>21013</v>
      </c>
    </row>
    <row r="15" spans="1:3" x14ac:dyDescent="0.25">
      <c r="A15" t="s">
        <v>75</v>
      </c>
      <c r="B15" t="s">
        <v>75</v>
      </c>
      <c r="C15">
        <v>21066</v>
      </c>
    </row>
    <row r="16" spans="1:3" x14ac:dyDescent="0.25">
      <c r="A16" t="s">
        <v>243</v>
      </c>
      <c r="B16" t="s">
        <v>243</v>
      </c>
      <c r="C16">
        <v>21026</v>
      </c>
    </row>
    <row r="17" spans="1:3" x14ac:dyDescent="0.25">
      <c r="A17" t="s">
        <v>11</v>
      </c>
      <c r="B17" t="s">
        <v>11</v>
      </c>
      <c r="C17">
        <v>21059</v>
      </c>
    </row>
    <row r="18" spans="1:3" x14ac:dyDescent="0.25">
      <c r="A18" t="s">
        <v>247</v>
      </c>
      <c r="B18" t="s">
        <v>247</v>
      </c>
      <c r="C18">
        <v>21047</v>
      </c>
    </row>
    <row r="19" spans="1:3" x14ac:dyDescent="0.25">
      <c r="A19" t="s">
        <v>349</v>
      </c>
      <c r="B19" t="s">
        <v>14</v>
      </c>
      <c r="C19">
        <v>21004</v>
      </c>
    </row>
    <row r="20" spans="1:3" x14ac:dyDescent="0.25">
      <c r="A20" t="s">
        <v>182</v>
      </c>
      <c r="B20" t="s">
        <v>182</v>
      </c>
      <c r="C20">
        <v>21116</v>
      </c>
    </row>
    <row r="21" spans="1:3" x14ac:dyDescent="0.25">
      <c r="A21" t="s">
        <v>183</v>
      </c>
      <c r="B21" t="s">
        <v>183</v>
      </c>
      <c r="C21">
        <v>21032</v>
      </c>
    </row>
    <row r="22" spans="1:3" x14ac:dyDescent="0.25">
      <c r="A22" t="s">
        <v>217</v>
      </c>
      <c r="B22" t="s">
        <v>217</v>
      </c>
      <c r="C22">
        <v>21016</v>
      </c>
    </row>
    <row r="23" spans="1:3" x14ac:dyDescent="0.25">
      <c r="A23" t="s">
        <v>248</v>
      </c>
      <c r="B23" t="s">
        <v>248</v>
      </c>
      <c r="C23">
        <v>21034</v>
      </c>
    </row>
    <row r="24" spans="1:3" x14ac:dyDescent="0.25">
      <c r="A24" t="s">
        <v>77</v>
      </c>
      <c r="B24" t="s">
        <v>77</v>
      </c>
      <c r="C24">
        <v>21035</v>
      </c>
    </row>
    <row r="25" spans="1:3" x14ac:dyDescent="0.25">
      <c r="A25" t="s">
        <v>151</v>
      </c>
      <c r="B25" t="s">
        <v>151</v>
      </c>
      <c r="C25">
        <v>21036</v>
      </c>
    </row>
    <row r="26" spans="1:3" x14ac:dyDescent="0.25">
      <c r="A26" t="s">
        <v>153</v>
      </c>
      <c r="B26" t="s">
        <v>152</v>
      </c>
      <c r="C26">
        <v>21027</v>
      </c>
    </row>
    <row r="27" spans="1:3" x14ac:dyDescent="0.25">
      <c r="A27" t="s">
        <v>304</v>
      </c>
      <c r="B27" t="s">
        <v>304</v>
      </c>
      <c r="C27">
        <v>21109</v>
      </c>
    </row>
    <row r="28" spans="1:3" x14ac:dyDescent="0.25">
      <c r="A28" t="s">
        <v>81</v>
      </c>
      <c r="B28" t="s">
        <v>81</v>
      </c>
      <c r="C28">
        <v>21005</v>
      </c>
    </row>
    <row r="29" spans="1:3" x14ac:dyDescent="0.25">
      <c r="A29" t="s">
        <v>294</v>
      </c>
      <c r="B29" t="s">
        <v>294</v>
      </c>
      <c r="C29">
        <v>21077</v>
      </c>
    </row>
    <row r="30" spans="1:3" x14ac:dyDescent="0.25">
      <c r="A30" t="s">
        <v>1</v>
      </c>
      <c r="B30" t="s">
        <v>1</v>
      </c>
      <c r="C30">
        <v>21079</v>
      </c>
    </row>
    <row r="31" spans="1:3" x14ac:dyDescent="0.25">
      <c r="A31" t="s">
        <v>350</v>
      </c>
      <c r="B31" t="s">
        <v>4</v>
      </c>
      <c r="C31">
        <v>21015</v>
      </c>
    </row>
    <row r="32" spans="1:3" x14ac:dyDescent="0.25">
      <c r="A32" t="s">
        <v>22</v>
      </c>
      <c r="B32" t="s">
        <v>22</v>
      </c>
      <c r="C32">
        <v>21023</v>
      </c>
    </row>
    <row r="33" spans="1:3" x14ac:dyDescent="0.25">
      <c r="A33" t="s">
        <v>133</v>
      </c>
      <c r="B33" t="s">
        <v>343</v>
      </c>
      <c r="C33">
        <v>21018</v>
      </c>
    </row>
    <row r="34" spans="1:3" x14ac:dyDescent="0.25">
      <c r="A34" t="s">
        <v>27</v>
      </c>
      <c r="B34" t="s">
        <v>27</v>
      </c>
      <c r="C34">
        <v>21019</v>
      </c>
    </row>
    <row r="35" spans="1:3" x14ac:dyDescent="0.25">
      <c r="A35" t="s">
        <v>246</v>
      </c>
      <c r="B35" t="s">
        <v>246</v>
      </c>
      <c r="C35">
        <v>21021</v>
      </c>
    </row>
    <row r="36" spans="1:3" x14ac:dyDescent="0.25">
      <c r="A36" t="s">
        <v>186</v>
      </c>
      <c r="B36" t="s">
        <v>186</v>
      </c>
      <c r="C36">
        <v>21022</v>
      </c>
    </row>
    <row r="37" spans="1:3" x14ac:dyDescent="0.25">
      <c r="A37" t="s">
        <v>85</v>
      </c>
      <c r="B37" t="s">
        <v>85</v>
      </c>
      <c r="C37">
        <v>21014</v>
      </c>
    </row>
    <row r="38" spans="1:3" x14ac:dyDescent="0.25">
      <c r="A38" t="s">
        <v>351</v>
      </c>
      <c r="B38" t="s">
        <v>320</v>
      </c>
      <c r="C38">
        <v>21024</v>
      </c>
    </row>
    <row r="39" spans="1:3" x14ac:dyDescent="0.25">
      <c r="A39" t="s">
        <v>352</v>
      </c>
      <c r="B39" t="s">
        <v>322</v>
      </c>
      <c r="C39">
        <v>21025</v>
      </c>
    </row>
    <row r="40" spans="1:3" x14ac:dyDescent="0.25">
      <c r="A40" t="s">
        <v>129</v>
      </c>
      <c r="B40" t="s">
        <v>129</v>
      </c>
      <c r="C40">
        <v>21042</v>
      </c>
    </row>
    <row r="41" spans="1:3" x14ac:dyDescent="0.25">
      <c r="A41" t="s">
        <v>180</v>
      </c>
      <c r="B41" t="s">
        <v>180</v>
      </c>
      <c r="C41">
        <v>21039</v>
      </c>
    </row>
    <row r="42" spans="1:3" x14ac:dyDescent="0.25">
      <c r="A42" t="s">
        <v>87</v>
      </c>
      <c r="B42" t="s">
        <v>87</v>
      </c>
      <c r="C42">
        <v>21041</v>
      </c>
    </row>
    <row r="43" spans="1:3" x14ac:dyDescent="0.25">
      <c r="A43" t="s">
        <v>137</v>
      </c>
      <c r="B43" t="s">
        <v>137</v>
      </c>
      <c r="C43">
        <v>21037</v>
      </c>
    </row>
    <row r="44" spans="1:3" x14ac:dyDescent="0.25">
      <c r="A44" t="s">
        <v>88</v>
      </c>
      <c r="B44" t="s">
        <v>88</v>
      </c>
      <c r="C44">
        <v>21043</v>
      </c>
    </row>
    <row r="45" spans="1:3" x14ac:dyDescent="0.25">
      <c r="A45" t="s">
        <v>28</v>
      </c>
      <c r="B45" t="s">
        <v>28</v>
      </c>
      <c r="C45">
        <v>21040</v>
      </c>
    </row>
    <row r="46" spans="1:3" x14ac:dyDescent="0.25">
      <c r="A46" t="s">
        <v>188</v>
      </c>
      <c r="B46" t="s">
        <v>188</v>
      </c>
      <c r="C46">
        <v>21044</v>
      </c>
    </row>
    <row r="47" spans="1:3" x14ac:dyDescent="0.25">
      <c r="A47" t="s">
        <v>149</v>
      </c>
      <c r="B47" t="s">
        <v>149</v>
      </c>
      <c r="C47">
        <v>21046</v>
      </c>
    </row>
    <row r="48" spans="1:3" x14ac:dyDescent="0.25">
      <c r="A48" t="s">
        <v>353</v>
      </c>
      <c r="B48" t="s">
        <v>324</v>
      </c>
      <c r="C48">
        <v>21045</v>
      </c>
    </row>
    <row r="49" spans="1:3" x14ac:dyDescent="0.25">
      <c r="A49" t="s">
        <v>89</v>
      </c>
      <c r="B49" t="s">
        <v>89</v>
      </c>
      <c r="C49">
        <v>21048</v>
      </c>
    </row>
    <row r="50" spans="1:3" x14ac:dyDescent="0.25">
      <c r="A50" t="s">
        <v>140</v>
      </c>
      <c r="B50" t="s">
        <v>140</v>
      </c>
      <c r="C50">
        <v>21049</v>
      </c>
    </row>
    <row r="51" spans="1:3" x14ac:dyDescent="0.25">
      <c r="A51" t="s">
        <v>74</v>
      </c>
      <c r="B51" t="s">
        <v>74</v>
      </c>
      <c r="C51">
        <v>21051</v>
      </c>
    </row>
    <row r="52" spans="1:3" x14ac:dyDescent="0.25">
      <c r="A52" t="s">
        <v>33</v>
      </c>
      <c r="B52" t="s">
        <v>33</v>
      </c>
      <c r="C52">
        <v>21050</v>
      </c>
    </row>
    <row r="53" spans="1:3" x14ac:dyDescent="0.25">
      <c r="A53" t="s">
        <v>325</v>
      </c>
      <c r="B53" t="s">
        <v>325</v>
      </c>
      <c r="C53">
        <v>21053</v>
      </c>
    </row>
    <row r="54" spans="1:3" x14ac:dyDescent="0.25">
      <c r="A54" t="s">
        <v>90</v>
      </c>
      <c r="B54" t="s">
        <v>90</v>
      </c>
      <c r="C54">
        <v>21054</v>
      </c>
    </row>
    <row r="55" spans="1:3" x14ac:dyDescent="0.25">
      <c r="A55" t="s">
        <v>190</v>
      </c>
      <c r="B55" t="s">
        <v>190</v>
      </c>
      <c r="C55">
        <v>21074</v>
      </c>
    </row>
    <row r="56" spans="1:3" x14ac:dyDescent="0.25">
      <c r="A56" t="s">
        <v>254</v>
      </c>
      <c r="B56" t="s">
        <v>254</v>
      </c>
      <c r="C56">
        <v>21088</v>
      </c>
    </row>
    <row r="57" spans="1:3" x14ac:dyDescent="0.25">
      <c r="A57" t="s">
        <v>91</v>
      </c>
      <c r="B57" t="s">
        <v>91</v>
      </c>
      <c r="C57">
        <v>21055</v>
      </c>
    </row>
    <row r="58" spans="1:3" x14ac:dyDescent="0.25">
      <c r="A58" t="s">
        <v>93</v>
      </c>
      <c r="B58" t="s">
        <v>93</v>
      </c>
      <c r="C58">
        <v>21056</v>
      </c>
    </row>
    <row r="59" spans="1:3" x14ac:dyDescent="0.25">
      <c r="A59" t="s">
        <v>177</v>
      </c>
      <c r="B59" t="s">
        <v>341</v>
      </c>
      <c r="C59">
        <v>21057</v>
      </c>
    </row>
    <row r="60" spans="1:3" x14ac:dyDescent="0.25">
      <c r="A60" t="s">
        <v>317</v>
      </c>
      <c r="B60" t="s">
        <v>317</v>
      </c>
      <c r="C60">
        <v>21029</v>
      </c>
    </row>
    <row r="61" spans="1:3" x14ac:dyDescent="0.25">
      <c r="A61" t="s">
        <v>298</v>
      </c>
      <c r="B61" t="s">
        <v>298</v>
      </c>
      <c r="C61">
        <v>21113</v>
      </c>
    </row>
    <row r="62" spans="1:3" x14ac:dyDescent="0.25">
      <c r="A62" t="s">
        <v>293</v>
      </c>
      <c r="B62" t="s">
        <v>293</v>
      </c>
      <c r="C62">
        <v>21106</v>
      </c>
    </row>
    <row r="63" spans="1:3" x14ac:dyDescent="0.25">
      <c r="A63" t="s">
        <v>95</v>
      </c>
      <c r="B63" t="s">
        <v>95</v>
      </c>
      <c r="C63">
        <v>21062</v>
      </c>
    </row>
    <row r="64" spans="1:3" x14ac:dyDescent="0.25">
      <c r="A64" t="s">
        <v>265</v>
      </c>
      <c r="B64" t="s">
        <v>265</v>
      </c>
      <c r="C64">
        <v>21063</v>
      </c>
    </row>
    <row r="65" spans="1:3" x14ac:dyDescent="0.25">
      <c r="A65" t="s">
        <v>250</v>
      </c>
      <c r="B65" t="s">
        <v>250</v>
      </c>
      <c r="C65">
        <v>21030</v>
      </c>
    </row>
    <row r="66" spans="1:3" x14ac:dyDescent="0.25">
      <c r="A66" t="s">
        <v>327</v>
      </c>
      <c r="B66" t="s">
        <v>327</v>
      </c>
      <c r="C66">
        <v>21105</v>
      </c>
    </row>
    <row r="67" spans="1:3" x14ac:dyDescent="0.25">
      <c r="A67" t="s">
        <v>224</v>
      </c>
      <c r="B67" t="s">
        <v>224</v>
      </c>
      <c r="C67">
        <v>21107</v>
      </c>
    </row>
    <row r="68" spans="1:3" x14ac:dyDescent="0.25">
      <c r="A68" t="s">
        <v>97</v>
      </c>
      <c r="B68" t="s">
        <v>97</v>
      </c>
      <c r="C68">
        <v>21064</v>
      </c>
    </row>
    <row r="69" spans="1:3" x14ac:dyDescent="0.25">
      <c r="A69" t="s">
        <v>157</v>
      </c>
      <c r="B69" s="7" t="s">
        <v>345</v>
      </c>
      <c r="C69">
        <v>21067</v>
      </c>
    </row>
    <row r="70" spans="1:3" x14ac:dyDescent="0.25">
      <c r="A70" t="s">
        <v>305</v>
      </c>
      <c r="B70" t="s">
        <v>305</v>
      </c>
      <c r="C70">
        <v>21009</v>
      </c>
    </row>
    <row r="71" spans="1:3" x14ac:dyDescent="0.25">
      <c r="A71" t="s">
        <v>267</v>
      </c>
      <c r="B71" t="s">
        <v>267</v>
      </c>
      <c r="C71">
        <v>21068</v>
      </c>
    </row>
    <row r="72" spans="1:3" x14ac:dyDescent="0.25">
      <c r="A72" t="s">
        <v>99</v>
      </c>
      <c r="B72" t="s">
        <v>99</v>
      </c>
      <c r="C72">
        <v>21069</v>
      </c>
    </row>
    <row r="73" spans="1:3" x14ac:dyDescent="0.25">
      <c r="A73" t="s">
        <v>287</v>
      </c>
      <c r="B73" t="s">
        <v>347</v>
      </c>
      <c r="C73">
        <v>21071</v>
      </c>
    </row>
    <row r="74" spans="1:3" x14ac:dyDescent="0.25">
      <c r="A74" t="s">
        <v>222</v>
      </c>
      <c r="B74" t="s">
        <v>222</v>
      </c>
      <c r="C74">
        <v>21070</v>
      </c>
    </row>
    <row r="75" spans="1:3" x14ac:dyDescent="0.25">
      <c r="A75" t="s">
        <v>102</v>
      </c>
      <c r="B75" t="s">
        <v>102</v>
      </c>
      <c r="C75">
        <v>21073</v>
      </c>
    </row>
    <row r="76" spans="1:3" x14ac:dyDescent="0.25">
      <c r="A76" t="s">
        <v>9</v>
      </c>
      <c r="B76" t="s">
        <v>9</v>
      </c>
      <c r="C76">
        <v>21072</v>
      </c>
    </row>
    <row r="77" spans="1:3" x14ac:dyDescent="0.25">
      <c r="A77" t="s">
        <v>197</v>
      </c>
      <c r="B77" t="s">
        <v>197</v>
      </c>
      <c r="C77">
        <v>21075</v>
      </c>
    </row>
    <row r="78" spans="1:3" x14ac:dyDescent="0.25">
      <c r="A78" t="s">
        <v>331</v>
      </c>
      <c r="B78" t="s">
        <v>331</v>
      </c>
      <c r="C78">
        <v>21076</v>
      </c>
    </row>
    <row r="79" spans="1:3" x14ac:dyDescent="0.25">
      <c r="A79" t="s">
        <v>238</v>
      </c>
      <c r="B79" t="s">
        <v>238</v>
      </c>
      <c r="C79">
        <v>21017</v>
      </c>
    </row>
    <row r="80" spans="1:3" x14ac:dyDescent="0.25">
      <c r="A80" t="s">
        <v>7</v>
      </c>
      <c r="B80" t="s">
        <v>7</v>
      </c>
      <c r="C80">
        <v>21086</v>
      </c>
    </row>
    <row r="81" spans="1:3" x14ac:dyDescent="0.25">
      <c r="A81" t="s">
        <v>105</v>
      </c>
      <c r="B81" t="s">
        <v>105</v>
      </c>
      <c r="C81">
        <v>21087</v>
      </c>
    </row>
    <row r="82" spans="1:3" x14ac:dyDescent="0.25">
      <c r="A82" t="s">
        <v>135</v>
      </c>
      <c r="B82" t="s">
        <v>135</v>
      </c>
      <c r="C82">
        <v>21093</v>
      </c>
    </row>
    <row r="83" spans="1:3" x14ac:dyDescent="0.25">
      <c r="A83" t="s">
        <v>165</v>
      </c>
      <c r="B83" t="s">
        <v>165</v>
      </c>
      <c r="C83">
        <v>21094</v>
      </c>
    </row>
    <row r="84" spans="1:3" x14ac:dyDescent="0.25">
      <c r="A84" t="s">
        <v>83</v>
      </c>
      <c r="B84" t="s">
        <v>83</v>
      </c>
      <c r="C84">
        <v>21091</v>
      </c>
    </row>
    <row r="85" spans="1:3" x14ac:dyDescent="0.25">
      <c r="A85" t="s">
        <v>297</v>
      </c>
      <c r="B85" t="s">
        <v>297</v>
      </c>
      <c r="C85">
        <v>21092</v>
      </c>
    </row>
    <row r="86" spans="1:3" x14ac:dyDescent="0.25">
      <c r="A86" t="s">
        <v>354</v>
      </c>
      <c r="B86" t="s">
        <v>49</v>
      </c>
      <c r="C86">
        <v>21085</v>
      </c>
    </row>
    <row r="87" spans="1:3" x14ac:dyDescent="0.25">
      <c r="A87" t="s">
        <v>109</v>
      </c>
      <c r="B87" t="s">
        <v>109</v>
      </c>
      <c r="C87">
        <v>21080</v>
      </c>
    </row>
    <row r="88" spans="1:3" x14ac:dyDescent="0.25">
      <c r="A88" t="s">
        <v>258</v>
      </c>
      <c r="B88" t="s">
        <v>339</v>
      </c>
      <c r="C88">
        <v>21081</v>
      </c>
    </row>
    <row r="89" spans="1:3" x14ac:dyDescent="0.25">
      <c r="A89" t="s">
        <v>104</v>
      </c>
      <c r="B89" t="s">
        <v>104</v>
      </c>
      <c r="C89">
        <v>21083</v>
      </c>
    </row>
    <row r="90" spans="1:3" x14ac:dyDescent="0.25">
      <c r="A90" t="s">
        <v>242</v>
      </c>
      <c r="B90" t="s">
        <v>242</v>
      </c>
      <c r="C90">
        <v>21082</v>
      </c>
    </row>
    <row r="91" spans="1:3" x14ac:dyDescent="0.25">
      <c r="A91" t="s">
        <v>111</v>
      </c>
      <c r="B91" t="s">
        <v>111</v>
      </c>
      <c r="C91">
        <v>21084</v>
      </c>
    </row>
    <row r="92" spans="1:3" x14ac:dyDescent="0.25">
      <c r="A92" t="s">
        <v>57</v>
      </c>
      <c r="B92" t="s">
        <v>57</v>
      </c>
      <c r="C92">
        <v>21061</v>
      </c>
    </row>
    <row r="93" spans="1:3" x14ac:dyDescent="0.25">
      <c r="A93" t="s">
        <v>229</v>
      </c>
      <c r="B93" t="s">
        <v>229</v>
      </c>
      <c r="C93">
        <v>21115</v>
      </c>
    </row>
    <row r="94" spans="1:3" x14ac:dyDescent="0.25">
      <c r="A94" t="s">
        <v>167</v>
      </c>
      <c r="B94" t="s">
        <v>167</v>
      </c>
      <c r="C94">
        <v>21095</v>
      </c>
    </row>
    <row r="95" spans="1:3" x14ac:dyDescent="0.25">
      <c r="A95" t="s">
        <v>171</v>
      </c>
      <c r="B95" t="s">
        <v>171</v>
      </c>
      <c r="C95">
        <v>21103</v>
      </c>
    </row>
    <row r="96" spans="1:3" x14ac:dyDescent="0.25">
      <c r="A96" t="s">
        <v>279</v>
      </c>
      <c r="B96" t="s">
        <v>279</v>
      </c>
      <c r="C96">
        <v>21096</v>
      </c>
    </row>
    <row r="97" spans="1:3" x14ac:dyDescent="0.25">
      <c r="A97" t="s">
        <v>20</v>
      </c>
      <c r="B97" t="s">
        <v>20</v>
      </c>
      <c r="C97">
        <v>21097</v>
      </c>
    </row>
    <row r="98" spans="1:3" x14ac:dyDescent="0.25">
      <c r="A98" t="s">
        <v>60</v>
      </c>
      <c r="B98" t="s">
        <v>60</v>
      </c>
      <c r="C98">
        <v>21100</v>
      </c>
    </row>
    <row r="99" spans="1:3" x14ac:dyDescent="0.25">
      <c r="A99" t="s">
        <v>116</v>
      </c>
      <c r="B99" t="s">
        <v>116</v>
      </c>
      <c r="C99">
        <v>21101</v>
      </c>
    </row>
    <row r="100" spans="1:3" x14ac:dyDescent="0.25">
      <c r="A100" t="s">
        <v>80</v>
      </c>
      <c r="B100" t="s">
        <v>80</v>
      </c>
      <c r="C100">
        <v>21099</v>
      </c>
    </row>
    <row r="101" spans="1:3" x14ac:dyDescent="0.25">
      <c r="A101" t="s">
        <v>291</v>
      </c>
      <c r="B101" t="s">
        <v>291</v>
      </c>
      <c r="C101">
        <v>21028</v>
      </c>
    </row>
    <row r="102" spans="1:3" x14ac:dyDescent="0.25">
      <c r="A102" t="s">
        <v>355</v>
      </c>
      <c r="B102" t="s">
        <v>330</v>
      </c>
      <c r="C102">
        <v>21098</v>
      </c>
    </row>
    <row r="103" spans="1:3" x14ac:dyDescent="0.25">
      <c r="A103" t="s">
        <v>356</v>
      </c>
      <c r="B103" t="s">
        <v>333</v>
      </c>
      <c r="C103">
        <v>21102</v>
      </c>
    </row>
    <row r="104" spans="1:3" x14ac:dyDescent="0.25">
      <c r="A104" t="s">
        <v>118</v>
      </c>
      <c r="B104" t="s">
        <v>118</v>
      </c>
      <c r="C104">
        <v>21020</v>
      </c>
    </row>
    <row r="105" spans="1:3" x14ac:dyDescent="0.25">
      <c r="A105" t="s">
        <v>108</v>
      </c>
      <c r="B105" t="s">
        <v>108</v>
      </c>
      <c r="C105">
        <v>21104</v>
      </c>
    </row>
    <row r="106" spans="1:3" x14ac:dyDescent="0.25">
      <c r="A106" t="s">
        <v>371</v>
      </c>
      <c r="B106" s="7" t="s">
        <v>344</v>
      </c>
      <c r="C106">
        <v>21118</v>
      </c>
    </row>
    <row r="107" spans="1:3" x14ac:dyDescent="0.25">
      <c r="A107" t="s">
        <v>195</v>
      </c>
      <c r="B107" t="s">
        <v>195</v>
      </c>
      <c r="C107">
        <v>21111</v>
      </c>
    </row>
    <row r="108" spans="1:3" x14ac:dyDescent="0.25">
      <c r="A108" t="s">
        <v>214</v>
      </c>
      <c r="B108" t="s">
        <v>214</v>
      </c>
      <c r="C108">
        <v>21114</v>
      </c>
    </row>
    <row r="109" spans="1:3" x14ac:dyDescent="0.25">
      <c r="A109" t="s">
        <v>340</v>
      </c>
      <c r="B109" t="s">
        <v>340</v>
      </c>
      <c r="C109">
        <v>21033</v>
      </c>
    </row>
    <row r="110" spans="1:3" x14ac:dyDescent="0.25">
      <c r="A110" t="s">
        <v>262</v>
      </c>
      <c r="B110" t="s">
        <v>262</v>
      </c>
      <c r="C110">
        <v>21110</v>
      </c>
    </row>
    <row r="111" spans="1:3" x14ac:dyDescent="0.25">
      <c r="A111" t="s">
        <v>62</v>
      </c>
      <c r="B111" t="s">
        <v>62</v>
      </c>
      <c r="C111">
        <v>21031</v>
      </c>
    </row>
    <row r="112" spans="1:3" x14ac:dyDescent="0.25">
      <c r="A112" t="s">
        <v>125</v>
      </c>
      <c r="B112" t="s">
        <v>125</v>
      </c>
      <c r="C112">
        <v>21112</v>
      </c>
    </row>
    <row r="113" spans="1:3" x14ac:dyDescent="0.25">
      <c r="A113" t="s">
        <v>70</v>
      </c>
      <c r="B113" t="s">
        <v>70</v>
      </c>
      <c r="C113">
        <v>21065</v>
      </c>
    </row>
    <row r="114" spans="1:3" x14ac:dyDescent="0.25">
      <c r="A114" t="s">
        <v>335</v>
      </c>
      <c r="B114" t="s">
        <v>342</v>
      </c>
      <c r="C114">
        <v>21052</v>
      </c>
    </row>
    <row r="115" spans="1:3" x14ac:dyDescent="0.25">
      <c r="A115" t="s">
        <v>26</v>
      </c>
      <c r="B115" t="s">
        <v>26</v>
      </c>
      <c r="C115">
        <v>21058</v>
      </c>
    </row>
    <row r="116" spans="1:3" x14ac:dyDescent="0.25">
      <c r="A116" t="s">
        <v>285</v>
      </c>
      <c r="B116" t="s">
        <v>285</v>
      </c>
      <c r="C116">
        <v>21117</v>
      </c>
    </row>
    <row r="117" spans="1:3" x14ac:dyDescent="0.25">
      <c r="A117" t="s">
        <v>357</v>
      </c>
      <c r="B117" t="s">
        <v>72</v>
      </c>
      <c r="C117">
        <v>21089</v>
      </c>
    </row>
  </sheetData>
  <autoFilter ref="A1:C1" xr:uid="{8E27D254-A44F-401D-91F8-D93A6871FFAC}">
    <sortState xmlns:xlrd2="http://schemas.microsoft.com/office/spreadsheetml/2017/richdata2" ref="A2:C117">
      <sortCondition ref="B1"/>
    </sortState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BF3-FD31-4507-BDA1-2BBE508653A5}">
  <dimension ref="A1:V20"/>
  <sheetViews>
    <sheetView topLeftCell="C8" zoomScale="130" zoomScaleNormal="130" workbookViewId="0">
      <selection activeCell="M14" sqref="M14"/>
    </sheetView>
  </sheetViews>
  <sheetFormatPr baseColWidth="10" defaultRowHeight="15" x14ac:dyDescent="0.25"/>
  <cols>
    <col min="1" max="1" width="16.140625" bestFit="1" customWidth="1"/>
    <col min="2" max="2" width="12" bestFit="1" customWidth="1"/>
  </cols>
  <sheetData>
    <row r="1" spans="1:22" x14ac:dyDescent="0.25">
      <c r="A1" s="10" t="s">
        <v>348</v>
      </c>
      <c r="B1" s="10">
        <v>2021</v>
      </c>
      <c r="C1" s="10">
        <v>2020</v>
      </c>
      <c r="D1" s="10">
        <v>2019</v>
      </c>
      <c r="E1" s="10">
        <v>2018</v>
      </c>
      <c r="F1" s="10">
        <v>2017</v>
      </c>
      <c r="G1" s="10">
        <v>2016</v>
      </c>
      <c r="H1" s="10">
        <v>2015</v>
      </c>
      <c r="I1" s="10">
        <v>2014</v>
      </c>
      <c r="J1" s="10">
        <v>2013</v>
      </c>
      <c r="K1" s="10">
        <v>2012</v>
      </c>
      <c r="M1" s="10">
        <v>2021</v>
      </c>
      <c r="N1" s="10">
        <v>2020</v>
      </c>
      <c r="O1" s="10">
        <v>2019</v>
      </c>
      <c r="P1" s="10">
        <v>2018</v>
      </c>
      <c r="Q1" s="10">
        <v>2017</v>
      </c>
      <c r="R1" s="10">
        <v>2016</v>
      </c>
      <c r="S1" s="10">
        <v>2015</v>
      </c>
      <c r="T1" s="10">
        <v>2014</v>
      </c>
      <c r="U1" s="10">
        <v>2013</v>
      </c>
      <c r="V1" s="10"/>
    </row>
    <row r="2" spans="1:22" x14ac:dyDescent="0.25">
      <c r="A2" t="s">
        <v>236</v>
      </c>
      <c r="B2">
        <f>SUMIF(Feuerwehren!$B:$B,$A$2,Feuerwehren!F:F)</f>
        <v>2251</v>
      </c>
      <c r="C2">
        <f>SUMIF(Feuerwehren!$B:$B,$A$2,Feuerwehren!G:G)</f>
        <v>2248</v>
      </c>
      <c r="D2">
        <f>SUMIF(Feuerwehren!$B:$B,$A$2,Feuerwehren!H:H)</f>
        <v>2213</v>
      </c>
      <c r="E2">
        <f>SUMIF(Feuerwehren!$B:$B,$A$2,Feuerwehren!I:I)</f>
        <v>2253</v>
      </c>
      <c r="F2">
        <f>SUMIF(Feuerwehren!$B:$B,$A$2,Feuerwehren!J:J)</f>
        <v>2240</v>
      </c>
      <c r="G2">
        <f>SUMIF(Feuerwehren!$B:$B,$A$2,Feuerwehren!K:K)</f>
        <v>2235</v>
      </c>
      <c r="H2">
        <f>SUMIF(Feuerwehren!$B:$B,$A$2,Feuerwehren!L:L)</f>
        <v>2269</v>
      </c>
      <c r="I2">
        <f>SUMIF(Feuerwehren!$B:$B,$A$2,Feuerwehren!M:M)</f>
        <v>2228</v>
      </c>
      <c r="J2">
        <f>SUMIF(Feuerwehren!$B:$B,$A$2,Feuerwehren!N:N)</f>
        <v>2219</v>
      </c>
      <c r="K2">
        <f>SUMIF(Feuerwehren!$B:$B,$A$2,Feuerwehren!O:O)</f>
        <v>2208</v>
      </c>
      <c r="L2" t="s">
        <v>236</v>
      </c>
      <c r="M2" s="12">
        <f>B2*100/C2-100</f>
        <v>0.13345195729537807</v>
      </c>
      <c r="N2" s="12">
        <f t="shared" ref="N2:U2" si="0">C2*100/D2-100</f>
        <v>1.5815634884771868</v>
      </c>
      <c r="O2" s="12">
        <f t="shared" si="0"/>
        <v>-1.7754105636928585</v>
      </c>
      <c r="P2" s="12">
        <f t="shared" si="0"/>
        <v>0.5803571428571388</v>
      </c>
      <c r="Q2" s="12">
        <f t="shared" si="0"/>
        <v>0.22371364653244541</v>
      </c>
      <c r="R2" s="12">
        <f t="shared" si="0"/>
        <v>-1.4984574702512106</v>
      </c>
      <c r="S2" s="12">
        <f t="shared" si="0"/>
        <v>1.8402154398563795</v>
      </c>
      <c r="T2" s="12">
        <f t="shared" si="0"/>
        <v>0.40558810274897894</v>
      </c>
      <c r="U2" s="12">
        <f t="shared" si="0"/>
        <v>0.49818840579709445</v>
      </c>
      <c r="V2" s="11"/>
    </row>
    <row r="3" spans="1:22" x14ac:dyDescent="0.25">
      <c r="A3" t="s">
        <v>314</v>
      </c>
      <c r="B3">
        <f>SUMIF(Feuerwehren!$B:$B,$A$3,Feuerwehren!F:F)</f>
        <v>661</v>
      </c>
      <c r="C3">
        <f>SUMIF(Feuerwehren!$B:$B,$A$3,Feuerwehren!G:G)</f>
        <v>654</v>
      </c>
      <c r="D3">
        <f>SUMIF(Feuerwehren!$B:$B,$A$3,Feuerwehren!H:H)</f>
        <v>648</v>
      </c>
      <c r="E3">
        <f>SUMIF(Feuerwehren!$B:$B,$A$3,Feuerwehren!I:I)</f>
        <v>657</v>
      </c>
      <c r="F3">
        <f>SUMIF(Feuerwehren!$B:$B,$A$3,Feuerwehren!J:J)</f>
        <v>650</v>
      </c>
      <c r="G3">
        <f>SUMIF(Feuerwehren!$B:$B,$A$3,Feuerwehren!K:K)</f>
        <v>639</v>
      </c>
      <c r="H3">
        <f>SUMIF(Feuerwehren!$B:$B,$A$3,Feuerwehren!L:L)</f>
        <v>636</v>
      </c>
      <c r="I3">
        <f>SUMIF(Feuerwehren!$B:$B,$A$3,Feuerwehren!M:M)</f>
        <v>625</v>
      </c>
      <c r="J3">
        <f>SUMIF(Feuerwehren!$B:$B,$A$3,Feuerwehren!N:N)</f>
        <v>631</v>
      </c>
      <c r="K3">
        <f>SUMIF(Feuerwehren!$B:$B,$A$3,Feuerwehren!O:O)</f>
        <v>619</v>
      </c>
      <c r="L3" t="s">
        <v>314</v>
      </c>
      <c r="M3" s="12">
        <f t="shared" ref="M3:M10" si="1">B3*100/C3-100</f>
        <v>1.0703363914373085</v>
      </c>
      <c r="N3" s="12">
        <f t="shared" ref="N3:N10" si="2">C3*100/D3-100</f>
        <v>0.92592592592592382</v>
      </c>
      <c r="O3" s="12">
        <f t="shared" ref="O3:O10" si="3">D3*100/E3-100</f>
        <v>-1.3698630136986338</v>
      </c>
      <c r="P3" s="12">
        <f t="shared" ref="P3:P10" si="4">E3*100/F3-100</f>
        <v>1.0769230769230802</v>
      </c>
      <c r="Q3" s="12">
        <f t="shared" ref="Q3:Q10" si="5">F3*100/G3-100</f>
        <v>1.7214397496087628</v>
      </c>
      <c r="R3" s="12">
        <f t="shared" ref="R3:R10" si="6">G3*100/H3-100</f>
        <v>0.47169811320755173</v>
      </c>
      <c r="S3" s="12">
        <f t="shared" ref="S3:S10" si="7">H3*100/I3-100</f>
        <v>1.7600000000000051</v>
      </c>
      <c r="T3" s="12">
        <f t="shared" ref="T3:T10" si="8">I3*100/J3-100</f>
        <v>-0.9508716323296369</v>
      </c>
      <c r="U3" s="12">
        <f t="shared" ref="U3:U10" si="9">J3*100/K3-100</f>
        <v>1.9386106623586414</v>
      </c>
    </row>
    <row r="4" spans="1:22" x14ac:dyDescent="0.25">
      <c r="A4" t="s">
        <v>74</v>
      </c>
      <c r="B4">
        <f>SUMIF(Feuerwehren!$B:$B,$A$4,Feuerwehren!F:F)</f>
        <v>2473</v>
      </c>
      <c r="C4">
        <f>SUMIF(Feuerwehren!$B:$B,$A$4,Feuerwehren!G:G)</f>
        <v>2440</v>
      </c>
      <c r="D4">
        <f>SUMIF(Feuerwehren!$B:$B,$A$4,Feuerwehren!H:H)</f>
        <v>2409</v>
      </c>
      <c r="E4">
        <f>SUMIF(Feuerwehren!$B:$B,$A$4,Feuerwehren!I:I)</f>
        <v>2417</v>
      </c>
      <c r="F4">
        <f>SUMIF(Feuerwehren!$B:$B,$A$4,Feuerwehren!J:J)</f>
        <v>2406</v>
      </c>
      <c r="G4">
        <f>SUMIF(Feuerwehren!$B:$B,$A$4,Feuerwehren!K:K)</f>
        <v>2433</v>
      </c>
      <c r="H4">
        <f>SUMIF(Feuerwehren!$B:$B,$A$4,Feuerwehren!L:L)</f>
        <v>2398</v>
      </c>
      <c r="I4">
        <f>SUMIF(Feuerwehren!$B:$B,$A$4,Feuerwehren!M:M)</f>
        <v>2401</v>
      </c>
      <c r="J4">
        <f>SUMIF(Feuerwehren!$B:$B,$A$4,Feuerwehren!N:N)</f>
        <v>2406</v>
      </c>
      <c r="K4">
        <f>SUMIF(Feuerwehren!$B:$B,$A$4,Feuerwehren!O:O)</f>
        <v>2377</v>
      </c>
      <c r="L4" t="s">
        <v>74</v>
      </c>
      <c r="M4" s="12">
        <f t="shared" si="1"/>
        <v>1.3524590163934391</v>
      </c>
      <c r="N4" s="12">
        <f t="shared" si="2"/>
        <v>1.2868410128684076</v>
      </c>
      <c r="O4" s="12">
        <f t="shared" si="3"/>
        <v>-0.33098882912702265</v>
      </c>
      <c r="P4" s="12">
        <f t="shared" si="4"/>
        <v>0.45719035743972825</v>
      </c>
      <c r="Q4" s="12">
        <f t="shared" si="5"/>
        <v>-1.109741060419239</v>
      </c>
      <c r="R4" s="12">
        <f t="shared" si="6"/>
        <v>1.4595496246872415</v>
      </c>
      <c r="S4" s="12">
        <f t="shared" si="7"/>
        <v>-0.12494793835901419</v>
      </c>
      <c r="T4" s="12">
        <f t="shared" si="8"/>
        <v>-0.2078137988362414</v>
      </c>
      <c r="U4" s="12">
        <f t="shared" si="9"/>
        <v>1.2200252419015527</v>
      </c>
    </row>
    <row r="5" spans="1:22" x14ac:dyDescent="0.25">
      <c r="A5" t="s">
        <v>2</v>
      </c>
      <c r="B5">
        <f>SUMIF(Feuerwehren!$B:$B,$A$5,Feuerwehren!F:F)</f>
        <v>2674</v>
      </c>
      <c r="C5">
        <f>SUMIF(Feuerwehren!$B:$B,$A$5,Feuerwehren!G:G)</f>
        <v>2633</v>
      </c>
      <c r="D5">
        <f>SUMIF(Feuerwehren!$B:$B,$A$5,Feuerwehren!H:H)</f>
        <v>2615</v>
      </c>
      <c r="E5">
        <f>SUMIF(Feuerwehren!$B:$B,$A$5,Feuerwehren!I:I)</f>
        <v>2635</v>
      </c>
      <c r="F5">
        <f>SUMIF(Feuerwehren!$B:$B,$A$5,Feuerwehren!J:J)</f>
        <v>2638</v>
      </c>
      <c r="G5">
        <f>SUMIF(Feuerwehren!$B:$B,$A$5,Feuerwehren!K:K)</f>
        <v>2654</v>
      </c>
      <c r="H5">
        <f>SUMIF(Feuerwehren!$B:$B,$A$5,Feuerwehren!L:L)</f>
        <v>2625</v>
      </c>
      <c r="I5">
        <f>SUMIF(Feuerwehren!$B:$B,$A$5,Feuerwehren!M:M)</f>
        <v>2625</v>
      </c>
      <c r="J5">
        <f>SUMIF(Feuerwehren!$B:$B,$A$5,Feuerwehren!N:N)</f>
        <v>2627</v>
      </c>
      <c r="K5">
        <f>SUMIF(Feuerwehren!$B:$B,$A$5,Feuerwehren!O:O)</f>
        <v>2608</v>
      </c>
      <c r="M5" s="12"/>
      <c r="N5" s="12"/>
      <c r="O5" s="12"/>
      <c r="P5" s="12"/>
      <c r="Q5" s="12"/>
      <c r="R5" s="12"/>
      <c r="S5" s="12"/>
      <c r="T5" s="12"/>
      <c r="U5" s="12"/>
    </row>
    <row r="6" spans="1:22" x14ac:dyDescent="0.25">
      <c r="A6" t="s">
        <v>218</v>
      </c>
      <c r="B6">
        <f>SUMIF(Feuerwehren!$B:$B,$A$6,Feuerwehren!F:F)</f>
        <v>750</v>
      </c>
      <c r="C6">
        <f>SUMIF(Feuerwehren!$B:$B,$A$6,Feuerwehren!G:G)</f>
        <v>737</v>
      </c>
      <c r="D6">
        <f>SUMIF(Feuerwehren!$B:$B,$A$6,Feuerwehren!H:H)</f>
        <v>750</v>
      </c>
      <c r="E6">
        <f>SUMIF(Feuerwehren!$B:$B,$A$6,Feuerwehren!I:I)</f>
        <v>746</v>
      </c>
      <c r="F6">
        <f>SUMIF(Feuerwehren!$B:$B,$A$6,Feuerwehren!J:J)</f>
        <v>735</v>
      </c>
      <c r="G6">
        <f>SUMIF(Feuerwehren!$B:$B,$A$6,Feuerwehren!K:K)</f>
        <v>738</v>
      </c>
      <c r="H6">
        <f>SUMIF(Feuerwehren!$B:$B,$A$6,Feuerwehren!L:L)</f>
        <v>750</v>
      </c>
      <c r="I6">
        <f>SUMIF(Feuerwehren!$B:$B,$A$6,Feuerwehren!M:M)</f>
        <v>756</v>
      </c>
      <c r="J6">
        <f>SUMIF(Feuerwehren!$B:$B,$A$6,Feuerwehren!N:N)</f>
        <v>753</v>
      </c>
      <c r="K6">
        <f>SUMIF(Feuerwehren!$B:$B,$A$6,Feuerwehren!O:O)</f>
        <v>766</v>
      </c>
      <c r="L6" t="s">
        <v>218</v>
      </c>
      <c r="M6" s="12">
        <f t="shared" si="1"/>
        <v>1.7639077340569855</v>
      </c>
      <c r="N6" s="12">
        <f t="shared" si="2"/>
        <v>-1.7333333333333343</v>
      </c>
      <c r="O6" s="12">
        <f t="shared" si="3"/>
        <v>0.53619302949061876</v>
      </c>
      <c r="P6" s="12">
        <f t="shared" si="4"/>
        <v>1.4965986394557831</v>
      </c>
      <c r="Q6" s="12">
        <f t="shared" si="5"/>
        <v>-0.40650406504065018</v>
      </c>
      <c r="R6" s="12">
        <f t="shared" si="6"/>
        <v>-1.5999999999999943</v>
      </c>
      <c r="S6" s="12">
        <f t="shared" si="7"/>
        <v>-0.79365079365079794</v>
      </c>
      <c r="T6" s="12">
        <f t="shared" si="8"/>
        <v>0.39840637450198813</v>
      </c>
      <c r="U6" s="12">
        <f t="shared" si="9"/>
        <v>-1.6971279373368162</v>
      </c>
    </row>
    <row r="7" spans="1:22" x14ac:dyDescent="0.25">
      <c r="A7" t="s">
        <v>175</v>
      </c>
      <c r="B7">
        <f>SUMIF(Feuerwehren!$B:$B,$A$7,Feuerwehren!F:F)</f>
        <v>1676</v>
      </c>
      <c r="C7">
        <f>SUMIF(Feuerwehren!$B:$B,$A$7,Feuerwehren!G:G)</f>
        <v>1669</v>
      </c>
      <c r="D7">
        <f>SUMIF(Feuerwehren!$B:$B,$A$7,Feuerwehren!H:H)</f>
        <v>1640</v>
      </c>
      <c r="E7">
        <f>SUMIF(Feuerwehren!$B:$B,$A$7,Feuerwehren!I:I)</f>
        <v>1655</v>
      </c>
      <c r="F7">
        <f>SUMIF(Feuerwehren!$B:$B,$A$7,Feuerwehren!J:J)</f>
        <v>1659</v>
      </c>
      <c r="G7">
        <f>SUMIF(Feuerwehren!$B:$B,$A$7,Feuerwehren!K:K)</f>
        <v>1648</v>
      </c>
      <c r="H7">
        <f>SUMIF(Feuerwehren!$B:$B,$A$7,Feuerwehren!L:L)</f>
        <v>1639</v>
      </c>
      <c r="I7">
        <f>SUMIF(Feuerwehren!$B:$B,$A$7,Feuerwehren!M:M)</f>
        <v>1606</v>
      </c>
      <c r="J7">
        <f>SUMIF(Feuerwehren!$B:$B,$A$7,Feuerwehren!N:N)</f>
        <v>1599</v>
      </c>
      <c r="K7">
        <f>SUMIF(Feuerwehren!$B:$B,$A$7,Feuerwehren!O:O)</f>
        <v>1588</v>
      </c>
      <c r="L7" t="s">
        <v>175</v>
      </c>
      <c r="M7" s="12">
        <f t="shared" si="1"/>
        <v>0.41941282204912511</v>
      </c>
      <c r="N7" s="12">
        <f t="shared" si="2"/>
        <v>1.7682926829268268</v>
      </c>
      <c r="O7" s="12">
        <f t="shared" si="3"/>
        <v>-0.90634441087613027</v>
      </c>
      <c r="P7" s="12">
        <f t="shared" si="4"/>
        <v>-0.24110910186860224</v>
      </c>
      <c r="Q7" s="12">
        <f t="shared" si="5"/>
        <v>0.66747572815533829</v>
      </c>
      <c r="R7" s="12">
        <f t="shared" si="6"/>
        <v>0.5491153142159817</v>
      </c>
      <c r="S7" s="12">
        <f t="shared" si="7"/>
        <v>2.0547945205479436</v>
      </c>
      <c r="T7" s="12">
        <f t="shared" si="8"/>
        <v>0.43777360850531011</v>
      </c>
      <c r="U7" s="12">
        <f t="shared" si="9"/>
        <v>0.69269521410579671</v>
      </c>
    </row>
    <row r="8" spans="1:22" x14ac:dyDescent="0.25">
      <c r="A8" t="s">
        <v>150</v>
      </c>
      <c r="B8">
        <f>SUMIF(Feuerwehren!$B:$B,$A$8,Feuerwehren!F:F)</f>
        <v>831</v>
      </c>
      <c r="C8">
        <f>SUMIF(Feuerwehren!$B:$B,$A$8,Feuerwehren!G:G)</f>
        <v>824</v>
      </c>
      <c r="D8">
        <f>SUMIF(Feuerwehren!$B:$B,$A$8,Feuerwehren!H:H)</f>
        <v>818</v>
      </c>
      <c r="E8">
        <f>SUMIF(Feuerwehren!$B:$B,$A$8,Feuerwehren!I:I)</f>
        <v>817</v>
      </c>
      <c r="F8">
        <f>SUMIF(Feuerwehren!$B:$B,$A$8,Feuerwehren!J:J)</f>
        <v>828</v>
      </c>
      <c r="G8">
        <f>SUMIF(Feuerwehren!$B:$B,$A$8,Feuerwehren!K:K)</f>
        <v>822</v>
      </c>
      <c r="H8">
        <f>SUMIF(Feuerwehren!$B:$B,$A$8,Feuerwehren!L:L)</f>
        <v>830</v>
      </c>
      <c r="I8">
        <f>SUMIF(Feuerwehren!$B:$B,$A$8,Feuerwehren!M:M)</f>
        <v>826</v>
      </c>
      <c r="J8">
        <f>SUMIF(Feuerwehren!$B:$B,$A$8,Feuerwehren!N:N)</f>
        <v>826</v>
      </c>
      <c r="K8">
        <f>SUMIF(Feuerwehren!$B:$B,$A$8,Feuerwehren!O:O)</f>
        <v>826</v>
      </c>
      <c r="L8" t="s">
        <v>150</v>
      </c>
      <c r="M8" s="12">
        <f t="shared" si="1"/>
        <v>0.84951456310679418</v>
      </c>
      <c r="N8" s="12">
        <f t="shared" si="2"/>
        <v>0.73349633251834234</v>
      </c>
      <c r="O8" s="12">
        <f t="shared" si="3"/>
        <v>0.12239902080783338</v>
      </c>
      <c r="P8" s="12">
        <f t="shared" si="4"/>
        <v>-1.3285024154589422</v>
      </c>
      <c r="Q8" s="12">
        <f t="shared" si="5"/>
        <v>0.72992700729926696</v>
      </c>
      <c r="R8" s="12">
        <f t="shared" si="6"/>
        <v>-0.96385542168674476</v>
      </c>
      <c r="S8" s="12">
        <f t="shared" si="7"/>
        <v>0.48426150121065348</v>
      </c>
      <c r="T8" s="12">
        <f t="shared" si="8"/>
        <v>0</v>
      </c>
      <c r="U8" s="12">
        <f t="shared" si="9"/>
        <v>0</v>
      </c>
    </row>
    <row r="9" spans="1:22" x14ac:dyDescent="0.25">
      <c r="A9" t="s">
        <v>288</v>
      </c>
      <c r="B9">
        <f>SUMIF(Feuerwehren!$B:$B,$A$9,Feuerwehren!F:F)</f>
        <v>1080</v>
      </c>
      <c r="C9">
        <f>SUMIF(Feuerwehren!$B:$B,$A$9,Feuerwehren!G:G)</f>
        <v>1060</v>
      </c>
      <c r="D9">
        <f>SUMIF(Feuerwehren!$B:$B,$A$9,Feuerwehren!H:H)</f>
        <v>1071</v>
      </c>
      <c r="E9">
        <f>SUMIF(Feuerwehren!$B:$B,$A$9,Feuerwehren!I:I)</f>
        <v>1072</v>
      </c>
      <c r="F9">
        <f>SUMIF(Feuerwehren!$B:$B,$A$9,Feuerwehren!J:J)</f>
        <v>1047</v>
      </c>
      <c r="G9">
        <f>SUMIF(Feuerwehren!$B:$B,$A$9,Feuerwehren!K:K)</f>
        <v>1060</v>
      </c>
      <c r="H9">
        <f>SUMIF(Feuerwehren!$B:$B,$A$9,Feuerwehren!L:L)</f>
        <v>1058</v>
      </c>
      <c r="I9">
        <f>SUMIF(Feuerwehren!$B:$B,$A$9,Feuerwehren!M:M)</f>
        <v>1071</v>
      </c>
      <c r="J9">
        <f>SUMIF(Feuerwehren!$B:$B,$A$9,Feuerwehren!N:N)</f>
        <v>1067</v>
      </c>
      <c r="K9">
        <f>SUMIF(Feuerwehren!$B:$B,$A$9,Feuerwehren!O:O)</f>
        <v>1061</v>
      </c>
      <c r="L9" t="s">
        <v>288</v>
      </c>
      <c r="M9" s="12">
        <f t="shared" si="1"/>
        <v>1.8867924528301927</v>
      </c>
      <c r="N9" s="12">
        <f t="shared" si="2"/>
        <v>-1.0270774976657293</v>
      </c>
      <c r="O9" s="12">
        <f t="shared" si="3"/>
        <v>-9.3283582089554784E-2</v>
      </c>
      <c r="P9" s="12">
        <f t="shared" si="4"/>
        <v>2.3877745940783228</v>
      </c>
      <c r="Q9" s="12">
        <f t="shared" si="5"/>
        <v>-1.2264150943396288</v>
      </c>
      <c r="R9" s="12">
        <f t="shared" si="6"/>
        <v>0.18903591682419574</v>
      </c>
      <c r="S9" s="12">
        <f t="shared" si="7"/>
        <v>-1.2138188608776801</v>
      </c>
      <c r="T9" s="12">
        <f t="shared" si="8"/>
        <v>0.37488284910965319</v>
      </c>
      <c r="U9" s="12">
        <f t="shared" si="9"/>
        <v>0.56550424128181476</v>
      </c>
    </row>
    <row r="10" spans="1:22" x14ac:dyDescent="0.25">
      <c r="A10" t="s">
        <v>130</v>
      </c>
      <c r="B10">
        <f>SUMIF(Feuerwehren!$B:$B,$A$10,Feuerwehren!F:F)</f>
        <v>830</v>
      </c>
      <c r="C10">
        <f>SUMIF(Feuerwehren!$B:$B,$A$10,Feuerwehren!G:G)</f>
        <v>811</v>
      </c>
      <c r="D10">
        <f>SUMIF(Feuerwehren!$B:$B,$A$10,Feuerwehren!H:H)</f>
        <v>798</v>
      </c>
      <c r="E10">
        <f>SUMIF(Feuerwehren!$B:$B,$A$10,Feuerwehren!I:I)</f>
        <v>808</v>
      </c>
      <c r="F10">
        <f>SUMIF(Feuerwehren!$B:$B,$A$10,Feuerwehren!J:J)</f>
        <v>800</v>
      </c>
      <c r="G10">
        <f>SUMIF(Feuerwehren!$B:$B,$A$10,Feuerwehren!K:K)</f>
        <v>809</v>
      </c>
      <c r="H10">
        <f>SUMIF(Feuerwehren!$B:$B,$A$10,Feuerwehren!L:L)</f>
        <v>811</v>
      </c>
      <c r="I10">
        <f>SUMIF(Feuerwehren!$B:$B,$A$10,Feuerwehren!M:M)</f>
        <v>812</v>
      </c>
      <c r="J10">
        <f>SUMIF(Feuerwehren!$B:$B,$A$10,Feuerwehren!N:N)</f>
        <v>800</v>
      </c>
      <c r="K10">
        <f>SUMIF(Feuerwehren!$B:$B,$A$10,Feuerwehren!O:O)</f>
        <v>802</v>
      </c>
      <c r="L10" t="s">
        <v>130</v>
      </c>
      <c r="M10" s="12">
        <f t="shared" si="1"/>
        <v>2.3427866831072777</v>
      </c>
      <c r="N10" s="12">
        <f t="shared" si="2"/>
        <v>1.6290726817042582</v>
      </c>
      <c r="O10" s="12">
        <f t="shared" si="3"/>
        <v>-1.2376237623762307</v>
      </c>
      <c r="P10" s="12">
        <f t="shared" si="4"/>
        <v>1</v>
      </c>
      <c r="Q10" s="12">
        <f t="shared" si="5"/>
        <v>-1.1124845488257051</v>
      </c>
      <c r="R10" s="12">
        <f t="shared" si="6"/>
        <v>-0.24660912453761341</v>
      </c>
      <c r="S10" s="12">
        <f t="shared" si="7"/>
        <v>-0.12315270935960143</v>
      </c>
      <c r="T10" s="12">
        <f t="shared" si="8"/>
        <v>1.5</v>
      </c>
      <c r="U10" s="12">
        <f t="shared" si="9"/>
        <v>-0.24937655860348684</v>
      </c>
    </row>
    <row r="12" spans="1:22" x14ac:dyDescent="0.25">
      <c r="A12" t="s">
        <v>236</v>
      </c>
      <c r="B12">
        <f>B2*100/J2</f>
        <v>101.4420910319964</v>
      </c>
      <c r="C12">
        <f t="shared" ref="C12:J12" si="10">C2*100/$J$2</f>
        <v>101.30689499774674</v>
      </c>
      <c r="D12">
        <f t="shared" si="10"/>
        <v>99.729607931500681</v>
      </c>
      <c r="E12">
        <f t="shared" si="10"/>
        <v>101.53222172149617</v>
      </c>
      <c r="F12">
        <f t="shared" si="10"/>
        <v>100.94637223974763</v>
      </c>
      <c r="G12">
        <f t="shared" si="10"/>
        <v>100.7210455159982</v>
      </c>
      <c r="H12">
        <f t="shared" si="10"/>
        <v>102.25326723749437</v>
      </c>
      <c r="I12">
        <f t="shared" si="10"/>
        <v>100.40558810274898</v>
      </c>
      <c r="J12">
        <f t="shared" si="10"/>
        <v>100</v>
      </c>
    </row>
    <row r="13" spans="1:22" x14ac:dyDescent="0.25">
      <c r="A13" t="s">
        <v>314</v>
      </c>
      <c r="B13">
        <f>B3*100/$J$3</f>
        <v>104.75435816164818</v>
      </c>
      <c r="C13">
        <f t="shared" ref="C13:J13" si="11">C3*100/$J$3</f>
        <v>103.64500792393027</v>
      </c>
      <c r="D13">
        <f t="shared" si="11"/>
        <v>102.69413629160063</v>
      </c>
      <c r="E13">
        <f t="shared" si="11"/>
        <v>104.12044374009508</v>
      </c>
      <c r="F13">
        <f t="shared" si="11"/>
        <v>103.01109350237718</v>
      </c>
      <c r="G13">
        <f t="shared" si="11"/>
        <v>101.26782884310619</v>
      </c>
      <c r="H13">
        <f t="shared" si="11"/>
        <v>100.79239302694137</v>
      </c>
      <c r="I13">
        <f t="shared" si="11"/>
        <v>99.049128367670363</v>
      </c>
      <c r="J13">
        <f t="shared" si="11"/>
        <v>100</v>
      </c>
    </row>
    <row r="14" spans="1:22" x14ac:dyDescent="0.25">
      <c r="A14" t="s">
        <v>74</v>
      </c>
      <c r="B14">
        <f>B4*100/$J$4</f>
        <v>102.78470490440566</v>
      </c>
      <c r="C14">
        <f t="shared" ref="C14:J14" si="12">C4*100/$J$4</f>
        <v>101.41313383208644</v>
      </c>
      <c r="D14">
        <f t="shared" si="12"/>
        <v>100.12468827930175</v>
      </c>
      <c r="E14">
        <f t="shared" si="12"/>
        <v>100.45719035743973</v>
      </c>
      <c r="F14">
        <f t="shared" si="12"/>
        <v>100</v>
      </c>
      <c r="G14">
        <f t="shared" si="12"/>
        <v>101.12219451371571</v>
      </c>
      <c r="H14">
        <f t="shared" si="12"/>
        <v>99.667497921862008</v>
      </c>
      <c r="I14">
        <f t="shared" si="12"/>
        <v>99.792186201163759</v>
      </c>
      <c r="J14">
        <f t="shared" si="12"/>
        <v>100</v>
      </c>
    </row>
    <row r="15" spans="1:22" x14ac:dyDescent="0.25">
      <c r="A15" t="s">
        <v>2</v>
      </c>
      <c r="B15">
        <f>B5*100/$J$5</f>
        <v>101.78911305671869</v>
      </c>
      <c r="C15">
        <f t="shared" ref="C15:J15" si="13">C5*100/$J$5</f>
        <v>100.228397411496</v>
      </c>
      <c r="D15">
        <f t="shared" si="13"/>
        <v>99.543205177007991</v>
      </c>
      <c r="E15">
        <f t="shared" si="13"/>
        <v>100.30452988199467</v>
      </c>
      <c r="F15">
        <f t="shared" si="13"/>
        <v>100.41872858774268</v>
      </c>
      <c r="G15">
        <f t="shared" si="13"/>
        <v>101.02778835173201</v>
      </c>
      <c r="H15">
        <f t="shared" si="13"/>
        <v>99.923867529501337</v>
      </c>
      <c r="I15">
        <f t="shared" si="13"/>
        <v>99.923867529501337</v>
      </c>
      <c r="J15">
        <f t="shared" si="13"/>
        <v>100</v>
      </c>
    </row>
    <row r="16" spans="1:22" x14ac:dyDescent="0.25">
      <c r="A16" t="s">
        <v>218</v>
      </c>
      <c r="B16">
        <f>B6*100/$J$6</f>
        <v>99.601593625498012</v>
      </c>
      <c r="C16">
        <f t="shared" ref="C16:J16" si="14">C6*100/$J$6</f>
        <v>97.875166002656044</v>
      </c>
      <c r="D16">
        <f t="shared" si="14"/>
        <v>99.601593625498012</v>
      </c>
      <c r="E16">
        <f t="shared" si="14"/>
        <v>99.070385126162023</v>
      </c>
      <c r="F16">
        <f t="shared" si="14"/>
        <v>97.609561752988043</v>
      </c>
      <c r="G16">
        <f t="shared" si="14"/>
        <v>98.007968127490045</v>
      </c>
      <c r="H16">
        <f t="shared" si="14"/>
        <v>99.601593625498012</v>
      </c>
      <c r="I16">
        <f t="shared" si="14"/>
        <v>100.39840637450199</v>
      </c>
      <c r="J16">
        <f t="shared" si="14"/>
        <v>100</v>
      </c>
    </row>
    <row r="17" spans="1:10" x14ac:dyDescent="0.25">
      <c r="A17" t="s">
        <v>175</v>
      </c>
      <c r="B17">
        <f>B7*100/$J$7</f>
        <v>104.81550969355847</v>
      </c>
      <c r="C17">
        <f t="shared" ref="C17:J17" si="15">C7*100/$J$7</f>
        <v>104.37773608505316</v>
      </c>
      <c r="D17">
        <f t="shared" si="15"/>
        <v>102.56410256410257</v>
      </c>
      <c r="E17">
        <f t="shared" si="15"/>
        <v>103.50218886804252</v>
      </c>
      <c r="F17">
        <f t="shared" si="15"/>
        <v>103.75234521575985</v>
      </c>
      <c r="G17">
        <f t="shared" si="15"/>
        <v>103.06441525953721</v>
      </c>
      <c r="H17">
        <f t="shared" si="15"/>
        <v>102.50156347717324</v>
      </c>
      <c r="I17">
        <f t="shared" si="15"/>
        <v>100.43777360850531</v>
      </c>
      <c r="J17">
        <f t="shared" si="15"/>
        <v>100</v>
      </c>
    </row>
    <row r="18" spans="1:10" x14ac:dyDescent="0.25">
      <c r="A18" t="s">
        <v>150</v>
      </c>
      <c r="B18">
        <f>B8*100/$J$8</f>
        <v>100.60532687651332</v>
      </c>
      <c r="C18">
        <f t="shared" ref="C18:J18" si="16">C8*100/$J$8</f>
        <v>99.757869249394673</v>
      </c>
      <c r="D18">
        <f t="shared" si="16"/>
        <v>99.031476997578693</v>
      </c>
      <c r="E18">
        <f t="shared" si="16"/>
        <v>98.91041162227603</v>
      </c>
      <c r="F18">
        <f t="shared" si="16"/>
        <v>100.24213075060533</v>
      </c>
      <c r="G18">
        <f t="shared" si="16"/>
        <v>99.515738498789347</v>
      </c>
      <c r="H18">
        <f t="shared" si="16"/>
        <v>100.48426150121065</v>
      </c>
      <c r="I18">
        <f t="shared" si="16"/>
        <v>100</v>
      </c>
      <c r="J18">
        <f t="shared" si="16"/>
        <v>100</v>
      </c>
    </row>
    <row r="19" spans="1:10" x14ac:dyDescent="0.25">
      <c r="A19" t="s">
        <v>288</v>
      </c>
      <c r="B19">
        <f>B9*100/$J$9</f>
        <v>101.21836925960638</v>
      </c>
      <c r="C19">
        <f t="shared" ref="C19:J19" si="17">C9*100/$J$9</f>
        <v>99.34395501405811</v>
      </c>
      <c r="D19">
        <f t="shared" si="17"/>
        <v>100.37488284910965</v>
      </c>
      <c r="E19">
        <f t="shared" si="17"/>
        <v>100.46860356138707</v>
      </c>
      <c r="F19">
        <f t="shared" si="17"/>
        <v>98.125585754451734</v>
      </c>
      <c r="G19">
        <f t="shared" si="17"/>
        <v>99.34395501405811</v>
      </c>
      <c r="H19">
        <f t="shared" si="17"/>
        <v>99.156513589503277</v>
      </c>
      <c r="I19">
        <f t="shared" si="17"/>
        <v>100.37488284910965</v>
      </c>
      <c r="J19">
        <f t="shared" si="17"/>
        <v>100</v>
      </c>
    </row>
    <row r="20" spans="1:10" x14ac:dyDescent="0.25">
      <c r="A20" t="s">
        <v>130</v>
      </c>
      <c r="B20">
        <f>B10*100/$J$10</f>
        <v>103.75</v>
      </c>
      <c r="C20">
        <f t="shared" ref="C20:J20" si="18">C10*100/$J$10</f>
        <v>101.375</v>
      </c>
      <c r="D20">
        <f t="shared" si="18"/>
        <v>99.75</v>
      </c>
      <c r="E20">
        <f t="shared" si="18"/>
        <v>101</v>
      </c>
      <c r="F20">
        <f t="shared" si="18"/>
        <v>100</v>
      </c>
      <c r="G20">
        <f t="shared" si="18"/>
        <v>101.125</v>
      </c>
      <c r="H20">
        <f t="shared" si="18"/>
        <v>101.375</v>
      </c>
      <c r="I20">
        <f t="shared" si="18"/>
        <v>101.5</v>
      </c>
      <c r="J20">
        <f t="shared" si="18"/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Feuerwehren</vt:lpstr>
      <vt:lpstr>Tabelle1</vt:lpstr>
      <vt:lpstr>Gemeinden</vt:lpstr>
      <vt:lpstr>Fläche</vt:lpstr>
      <vt:lpstr>Einwohner</vt:lpstr>
      <vt:lpstr>Tabelle2</vt:lpstr>
      <vt:lpstr>Gemeinde ID</vt:lpstr>
      <vt:lpstr>Bezirke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Patrick.Schmalzl@lfvbz.it</dc:creator>
  <cp:lastModifiedBy>Penn Aaron</cp:lastModifiedBy>
  <cp:lastPrinted>2019-04-02T08:23:29Z</cp:lastPrinted>
  <dcterms:created xsi:type="dcterms:W3CDTF">2019-04-01T14:52:24Z</dcterms:created>
  <dcterms:modified xsi:type="dcterms:W3CDTF">2022-09-07T15:11:53Z</dcterms:modified>
</cp:coreProperties>
</file>