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8596442\Downloads\"/>
    </mc:Choice>
  </mc:AlternateContent>
  <xr:revisionPtr revIDLastSave="0" documentId="13_ncr:1_{4B4FA080-C222-46F1-8026-6EC6CD1ED0A3}" xr6:coauthVersionLast="47" xr6:coauthVersionMax="47" xr10:uidLastSave="{00000000-0000-0000-0000-000000000000}"/>
  <bookViews>
    <workbookView xWindow="-110" yWindow="-110" windowWidth="19420" windowHeight="10420" xr2:uid="{6AC11A7B-9992-490B-8DC5-AED8C4978ABE}"/>
  </bookViews>
  <sheets>
    <sheet name="v8 13.3" sheetId="8" r:id="rId1"/>
    <sheet name="v7" sheetId="7" r:id="rId2"/>
    <sheet name="v6" sheetId="6" r:id="rId3"/>
    <sheet name="v5" sheetId="5" r:id="rId4"/>
    <sheet name="v4" sheetId="4" r:id="rId5"/>
    <sheet name="v3" sheetId="3" r:id="rId6"/>
    <sheet name="v2" sheetId="2" r:id="rId7"/>
    <sheet name="v1" sheetId="1" r:id="rId8"/>
  </sheets>
  <definedNames>
    <definedName name="_xlnm._FilterDatabase" localSheetId="7" hidden="1">'v1'!$A$1:$L$1</definedName>
    <definedName name="_xlnm._FilterDatabase" localSheetId="6" hidden="1">'v2'!$A$1:$L$1</definedName>
    <definedName name="_xlnm._FilterDatabase" localSheetId="5" hidden="1">'v3'!$A$2:$Y$2</definedName>
    <definedName name="_xlnm._FilterDatabase" localSheetId="4">'v4'!$A$2:$AH$27</definedName>
    <definedName name="_xlnm._FilterDatabase" localSheetId="3" hidden="1">'v5'!$A$2:$AH$26</definedName>
    <definedName name="_xlnm._FilterDatabase" localSheetId="2" hidden="1">'v6'!$A$2:$AH$26</definedName>
    <definedName name="_xlnm._FilterDatabase" localSheetId="1" hidden="1">'v7'!$A$3:$AK$28</definedName>
    <definedName name="_xlnm._FilterDatabase" localSheetId="0" hidden="1">'v8 13.3'!$A$3:$AK$29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8" i="8" l="1"/>
  <c r="P38" i="8" s="1"/>
  <c r="R38" i="8"/>
  <c r="H64" i="8"/>
  <c r="U64" i="8" s="1"/>
  <c r="H60" i="8"/>
  <c r="T60" i="8" s="1"/>
  <c r="H40" i="8"/>
  <c r="Q40" i="8" s="1"/>
  <c r="H41" i="8"/>
  <c r="P41" i="8" s="1"/>
  <c r="H45" i="8"/>
  <c r="P45" i="8" s="1"/>
  <c r="H46" i="8"/>
  <c r="P46" i="8" s="1"/>
  <c r="H51" i="8"/>
  <c r="P51" i="8" s="1"/>
  <c r="H49" i="8"/>
  <c r="P49" i="8" s="1"/>
  <c r="H63" i="8"/>
  <c r="P63" i="8" s="1"/>
  <c r="H62" i="8"/>
  <c r="S62" i="8" s="1"/>
  <c r="H61" i="8"/>
  <c r="V61" i="8" s="1"/>
  <c r="H59" i="8"/>
  <c r="S59" i="8" s="1"/>
  <c r="H58" i="8"/>
  <c r="V58" i="8" s="1"/>
  <c r="H57" i="8"/>
  <c r="Q57" i="8" s="1"/>
  <c r="H56" i="8"/>
  <c r="T56" i="8" s="1"/>
  <c r="H55" i="8"/>
  <c r="Q55" i="8" s="1"/>
  <c r="H54" i="8"/>
  <c r="R54" i="8" s="1"/>
  <c r="H53" i="8"/>
  <c r="U53" i="8" s="1"/>
  <c r="H52" i="8"/>
  <c r="P52" i="8" s="1"/>
  <c r="H50" i="8"/>
  <c r="V50" i="8" s="1"/>
  <c r="H48" i="8"/>
  <c r="T48" i="8" s="1"/>
  <c r="H47" i="8"/>
  <c r="Q47" i="8" s="1"/>
  <c r="H44" i="8"/>
  <c r="P44" i="8" s="1"/>
  <c r="H43" i="8"/>
  <c r="Q43" i="8" s="1"/>
  <c r="H42" i="8"/>
  <c r="H39" i="8"/>
  <c r="U39" i="8" s="1"/>
  <c r="H37" i="8"/>
  <c r="T37" i="8" s="1"/>
  <c r="H100" i="8"/>
  <c r="H99" i="8"/>
  <c r="S99" i="8" s="1"/>
  <c r="H98" i="8"/>
  <c r="V98" i="8" s="1"/>
  <c r="H97" i="8"/>
  <c r="Q97" i="8" s="1"/>
  <c r="V89" i="8"/>
  <c r="U89" i="8"/>
  <c r="T89" i="8"/>
  <c r="S89" i="8"/>
  <c r="R89" i="8"/>
  <c r="Q89" i="8"/>
  <c r="P89" i="8"/>
  <c r="V88" i="8"/>
  <c r="U88" i="8"/>
  <c r="T88" i="8"/>
  <c r="S88" i="8"/>
  <c r="R88" i="8"/>
  <c r="Q88" i="8"/>
  <c r="P88" i="8"/>
  <c r="V87" i="8"/>
  <c r="U87" i="8"/>
  <c r="T87" i="8"/>
  <c r="S87" i="8"/>
  <c r="R87" i="8"/>
  <c r="Q87" i="8"/>
  <c r="P87" i="8"/>
  <c r="V86" i="8"/>
  <c r="U86" i="8"/>
  <c r="T86" i="8"/>
  <c r="S86" i="8"/>
  <c r="R86" i="8"/>
  <c r="Q86" i="8"/>
  <c r="P86" i="8"/>
  <c r="H78" i="8"/>
  <c r="S78" i="8" s="1"/>
  <c r="H77" i="8"/>
  <c r="V77" i="8" s="1"/>
  <c r="H76" i="8"/>
  <c r="Q76" i="8" s="1"/>
  <c r="H75" i="8"/>
  <c r="T75" i="8" s="1"/>
  <c r="H72" i="8"/>
  <c r="H113" i="8"/>
  <c r="R113" i="8" s="1"/>
  <c r="H110" i="8"/>
  <c r="T110" i="8" s="1"/>
  <c r="H111" i="8"/>
  <c r="T111" i="8" s="1"/>
  <c r="H112" i="8"/>
  <c r="P112" i="8" s="1"/>
  <c r="H109" i="8"/>
  <c r="H108" i="8"/>
  <c r="S108" i="8" s="1"/>
  <c r="H10" i="8"/>
  <c r="U10" i="8" s="1"/>
  <c r="H186" i="8"/>
  <c r="U186" i="8" s="1"/>
  <c r="H185" i="8"/>
  <c r="S185" i="8" s="1"/>
  <c r="H181" i="8"/>
  <c r="R181" i="8" s="1"/>
  <c r="H177" i="8"/>
  <c r="U177" i="8" s="1"/>
  <c r="H176" i="8"/>
  <c r="Q176" i="8" s="1"/>
  <c r="H175" i="8"/>
  <c r="S175" i="8" s="1"/>
  <c r="H174" i="8"/>
  <c r="R174" i="8" s="1"/>
  <c r="H173" i="8"/>
  <c r="H172" i="8"/>
  <c r="U172" i="8" s="1"/>
  <c r="H164" i="8"/>
  <c r="S164" i="8" s="1"/>
  <c r="H163" i="8"/>
  <c r="V163" i="8" s="1"/>
  <c r="H162" i="8"/>
  <c r="P162" i="8" s="1"/>
  <c r="H161" i="8"/>
  <c r="U161" i="8" s="1"/>
  <c r="H160" i="8"/>
  <c r="T160" i="8" s="1"/>
  <c r="H159" i="8"/>
  <c r="V159" i="8" s="1"/>
  <c r="H158" i="8"/>
  <c r="U158" i="8" s="1"/>
  <c r="H157" i="8"/>
  <c r="V157" i="8" s="1"/>
  <c r="H156" i="8"/>
  <c r="P156" i="8" s="1"/>
  <c r="H148" i="8"/>
  <c r="V148" i="8" s="1"/>
  <c r="H143" i="8"/>
  <c r="H142" i="8"/>
  <c r="S142" i="8" s="1"/>
  <c r="H141" i="8"/>
  <c r="P141" i="8" s="1"/>
  <c r="H140" i="8"/>
  <c r="P140" i="8" s="1"/>
  <c r="H139" i="8"/>
  <c r="H138" i="8"/>
  <c r="S138" i="8" s="1"/>
  <c r="H137" i="8"/>
  <c r="Q137" i="8" s="1"/>
  <c r="H129" i="8"/>
  <c r="V129" i="8" s="1"/>
  <c r="H128" i="8"/>
  <c r="P128" i="8" s="1"/>
  <c r="H127" i="8"/>
  <c r="T127" i="8" s="1"/>
  <c r="H126" i="8"/>
  <c r="H125" i="8"/>
  <c r="R125" i="8" s="1"/>
  <c r="H124" i="8"/>
  <c r="V124" i="8" s="1"/>
  <c r="H123" i="8"/>
  <c r="V123" i="8" s="1"/>
  <c r="H122" i="8"/>
  <c r="T122" i="8" s="1"/>
  <c r="H121" i="8"/>
  <c r="S121" i="8" s="1"/>
  <c r="H24" i="8"/>
  <c r="V24" i="8" s="1"/>
  <c r="H23" i="8"/>
  <c r="R23" i="8" s="1"/>
  <c r="H22" i="8"/>
  <c r="S22" i="8" s="1"/>
  <c r="H21" i="8"/>
  <c r="U21" i="8" s="1"/>
  <c r="H20" i="8"/>
  <c r="R20" i="8" s="1"/>
  <c r="V25" i="8"/>
  <c r="U25" i="8"/>
  <c r="T25" i="8"/>
  <c r="S25" i="8"/>
  <c r="R25" i="8"/>
  <c r="Q25" i="8"/>
  <c r="P25" i="8"/>
  <c r="H19" i="8"/>
  <c r="U19" i="8" s="1"/>
  <c r="H16" i="8"/>
  <c r="R16" i="8" s="1"/>
  <c r="H15" i="8"/>
  <c r="V15" i="8" s="1"/>
  <c r="H14" i="8"/>
  <c r="P14" i="8" s="1"/>
  <c r="H4" i="8"/>
  <c r="U4" i="8" s="1"/>
  <c r="H17" i="8"/>
  <c r="P17" i="8" s="1"/>
  <c r="H29" i="8"/>
  <c r="P29" i="8" s="1"/>
  <c r="H28" i="8"/>
  <c r="T28" i="8" s="1"/>
  <c r="H13" i="8"/>
  <c r="U13" i="8" s="1"/>
  <c r="H12" i="8"/>
  <c r="R12" i="8" s="1"/>
  <c r="H27" i="8"/>
  <c r="R27" i="8" s="1"/>
  <c r="H11" i="8"/>
  <c r="H26" i="8"/>
  <c r="V26" i="8" s="1"/>
  <c r="H9" i="8"/>
  <c r="Q9" i="8" s="1"/>
  <c r="H8" i="8"/>
  <c r="S8" i="8" s="1"/>
  <c r="H7" i="8"/>
  <c r="V7" i="8" s="1"/>
  <c r="H18" i="8"/>
  <c r="R18" i="8" s="1"/>
  <c r="H6" i="8"/>
  <c r="U6" i="8" s="1"/>
  <c r="H5" i="8"/>
  <c r="S5" i="8" s="1"/>
  <c r="H106" i="7"/>
  <c r="H149" i="7"/>
  <c r="S149" i="7" s="1"/>
  <c r="H148" i="7"/>
  <c r="V148" i="7" s="1"/>
  <c r="H144" i="7"/>
  <c r="Q144" i="7" s="1"/>
  <c r="H140" i="7"/>
  <c r="T140" i="7" s="1"/>
  <c r="H139" i="7"/>
  <c r="S139" i="7" s="1"/>
  <c r="H138" i="7"/>
  <c r="R138" i="7" s="1"/>
  <c r="H137" i="7"/>
  <c r="U137" i="7" s="1"/>
  <c r="H136" i="7"/>
  <c r="P136" i="7" s="1"/>
  <c r="H135" i="7"/>
  <c r="S135" i="7" s="1"/>
  <c r="H127" i="7"/>
  <c r="S127" i="7" s="1"/>
  <c r="H126" i="7"/>
  <c r="V126" i="7" s="1"/>
  <c r="H125" i="7"/>
  <c r="Q125" i="7" s="1"/>
  <c r="H124" i="7"/>
  <c r="T124" i="7" s="1"/>
  <c r="H123" i="7"/>
  <c r="S123" i="7" s="1"/>
  <c r="H122" i="7"/>
  <c r="R122" i="7" s="1"/>
  <c r="H121" i="7"/>
  <c r="U121" i="7" s="1"/>
  <c r="H120" i="7"/>
  <c r="P120" i="7" s="1"/>
  <c r="H119" i="7"/>
  <c r="S119" i="7" s="1"/>
  <c r="H111" i="7"/>
  <c r="U111" i="7" s="1"/>
  <c r="H105" i="7"/>
  <c r="S105" i="7" s="1"/>
  <c r="H104" i="7"/>
  <c r="V104" i="7" s="1"/>
  <c r="H103" i="7"/>
  <c r="V103" i="7" s="1"/>
  <c r="H102" i="7"/>
  <c r="Q102" i="7" s="1"/>
  <c r="H101" i="7"/>
  <c r="V101" i="7" s="1"/>
  <c r="H100" i="7"/>
  <c r="U100" i="7" s="1"/>
  <c r="H37" i="7"/>
  <c r="R37" i="7" s="1"/>
  <c r="H38" i="7"/>
  <c r="T38" i="7" s="1"/>
  <c r="H11" i="7"/>
  <c r="V11" i="7" s="1"/>
  <c r="H18" i="7"/>
  <c r="V18" i="7" s="1"/>
  <c r="H15" i="7"/>
  <c r="P15" i="7" s="1"/>
  <c r="P24" i="7"/>
  <c r="H16" i="7"/>
  <c r="S16" i="7" s="1"/>
  <c r="H92" i="7"/>
  <c r="T92" i="7" s="1"/>
  <c r="H91" i="7"/>
  <c r="S91" i="7" s="1"/>
  <c r="H90" i="7"/>
  <c r="R90" i="7" s="1"/>
  <c r="H89" i="7"/>
  <c r="H88" i="7"/>
  <c r="P88" i="7" s="1"/>
  <c r="H87" i="7"/>
  <c r="V87" i="7" s="1"/>
  <c r="H86" i="7"/>
  <c r="R86" i="7" s="1"/>
  <c r="H85" i="7"/>
  <c r="H84" i="7"/>
  <c r="T84" i="7" s="1"/>
  <c r="H76" i="7"/>
  <c r="R76" i="7" s="1"/>
  <c r="H75" i="7"/>
  <c r="S75" i="7" s="1"/>
  <c r="H74" i="7"/>
  <c r="P74" i="7" s="1"/>
  <c r="H73" i="7"/>
  <c r="V73" i="7" s="1"/>
  <c r="H72" i="7"/>
  <c r="V72" i="7" s="1"/>
  <c r="H71" i="7"/>
  <c r="H63" i="7"/>
  <c r="H62" i="7"/>
  <c r="S62" i="7" s="1"/>
  <c r="H61" i="7"/>
  <c r="P61" i="7" s="1"/>
  <c r="H60" i="7"/>
  <c r="V60" i="7" s="1"/>
  <c r="V52" i="7"/>
  <c r="U52" i="7"/>
  <c r="T52" i="7"/>
  <c r="S52" i="7"/>
  <c r="R52" i="7"/>
  <c r="Q52" i="7"/>
  <c r="P52" i="7"/>
  <c r="V51" i="7"/>
  <c r="U51" i="7"/>
  <c r="T51" i="7"/>
  <c r="S51" i="7"/>
  <c r="R51" i="7"/>
  <c r="Q51" i="7"/>
  <c r="P51" i="7"/>
  <c r="V50" i="7"/>
  <c r="U50" i="7"/>
  <c r="T50" i="7"/>
  <c r="S50" i="7"/>
  <c r="R50" i="7"/>
  <c r="Q50" i="7"/>
  <c r="P50" i="7"/>
  <c r="V49" i="7"/>
  <c r="U49" i="7"/>
  <c r="T49" i="7"/>
  <c r="S49" i="7"/>
  <c r="R49" i="7"/>
  <c r="Q49" i="7"/>
  <c r="P49" i="7"/>
  <c r="H41" i="7"/>
  <c r="T41" i="7" s="1"/>
  <c r="H40" i="7"/>
  <c r="S40" i="7" s="1"/>
  <c r="H39" i="7"/>
  <c r="R39" i="7" s="1"/>
  <c r="H9" i="7"/>
  <c r="V9" i="7" s="1"/>
  <c r="H13" i="7"/>
  <c r="H25" i="7"/>
  <c r="T25" i="7" s="1"/>
  <c r="H10" i="7"/>
  <c r="S10" i="7" s="1"/>
  <c r="H6" i="7"/>
  <c r="R6" i="7" s="1"/>
  <c r="H23" i="7"/>
  <c r="S23" i="7" s="1"/>
  <c r="H22" i="7"/>
  <c r="V22" i="7" s="1"/>
  <c r="H12" i="7"/>
  <c r="Q12" i="7" s="1"/>
  <c r="H21" i="7"/>
  <c r="Q21" i="7" s="1"/>
  <c r="H17" i="7"/>
  <c r="U17" i="7" s="1"/>
  <c r="H20" i="7"/>
  <c r="Q20" i="7" s="1"/>
  <c r="H7" i="7"/>
  <c r="R7" i="7" s="1"/>
  <c r="H5" i="7"/>
  <c r="S5" i="7" s="1"/>
  <c r="H14" i="7"/>
  <c r="U14" i="7" s="1"/>
  <c r="H19" i="7"/>
  <c r="V19" i="7" s="1"/>
  <c r="H4" i="7"/>
  <c r="V4" i="7" s="1"/>
  <c r="H8" i="7"/>
  <c r="Q8" i="7" s="1"/>
  <c r="H28" i="7"/>
  <c r="S28" i="7" s="1"/>
  <c r="H26" i="7"/>
  <c r="V24" i="7"/>
  <c r="U24" i="7"/>
  <c r="T24" i="7"/>
  <c r="S24" i="7"/>
  <c r="R24" i="7"/>
  <c r="Q24" i="7"/>
  <c r="H27" i="7"/>
  <c r="V27" i="7" s="1"/>
  <c r="J82" i="6"/>
  <c r="S82" i="6" s="1"/>
  <c r="J83" i="6"/>
  <c r="S83" i="6" s="1"/>
  <c r="J84" i="6"/>
  <c r="U84" i="6" s="1"/>
  <c r="J85" i="6"/>
  <c r="V85" i="6" s="1"/>
  <c r="J86" i="6"/>
  <c r="W86" i="6" s="1"/>
  <c r="J87" i="6"/>
  <c r="X87" i="6" s="1"/>
  <c r="J88" i="6"/>
  <c r="Y88" i="6" s="1"/>
  <c r="J89" i="6"/>
  <c r="V89" i="6" s="1"/>
  <c r="J90" i="6"/>
  <c r="S90" i="6" s="1"/>
  <c r="S5" i="5"/>
  <c r="T5" i="5"/>
  <c r="U5" i="5"/>
  <c r="V5" i="5"/>
  <c r="W5" i="5"/>
  <c r="X5" i="5"/>
  <c r="Y5" i="5"/>
  <c r="S5" i="6"/>
  <c r="T5" i="6"/>
  <c r="U5" i="6"/>
  <c r="V5" i="6"/>
  <c r="W5" i="6"/>
  <c r="X5" i="6"/>
  <c r="Y5" i="6"/>
  <c r="J74" i="6"/>
  <c r="V74" i="6" s="1"/>
  <c r="J73" i="6"/>
  <c r="S73" i="6" s="1"/>
  <c r="J72" i="6"/>
  <c r="Y72" i="6" s="1"/>
  <c r="J71" i="6"/>
  <c r="S71" i="6" s="1"/>
  <c r="J70" i="6"/>
  <c r="X70" i="6" s="1"/>
  <c r="J69" i="6"/>
  <c r="Y69" i="6" s="1"/>
  <c r="J61" i="6"/>
  <c r="J60" i="6"/>
  <c r="U60" i="6" s="1"/>
  <c r="J59" i="6"/>
  <c r="T59" i="6" s="1"/>
  <c r="J58" i="6"/>
  <c r="S58" i="6" s="1"/>
  <c r="Y50" i="6"/>
  <c r="X50" i="6"/>
  <c r="W50" i="6"/>
  <c r="V50" i="6"/>
  <c r="U50" i="6"/>
  <c r="T50" i="6"/>
  <c r="S50" i="6"/>
  <c r="Y49" i="6"/>
  <c r="X49" i="6"/>
  <c r="W49" i="6"/>
  <c r="V49" i="6"/>
  <c r="U49" i="6"/>
  <c r="T49" i="6"/>
  <c r="S49" i="6"/>
  <c r="Y48" i="6"/>
  <c r="X48" i="6"/>
  <c r="W48" i="6"/>
  <c r="V48" i="6"/>
  <c r="U48" i="6"/>
  <c r="T48" i="6"/>
  <c r="S48" i="6"/>
  <c r="Y47" i="6"/>
  <c r="X47" i="6"/>
  <c r="W47" i="6"/>
  <c r="V47" i="6"/>
  <c r="U47" i="6"/>
  <c r="T47" i="6"/>
  <c r="S47" i="6"/>
  <c r="J39" i="6"/>
  <c r="Y39" i="6" s="1"/>
  <c r="J38" i="6"/>
  <c r="X38" i="6" s="1"/>
  <c r="J37" i="6"/>
  <c r="V37" i="6" s="1"/>
  <c r="J35" i="6"/>
  <c r="U35" i="6" s="1"/>
  <c r="J34" i="6"/>
  <c r="T34" i="6" s="1"/>
  <c r="J26" i="6"/>
  <c r="S26" i="6" s="1"/>
  <c r="J25" i="6"/>
  <c r="T25" i="6" s="1"/>
  <c r="J24" i="6"/>
  <c r="U24" i="6" s="1"/>
  <c r="J23" i="6"/>
  <c r="U23" i="6" s="1"/>
  <c r="J22" i="6"/>
  <c r="U22" i="6" s="1"/>
  <c r="J21" i="6"/>
  <c r="T21" i="6" s="1"/>
  <c r="J20" i="6"/>
  <c r="T20" i="6" s="1"/>
  <c r="J19" i="6"/>
  <c r="T19" i="6" s="1"/>
  <c r="J18" i="6"/>
  <c r="S18" i="6" s="1"/>
  <c r="J17" i="6"/>
  <c r="S17" i="6" s="1"/>
  <c r="J16" i="6"/>
  <c r="S16" i="6" s="1"/>
  <c r="J15" i="6"/>
  <c r="S15" i="6" s="1"/>
  <c r="J14" i="6"/>
  <c r="S14" i="6" s="1"/>
  <c r="J13" i="6"/>
  <c r="S13" i="6" s="1"/>
  <c r="J12" i="6"/>
  <c r="T12" i="6" s="1"/>
  <c r="J11" i="6"/>
  <c r="T11" i="6" s="1"/>
  <c r="J10" i="6"/>
  <c r="Y10" i="6" s="1"/>
  <c r="J9" i="6"/>
  <c r="Y9" i="6" s="1"/>
  <c r="J8" i="6"/>
  <c r="Y8" i="6" s="1"/>
  <c r="J7" i="6"/>
  <c r="X7" i="6" s="1"/>
  <c r="J6" i="6"/>
  <c r="X6" i="6" s="1"/>
  <c r="J4" i="6"/>
  <c r="V4" i="6" s="1"/>
  <c r="J3" i="6"/>
  <c r="V3" i="6" s="1"/>
  <c r="J15" i="5"/>
  <c r="Y15" i="5" s="1"/>
  <c r="J70" i="5"/>
  <c r="U70" i="5" s="1"/>
  <c r="J71" i="5"/>
  <c r="T71" i="5" s="1"/>
  <c r="J72" i="5"/>
  <c r="S72" i="5" s="1"/>
  <c r="J74" i="5"/>
  <c r="J73" i="5"/>
  <c r="U73" i="5" s="1"/>
  <c r="J69" i="5"/>
  <c r="S69" i="5" s="1"/>
  <c r="J61" i="5"/>
  <c r="J60" i="5"/>
  <c r="Y60" i="5" s="1"/>
  <c r="J59" i="5"/>
  <c r="X59" i="5" s="1"/>
  <c r="J58" i="5"/>
  <c r="W58" i="5" s="1"/>
  <c r="S50" i="5"/>
  <c r="Y49" i="5"/>
  <c r="X49" i="5"/>
  <c r="W49" i="5"/>
  <c r="V49" i="5"/>
  <c r="U49" i="5"/>
  <c r="T49" i="5"/>
  <c r="S49" i="5"/>
  <c r="J9" i="5"/>
  <c r="W9" i="5" s="1"/>
  <c r="J8" i="5"/>
  <c r="V8" i="5" s="1"/>
  <c r="J13" i="5"/>
  <c r="Y13" i="5" s="1"/>
  <c r="J11" i="5"/>
  <c r="W11" i="5" s="1"/>
  <c r="U48" i="5"/>
  <c r="Y47" i="5"/>
  <c r="J39" i="5"/>
  <c r="X39" i="5" s="1"/>
  <c r="J38" i="5"/>
  <c r="V38" i="5" s="1"/>
  <c r="J37" i="5"/>
  <c r="U37" i="5" s="1"/>
  <c r="J35" i="5"/>
  <c r="T35" i="5" s="1"/>
  <c r="J34" i="5"/>
  <c r="S34" i="5" s="1"/>
  <c r="J26" i="5"/>
  <c r="T26" i="5" s="1"/>
  <c r="J25" i="5"/>
  <c r="V25" i="5" s="1"/>
  <c r="J24" i="5"/>
  <c r="V24" i="5" s="1"/>
  <c r="J23" i="5"/>
  <c r="U23" i="5" s="1"/>
  <c r="J22" i="5"/>
  <c r="U22" i="5" s="1"/>
  <c r="J21" i="5"/>
  <c r="U21" i="5" s="1"/>
  <c r="J20" i="5"/>
  <c r="T20" i="5" s="1"/>
  <c r="J19" i="5"/>
  <c r="S19" i="5" s="1"/>
  <c r="J18" i="5"/>
  <c r="S18" i="5" s="1"/>
  <c r="J17" i="5"/>
  <c r="S17" i="5" s="1"/>
  <c r="J16" i="5"/>
  <c r="T16" i="5" s="1"/>
  <c r="J14" i="5"/>
  <c r="Y14" i="5" s="1"/>
  <c r="J12" i="5"/>
  <c r="X12" i="5" s="1"/>
  <c r="J10" i="5"/>
  <c r="W10" i="5" s="1"/>
  <c r="J7" i="5"/>
  <c r="U7" i="5" s="1"/>
  <c r="J6" i="5"/>
  <c r="U6" i="5" s="1"/>
  <c r="J4" i="5"/>
  <c r="X4" i="5" s="1"/>
  <c r="J3" i="5"/>
  <c r="T3" i="5" s="1"/>
  <c r="J12" i="4"/>
  <c r="V12" i="4" s="1"/>
  <c r="J7" i="4"/>
  <c r="U7" i="4" s="1"/>
  <c r="J23" i="4"/>
  <c r="S23" i="4" s="1"/>
  <c r="J10" i="4"/>
  <c r="S10" i="4" s="1"/>
  <c r="J14" i="4"/>
  <c r="T14" i="4" s="1"/>
  <c r="J15" i="4"/>
  <c r="S15" i="4" s="1"/>
  <c r="J11" i="4"/>
  <c r="W11" i="4" s="1"/>
  <c r="J19" i="4"/>
  <c r="W19" i="4" s="1"/>
  <c r="J17" i="4"/>
  <c r="X17" i="4" s="1"/>
  <c r="J22" i="4"/>
  <c r="Y22" i="4" s="1"/>
  <c r="J24" i="4"/>
  <c r="U24" i="4" s="1"/>
  <c r="J16" i="4"/>
  <c r="X16" i="4" s="1"/>
  <c r="J25" i="4"/>
  <c r="W25" i="4" s="1"/>
  <c r="J20" i="4"/>
  <c r="V20" i="4" s="1"/>
  <c r="J18" i="4"/>
  <c r="T18" i="4" s="1"/>
  <c r="J27" i="4"/>
  <c r="S27" i="4" s="1"/>
  <c r="J4" i="4"/>
  <c r="Y4" i="4" s="1"/>
  <c r="J21" i="4"/>
  <c r="X21" i="4" s="1"/>
  <c r="J26" i="4"/>
  <c r="W26" i="4" s="1"/>
  <c r="J13" i="4"/>
  <c r="V13" i="4" s="1"/>
  <c r="J6" i="4"/>
  <c r="U6" i="4" s="1"/>
  <c r="J8" i="4"/>
  <c r="T8" i="4" s="1"/>
  <c r="J3" i="4"/>
  <c r="Y3" i="4" s="1"/>
  <c r="C3" i="3"/>
  <c r="L3" i="3" s="1"/>
  <c r="C14" i="3"/>
  <c r="Q14" i="3" s="1"/>
  <c r="B17" i="3"/>
  <c r="C13" i="3"/>
  <c r="Q13" i="3" s="1"/>
  <c r="C10" i="3"/>
  <c r="Q10" i="3" s="1"/>
  <c r="C6" i="3"/>
  <c r="Q6" i="3" s="1"/>
  <c r="C11" i="3"/>
  <c r="Q11" i="3" s="1"/>
  <c r="C4" i="3"/>
  <c r="N4" i="3" s="1"/>
  <c r="C16" i="3"/>
  <c r="M16" i="3" s="1"/>
  <c r="C5" i="3"/>
  <c r="M5" i="3" s="1"/>
  <c r="C9" i="3"/>
  <c r="K9" i="3" s="1"/>
  <c r="C15" i="3"/>
  <c r="O15" i="3" s="1"/>
  <c r="C8" i="3"/>
  <c r="Q8" i="3" s="1"/>
  <c r="C12" i="3"/>
  <c r="N12" i="3" s="1"/>
  <c r="C7" i="3"/>
  <c r="P7" i="3" s="1"/>
  <c r="L9" i="2"/>
  <c r="K9" i="2"/>
  <c r="J9" i="2"/>
  <c r="F15" i="2"/>
  <c r="F13" i="2"/>
  <c r="L12" i="2"/>
  <c r="K12" i="2"/>
  <c r="J12" i="2"/>
  <c r="L11" i="2"/>
  <c r="K11" i="2"/>
  <c r="J11" i="2"/>
  <c r="L10" i="2"/>
  <c r="K10" i="2"/>
  <c r="J10" i="2"/>
  <c r="L8" i="2"/>
  <c r="K8" i="2"/>
  <c r="J8" i="2"/>
  <c r="L7" i="2"/>
  <c r="K7" i="2"/>
  <c r="J7" i="2"/>
  <c r="L6" i="2"/>
  <c r="K6" i="2"/>
  <c r="J6" i="2"/>
  <c r="L5" i="2"/>
  <c r="K5" i="2"/>
  <c r="J5" i="2"/>
  <c r="L4" i="2"/>
  <c r="K4" i="2"/>
  <c r="J4" i="2"/>
  <c r="L3" i="2"/>
  <c r="K3" i="2"/>
  <c r="J3" i="2"/>
  <c r="L2" i="2"/>
  <c r="K2" i="2"/>
  <c r="J2" i="2"/>
  <c r="L3" i="1"/>
  <c r="L4" i="1"/>
  <c r="L5" i="1"/>
  <c r="L6" i="1"/>
  <c r="L7" i="1"/>
  <c r="L8" i="1"/>
  <c r="L9" i="1"/>
  <c r="L10" i="1"/>
  <c r="L11" i="1"/>
  <c r="L2" i="1"/>
  <c r="K3" i="1"/>
  <c r="K4" i="1"/>
  <c r="K5" i="1"/>
  <c r="K6" i="1"/>
  <c r="K7" i="1"/>
  <c r="K8" i="1"/>
  <c r="K9" i="1"/>
  <c r="K10" i="1"/>
  <c r="K11" i="1"/>
  <c r="K2" i="1"/>
  <c r="F12" i="1"/>
  <c r="J3" i="1"/>
  <c r="J4" i="1"/>
  <c r="J5" i="1"/>
  <c r="J6" i="1"/>
  <c r="J7" i="1"/>
  <c r="J8" i="1"/>
  <c r="J9" i="1"/>
  <c r="J10" i="1"/>
  <c r="J11" i="1"/>
  <c r="J2" i="1"/>
  <c r="V38" i="8" l="1"/>
  <c r="U38" i="8"/>
  <c r="T38" i="8"/>
  <c r="S38" i="8"/>
  <c r="AI38" i="8"/>
  <c r="Q38" i="8"/>
  <c r="AK38" i="8" s="1"/>
  <c r="S45" i="8"/>
  <c r="R45" i="8"/>
  <c r="R40" i="8"/>
  <c r="AJ40" i="8" s="1"/>
  <c r="S40" i="8"/>
  <c r="U60" i="8"/>
  <c r="V60" i="8"/>
  <c r="P60" i="8"/>
  <c r="R60" i="8"/>
  <c r="S60" i="8"/>
  <c r="Q60" i="8"/>
  <c r="Q45" i="8"/>
  <c r="AH45" i="8" s="1"/>
  <c r="T40" i="8"/>
  <c r="U40" i="8"/>
  <c r="V40" i="8"/>
  <c r="V45" i="8"/>
  <c r="P40" i="8"/>
  <c r="T45" i="8"/>
  <c r="T41" i="8"/>
  <c r="S41" i="8"/>
  <c r="V41" i="8"/>
  <c r="U41" i="8"/>
  <c r="R41" i="8"/>
  <c r="Q41" i="8"/>
  <c r="U45" i="8"/>
  <c r="T51" i="8"/>
  <c r="S51" i="8"/>
  <c r="Q51" i="8"/>
  <c r="AH51" i="8" s="1"/>
  <c r="V46" i="8"/>
  <c r="R46" i="8"/>
  <c r="AI46" i="8" s="1"/>
  <c r="AI45" i="8"/>
  <c r="V49" i="8"/>
  <c r="U46" i="8"/>
  <c r="R49" i="8"/>
  <c r="AI49" i="8" s="1"/>
  <c r="S46" i="8"/>
  <c r="AJ45" i="8"/>
  <c r="R51" i="8"/>
  <c r="T46" i="8"/>
  <c r="Q46" i="8"/>
  <c r="V51" i="8"/>
  <c r="U51" i="8"/>
  <c r="Q49" i="8"/>
  <c r="AH49" i="8" s="1"/>
  <c r="U49" i="8"/>
  <c r="T49" i="8"/>
  <c r="S49" i="8"/>
  <c r="U37" i="8"/>
  <c r="V37" i="8"/>
  <c r="U54" i="8"/>
  <c r="V54" i="8"/>
  <c r="R56" i="8"/>
  <c r="S56" i="8"/>
  <c r="U56" i="8"/>
  <c r="AH86" i="8"/>
  <c r="V44" i="8"/>
  <c r="S48" i="8"/>
  <c r="R53" i="8"/>
  <c r="S55" i="8"/>
  <c r="P64" i="8"/>
  <c r="Q37" i="8"/>
  <c r="Q64" i="8"/>
  <c r="AK64" i="8" s="1"/>
  <c r="R37" i="8"/>
  <c r="T47" i="8"/>
  <c r="R64" i="8"/>
  <c r="S37" i="8"/>
  <c r="U47" i="8"/>
  <c r="AK47" i="8" s="1"/>
  <c r="Q54" i="8"/>
  <c r="AJ54" i="8" s="1"/>
  <c r="V55" i="8"/>
  <c r="R61" i="8"/>
  <c r="S64" i="8"/>
  <c r="U48" i="8"/>
  <c r="S53" i="8"/>
  <c r="T53" i="8"/>
  <c r="V53" i="8"/>
  <c r="T55" i="8"/>
  <c r="U55" i="8"/>
  <c r="AK55" i="8" s="1"/>
  <c r="T44" i="8"/>
  <c r="V47" i="8"/>
  <c r="S54" i="8"/>
  <c r="T61" i="8"/>
  <c r="T64" i="8"/>
  <c r="Q59" i="8"/>
  <c r="Q63" i="8"/>
  <c r="AH63" i="8" s="1"/>
  <c r="T43" i="8"/>
  <c r="P47" i="8"/>
  <c r="R50" i="8"/>
  <c r="T63" i="8"/>
  <c r="V64" i="8"/>
  <c r="Q62" i="8"/>
  <c r="T52" i="8"/>
  <c r="V52" i="8"/>
  <c r="H67" i="8"/>
  <c r="R47" i="8"/>
  <c r="AJ47" i="8" s="1"/>
  <c r="P48" i="8"/>
  <c r="T50" i="8"/>
  <c r="P53" i="8"/>
  <c r="P55" i="8"/>
  <c r="R58" i="8"/>
  <c r="V63" i="8"/>
  <c r="Q52" i="8"/>
  <c r="AH52" i="8" s="1"/>
  <c r="P37" i="8"/>
  <c r="Q44" i="8"/>
  <c r="S47" i="8"/>
  <c r="R48" i="8"/>
  <c r="Q53" i="8"/>
  <c r="AK53" i="8" s="1"/>
  <c r="P54" i="8"/>
  <c r="R55" i="8"/>
  <c r="AJ55" i="8" s="1"/>
  <c r="P56" i="8"/>
  <c r="T58" i="8"/>
  <c r="S43" i="8"/>
  <c r="R43" i="8"/>
  <c r="P43" i="8"/>
  <c r="AH43" i="8" s="1"/>
  <c r="V43" i="8"/>
  <c r="U43" i="8"/>
  <c r="V42" i="8"/>
  <c r="U42" i="8"/>
  <c r="S42" i="8"/>
  <c r="Q42" i="8"/>
  <c r="P42" i="8"/>
  <c r="Q39" i="8"/>
  <c r="AK39" i="8" s="1"/>
  <c r="P39" i="8"/>
  <c r="V39" i="8"/>
  <c r="T39" i="8"/>
  <c r="S39" i="8"/>
  <c r="R42" i="8"/>
  <c r="R39" i="8"/>
  <c r="T42" i="8"/>
  <c r="R57" i="8"/>
  <c r="T59" i="8"/>
  <c r="T62" i="8"/>
  <c r="R44" i="8"/>
  <c r="V48" i="8"/>
  <c r="P50" i="8"/>
  <c r="R52" i="8"/>
  <c r="T54" i="8"/>
  <c r="V56" i="8"/>
  <c r="S57" i="8"/>
  <c r="P58" i="8"/>
  <c r="U59" i="8"/>
  <c r="P61" i="8"/>
  <c r="U62" i="8"/>
  <c r="R63" i="8"/>
  <c r="S44" i="8"/>
  <c r="Q50" i="8"/>
  <c r="S52" i="8"/>
  <c r="T57" i="8"/>
  <c r="Q58" i="8"/>
  <c r="V59" i="8"/>
  <c r="Q61" i="8"/>
  <c r="V62" i="8"/>
  <c r="S63" i="8"/>
  <c r="U57" i="8"/>
  <c r="U44" i="8"/>
  <c r="Q48" i="8"/>
  <c r="S50" i="8"/>
  <c r="U52" i="8"/>
  <c r="Q56" i="8"/>
  <c r="V57" i="8"/>
  <c r="S58" i="8"/>
  <c r="P59" i="8"/>
  <c r="S61" i="8"/>
  <c r="P62" i="8"/>
  <c r="U63" i="8"/>
  <c r="U50" i="8"/>
  <c r="P57" i="8"/>
  <c r="U58" i="8"/>
  <c r="R59" i="8"/>
  <c r="U61" i="8"/>
  <c r="R62" i="8"/>
  <c r="V78" i="8"/>
  <c r="T78" i="8"/>
  <c r="X89" i="8"/>
  <c r="AK87" i="8"/>
  <c r="P78" i="8"/>
  <c r="Z86" i="8"/>
  <c r="T99" i="8"/>
  <c r="X88" i="8"/>
  <c r="U75" i="8"/>
  <c r="P99" i="8"/>
  <c r="T76" i="8"/>
  <c r="AK89" i="8"/>
  <c r="V75" i="8"/>
  <c r="W88" i="8"/>
  <c r="V97" i="8"/>
  <c r="AI89" i="8"/>
  <c r="S76" i="8"/>
  <c r="AJ86" i="8"/>
  <c r="AH87" i="8"/>
  <c r="Y87" i="8"/>
  <c r="H81" i="8"/>
  <c r="T92" i="8"/>
  <c r="M100" i="8" s="1"/>
  <c r="T100" i="8" s="1"/>
  <c r="U99" i="8"/>
  <c r="AH88" i="8"/>
  <c r="P72" i="8"/>
  <c r="U92" i="8"/>
  <c r="N100" i="8" s="1"/>
  <c r="U100" i="8" s="1"/>
  <c r="Z87" i="8"/>
  <c r="W89" i="8"/>
  <c r="AJ89" i="8"/>
  <c r="Q72" i="8"/>
  <c r="R76" i="8"/>
  <c r="AJ76" i="8" s="1"/>
  <c r="U78" i="8"/>
  <c r="AC86" i="8"/>
  <c r="AA87" i="8"/>
  <c r="Y88" i="8"/>
  <c r="X87" i="8"/>
  <c r="R72" i="8"/>
  <c r="P92" i="8"/>
  <c r="I100" i="8" s="1"/>
  <c r="P100" i="8" s="1"/>
  <c r="V76" i="8"/>
  <c r="AK88" i="8"/>
  <c r="Y86" i="8"/>
  <c r="W87" i="8"/>
  <c r="AC88" i="8"/>
  <c r="T97" i="8"/>
  <c r="V99" i="8"/>
  <c r="T72" i="8"/>
  <c r="AI86" i="8"/>
  <c r="R97" i="8"/>
  <c r="AJ97" i="8" s="1"/>
  <c r="Q92" i="8"/>
  <c r="AB87" i="8"/>
  <c r="AA89" i="8"/>
  <c r="S97" i="8"/>
  <c r="S92" i="8"/>
  <c r="L100" i="8" s="1"/>
  <c r="S100" i="8" s="1"/>
  <c r="AJ87" i="8"/>
  <c r="Z88" i="8"/>
  <c r="AC89" i="8"/>
  <c r="U97" i="8"/>
  <c r="AK97" i="8" s="1"/>
  <c r="P77" i="8"/>
  <c r="X86" i="8"/>
  <c r="AB88" i="8"/>
  <c r="Q98" i="8"/>
  <c r="S72" i="8"/>
  <c r="P75" i="8"/>
  <c r="U76" i="8"/>
  <c r="R77" i="8"/>
  <c r="AK86" i="8"/>
  <c r="AI87" i="8"/>
  <c r="R98" i="8"/>
  <c r="AC87" i="8"/>
  <c r="R92" i="8"/>
  <c r="V92" i="8"/>
  <c r="O100" i="8" s="1"/>
  <c r="V100" i="8" s="1"/>
  <c r="AB89" i="8"/>
  <c r="U72" i="8"/>
  <c r="R75" i="8"/>
  <c r="T77" i="8"/>
  <c r="Q78" i="8"/>
  <c r="AA86" i="8"/>
  <c r="AI88" i="8"/>
  <c r="T98" i="8"/>
  <c r="Q99" i="8"/>
  <c r="Y89" i="8"/>
  <c r="P98" i="8"/>
  <c r="Q77" i="8"/>
  <c r="Z89" i="8"/>
  <c r="Q75" i="8"/>
  <c r="S77" i="8"/>
  <c r="V72" i="8"/>
  <c r="S75" i="8"/>
  <c r="P76" i="8"/>
  <c r="U77" i="8"/>
  <c r="R78" i="8"/>
  <c r="AB86" i="8"/>
  <c r="AJ88" i="8"/>
  <c r="AH89" i="8"/>
  <c r="P97" i="8"/>
  <c r="AH97" i="8" s="1"/>
  <c r="U98" i="8"/>
  <c r="R99" i="8"/>
  <c r="W86" i="8"/>
  <c r="AA88" i="8"/>
  <c r="S98" i="8"/>
  <c r="Y89" i="6"/>
  <c r="S111" i="8"/>
  <c r="U111" i="8"/>
  <c r="X89" i="6"/>
  <c r="Y82" i="6"/>
  <c r="R111" i="8"/>
  <c r="Q111" i="8"/>
  <c r="P111" i="8"/>
  <c r="V111" i="8"/>
  <c r="V108" i="8"/>
  <c r="Q128" i="8"/>
  <c r="AH128" i="8" s="1"/>
  <c r="P174" i="8"/>
  <c r="R123" i="8"/>
  <c r="Q156" i="8"/>
  <c r="AH156" i="8" s="1"/>
  <c r="T125" i="8"/>
  <c r="Q181" i="8"/>
  <c r="V121" i="8"/>
  <c r="V158" i="8"/>
  <c r="T20" i="8"/>
  <c r="R156" i="8"/>
  <c r="P123" i="8"/>
  <c r="Q124" i="8"/>
  <c r="R129" i="8"/>
  <c r="U181" i="8"/>
  <c r="R108" i="8"/>
  <c r="V181" i="8"/>
  <c r="R172" i="8"/>
  <c r="R128" i="8"/>
  <c r="AI128" i="8" s="1"/>
  <c r="Q163" i="8"/>
  <c r="Q174" i="8"/>
  <c r="T163" i="8"/>
  <c r="P110" i="8"/>
  <c r="S123" i="8"/>
  <c r="T128" i="8"/>
  <c r="P137" i="8"/>
  <c r="AH137" i="8" s="1"/>
  <c r="T142" i="8"/>
  <c r="S177" i="8"/>
  <c r="Q185" i="8"/>
  <c r="P122" i="8"/>
  <c r="T123" i="8"/>
  <c r="Q127" i="8"/>
  <c r="U128" i="8"/>
  <c r="V142" i="8"/>
  <c r="R161" i="8"/>
  <c r="T164" i="8"/>
  <c r="Q175" i="8"/>
  <c r="T177" i="8"/>
  <c r="P160" i="8"/>
  <c r="S122" i="8"/>
  <c r="U123" i="8"/>
  <c r="U127" i="8"/>
  <c r="V128" i="8"/>
  <c r="P158" i="8"/>
  <c r="S161" i="8"/>
  <c r="R175" i="8"/>
  <c r="V177" i="8"/>
  <c r="R186" i="8"/>
  <c r="Q177" i="8"/>
  <c r="AK177" i="8" s="1"/>
  <c r="P108" i="8"/>
  <c r="U122" i="8"/>
  <c r="V127" i="8"/>
  <c r="T138" i="8"/>
  <c r="Q158" i="8"/>
  <c r="T175" i="8"/>
  <c r="S186" i="8"/>
  <c r="V9" i="8"/>
  <c r="V122" i="8"/>
  <c r="V175" i="8"/>
  <c r="R29" i="8"/>
  <c r="AI29" i="8" s="1"/>
  <c r="AK25" i="8"/>
  <c r="P13" i="8"/>
  <c r="P19" i="8"/>
  <c r="R17" i="8"/>
  <c r="AI17" i="8" s="1"/>
  <c r="R19" i="8"/>
  <c r="S19" i="8"/>
  <c r="T10" i="8"/>
  <c r="Q13" i="8"/>
  <c r="T14" i="8"/>
  <c r="S10" i="8"/>
  <c r="P10" i="8"/>
  <c r="R13" i="8"/>
  <c r="R10" i="8"/>
  <c r="V13" i="8"/>
  <c r="R14" i="8"/>
  <c r="AI14" i="8" s="1"/>
  <c r="T19" i="8"/>
  <c r="Q10" i="8"/>
  <c r="S7" i="8"/>
  <c r="V20" i="8"/>
  <c r="U12" i="8"/>
  <c r="AI25" i="8"/>
  <c r="V10" i="8"/>
  <c r="V8" i="8"/>
  <c r="V21" i="8"/>
  <c r="H103" i="8"/>
  <c r="T8" i="8"/>
  <c r="T12" i="8"/>
  <c r="AH25" i="8"/>
  <c r="U20" i="8"/>
  <c r="S112" i="8"/>
  <c r="S125" i="8"/>
  <c r="V140" i="8"/>
  <c r="R164" i="8"/>
  <c r="V6" i="8"/>
  <c r="Q110" i="8"/>
  <c r="V125" i="8"/>
  <c r="U138" i="8"/>
  <c r="P148" i="8"/>
  <c r="S156" i="8"/>
  <c r="R158" i="8"/>
  <c r="P159" i="8"/>
  <c r="R160" i="8"/>
  <c r="V164" i="8"/>
  <c r="S174" i="8"/>
  <c r="R185" i="8"/>
  <c r="R110" i="8"/>
  <c r="V138" i="8"/>
  <c r="Q148" i="8"/>
  <c r="T156" i="8"/>
  <c r="S158" i="8"/>
  <c r="Q159" i="8"/>
  <c r="U160" i="8"/>
  <c r="U174" i="8"/>
  <c r="V176" i="8"/>
  <c r="P181" i="8"/>
  <c r="T185" i="8"/>
  <c r="U110" i="8"/>
  <c r="R148" i="8"/>
  <c r="V156" i="8"/>
  <c r="T158" i="8"/>
  <c r="R159" i="8"/>
  <c r="V160" i="8"/>
  <c r="V174" i="8"/>
  <c r="V185" i="8"/>
  <c r="Q7" i="8"/>
  <c r="V110" i="8"/>
  <c r="Q123" i="8"/>
  <c r="U124" i="8"/>
  <c r="P127" i="8"/>
  <c r="S128" i="8"/>
  <c r="U142" i="8"/>
  <c r="S148" i="8"/>
  <c r="S159" i="8"/>
  <c r="U163" i="8"/>
  <c r="S172" i="8"/>
  <c r="P177" i="8"/>
  <c r="S181" i="8"/>
  <c r="U148" i="8"/>
  <c r="U159" i="8"/>
  <c r="H116" i="8"/>
  <c r="Q164" i="8"/>
  <c r="T13" i="8"/>
  <c r="Q29" i="8"/>
  <c r="P27" i="8"/>
  <c r="AI27" i="8" s="1"/>
  <c r="V12" i="8"/>
  <c r="S29" i="8"/>
  <c r="T4" i="8"/>
  <c r="Q15" i="8"/>
  <c r="P22" i="8"/>
  <c r="P8" i="8"/>
  <c r="R9" i="8"/>
  <c r="AJ9" i="8" s="1"/>
  <c r="Q27" i="8"/>
  <c r="AJ27" i="8" s="1"/>
  <c r="P28" i="8"/>
  <c r="T29" i="8"/>
  <c r="V19" i="8"/>
  <c r="Q22" i="8"/>
  <c r="R24" i="8"/>
  <c r="Q8" i="8"/>
  <c r="S9" i="8"/>
  <c r="T27" i="8"/>
  <c r="U28" i="8"/>
  <c r="U29" i="8"/>
  <c r="P21" i="8"/>
  <c r="R22" i="8"/>
  <c r="S24" i="8"/>
  <c r="R8" i="8"/>
  <c r="AI8" i="8" s="1"/>
  <c r="U9" i="8"/>
  <c r="AK9" i="8" s="1"/>
  <c r="V27" i="8"/>
  <c r="V28" i="8"/>
  <c r="V29" i="8"/>
  <c r="Q14" i="8"/>
  <c r="AH14" i="8" s="1"/>
  <c r="S21" i="8"/>
  <c r="T22" i="8"/>
  <c r="T24" i="8"/>
  <c r="T21" i="8"/>
  <c r="U22" i="8"/>
  <c r="P7" i="8"/>
  <c r="U8" i="8"/>
  <c r="S12" i="8"/>
  <c r="S13" i="8"/>
  <c r="S14" i="8"/>
  <c r="Q19" i="8"/>
  <c r="S20" i="8"/>
  <c r="S18" i="8"/>
  <c r="T18" i="8"/>
  <c r="T7" i="8"/>
  <c r="Q5" i="8"/>
  <c r="R5" i="8"/>
  <c r="P5" i="8"/>
  <c r="T5" i="8"/>
  <c r="U5" i="8"/>
  <c r="AB38" i="8" s="1"/>
  <c r="V5" i="8"/>
  <c r="S16" i="8"/>
  <c r="T16" i="8"/>
  <c r="U16" i="8"/>
  <c r="V16" i="8"/>
  <c r="P26" i="8"/>
  <c r="P11" i="8"/>
  <c r="V11" i="8"/>
  <c r="P6" i="8"/>
  <c r="W38" i="8" s="1"/>
  <c r="U18" i="8"/>
  <c r="R7" i="8"/>
  <c r="T9" i="8"/>
  <c r="Q26" i="8"/>
  <c r="Q11" i="8"/>
  <c r="Q6" i="8"/>
  <c r="AK6" i="8" s="1"/>
  <c r="V18" i="8"/>
  <c r="R26" i="8"/>
  <c r="R11" i="8"/>
  <c r="S11" i="8"/>
  <c r="S6" i="8"/>
  <c r="P18" i="8"/>
  <c r="AI18" i="8" s="1"/>
  <c r="U7" i="8"/>
  <c r="T26" i="8"/>
  <c r="T11" i="8"/>
  <c r="R6" i="8"/>
  <c r="S26" i="8"/>
  <c r="H32" i="8"/>
  <c r="T6" i="8"/>
  <c r="Q18" i="8"/>
  <c r="P9" i="8"/>
  <c r="U26" i="8"/>
  <c r="U11" i="8"/>
  <c r="U27" i="8"/>
  <c r="S27" i="8"/>
  <c r="V17" i="8"/>
  <c r="U17" i="8"/>
  <c r="T17" i="8"/>
  <c r="S17" i="8"/>
  <c r="Q17" i="8"/>
  <c r="S4" i="8"/>
  <c r="Z38" i="8" s="1"/>
  <c r="R4" i="8"/>
  <c r="Y38" i="8" s="1"/>
  <c r="Q4" i="8"/>
  <c r="P4" i="8"/>
  <c r="V4" i="8"/>
  <c r="AC38" i="8" s="1"/>
  <c r="U15" i="8"/>
  <c r="T15" i="8"/>
  <c r="S15" i="8"/>
  <c r="R15" i="8"/>
  <c r="P15" i="8"/>
  <c r="AJ25" i="8"/>
  <c r="T113" i="8"/>
  <c r="S113" i="8"/>
  <c r="Q113" i="8"/>
  <c r="P113" i="8"/>
  <c r="P23" i="8"/>
  <c r="AI23" i="8" s="1"/>
  <c r="T23" i="8"/>
  <c r="S23" i="8"/>
  <c r="V126" i="8"/>
  <c r="U126" i="8"/>
  <c r="R126" i="8"/>
  <c r="Q126" i="8"/>
  <c r="Q23" i="8"/>
  <c r="AJ23" i="8" s="1"/>
  <c r="R112" i="8"/>
  <c r="Q112" i="8"/>
  <c r="T112" i="8"/>
  <c r="U113" i="8"/>
  <c r="P126" i="8"/>
  <c r="R173" i="8"/>
  <c r="Q173" i="8"/>
  <c r="P173" i="8"/>
  <c r="H189" i="8"/>
  <c r="V173" i="8"/>
  <c r="U173" i="8"/>
  <c r="T173" i="8"/>
  <c r="S173" i="8"/>
  <c r="V109" i="8"/>
  <c r="R109" i="8"/>
  <c r="Q109" i="8"/>
  <c r="V113" i="8"/>
  <c r="S126" i="8"/>
  <c r="Q28" i="8"/>
  <c r="U14" i="8"/>
  <c r="U23" i="8"/>
  <c r="P109" i="8"/>
  <c r="T126" i="8"/>
  <c r="P12" i="8"/>
  <c r="R28" i="8"/>
  <c r="V14" i="8"/>
  <c r="P16" i="8"/>
  <c r="AI16" i="8" s="1"/>
  <c r="P20" i="8"/>
  <c r="V23" i="8"/>
  <c r="U24" i="8"/>
  <c r="Q24" i="8"/>
  <c r="P24" i="8"/>
  <c r="S109" i="8"/>
  <c r="U112" i="8"/>
  <c r="R141" i="8"/>
  <c r="V141" i="8"/>
  <c r="U141" i="8"/>
  <c r="T141" i="8"/>
  <c r="S141" i="8"/>
  <c r="Q141" i="8"/>
  <c r="Q12" i="8"/>
  <c r="AJ12" i="8" s="1"/>
  <c r="S28" i="8"/>
  <c r="Q16" i="8"/>
  <c r="AJ16" i="8" s="1"/>
  <c r="Q20" i="8"/>
  <c r="T109" i="8"/>
  <c r="V112" i="8"/>
  <c r="U121" i="8"/>
  <c r="T121" i="8"/>
  <c r="H132" i="8"/>
  <c r="R121" i="8"/>
  <c r="Q121" i="8"/>
  <c r="T124" i="8"/>
  <c r="S124" i="8"/>
  <c r="R124" i="8"/>
  <c r="P139" i="8"/>
  <c r="T139" i="8"/>
  <c r="S139" i="8"/>
  <c r="R139" i="8"/>
  <c r="Q139" i="8"/>
  <c r="U139" i="8"/>
  <c r="R21" i="8"/>
  <c r="Q21" i="8"/>
  <c r="AK21" i="8" s="1"/>
  <c r="Q108" i="8"/>
  <c r="U108" i="8"/>
  <c r="T108" i="8"/>
  <c r="U109" i="8"/>
  <c r="P121" i="8"/>
  <c r="P124" i="8"/>
  <c r="V139" i="8"/>
  <c r="V22" i="8"/>
  <c r="Q129" i="8"/>
  <c r="U129" i="8"/>
  <c r="T129" i="8"/>
  <c r="S129" i="8"/>
  <c r="Q125" i="8"/>
  <c r="AJ125" i="8" s="1"/>
  <c r="P125" i="8"/>
  <c r="AI125" i="8" s="1"/>
  <c r="P129" i="8"/>
  <c r="Q140" i="8"/>
  <c r="U140" i="8"/>
  <c r="T140" i="8"/>
  <c r="S140" i="8"/>
  <c r="R140" i="8"/>
  <c r="R162" i="8"/>
  <c r="Q162" i="8"/>
  <c r="V162" i="8"/>
  <c r="U162" i="8"/>
  <c r="T162" i="8"/>
  <c r="S162" i="8"/>
  <c r="S110" i="8"/>
  <c r="R122" i="8"/>
  <c r="Q122" i="8"/>
  <c r="U125" i="8"/>
  <c r="S127" i="8"/>
  <c r="R127" i="8"/>
  <c r="R137" i="8"/>
  <c r="H151" i="8"/>
  <c r="V137" i="8"/>
  <c r="U137" i="8"/>
  <c r="T137" i="8"/>
  <c r="S137" i="8"/>
  <c r="Q157" i="8"/>
  <c r="P157" i="8"/>
  <c r="H167" i="8"/>
  <c r="U157" i="8"/>
  <c r="T157" i="8"/>
  <c r="S157" i="8"/>
  <c r="R157" i="8"/>
  <c r="P138" i="8"/>
  <c r="P142" i="8"/>
  <c r="T148" i="8"/>
  <c r="U156" i="8"/>
  <c r="T159" i="8"/>
  <c r="Q160" i="8"/>
  <c r="V161" i="8"/>
  <c r="P163" i="8"/>
  <c r="U164" i="8"/>
  <c r="V172" i="8"/>
  <c r="T174" i="8"/>
  <c r="U175" i="8"/>
  <c r="R176" i="8"/>
  <c r="T181" i="8"/>
  <c r="U185" i="8"/>
  <c r="V186" i="8"/>
  <c r="Q138" i="8"/>
  <c r="Q142" i="8"/>
  <c r="S176" i="8"/>
  <c r="R138" i="8"/>
  <c r="R142" i="8"/>
  <c r="S160" i="8"/>
  <c r="P161" i="8"/>
  <c r="R163" i="8"/>
  <c r="P172" i="8"/>
  <c r="T176" i="8"/>
  <c r="P186" i="8"/>
  <c r="Q161" i="8"/>
  <c r="AK161" i="8" s="1"/>
  <c r="S163" i="8"/>
  <c r="P164" i="8"/>
  <c r="Q172" i="8"/>
  <c r="AK172" i="8" s="1"/>
  <c r="P175" i="8"/>
  <c r="U176" i="8"/>
  <c r="R177" i="8"/>
  <c r="P185" i="8"/>
  <c r="Q186" i="8"/>
  <c r="T161" i="8"/>
  <c r="T172" i="8"/>
  <c r="P176" i="8"/>
  <c r="AH176" i="8" s="1"/>
  <c r="T186" i="8"/>
  <c r="X34" i="6"/>
  <c r="Y85" i="6"/>
  <c r="S85" i="6"/>
  <c r="U19" i="6"/>
  <c r="Y90" i="6"/>
  <c r="U11" i="6"/>
  <c r="W89" i="6"/>
  <c r="S89" i="6"/>
  <c r="V135" i="7"/>
  <c r="Q140" i="7"/>
  <c r="U140" i="7"/>
  <c r="Q123" i="7"/>
  <c r="R123" i="7"/>
  <c r="Q149" i="7"/>
  <c r="R135" i="7"/>
  <c r="T139" i="7"/>
  <c r="R149" i="7"/>
  <c r="R139" i="7"/>
  <c r="T135" i="7"/>
  <c r="T149" i="7"/>
  <c r="U119" i="7"/>
  <c r="V119" i="7"/>
  <c r="U135" i="7"/>
  <c r="Q139" i="7"/>
  <c r="V140" i="7"/>
  <c r="P149" i="7"/>
  <c r="P119" i="7"/>
  <c r="R119" i="7"/>
  <c r="R137" i="7"/>
  <c r="V139" i="7"/>
  <c r="T144" i="7"/>
  <c r="U149" i="7"/>
  <c r="R144" i="7"/>
  <c r="Q119" i="7"/>
  <c r="S122" i="7"/>
  <c r="U139" i="7"/>
  <c r="S144" i="7"/>
  <c r="T119" i="7"/>
  <c r="P123" i="7"/>
  <c r="Q135" i="7"/>
  <c r="V137" i="7"/>
  <c r="V144" i="7"/>
  <c r="V149" i="7"/>
  <c r="S101" i="7"/>
  <c r="V102" i="7"/>
  <c r="P101" i="7"/>
  <c r="Q101" i="7"/>
  <c r="R127" i="7"/>
  <c r="P127" i="7"/>
  <c r="Q136" i="7"/>
  <c r="P103" i="7"/>
  <c r="R120" i="7"/>
  <c r="AI120" i="7" s="1"/>
  <c r="T123" i="7"/>
  <c r="R125" i="7"/>
  <c r="AJ125" i="7" s="1"/>
  <c r="S138" i="7"/>
  <c r="V100" i="7"/>
  <c r="R102" i="7"/>
  <c r="Q103" i="7"/>
  <c r="U105" i="7"/>
  <c r="V111" i="7"/>
  <c r="S120" i="7"/>
  <c r="V121" i="7"/>
  <c r="U123" i="7"/>
  <c r="Q124" i="7"/>
  <c r="S125" i="7"/>
  <c r="T127" i="7"/>
  <c r="V136" i="7"/>
  <c r="Q127" i="7"/>
  <c r="P102" i="7"/>
  <c r="T105" i="7"/>
  <c r="U136" i="7"/>
  <c r="S102" i="7"/>
  <c r="R103" i="7"/>
  <c r="U120" i="7"/>
  <c r="V123" i="7"/>
  <c r="R124" i="7"/>
  <c r="V125" i="7"/>
  <c r="U127" i="7"/>
  <c r="P135" i="7"/>
  <c r="P139" i="7"/>
  <c r="P144" i="7"/>
  <c r="Q120" i="7"/>
  <c r="R136" i="7"/>
  <c r="R121" i="7"/>
  <c r="T102" i="7"/>
  <c r="S103" i="7"/>
  <c r="V120" i="7"/>
  <c r="U124" i="7"/>
  <c r="V127" i="7"/>
  <c r="U102" i="7"/>
  <c r="U103" i="7"/>
  <c r="V124" i="7"/>
  <c r="T138" i="7"/>
  <c r="P148" i="7"/>
  <c r="S136" i="7"/>
  <c r="P137" i="7"/>
  <c r="U138" i="7"/>
  <c r="Q148" i="7"/>
  <c r="T136" i="7"/>
  <c r="Q137" i="7"/>
  <c r="V138" i="7"/>
  <c r="P140" i="7"/>
  <c r="U144" i="7"/>
  <c r="R148" i="7"/>
  <c r="S137" i="7"/>
  <c r="P138" i="7"/>
  <c r="R140" i="7"/>
  <c r="T148" i="7"/>
  <c r="S148" i="7"/>
  <c r="T137" i="7"/>
  <c r="Q138" i="7"/>
  <c r="AJ138" i="7" s="1"/>
  <c r="S140" i="7"/>
  <c r="U148" i="7"/>
  <c r="H152" i="7"/>
  <c r="T122" i="7"/>
  <c r="P126" i="7"/>
  <c r="P121" i="7"/>
  <c r="U122" i="7"/>
  <c r="T125" i="7"/>
  <c r="Q126" i="7"/>
  <c r="T120" i="7"/>
  <c r="Q121" i="7"/>
  <c r="V122" i="7"/>
  <c r="P124" i="7"/>
  <c r="U125" i="7"/>
  <c r="R126" i="7"/>
  <c r="Q122" i="7"/>
  <c r="AJ122" i="7" s="1"/>
  <c r="S124" i="7"/>
  <c r="P125" i="7"/>
  <c r="U126" i="7"/>
  <c r="H130" i="7"/>
  <c r="S126" i="7"/>
  <c r="S121" i="7"/>
  <c r="P122" i="7"/>
  <c r="T126" i="7"/>
  <c r="T121" i="7"/>
  <c r="P104" i="7"/>
  <c r="P100" i="7"/>
  <c r="R101" i="7"/>
  <c r="T103" i="7"/>
  <c r="Q104" i="7"/>
  <c r="V105" i="7"/>
  <c r="P111" i="7"/>
  <c r="R100" i="7"/>
  <c r="T101" i="7"/>
  <c r="S104" i="7"/>
  <c r="P105" i="7"/>
  <c r="R111" i="7"/>
  <c r="H114" i="7"/>
  <c r="S100" i="7"/>
  <c r="U101" i="7"/>
  <c r="T104" i="7"/>
  <c r="Q105" i="7"/>
  <c r="S111" i="7"/>
  <c r="Q111" i="7"/>
  <c r="AK111" i="7" s="1"/>
  <c r="T100" i="7"/>
  <c r="U104" i="7"/>
  <c r="R105" i="7"/>
  <c r="T111" i="7"/>
  <c r="Q100" i="7"/>
  <c r="R104" i="7"/>
  <c r="R38" i="7"/>
  <c r="V38" i="7"/>
  <c r="S38" i="7"/>
  <c r="V37" i="7"/>
  <c r="U37" i="7"/>
  <c r="P37" i="7"/>
  <c r="AI37" i="7" s="1"/>
  <c r="U38" i="7"/>
  <c r="Q37" i="7"/>
  <c r="Q38" i="7"/>
  <c r="AJ38" i="7" s="1"/>
  <c r="T37" i="7"/>
  <c r="P38" i="7"/>
  <c r="S37" i="7"/>
  <c r="AI24" i="7"/>
  <c r="T11" i="7"/>
  <c r="U11" i="7"/>
  <c r="P11" i="7"/>
  <c r="R11" i="7"/>
  <c r="S11" i="7"/>
  <c r="AH24" i="7"/>
  <c r="AK49" i="7"/>
  <c r="Q11" i="7"/>
  <c r="AJ49" i="7"/>
  <c r="AH51" i="7"/>
  <c r="AH49" i="7"/>
  <c r="V15" i="7"/>
  <c r="U15" i="7"/>
  <c r="T15" i="7"/>
  <c r="S15" i="7"/>
  <c r="R15" i="7"/>
  <c r="Q15" i="7"/>
  <c r="AK50" i="7"/>
  <c r="AK24" i="7"/>
  <c r="AH52" i="7"/>
  <c r="AH50" i="7"/>
  <c r="AI51" i="7"/>
  <c r="AI52" i="7"/>
  <c r="AI50" i="7"/>
  <c r="AK51" i="7"/>
  <c r="AK52" i="7"/>
  <c r="AJ24" i="7"/>
  <c r="AI49" i="7"/>
  <c r="AJ51" i="7"/>
  <c r="AJ52" i="7"/>
  <c r="AJ50" i="7"/>
  <c r="P16" i="7"/>
  <c r="Q16" i="7"/>
  <c r="T16" i="7"/>
  <c r="V16" i="7"/>
  <c r="H79" i="7"/>
  <c r="P39" i="7"/>
  <c r="AI39" i="7" s="1"/>
  <c r="H31" i="7"/>
  <c r="U16" i="7"/>
  <c r="R16" i="7"/>
  <c r="P17" i="7"/>
  <c r="H66" i="7"/>
  <c r="H95" i="7"/>
  <c r="H44" i="7"/>
  <c r="V84" i="7"/>
  <c r="U73" i="7"/>
  <c r="R84" i="7"/>
  <c r="T73" i="7"/>
  <c r="V61" i="7"/>
  <c r="Y49" i="7"/>
  <c r="T61" i="7"/>
  <c r="AA52" i="7"/>
  <c r="U91" i="7"/>
  <c r="V86" i="7"/>
  <c r="V39" i="7"/>
  <c r="AB50" i="7"/>
  <c r="AC51" i="7"/>
  <c r="R41" i="7"/>
  <c r="V55" i="7"/>
  <c r="O63" i="7" s="1"/>
  <c r="V63" i="7" s="1"/>
  <c r="AC50" i="7"/>
  <c r="W52" i="7"/>
  <c r="P72" i="7"/>
  <c r="T16" i="6"/>
  <c r="W85" i="6"/>
  <c r="V41" i="7"/>
  <c r="W51" i="7"/>
  <c r="X52" i="7"/>
  <c r="R72" i="7"/>
  <c r="U86" i="7"/>
  <c r="Q91" i="7"/>
  <c r="AA50" i="7"/>
  <c r="Y13" i="6"/>
  <c r="X88" i="6"/>
  <c r="S72" i="7"/>
  <c r="W88" i="6"/>
  <c r="Y52" i="7"/>
  <c r="T72" i="7"/>
  <c r="V91" i="7"/>
  <c r="AB47" i="6"/>
  <c r="AD49" i="6"/>
  <c r="T8" i="6"/>
  <c r="T88" i="6"/>
  <c r="S84" i="6"/>
  <c r="T39" i="7"/>
  <c r="Z51" i="7"/>
  <c r="P84" i="7"/>
  <c r="U87" i="7"/>
  <c r="X37" i="6"/>
  <c r="AD48" i="6"/>
  <c r="S70" i="6"/>
  <c r="Y37" i="6"/>
  <c r="AB50" i="6"/>
  <c r="T14" i="6"/>
  <c r="W49" i="7"/>
  <c r="AA51" i="7"/>
  <c r="P76" i="7"/>
  <c r="P90" i="7"/>
  <c r="AI90" i="7" s="1"/>
  <c r="AF48" i="6"/>
  <c r="Y70" i="6"/>
  <c r="X49" i="7"/>
  <c r="AC49" i="7"/>
  <c r="W50" i="7"/>
  <c r="AB51" i="7"/>
  <c r="Z52" i="7"/>
  <c r="Q60" i="7"/>
  <c r="R74" i="7"/>
  <c r="T76" i="7"/>
  <c r="P86" i="7"/>
  <c r="AI86" i="7" s="1"/>
  <c r="S88" i="7"/>
  <c r="T90" i="7"/>
  <c r="W20" i="6"/>
  <c r="T55" i="7"/>
  <c r="M63" i="7" s="1"/>
  <c r="T63" i="7" s="1"/>
  <c r="Y50" i="7"/>
  <c r="Y51" i="7"/>
  <c r="AC52" i="7"/>
  <c r="Q73" i="7"/>
  <c r="V74" i="7"/>
  <c r="S86" i="7"/>
  <c r="S87" i="7"/>
  <c r="V88" i="7"/>
  <c r="X72" i="6"/>
  <c r="U20" i="6"/>
  <c r="W8" i="6"/>
  <c r="V86" i="6"/>
  <c r="P41" i="7"/>
  <c r="AB49" i="7"/>
  <c r="Z50" i="7"/>
  <c r="R61" i="7"/>
  <c r="S73" i="7"/>
  <c r="T86" i="7"/>
  <c r="T87" i="7"/>
  <c r="V53" i="6"/>
  <c r="O61" i="6" s="1"/>
  <c r="V61" i="6" s="1"/>
  <c r="W6" i="6"/>
  <c r="U70" i="6"/>
  <c r="X24" i="6"/>
  <c r="AA49" i="7"/>
  <c r="R88" i="7"/>
  <c r="V24" i="6"/>
  <c r="Y53" i="6"/>
  <c r="R61" i="6" s="1"/>
  <c r="Y61" i="6" s="1"/>
  <c r="Z49" i="6"/>
  <c r="X23" i="6"/>
  <c r="U12" i="6"/>
  <c r="W87" i="6"/>
  <c r="Q40" i="7"/>
  <c r="R55" i="7"/>
  <c r="S60" i="7"/>
  <c r="T74" i="7"/>
  <c r="V76" i="7"/>
  <c r="Q86" i="7"/>
  <c r="Q87" i="7"/>
  <c r="T88" i="7"/>
  <c r="U90" i="7"/>
  <c r="R92" i="7"/>
  <c r="S39" i="6"/>
  <c r="V71" i="6"/>
  <c r="V22" i="6"/>
  <c r="S12" i="6"/>
  <c r="T89" i="6"/>
  <c r="V87" i="6"/>
  <c r="T84" i="6"/>
  <c r="U40" i="7"/>
  <c r="S55" i="7"/>
  <c r="L63" i="7" s="1"/>
  <c r="S63" i="7" s="1"/>
  <c r="X50" i="7"/>
  <c r="AB52" i="7"/>
  <c r="U60" i="7"/>
  <c r="P73" i="7"/>
  <c r="U74" i="7"/>
  <c r="R87" i="7"/>
  <c r="U88" i="7"/>
  <c r="V90" i="7"/>
  <c r="V92" i="7"/>
  <c r="P27" i="7"/>
  <c r="P28" i="7"/>
  <c r="Q19" i="7"/>
  <c r="V28" i="7"/>
  <c r="S21" i="7"/>
  <c r="T27" i="7"/>
  <c r="P7" i="7"/>
  <c r="AI7" i="7" s="1"/>
  <c r="P12" i="7"/>
  <c r="AH12" i="7" s="1"/>
  <c r="P6" i="7"/>
  <c r="AI6" i="7" s="1"/>
  <c r="Q9" i="7"/>
  <c r="Q28" i="7"/>
  <c r="S19" i="7"/>
  <c r="Q17" i="7"/>
  <c r="AK17" i="7" s="1"/>
  <c r="Q22" i="7"/>
  <c r="R28" i="7"/>
  <c r="U19" i="7"/>
  <c r="R17" i="7"/>
  <c r="S22" i="7"/>
  <c r="P25" i="7"/>
  <c r="T28" i="7"/>
  <c r="V17" i="7"/>
  <c r="R25" i="7"/>
  <c r="P4" i="7"/>
  <c r="P14" i="7"/>
  <c r="T7" i="7"/>
  <c r="S17" i="7"/>
  <c r="R12" i="7"/>
  <c r="U22" i="7"/>
  <c r="T6" i="7"/>
  <c r="V25" i="7"/>
  <c r="S9" i="7"/>
  <c r="R4" i="7"/>
  <c r="R14" i="7"/>
  <c r="V7" i="7"/>
  <c r="T17" i="7"/>
  <c r="S12" i="7"/>
  <c r="V6" i="7"/>
  <c r="U9" i="7"/>
  <c r="T4" i="7"/>
  <c r="T14" i="7"/>
  <c r="T12" i="7"/>
  <c r="V14" i="7"/>
  <c r="U12" i="7"/>
  <c r="AK12" i="7" s="1"/>
  <c r="Q10" i="7"/>
  <c r="P18" i="7"/>
  <c r="V12" i="7"/>
  <c r="U10" i="7"/>
  <c r="R18" i="7"/>
  <c r="T18" i="7"/>
  <c r="R26" i="7"/>
  <c r="V26" i="7"/>
  <c r="S26" i="7"/>
  <c r="S20" i="7"/>
  <c r="R20" i="7"/>
  <c r="P20" i="7"/>
  <c r="AH20" i="7" s="1"/>
  <c r="V20" i="7"/>
  <c r="T20" i="7"/>
  <c r="Q27" i="7"/>
  <c r="U26" i="7"/>
  <c r="U20" i="7"/>
  <c r="AK20" i="7" s="1"/>
  <c r="Q55" i="7"/>
  <c r="T26" i="7"/>
  <c r="U8" i="7"/>
  <c r="AK8" i="7" s="1"/>
  <c r="T8" i="7"/>
  <c r="R8" i="7"/>
  <c r="P8" i="7"/>
  <c r="AH8" i="7" s="1"/>
  <c r="V8" i="7"/>
  <c r="R27" i="7"/>
  <c r="S8" i="7"/>
  <c r="U55" i="7"/>
  <c r="U71" i="7"/>
  <c r="T71" i="7"/>
  <c r="R71" i="7"/>
  <c r="Q71" i="7"/>
  <c r="P71" i="7"/>
  <c r="V71" i="7"/>
  <c r="Q89" i="7"/>
  <c r="P89" i="7"/>
  <c r="V89" i="7"/>
  <c r="U89" i="7"/>
  <c r="T89" i="7"/>
  <c r="R89" i="7"/>
  <c r="Q23" i="7"/>
  <c r="P23" i="7"/>
  <c r="V23" i="7"/>
  <c r="U23" i="7"/>
  <c r="T23" i="7"/>
  <c r="R23" i="7"/>
  <c r="S27" i="7"/>
  <c r="Q5" i="7"/>
  <c r="P5" i="7"/>
  <c r="V5" i="7"/>
  <c r="T5" i="7"/>
  <c r="R5" i="7"/>
  <c r="S71" i="7"/>
  <c r="Q75" i="7"/>
  <c r="P75" i="7"/>
  <c r="V75" i="7"/>
  <c r="U75" i="7"/>
  <c r="T75" i="7"/>
  <c r="R75" i="7"/>
  <c r="S89" i="7"/>
  <c r="U85" i="7"/>
  <c r="T85" i="7"/>
  <c r="R85" i="7"/>
  <c r="Q85" i="7"/>
  <c r="P85" i="7"/>
  <c r="V85" i="7"/>
  <c r="U13" i="7"/>
  <c r="T13" i="7"/>
  <c r="R13" i="7"/>
  <c r="Q13" i="7"/>
  <c r="P13" i="7"/>
  <c r="V13" i="7"/>
  <c r="U27" i="7"/>
  <c r="P26" i="7"/>
  <c r="U5" i="7"/>
  <c r="S13" i="7"/>
  <c r="S85" i="7"/>
  <c r="Q26" i="7"/>
  <c r="U21" i="7"/>
  <c r="AK21" i="7" s="1"/>
  <c r="T21" i="7"/>
  <c r="R21" i="7"/>
  <c r="P21" i="7"/>
  <c r="AH21" i="7" s="1"/>
  <c r="V21" i="7"/>
  <c r="X51" i="7"/>
  <c r="Q62" i="7"/>
  <c r="P62" i="7"/>
  <c r="V62" i="7"/>
  <c r="U62" i="7"/>
  <c r="T62" i="7"/>
  <c r="R62" i="7"/>
  <c r="U28" i="7"/>
  <c r="P19" i="7"/>
  <c r="Q14" i="7"/>
  <c r="S7" i="7"/>
  <c r="P22" i="7"/>
  <c r="S6" i="7"/>
  <c r="T10" i="7"/>
  <c r="U25" i="7"/>
  <c r="P9" i="7"/>
  <c r="S39" i="7"/>
  <c r="T40" i="7"/>
  <c r="U41" i="7"/>
  <c r="P55" i="7"/>
  <c r="I63" i="7" s="1"/>
  <c r="P63" i="7" s="1"/>
  <c r="P60" i="7"/>
  <c r="Q61" i="7"/>
  <c r="AH61" i="7" s="1"/>
  <c r="Q74" i="7"/>
  <c r="AH74" i="7" s="1"/>
  <c r="S76" i="7"/>
  <c r="U84" i="7"/>
  <c r="P87" i="7"/>
  <c r="Q88" i="7"/>
  <c r="AH88" i="7" s="1"/>
  <c r="S90" i="7"/>
  <c r="T91" i="7"/>
  <c r="U92" i="7"/>
  <c r="Q4" i="7"/>
  <c r="R19" i="7"/>
  <c r="S14" i="7"/>
  <c r="U7" i="7"/>
  <c r="R22" i="7"/>
  <c r="U6" i="7"/>
  <c r="V10" i="7"/>
  <c r="Q18" i="7"/>
  <c r="R9" i="7"/>
  <c r="U39" i="7"/>
  <c r="V40" i="7"/>
  <c r="Z49" i="7"/>
  <c r="R60" i="7"/>
  <c r="S61" i="7"/>
  <c r="Q72" i="7"/>
  <c r="R73" i="7"/>
  <c r="S74" i="7"/>
  <c r="U76" i="7"/>
  <c r="P92" i="7"/>
  <c r="S4" i="7"/>
  <c r="T19" i="7"/>
  <c r="T22" i="7"/>
  <c r="P10" i="7"/>
  <c r="Q25" i="7"/>
  <c r="S18" i="7"/>
  <c r="T9" i="7"/>
  <c r="P40" i="7"/>
  <c r="Q41" i="7"/>
  <c r="T60" i="7"/>
  <c r="U61" i="7"/>
  <c r="Q84" i="7"/>
  <c r="P91" i="7"/>
  <c r="Q92" i="7"/>
  <c r="U4" i="7"/>
  <c r="Q7" i="7"/>
  <c r="AJ7" i="7" s="1"/>
  <c r="Q6" i="7"/>
  <c r="R10" i="7"/>
  <c r="S25" i="7"/>
  <c r="U18" i="7"/>
  <c r="Q39" i="7"/>
  <c r="R40" i="7"/>
  <c r="S41" i="7"/>
  <c r="U72" i="7"/>
  <c r="Q76" i="7"/>
  <c r="S84" i="7"/>
  <c r="Q90" i="7"/>
  <c r="R91" i="7"/>
  <c r="S92" i="7"/>
  <c r="U72" i="6"/>
  <c r="S25" i="6"/>
  <c r="X22" i="6"/>
  <c r="W19" i="6"/>
  <c r="V14" i="6"/>
  <c r="X11" i="6"/>
  <c r="Y6" i="6"/>
  <c r="U89" i="6"/>
  <c r="Y87" i="6"/>
  <c r="V84" i="6"/>
  <c r="W53" i="6"/>
  <c r="P61" i="6" s="1"/>
  <c r="W61" i="6" s="1"/>
  <c r="T22" i="6"/>
  <c r="S11" i="6"/>
  <c r="U34" i="6"/>
  <c r="X53" i="6"/>
  <c r="Q61" i="6" s="1"/>
  <c r="X61" i="6" s="1"/>
  <c r="X60" i="6"/>
  <c r="T73" i="6"/>
  <c r="T24" i="6"/>
  <c r="S22" i="6"/>
  <c r="Y16" i="6"/>
  <c r="Y12" i="6"/>
  <c r="X9" i="6"/>
  <c r="S6" i="6"/>
  <c r="U87" i="6"/>
  <c r="U85" i="6"/>
  <c r="V60" i="6"/>
  <c r="S19" i="6"/>
  <c r="V6" i="6"/>
  <c r="S4" i="6"/>
  <c r="W34" i="6"/>
  <c r="U71" i="6"/>
  <c r="V73" i="6"/>
  <c r="S24" i="6"/>
  <c r="S21" i="6"/>
  <c r="V16" i="6"/>
  <c r="X12" i="6"/>
  <c r="X8" i="6"/>
  <c r="T87" i="6"/>
  <c r="T85" i="6"/>
  <c r="W73" i="6"/>
  <c r="S53" i="6"/>
  <c r="L61" i="6" s="1"/>
  <c r="S61" i="6" s="1"/>
  <c r="T58" i="6"/>
  <c r="T69" i="6"/>
  <c r="T23" i="6"/>
  <c r="Y15" i="6"/>
  <c r="W35" i="6"/>
  <c r="T53" i="6"/>
  <c r="M61" i="6" s="1"/>
  <c r="T61" i="6" s="1"/>
  <c r="V58" i="6"/>
  <c r="T72" i="6"/>
  <c r="Y74" i="6"/>
  <c r="S23" i="6"/>
  <c r="S20" i="6"/>
  <c r="Y14" i="6"/>
  <c r="Y11" i="6"/>
  <c r="W7" i="6"/>
  <c r="U86" i="6"/>
  <c r="X84" i="6"/>
  <c r="S87" i="6"/>
  <c r="AD50" i="6"/>
  <c r="X10" i="6"/>
  <c r="W4" i="6"/>
  <c r="T26" i="6"/>
  <c r="AE48" i="6"/>
  <c r="AE49" i="6"/>
  <c r="AE50" i="6"/>
  <c r="U59" i="6"/>
  <c r="V72" i="6"/>
  <c r="X73" i="6"/>
  <c r="Y20" i="6"/>
  <c r="Y19" i="6"/>
  <c r="Y18" i="6"/>
  <c r="Y17" i="6"/>
  <c r="X16" i="6"/>
  <c r="X15" i="6"/>
  <c r="X14" i="6"/>
  <c r="X13" i="6"/>
  <c r="W12" i="6"/>
  <c r="W11" i="6"/>
  <c r="W10" i="6"/>
  <c r="W9" i="6"/>
  <c r="V8" i="6"/>
  <c r="V7" i="6"/>
  <c r="U6" i="6"/>
  <c r="X90" i="6"/>
  <c r="V88" i="6"/>
  <c r="T86" i="6"/>
  <c r="Y83" i="6"/>
  <c r="X82" i="6"/>
  <c r="X4" i="6"/>
  <c r="U26" i="6"/>
  <c r="V35" i="6"/>
  <c r="AF49" i="6"/>
  <c r="AF50" i="6"/>
  <c r="V59" i="6"/>
  <c r="S69" i="6"/>
  <c r="T71" i="6"/>
  <c r="W72" i="6"/>
  <c r="Y73" i="6"/>
  <c r="Y25" i="6"/>
  <c r="Y24" i="6"/>
  <c r="Y23" i="6"/>
  <c r="Y22" i="6"/>
  <c r="Y21" i="6"/>
  <c r="X20" i="6"/>
  <c r="X19" i="6"/>
  <c r="X18" i="6"/>
  <c r="X17" i="6"/>
  <c r="W16" i="6"/>
  <c r="W15" i="6"/>
  <c r="W14" i="6"/>
  <c r="W13" i="6"/>
  <c r="V12" i="6"/>
  <c r="V11" i="6"/>
  <c r="V10" i="6"/>
  <c r="V9" i="6"/>
  <c r="U8" i="6"/>
  <c r="U7" i="6"/>
  <c r="T6" i="6"/>
  <c r="W90" i="6"/>
  <c r="U88" i="6"/>
  <c r="S86" i="6"/>
  <c r="Y84" i="6"/>
  <c r="X83" i="6"/>
  <c r="W82" i="6"/>
  <c r="Y4" i="6"/>
  <c r="AD47" i="6"/>
  <c r="W59" i="6"/>
  <c r="X21" i="6"/>
  <c r="W18" i="6"/>
  <c r="V15" i="6"/>
  <c r="V13" i="6"/>
  <c r="U10" i="6"/>
  <c r="U9" i="6"/>
  <c r="T7" i="6"/>
  <c r="V90" i="6"/>
  <c r="W83" i="6"/>
  <c r="V82" i="6"/>
  <c r="X25" i="6"/>
  <c r="W17" i="6"/>
  <c r="X35" i="6"/>
  <c r="Z48" i="6"/>
  <c r="Z50" i="6"/>
  <c r="U74" i="6"/>
  <c r="W25" i="6"/>
  <c r="W24" i="6"/>
  <c r="W23" i="6"/>
  <c r="W22" i="6"/>
  <c r="W21" i="6"/>
  <c r="V20" i="6"/>
  <c r="V19" i="6"/>
  <c r="V18" i="6"/>
  <c r="V17" i="6"/>
  <c r="U16" i="6"/>
  <c r="U15" i="6"/>
  <c r="U14" i="6"/>
  <c r="U13" i="6"/>
  <c r="T10" i="6"/>
  <c r="T9" i="6"/>
  <c r="S8" i="6"/>
  <c r="S7" i="6"/>
  <c r="U90" i="6"/>
  <c r="S88" i="6"/>
  <c r="Y86" i="6"/>
  <c r="X85" i="6"/>
  <c r="W84" i="6"/>
  <c r="V83" i="6"/>
  <c r="U82" i="6"/>
  <c r="AA48" i="6"/>
  <c r="AA49" i="6"/>
  <c r="AA50" i="6"/>
  <c r="W74" i="6"/>
  <c r="V25" i="6"/>
  <c r="V23" i="6"/>
  <c r="V21" i="6"/>
  <c r="U18" i="6"/>
  <c r="U17" i="6"/>
  <c r="T15" i="6"/>
  <c r="T13" i="6"/>
  <c r="S10" i="6"/>
  <c r="S9" i="6"/>
  <c r="T90" i="6"/>
  <c r="X86" i="6"/>
  <c r="U83" i="6"/>
  <c r="T82" i="6"/>
  <c r="V26" i="6"/>
  <c r="X3" i="6"/>
  <c r="V34" i="6"/>
  <c r="W37" i="6"/>
  <c r="AB48" i="6"/>
  <c r="AB49" i="6"/>
  <c r="U58" i="6"/>
  <c r="W60" i="6"/>
  <c r="T70" i="6"/>
  <c r="S72" i="6"/>
  <c r="U73" i="6"/>
  <c r="X74" i="6"/>
  <c r="U25" i="6"/>
  <c r="U21" i="6"/>
  <c r="T18" i="6"/>
  <c r="T17" i="6"/>
  <c r="Y7" i="6"/>
  <c r="T83" i="6"/>
  <c r="AC48" i="6"/>
  <c r="AC49" i="6"/>
  <c r="AC50" i="6"/>
  <c r="Y25" i="5"/>
  <c r="U19" i="5"/>
  <c r="W17" i="5"/>
  <c r="V17" i="5"/>
  <c r="X15" i="5"/>
  <c r="W13" i="5"/>
  <c r="U24" i="5"/>
  <c r="V13" i="5"/>
  <c r="T21" i="5"/>
  <c r="S13" i="5"/>
  <c r="V19" i="5"/>
  <c r="X6" i="5"/>
  <c r="W6" i="5"/>
  <c r="T22" i="5"/>
  <c r="V11" i="5"/>
  <c r="U25" i="5"/>
  <c r="S22" i="5"/>
  <c r="Y18" i="5"/>
  <c r="Y16" i="5"/>
  <c r="U13" i="5"/>
  <c r="U11" i="5"/>
  <c r="T6" i="5"/>
  <c r="T25" i="5"/>
  <c r="Y21" i="5"/>
  <c r="X18" i="5"/>
  <c r="V16" i="5"/>
  <c r="T13" i="5"/>
  <c r="T11" i="5"/>
  <c r="S6" i="5"/>
  <c r="S26" i="5"/>
  <c r="W18" i="5"/>
  <c r="T24" i="5"/>
  <c r="Y19" i="5"/>
  <c r="V18" i="5"/>
  <c r="W15" i="5"/>
  <c r="W12" i="5"/>
  <c r="V10" i="5"/>
  <c r="S11" i="5"/>
  <c r="T23" i="5"/>
  <c r="X19" i="5"/>
  <c r="U18" i="5"/>
  <c r="U15" i="5"/>
  <c r="V12" i="5"/>
  <c r="V9" i="5"/>
  <c r="Y22" i="5"/>
  <c r="W19" i="5"/>
  <c r="Y17" i="5"/>
  <c r="X13" i="5"/>
  <c r="T12" i="5"/>
  <c r="Y6" i="5"/>
  <c r="X22" i="5"/>
  <c r="Y11" i="5"/>
  <c r="S20" i="5"/>
  <c r="X14" i="5"/>
  <c r="U8" i="5"/>
  <c r="T7" i="5"/>
  <c r="S23" i="5"/>
  <c r="S21" i="5"/>
  <c r="X16" i="5"/>
  <c r="W14" i="5"/>
  <c r="U10" i="5"/>
  <c r="U9" i="5"/>
  <c r="T8" i="5"/>
  <c r="S7" i="5"/>
  <c r="S25" i="5"/>
  <c r="S24" i="5"/>
  <c r="Y20" i="5"/>
  <c r="X17" i="5"/>
  <c r="W16" i="5"/>
  <c r="V15" i="5"/>
  <c r="V14" i="5"/>
  <c r="U12" i="5"/>
  <c r="T10" i="5"/>
  <c r="T9" i="5"/>
  <c r="S8" i="5"/>
  <c r="W25" i="5"/>
  <c r="W24" i="5"/>
  <c r="V23" i="5"/>
  <c r="V22" i="5"/>
  <c r="V21" i="5"/>
  <c r="U20" i="5"/>
  <c r="T19" i="5"/>
  <c r="T18" i="5"/>
  <c r="T17" i="5"/>
  <c r="S16" i="5"/>
  <c r="Y12" i="5"/>
  <c r="X11" i="5"/>
  <c r="X10" i="5"/>
  <c r="X9" i="5"/>
  <c r="W8" i="5"/>
  <c r="V7" i="5"/>
  <c r="V6" i="5"/>
  <c r="Y23" i="5"/>
  <c r="X20" i="5"/>
  <c r="U14" i="5"/>
  <c r="S10" i="5"/>
  <c r="S9" i="5"/>
  <c r="Y7" i="5"/>
  <c r="Y24" i="5"/>
  <c r="X23" i="5"/>
  <c r="X21" i="5"/>
  <c r="W20" i="5"/>
  <c r="U16" i="5"/>
  <c r="T15" i="5"/>
  <c r="T14" i="5"/>
  <c r="S12" i="5"/>
  <c r="Y8" i="5"/>
  <c r="X7" i="5"/>
  <c r="X25" i="5"/>
  <c r="X24" i="5"/>
  <c r="W23" i="5"/>
  <c r="W22" i="5"/>
  <c r="W21" i="5"/>
  <c r="V20" i="5"/>
  <c r="U17" i="5"/>
  <c r="S15" i="5"/>
  <c r="S14" i="5"/>
  <c r="Y10" i="5"/>
  <c r="Y9" i="5"/>
  <c r="X8" i="5"/>
  <c r="W7" i="5"/>
  <c r="W3" i="6"/>
  <c r="Y38" i="6"/>
  <c r="AC47" i="6"/>
  <c r="U53" i="6"/>
  <c r="N61" i="6" s="1"/>
  <c r="U61" i="6" s="1"/>
  <c r="Y3" i="6"/>
  <c r="W26" i="6"/>
  <c r="Y35" i="6"/>
  <c r="S38" i="6"/>
  <c r="T39" i="6"/>
  <c r="AE47" i="6"/>
  <c r="W58" i="6"/>
  <c r="X59" i="6"/>
  <c r="Y60" i="6"/>
  <c r="U69" i="6"/>
  <c r="V70" i="6"/>
  <c r="W71" i="6"/>
  <c r="X26" i="6"/>
  <c r="Y34" i="6"/>
  <c r="S37" i="6"/>
  <c r="T38" i="6"/>
  <c r="U39" i="6"/>
  <c r="AF47" i="6"/>
  <c r="X58" i="6"/>
  <c r="Y59" i="6"/>
  <c r="V69" i="6"/>
  <c r="W70" i="6"/>
  <c r="X71" i="6"/>
  <c r="S74" i="6"/>
  <c r="S3" i="6"/>
  <c r="T4" i="6"/>
  <c r="Y26" i="6"/>
  <c r="J29" i="6"/>
  <c r="S35" i="6"/>
  <c r="T37" i="6"/>
  <c r="U38" i="6"/>
  <c r="V39" i="6"/>
  <c r="Y58" i="6"/>
  <c r="S60" i="6"/>
  <c r="W69" i="6"/>
  <c r="Y71" i="6"/>
  <c r="T74" i="6"/>
  <c r="T3" i="6"/>
  <c r="U4" i="6"/>
  <c r="S34" i="6"/>
  <c r="T35" i="6"/>
  <c r="U37" i="6"/>
  <c r="V38" i="6"/>
  <c r="W39" i="6"/>
  <c r="Z47" i="6"/>
  <c r="S59" i="6"/>
  <c r="T60" i="6"/>
  <c r="X69" i="6"/>
  <c r="U3" i="6"/>
  <c r="W38" i="6"/>
  <c r="X39" i="6"/>
  <c r="AA47" i="6"/>
  <c r="Y72" i="5"/>
  <c r="V72" i="5"/>
  <c r="U72" i="5"/>
  <c r="T70" i="5"/>
  <c r="Y70" i="5"/>
  <c r="X70" i="5"/>
  <c r="W70" i="5"/>
  <c r="S70" i="5"/>
  <c r="V70" i="5"/>
  <c r="X72" i="5"/>
  <c r="W72" i="5"/>
  <c r="T72" i="5"/>
  <c r="X69" i="5"/>
  <c r="X71" i="5"/>
  <c r="Y71" i="5"/>
  <c r="W69" i="5"/>
  <c r="Y73" i="5"/>
  <c r="T69" i="5"/>
  <c r="U71" i="5"/>
  <c r="V73" i="5"/>
  <c r="U69" i="5"/>
  <c r="V71" i="5"/>
  <c r="W73" i="5"/>
  <c r="V69" i="5"/>
  <c r="W71" i="5"/>
  <c r="X73" i="5"/>
  <c r="Y69" i="5"/>
  <c r="S73" i="5"/>
  <c r="S71" i="5"/>
  <c r="T73" i="5"/>
  <c r="J29" i="5"/>
  <c r="X58" i="5"/>
  <c r="Y58" i="5"/>
  <c r="Y59" i="5"/>
  <c r="U58" i="5"/>
  <c r="V59" i="5"/>
  <c r="W60" i="5"/>
  <c r="S60" i="5"/>
  <c r="S59" i="5"/>
  <c r="V58" i="5"/>
  <c r="W59" i="5"/>
  <c r="X60" i="5"/>
  <c r="T60" i="5"/>
  <c r="S58" i="5"/>
  <c r="T59" i="5"/>
  <c r="U60" i="5"/>
  <c r="T58" i="5"/>
  <c r="U59" i="5"/>
  <c r="V60" i="5"/>
  <c r="W34" i="5"/>
  <c r="X34" i="5"/>
  <c r="Y35" i="5"/>
  <c r="X38" i="5"/>
  <c r="Y38" i="5"/>
  <c r="U50" i="5"/>
  <c r="V48" i="5"/>
  <c r="Y50" i="5"/>
  <c r="W48" i="5"/>
  <c r="X50" i="5"/>
  <c r="X48" i="5"/>
  <c r="W50" i="5"/>
  <c r="V50" i="5"/>
  <c r="T50" i="5"/>
  <c r="V37" i="5"/>
  <c r="S35" i="5"/>
  <c r="W37" i="5"/>
  <c r="Y48" i="5"/>
  <c r="X37" i="5"/>
  <c r="T34" i="5"/>
  <c r="V35" i="5"/>
  <c r="Y37" i="5"/>
  <c r="S48" i="5"/>
  <c r="U35" i="5"/>
  <c r="U34" i="5"/>
  <c r="W35" i="5"/>
  <c r="T48" i="5"/>
  <c r="V34" i="5"/>
  <c r="X35" i="5"/>
  <c r="W38" i="5"/>
  <c r="S47" i="5"/>
  <c r="U47" i="5"/>
  <c r="V47" i="5"/>
  <c r="X47" i="5"/>
  <c r="T47" i="5"/>
  <c r="W47" i="5"/>
  <c r="W4" i="5"/>
  <c r="Y4" i="5"/>
  <c r="S4" i="5"/>
  <c r="T4" i="5"/>
  <c r="U4" i="5"/>
  <c r="V4" i="5"/>
  <c r="T27" i="4"/>
  <c r="U27" i="4"/>
  <c r="W39" i="5"/>
  <c r="V39" i="5"/>
  <c r="S39" i="5"/>
  <c r="U39" i="5"/>
  <c r="T39" i="5"/>
  <c r="U3" i="5"/>
  <c r="Y39" i="5"/>
  <c r="Y26" i="5"/>
  <c r="U26" i="5"/>
  <c r="X26" i="5"/>
  <c r="W26" i="5"/>
  <c r="V26" i="5"/>
  <c r="S3" i="5"/>
  <c r="Y3" i="5"/>
  <c r="X3" i="5"/>
  <c r="V3" i="5"/>
  <c r="W3" i="5"/>
  <c r="S38" i="5"/>
  <c r="Y34" i="5"/>
  <c r="S37" i="5"/>
  <c r="T38" i="5"/>
  <c r="T37" i="5"/>
  <c r="U38" i="5"/>
  <c r="J30" i="4"/>
  <c r="S24" i="4"/>
  <c r="T4" i="4"/>
  <c r="S8" i="4"/>
  <c r="T7" i="4"/>
  <c r="Y23" i="4"/>
  <c r="S7" i="4"/>
  <c r="X23" i="4"/>
  <c r="V3" i="4"/>
  <c r="U12" i="4"/>
  <c r="Y7" i="4"/>
  <c r="V7" i="4"/>
  <c r="T12" i="4"/>
  <c r="S12" i="4"/>
  <c r="Y12" i="4"/>
  <c r="X7" i="4"/>
  <c r="X12" i="4"/>
  <c r="W7" i="4"/>
  <c r="T23" i="4"/>
  <c r="W12" i="4"/>
  <c r="W23" i="4"/>
  <c r="V23" i="4"/>
  <c r="U23" i="4"/>
  <c r="W17" i="4"/>
  <c r="W15" i="4"/>
  <c r="S14" i="4"/>
  <c r="S3" i="4"/>
  <c r="U17" i="4"/>
  <c r="S17" i="4"/>
  <c r="V17" i="4"/>
  <c r="V15" i="4"/>
  <c r="Y10" i="4"/>
  <c r="Y14" i="4"/>
  <c r="X10" i="4"/>
  <c r="T17" i="4"/>
  <c r="X14" i="4"/>
  <c r="W10" i="4"/>
  <c r="W14" i="4"/>
  <c r="V10" i="4"/>
  <c r="S20" i="4"/>
  <c r="V11" i="4"/>
  <c r="V14" i="4"/>
  <c r="U10" i="4"/>
  <c r="Y17" i="4"/>
  <c r="Y15" i="4"/>
  <c r="U14" i="4"/>
  <c r="T10" i="4"/>
  <c r="X15" i="4"/>
  <c r="U15" i="4"/>
  <c r="T15" i="4"/>
  <c r="T11" i="4"/>
  <c r="U11" i="4"/>
  <c r="S11" i="4"/>
  <c r="Y11" i="4"/>
  <c r="X11" i="4"/>
  <c r="U19" i="4"/>
  <c r="Y19" i="4"/>
  <c r="X19" i="4"/>
  <c r="V19" i="4"/>
  <c r="T19" i="4"/>
  <c r="S19" i="4"/>
  <c r="Y18" i="4"/>
  <c r="T20" i="4"/>
  <c r="X3" i="4"/>
  <c r="T25" i="4"/>
  <c r="V6" i="4"/>
  <c r="W20" i="4"/>
  <c r="W6" i="4"/>
  <c r="X20" i="4"/>
  <c r="V18" i="4"/>
  <c r="Y20" i="4"/>
  <c r="Y13" i="4"/>
  <c r="W18" i="4"/>
  <c r="S13" i="4"/>
  <c r="X26" i="4"/>
  <c r="U22" i="4"/>
  <c r="V27" i="4"/>
  <c r="V8" i="4"/>
  <c r="T13" i="4"/>
  <c r="Y26" i="4"/>
  <c r="V22" i="4"/>
  <c r="X27" i="4"/>
  <c r="V24" i="4"/>
  <c r="Y16" i="4"/>
  <c r="T22" i="4"/>
  <c r="U8" i="4"/>
  <c r="W8" i="4"/>
  <c r="U13" i="4"/>
  <c r="W22" i="4"/>
  <c r="W24" i="4"/>
  <c r="U3" i="4"/>
  <c r="Y8" i="4"/>
  <c r="W13" i="4"/>
  <c r="Y21" i="4"/>
  <c r="X22" i="4"/>
  <c r="X25" i="4"/>
  <c r="S22" i="4"/>
  <c r="T26" i="4"/>
  <c r="T3" i="4"/>
  <c r="Y27" i="4"/>
  <c r="W3" i="4"/>
  <c r="X13" i="4"/>
  <c r="U18" i="4"/>
  <c r="Y25" i="4"/>
  <c r="X6" i="4"/>
  <c r="S21" i="4"/>
  <c r="X24" i="4"/>
  <c r="S16" i="4"/>
  <c r="X8" i="4"/>
  <c r="Y6" i="4"/>
  <c r="S26" i="4"/>
  <c r="T21" i="4"/>
  <c r="U4" i="4"/>
  <c r="W27" i="4"/>
  <c r="X18" i="4"/>
  <c r="Y24" i="4"/>
  <c r="S25" i="4"/>
  <c r="T16" i="4"/>
  <c r="S4" i="4"/>
  <c r="S6" i="4"/>
  <c r="U26" i="4"/>
  <c r="V21" i="4"/>
  <c r="W4" i="4"/>
  <c r="U25" i="4"/>
  <c r="V16" i="4"/>
  <c r="T6" i="4"/>
  <c r="V26" i="4"/>
  <c r="W21" i="4"/>
  <c r="X4" i="4"/>
  <c r="S18" i="4"/>
  <c r="T24" i="4"/>
  <c r="U20" i="4"/>
  <c r="V25" i="4"/>
  <c r="W16" i="4"/>
  <c r="U21" i="4"/>
  <c r="V4" i="4"/>
  <c r="U16" i="4"/>
  <c r="L12" i="3"/>
  <c r="K12" i="3"/>
  <c r="N13" i="3"/>
  <c r="N8" i="3"/>
  <c r="P8" i="3"/>
  <c r="M12" i="3"/>
  <c r="L5" i="3"/>
  <c r="M11" i="3"/>
  <c r="P4" i="3"/>
  <c r="L11" i="3"/>
  <c r="P11" i="3"/>
  <c r="K6" i="3"/>
  <c r="P6" i="3"/>
  <c r="K3" i="3"/>
  <c r="M13" i="3"/>
  <c r="N15" i="3"/>
  <c r="M3" i="3"/>
  <c r="P13" i="3"/>
  <c r="K4" i="3"/>
  <c r="K8" i="3"/>
  <c r="K11" i="3"/>
  <c r="N11" i="3"/>
  <c r="O3" i="3"/>
  <c r="M15" i="3"/>
  <c r="K10" i="3"/>
  <c r="N6" i="3"/>
  <c r="Q15" i="3"/>
  <c r="P3" i="3"/>
  <c r="L15" i="3"/>
  <c r="K7" i="3"/>
  <c r="N10" i="3"/>
  <c r="Q9" i="3"/>
  <c r="Q3" i="3"/>
  <c r="K15" i="3"/>
  <c r="P12" i="3"/>
  <c r="Q5" i="3"/>
  <c r="N9" i="3"/>
  <c r="O7" i="3"/>
  <c r="O4" i="3"/>
  <c r="P15" i="3"/>
  <c r="P10" i="3"/>
  <c r="Q16" i="3"/>
  <c r="O9" i="3"/>
  <c r="L13" i="3"/>
  <c r="M9" i="3"/>
  <c r="K16" i="3"/>
  <c r="M6" i="3"/>
  <c r="L7" i="3"/>
  <c r="N5" i="3"/>
  <c r="O12" i="3"/>
  <c r="O11" i="3"/>
  <c r="P9" i="3"/>
  <c r="Q7" i="3"/>
  <c r="Q4" i="3"/>
  <c r="K5" i="3"/>
  <c r="O16" i="3"/>
  <c r="K13" i="3"/>
  <c r="L9" i="3"/>
  <c r="M14" i="3"/>
  <c r="L6" i="3"/>
  <c r="M7" i="3"/>
  <c r="N16" i="3"/>
  <c r="O13" i="3"/>
  <c r="O6" i="3"/>
  <c r="P5" i="3"/>
  <c r="Q12" i="3"/>
  <c r="O5" i="3"/>
  <c r="L16" i="3"/>
  <c r="M8" i="3"/>
  <c r="M4" i="3"/>
  <c r="M10" i="3"/>
  <c r="N7" i="3"/>
  <c r="N14" i="3"/>
  <c r="O8" i="3"/>
  <c r="O10" i="3"/>
  <c r="P16" i="3"/>
  <c r="L8" i="3"/>
  <c r="L4" i="3"/>
  <c r="L10" i="3"/>
  <c r="P14" i="3"/>
  <c r="L14" i="3"/>
  <c r="O14" i="3"/>
  <c r="K14" i="3"/>
  <c r="C17" i="3"/>
  <c r="J13" i="2"/>
  <c r="L13" i="2"/>
  <c r="K13" i="2"/>
  <c r="J12" i="1"/>
  <c r="L12" i="1"/>
  <c r="K12" i="1"/>
  <c r="AJ46" i="8" l="1"/>
  <c r="X38" i="8"/>
  <c r="AH38" i="8"/>
  <c r="AA38" i="8"/>
  <c r="AK45" i="8"/>
  <c r="X40" i="8"/>
  <c r="AI60" i="8"/>
  <c r="AJ38" i="8"/>
  <c r="Y40" i="8"/>
  <c r="AK60" i="8"/>
  <c r="AJ60" i="8"/>
  <c r="AH60" i="8"/>
  <c r="AK40" i="8"/>
  <c r="AB40" i="8"/>
  <c r="AA40" i="8"/>
  <c r="Z40" i="8"/>
  <c r="W40" i="8"/>
  <c r="AC41" i="8"/>
  <c r="Z41" i="8"/>
  <c r="AJ51" i="8"/>
  <c r="AH40" i="8"/>
  <c r="AC40" i="8"/>
  <c r="W41" i="8"/>
  <c r="AA41" i="8"/>
  <c r="AI40" i="8"/>
  <c r="X41" i="8"/>
  <c r="AH41" i="8"/>
  <c r="Y41" i="8"/>
  <c r="AJ41" i="8"/>
  <c r="AI41" i="8"/>
  <c r="AK41" i="8"/>
  <c r="AB41" i="8"/>
  <c r="AB45" i="8"/>
  <c r="AI51" i="8"/>
  <c r="AK51" i="8"/>
  <c r="AK46" i="8"/>
  <c r="W46" i="8"/>
  <c r="Y46" i="8"/>
  <c r="W45" i="8"/>
  <c r="AC46" i="8"/>
  <c r="Z46" i="8"/>
  <c r="X45" i="8"/>
  <c r="Z45" i="8"/>
  <c r="AB46" i="8"/>
  <c r="AJ61" i="8"/>
  <c r="Y45" i="8"/>
  <c r="AA45" i="8"/>
  <c r="AC45" i="8"/>
  <c r="AA46" i="8"/>
  <c r="AB51" i="8"/>
  <c r="AA51" i="8"/>
  <c r="X46" i="8"/>
  <c r="AH46" i="8"/>
  <c r="AH53" i="8"/>
  <c r="AK37" i="8"/>
  <c r="AJ49" i="8"/>
  <c r="AC49" i="8"/>
  <c r="W49" i="8"/>
  <c r="W51" i="8"/>
  <c r="X51" i="8"/>
  <c r="Y49" i="8"/>
  <c r="Y51" i="8"/>
  <c r="AJ64" i="8"/>
  <c r="AC51" i="8"/>
  <c r="Z51" i="8"/>
  <c r="Z49" i="8"/>
  <c r="AA49" i="8"/>
  <c r="AI56" i="8"/>
  <c r="AK49" i="8"/>
  <c r="AB49" i="8"/>
  <c r="X49" i="8"/>
  <c r="AI48" i="8"/>
  <c r="AK54" i="8"/>
  <c r="AK48" i="8"/>
  <c r="AJ50" i="8"/>
  <c r="AK56" i="8"/>
  <c r="AI53" i="8"/>
  <c r="AI37" i="8"/>
  <c r="AH64" i="8"/>
  <c r="AI47" i="8"/>
  <c r="AJ37" i="8"/>
  <c r="AC61" i="8"/>
  <c r="AA55" i="8"/>
  <c r="AH54" i="8"/>
  <c r="X37" i="8"/>
  <c r="AB55" i="8"/>
  <c r="AH37" i="8"/>
  <c r="X53" i="8"/>
  <c r="Z55" i="8"/>
  <c r="AA48" i="8"/>
  <c r="Y54" i="8"/>
  <c r="AC55" i="8"/>
  <c r="AJ53" i="8"/>
  <c r="Y61" i="8"/>
  <c r="AC47" i="8"/>
  <c r="AB60" i="8"/>
  <c r="AA60" i="8"/>
  <c r="Z62" i="8"/>
  <c r="AI64" i="8"/>
  <c r="Y37" i="8"/>
  <c r="X59" i="8"/>
  <c r="Y48" i="8"/>
  <c r="AA58" i="8"/>
  <c r="AB56" i="8"/>
  <c r="Z59" i="8"/>
  <c r="W47" i="8"/>
  <c r="Z61" i="8"/>
  <c r="AA54" i="8"/>
  <c r="AA61" i="8"/>
  <c r="W59" i="8"/>
  <c r="AB48" i="8"/>
  <c r="AA39" i="8"/>
  <c r="X43" i="8"/>
  <c r="W53" i="8"/>
  <c r="Y64" i="8"/>
  <c r="Z60" i="8"/>
  <c r="Z58" i="8"/>
  <c r="AA57" i="8"/>
  <c r="W61" i="8"/>
  <c r="W50" i="8"/>
  <c r="AA62" i="8"/>
  <c r="X47" i="8"/>
  <c r="AC39" i="8"/>
  <c r="W42" i="8"/>
  <c r="W63" i="8"/>
  <c r="Z43" i="8"/>
  <c r="W37" i="8"/>
  <c r="W56" i="8"/>
  <c r="X44" i="8"/>
  <c r="X52" i="8"/>
  <c r="AA44" i="8"/>
  <c r="AA50" i="8"/>
  <c r="X54" i="8"/>
  <c r="X62" i="8"/>
  <c r="AA47" i="8"/>
  <c r="Z52" i="8"/>
  <c r="AA59" i="8"/>
  <c r="AB37" i="8"/>
  <c r="AB47" i="8"/>
  <c r="W39" i="8"/>
  <c r="AI55" i="8"/>
  <c r="AC63" i="8"/>
  <c r="W48" i="8"/>
  <c r="AC52" i="8"/>
  <c r="AB54" i="8"/>
  <c r="AC64" i="8"/>
  <c r="Z64" i="8"/>
  <c r="AC60" i="8"/>
  <c r="AC59" i="8"/>
  <c r="Z39" i="8"/>
  <c r="W43" i="8"/>
  <c r="W55" i="8"/>
  <c r="AC57" i="8"/>
  <c r="Z63" i="8"/>
  <c r="AC48" i="8"/>
  <c r="AB39" i="8"/>
  <c r="W57" i="8"/>
  <c r="AH62" i="8"/>
  <c r="W58" i="8"/>
  <c r="Y47" i="8"/>
  <c r="X55" i="8"/>
  <c r="Z42" i="8"/>
  <c r="Y56" i="8"/>
  <c r="W54" i="8"/>
  <c r="Y60" i="8"/>
  <c r="X64" i="8"/>
  <c r="AH47" i="8"/>
  <c r="AA63" i="8"/>
  <c r="AA43" i="8"/>
  <c r="AA64" i="8"/>
  <c r="AA53" i="8"/>
  <c r="AC62" i="8"/>
  <c r="Z44" i="8"/>
  <c r="Z57" i="8"/>
  <c r="X57" i="8"/>
  <c r="Y53" i="8"/>
  <c r="Z53" i="8"/>
  <c r="AC58" i="8"/>
  <c r="AC37" i="8"/>
  <c r="Z50" i="8"/>
  <c r="AC56" i="8"/>
  <c r="AB64" i="8"/>
  <c r="AA42" i="8"/>
  <c r="AH55" i="8"/>
  <c r="AC42" i="8"/>
  <c r="Y50" i="8"/>
  <c r="AH44" i="8"/>
  <c r="AC50" i="8"/>
  <c r="AC44" i="8"/>
  <c r="Y58" i="8"/>
  <c r="AC54" i="8"/>
  <c r="Z54" i="8"/>
  <c r="AB53" i="8"/>
  <c r="X63" i="8"/>
  <c r="AA37" i="8"/>
  <c r="Z56" i="8"/>
  <c r="X60" i="8"/>
  <c r="W60" i="8"/>
  <c r="W62" i="8"/>
  <c r="Y55" i="8"/>
  <c r="AI54" i="8"/>
  <c r="Z37" i="8"/>
  <c r="AC43" i="8"/>
  <c r="Z47" i="8"/>
  <c r="AC53" i="8"/>
  <c r="W64" i="8"/>
  <c r="AA56" i="8"/>
  <c r="W44" i="8"/>
  <c r="AA52" i="8"/>
  <c r="W52" i="8"/>
  <c r="Z48" i="8"/>
  <c r="AB58" i="8"/>
  <c r="AK58" i="8"/>
  <c r="AI50" i="8"/>
  <c r="AK62" i="8"/>
  <c r="AB62" i="8"/>
  <c r="U67" i="8"/>
  <c r="AH58" i="8"/>
  <c r="X58" i="8"/>
  <c r="V67" i="8"/>
  <c r="AJ52" i="8"/>
  <c r="AI52" i="8"/>
  <c r="Y52" i="8"/>
  <c r="X39" i="8"/>
  <c r="AH39" i="8"/>
  <c r="AJ43" i="8"/>
  <c r="Y43" i="8"/>
  <c r="AI43" i="8"/>
  <c r="Y59" i="8"/>
  <c r="AJ59" i="8"/>
  <c r="AI59" i="8"/>
  <c r="AK50" i="8"/>
  <c r="AB50" i="8"/>
  <c r="X56" i="8"/>
  <c r="AH56" i="8"/>
  <c r="AK59" i="8"/>
  <c r="AB59" i="8"/>
  <c r="T67" i="8"/>
  <c r="AH42" i="8"/>
  <c r="X42" i="8"/>
  <c r="AJ56" i="8"/>
  <c r="AB63" i="8"/>
  <c r="AK63" i="8"/>
  <c r="AK52" i="8"/>
  <c r="AB52" i="8"/>
  <c r="AH50" i="8"/>
  <c r="X50" i="8"/>
  <c r="AJ58" i="8"/>
  <c r="AI61" i="8"/>
  <c r="Y39" i="8"/>
  <c r="AJ39" i="8"/>
  <c r="AI39" i="8"/>
  <c r="AH57" i="8"/>
  <c r="R67" i="8"/>
  <c r="Y42" i="8"/>
  <c r="AJ42" i="8"/>
  <c r="AI42" i="8"/>
  <c r="Y62" i="8"/>
  <c r="AJ62" i="8"/>
  <c r="AI62" i="8"/>
  <c r="AH61" i="8"/>
  <c r="X61" i="8"/>
  <c r="AK42" i="8"/>
  <c r="AB42" i="8"/>
  <c r="AB61" i="8"/>
  <c r="AK61" i="8"/>
  <c r="AH48" i="8"/>
  <c r="X48" i="8"/>
  <c r="AI58" i="8"/>
  <c r="Q67" i="8"/>
  <c r="AK57" i="8"/>
  <c r="AB57" i="8"/>
  <c r="AK44" i="8"/>
  <c r="AB44" i="8"/>
  <c r="AH59" i="8"/>
  <c r="AJ63" i="8"/>
  <c r="AI63" i="8"/>
  <c r="Y63" i="8"/>
  <c r="AJ44" i="8"/>
  <c r="AI44" i="8"/>
  <c r="Y44" i="8"/>
  <c r="Y57" i="8"/>
  <c r="AI57" i="8"/>
  <c r="AJ57" i="8"/>
  <c r="S67" i="8"/>
  <c r="AK43" i="8"/>
  <c r="AB43" i="8"/>
  <c r="P67" i="8"/>
  <c r="AJ48" i="8"/>
  <c r="AK92" i="8"/>
  <c r="AK75" i="8"/>
  <c r="J100" i="8"/>
  <c r="Q100" i="8" s="1"/>
  <c r="AH100" i="8" s="1"/>
  <c r="AC77" i="8"/>
  <c r="AH92" i="8"/>
  <c r="AI97" i="8"/>
  <c r="AA77" i="8"/>
  <c r="AC76" i="8"/>
  <c r="AH72" i="8"/>
  <c r="AI72" i="8"/>
  <c r="AJ72" i="8"/>
  <c r="W77" i="8"/>
  <c r="Y76" i="8"/>
  <c r="AA76" i="8"/>
  <c r="AJ78" i="8"/>
  <c r="Y78" i="8"/>
  <c r="AI78" i="8"/>
  <c r="Q81" i="8"/>
  <c r="X75" i="8"/>
  <c r="AH75" i="8"/>
  <c r="X72" i="8"/>
  <c r="AK76" i="8"/>
  <c r="AB76" i="8"/>
  <c r="AJ99" i="8"/>
  <c r="AI99" i="8"/>
  <c r="AK77" i="8"/>
  <c r="AB77" i="8"/>
  <c r="AJ92" i="8"/>
  <c r="AI92" i="8"/>
  <c r="K100" i="8"/>
  <c r="R100" i="8" s="1"/>
  <c r="R103" i="8" s="1"/>
  <c r="Y97" i="8" s="1"/>
  <c r="W75" i="8"/>
  <c r="AK98" i="8"/>
  <c r="AH77" i="8"/>
  <c r="X77" i="8"/>
  <c r="X78" i="8"/>
  <c r="AH78" i="8"/>
  <c r="AA72" i="8"/>
  <c r="AA75" i="8"/>
  <c r="P81" i="8"/>
  <c r="W76" i="8"/>
  <c r="S81" i="8"/>
  <c r="Z72" i="8"/>
  <c r="Z76" i="8"/>
  <c r="Z78" i="8"/>
  <c r="X76" i="8"/>
  <c r="Y77" i="8"/>
  <c r="AI77" i="8"/>
  <c r="AJ77" i="8"/>
  <c r="W72" i="8"/>
  <c r="Z75" i="8"/>
  <c r="AI76" i="8"/>
  <c r="AJ98" i="8"/>
  <c r="AI98" i="8"/>
  <c r="AH98" i="8"/>
  <c r="AB75" i="8"/>
  <c r="AH76" i="8"/>
  <c r="AC78" i="8"/>
  <c r="V81" i="8"/>
  <c r="AC72" i="8"/>
  <c r="AC75" i="8"/>
  <c r="AH99" i="8"/>
  <c r="Y75" i="8"/>
  <c r="AI75" i="8"/>
  <c r="R81" i="8"/>
  <c r="AJ75" i="8"/>
  <c r="Y72" i="8"/>
  <c r="AK78" i="8"/>
  <c r="W78" i="8"/>
  <c r="T81" i="8"/>
  <c r="Z77" i="8"/>
  <c r="AB72" i="8"/>
  <c r="AK72" i="8"/>
  <c r="U81" i="8"/>
  <c r="AB78" i="8"/>
  <c r="AA78" i="8"/>
  <c r="AK99" i="8"/>
  <c r="P103" i="8"/>
  <c r="W99" i="8" s="1"/>
  <c r="S103" i="8"/>
  <c r="AK120" i="7"/>
  <c r="AI123" i="8"/>
  <c r="AJ108" i="8"/>
  <c r="AJ29" i="8"/>
  <c r="AK148" i="8"/>
  <c r="AH111" i="8"/>
  <c r="AK111" i="8"/>
  <c r="AI111" i="8"/>
  <c r="AJ111" i="8"/>
  <c r="AJ128" i="8"/>
  <c r="AJ123" i="8"/>
  <c r="AH159" i="8"/>
  <c r="AI108" i="8"/>
  <c r="AJ161" i="8"/>
  <c r="AI129" i="8"/>
  <c r="AJ156" i="8"/>
  <c r="AI156" i="8"/>
  <c r="AH158" i="8"/>
  <c r="AJ164" i="8"/>
  <c r="AI186" i="8"/>
  <c r="AI110" i="8"/>
  <c r="AI172" i="8"/>
  <c r="AJ129" i="8"/>
  <c r="AI158" i="8"/>
  <c r="AI19" i="8"/>
  <c r="AH163" i="8"/>
  <c r="AI161" i="8"/>
  <c r="AH127" i="8"/>
  <c r="AK158" i="8"/>
  <c r="AJ175" i="8"/>
  <c r="AK122" i="8"/>
  <c r="AJ17" i="8"/>
  <c r="AH177" i="8"/>
  <c r="AI159" i="8"/>
  <c r="AH110" i="8"/>
  <c r="AI160" i="8"/>
  <c r="AJ186" i="8"/>
  <c r="AK163" i="8"/>
  <c r="AK123" i="8"/>
  <c r="AJ158" i="8"/>
  <c r="AH148" i="8"/>
  <c r="AI13" i="8"/>
  <c r="AI148" i="8"/>
  <c r="V132" i="8"/>
  <c r="AC129" i="8" s="1"/>
  <c r="AK160" i="8"/>
  <c r="AH123" i="8"/>
  <c r="AK127" i="8"/>
  <c r="AK128" i="8"/>
  <c r="Q151" i="8"/>
  <c r="AJ13" i="8"/>
  <c r="AJ159" i="8"/>
  <c r="AK186" i="8"/>
  <c r="AJ160" i="8"/>
  <c r="AJ19" i="8"/>
  <c r="AK8" i="8"/>
  <c r="AI175" i="8"/>
  <c r="S132" i="8"/>
  <c r="Z181" i="8" s="1"/>
  <c r="R167" i="8"/>
  <c r="AK124" i="8"/>
  <c r="AK110" i="8"/>
  <c r="AJ110" i="8"/>
  <c r="AH10" i="8"/>
  <c r="AH13" i="8"/>
  <c r="AK13" i="8"/>
  <c r="AI9" i="8"/>
  <c r="AJ14" i="8"/>
  <c r="AC10" i="8"/>
  <c r="AH27" i="8"/>
  <c r="AA10" i="8"/>
  <c r="Y10" i="8"/>
  <c r="AK28" i="8"/>
  <c r="AI10" i="8"/>
  <c r="AJ10" i="8"/>
  <c r="AK19" i="8"/>
  <c r="AK5" i="8"/>
  <c r="AH7" i="8"/>
  <c r="AH19" i="8"/>
  <c r="AK10" i="8"/>
  <c r="Z10" i="8"/>
  <c r="AB10" i="8"/>
  <c r="W10" i="8"/>
  <c r="X10" i="8"/>
  <c r="R189" i="8"/>
  <c r="AK159" i="8"/>
  <c r="U189" i="8"/>
  <c r="AH29" i="8"/>
  <c r="AK29" i="8"/>
  <c r="AJ5" i="8"/>
  <c r="AI24" i="8"/>
  <c r="AH175" i="8"/>
  <c r="V116" i="8"/>
  <c r="AJ148" i="8"/>
  <c r="P167" i="8"/>
  <c r="Z21" i="8"/>
  <c r="Z12" i="8"/>
  <c r="AJ8" i="8"/>
  <c r="AH8" i="8"/>
  <c r="AI22" i="8"/>
  <c r="AJ24" i="8"/>
  <c r="AH22" i="8"/>
  <c r="AJ22" i="8"/>
  <c r="AC19" i="8"/>
  <c r="Z27" i="8"/>
  <c r="AK22" i="8"/>
  <c r="AB21" i="8"/>
  <c r="Y22" i="8"/>
  <c r="AI5" i="8"/>
  <c r="AB4" i="8"/>
  <c r="AA17" i="8"/>
  <c r="Y24" i="8"/>
  <c r="Y8" i="8"/>
  <c r="AH5" i="8"/>
  <c r="AC22" i="8"/>
  <c r="Y25" i="8"/>
  <c r="AA28" i="8"/>
  <c r="X29" i="8"/>
  <c r="AB20" i="8"/>
  <c r="W12" i="8"/>
  <c r="AI142" i="8"/>
  <c r="AJ142" i="8"/>
  <c r="AJ177" i="8"/>
  <c r="AI177" i="8"/>
  <c r="AJ176" i="8"/>
  <c r="AI176" i="8"/>
  <c r="AH157" i="8"/>
  <c r="V103" i="8"/>
  <c r="X20" i="8"/>
  <c r="AH20" i="8"/>
  <c r="AJ141" i="8"/>
  <c r="AI141" i="8"/>
  <c r="AB17" i="8"/>
  <c r="AK17" i="8"/>
  <c r="AA20" i="8"/>
  <c r="X18" i="8"/>
  <c r="AH18" i="8"/>
  <c r="Z6" i="8"/>
  <c r="AJ11" i="8"/>
  <c r="Y11" i="8"/>
  <c r="AI11" i="8"/>
  <c r="Z20" i="8"/>
  <c r="AA5" i="8"/>
  <c r="W27" i="8"/>
  <c r="AB8" i="8"/>
  <c r="Z9" i="8"/>
  <c r="AK176" i="8"/>
  <c r="AK175" i="8"/>
  <c r="AH160" i="8"/>
  <c r="R151" i="8"/>
  <c r="AJ137" i="8"/>
  <c r="AI137" i="8"/>
  <c r="AI122" i="8"/>
  <c r="AJ122" i="8"/>
  <c r="AK162" i="8"/>
  <c r="T116" i="8"/>
  <c r="U103" i="8"/>
  <c r="AB100" i="8" s="1"/>
  <c r="AH21" i="8"/>
  <c r="X21" i="8"/>
  <c r="T132" i="8"/>
  <c r="AA186" i="8" s="1"/>
  <c r="X16" i="8"/>
  <c r="AH16" i="8"/>
  <c r="AC23" i="8"/>
  <c r="AH112" i="8"/>
  <c r="S189" i="8"/>
  <c r="AH113" i="8"/>
  <c r="AA4" i="8"/>
  <c r="W15" i="8"/>
  <c r="W4" i="8"/>
  <c r="AC17" i="8"/>
  <c r="AK27" i="8"/>
  <c r="AB27" i="8"/>
  <c r="AI12" i="8"/>
  <c r="AA18" i="8"/>
  <c r="AA19" i="8"/>
  <c r="AA6" i="8"/>
  <c r="AA13" i="8"/>
  <c r="W19" i="8"/>
  <c r="AC13" i="8"/>
  <c r="AC27" i="8"/>
  <c r="AI26" i="8"/>
  <c r="AJ26" i="8"/>
  <c r="Y26" i="8"/>
  <c r="AC15" i="8"/>
  <c r="AA25" i="8"/>
  <c r="X11" i="8"/>
  <c r="AH11" i="8"/>
  <c r="AC11" i="8"/>
  <c r="AH9" i="8"/>
  <c r="Z14" i="8"/>
  <c r="AB6" i="8"/>
  <c r="AA16" i="8"/>
  <c r="AK109" i="8"/>
  <c r="AK24" i="8"/>
  <c r="AB24" i="8"/>
  <c r="P151" i="8"/>
  <c r="T103" i="8"/>
  <c r="AA98" i="8" s="1"/>
  <c r="AC4" i="8"/>
  <c r="X13" i="8"/>
  <c r="Z26" i="8"/>
  <c r="W28" i="8"/>
  <c r="AB12" i="8"/>
  <c r="Y20" i="8"/>
  <c r="AK12" i="8"/>
  <c r="AB5" i="8"/>
  <c r="P189" i="8"/>
  <c r="AH142" i="8"/>
  <c r="AJ157" i="8"/>
  <c r="AI157" i="8"/>
  <c r="AJ172" i="8"/>
  <c r="AK108" i="8"/>
  <c r="U116" i="8"/>
  <c r="Y21" i="8"/>
  <c r="AI21" i="8"/>
  <c r="AJ21" i="8"/>
  <c r="AK121" i="8"/>
  <c r="U132" i="8"/>
  <c r="AB129" i="8" s="1"/>
  <c r="Z28" i="8"/>
  <c r="W22" i="8"/>
  <c r="AH109" i="8"/>
  <c r="AJ112" i="8"/>
  <c r="AI112" i="8"/>
  <c r="W13" i="8"/>
  <c r="AJ15" i="8"/>
  <c r="AI15" i="8"/>
  <c r="Y15" i="8"/>
  <c r="X4" i="8"/>
  <c r="AH4" i="8"/>
  <c r="Z16" i="8"/>
  <c r="Y5" i="8"/>
  <c r="Y6" i="8"/>
  <c r="AJ6" i="8"/>
  <c r="AI6" i="8"/>
  <c r="AC12" i="8"/>
  <c r="AC21" i="8"/>
  <c r="X7" i="8"/>
  <c r="X8" i="8"/>
  <c r="Y17" i="8"/>
  <c r="AH26" i="8"/>
  <c r="X26" i="8"/>
  <c r="Y23" i="8"/>
  <c r="W11" i="8"/>
  <c r="X9" i="8"/>
  <c r="Z13" i="8"/>
  <c r="W17" i="8"/>
  <c r="Q167" i="8"/>
  <c r="AJ124" i="8"/>
  <c r="AI124" i="8"/>
  <c r="AC24" i="8"/>
  <c r="Z22" i="8"/>
  <c r="W25" i="8"/>
  <c r="Y12" i="8"/>
  <c r="AA11" i="8"/>
  <c r="AC18" i="8"/>
  <c r="AA14" i="8"/>
  <c r="AB9" i="8"/>
  <c r="W26" i="8"/>
  <c r="Z8" i="8"/>
  <c r="Y27" i="8"/>
  <c r="T167" i="8"/>
  <c r="X12" i="8"/>
  <c r="AH12" i="8"/>
  <c r="AJ109" i="8"/>
  <c r="AI109" i="8"/>
  <c r="Q32" i="8"/>
  <c r="AB16" i="8"/>
  <c r="W14" i="8"/>
  <c r="AC8" i="8"/>
  <c r="X27" i="8"/>
  <c r="AI163" i="8"/>
  <c r="AJ163" i="8"/>
  <c r="AK164" i="8"/>
  <c r="S151" i="8"/>
  <c r="AI127" i="8"/>
  <c r="AJ127" i="8"/>
  <c r="AJ162" i="8"/>
  <c r="AI162" i="8"/>
  <c r="AK142" i="8"/>
  <c r="AH125" i="8"/>
  <c r="P132" i="8"/>
  <c r="W172" i="8" s="1"/>
  <c r="W16" i="8"/>
  <c r="AB23" i="8"/>
  <c r="AK23" i="8"/>
  <c r="AJ126" i="8"/>
  <c r="AI126" i="8"/>
  <c r="Z23" i="8"/>
  <c r="Z19" i="8"/>
  <c r="AA15" i="8"/>
  <c r="Z4" i="8"/>
  <c r="Y29" i="8"/>
  <c r="P32" i="8"/>
  <c r="AK11" i="8"/>
  <c r="AB11" i="8"/>
  <c r="Y16" i="8"/>
  <c r="AA26" i="8"/>
  <c r="AK20" i="8"/>
  <c r="X19" i="8"/>
  <c r="AH6" i="8"/>
  <c r="X6" i="8"/>
  <c r="AB29" i="8"/>
  <c r="AA9" i="8"/>
  <c r="W21" i="8"/>
  <c r="Y19" i="8"/>
  <c r="AJ18" i="8"/>
  <c r="AA7" i="8"/>
  <c r="Z25" i="8"/>
  <c r="Y14" i="8"/>
  <c r="Y9" i="8"/>
  <c r="AH129" i="8"/>
  <c r="Q116" i="8"/>
  <c r="AH108" i="8"/>
  <c r="W20" i="8"/>
  <c r="Y4" i="8"/>
  <c r="AJ4" i="8"/>
  <c r="AI4" i="8"/>
  <c r="AA21" i="8"/>
  <c r="Z24" i="8"/>
  <c r="U167" i="8"/>
  <c r="AK156" i="8"/>
  <c r="AK157" i="8"/>
  <c r="T151" i="8"/>
  <c r="AI164" i="8"/>
  <c r="AH164" i="8"/>
  <c r="AC14" i="8"/>
  <c r="AK14" i="8"/>
  <c r="AB14" i="8"/>
  <c r="S116" i="8"/>
  <c r="AK126" i="8"/>
  <c r="AA23" i="8"/>
  <c r="AK16" i="8"/>
  <c r="AB15" i="8"/>
  <c r="AK15" i="8"/>
  <c r="AH17" i="8"/>
  <c r="X17" i="8"/>
  <c r="Y13" i="8"/>
  <c r="X22" i="8"/>
  <c r="AB25" i="8"/>
  <c r="AC29" i="8"/>
  <c r="AK26" i="8"/>
  <c r="AB26" i="8"/>
  <c r="AA22" i="8"/>
  <c r="Z11" i="8"/>
  <c r="T32" i="8"/>
  <c r="AI7" i="8"/>
  <c r="AJ7" i="8"/>
  <c r="Y7" i="8"/>
  <c r="AC16" i="8"/>
  <c r="R32" i="8"/>
  <c r="AC6" i="8"/>
  <c r="AC7" i="8"/>
  <c r="AC9" i="8"/>
  <c r="W8" i="8"/>
  <c r="AH122" i="8"/>
  <c r="T189" i="8"/>
  <c r="Q189" i="8"/>
  <c r="AH172" i="8"/>
  <c r="V189" i="8"/>
  <c r="S167" i="8"/>
  <c r="AH162" i="8"/>
  <c r="AH141" i="8"/>
  <c r="AH126" i="8"/>
  <c r="Z15" i="8"/>
  <c r="V32" i="8"/>
  <c r="AC26" i="8"/>
  <c r="AH186" i="8"/>
  <c r="AH161" i="8"/>
  <c r="AK137" i="8"/>
  <c r="U151" i="8"/>
  <c r="AK125" i="8"/>
  <c r="AK129" i="8"/>
  <c r="V167" i="8"/>
  <c r="Q132" i="8"/>
  <c r="X140" i="8" s="1"/>
  <c r="AH121" i="8"/>
  <c r="AK141" i="8"/>
  <c r="W24" i="8"/>
  <c r="Y28" i="8"/>
  <c r="AI28" i="8"/>
  <c r="AJ28" i="8"/>
  <c r="R116" i="8"/>
  <c r="Y111" i="8" s="1"/>
  <c r="W23" i="8"/>
  <c r="AH124" i="8"/>
  <c r="P116" i="8"/>
  <c r="W111" i="8" s="1"/>
  <c r="X15" i="8"/>
  <c r="X25" i="8"/>
  <c r="Z17" i="8"/>
  <c r="AB13" i="8"/>
  <c r="U32" i="8"/>
  <c r="AA24" i="8"/>
  <c r="AB22" i="8"/>
  <c r="AA29" i="8"/>
  <c r="AB7" i="8"/>
  <c r="AK7" i="8"/>
  <c r="AC5" i="8"/>
  <c r="AI20" i="8"/>
  <c r="AK18" i="8"/>
  <c r="AB18" i="8"/>
  <c r="AK4" i="8"/>
  <c r="AH15" i="8"/>
  <c r="Y18" i="8"/>
  <c r="Z5" i="8"/>
  <c r="AA12" i="8"/>
  <c r="AA8" i="8"/>
  <c r="Z18" i="8"/>
  <c r="V151" i="8"/>
  <c r="R132" i="8"/>
  <c r="Y141" i="8" s="1"/>
  <c r="AJ121" i="8"/>
  <c r="AI121" i="8"/>
  <c r="AK112" i="8"/>
  <c r="X24" i="8"/>
  <c r="AH24" i="8"/>
  <c r="X28" i="8"/>
  <c r="AH28" i="8"/>
  <c r="X23" i="8"/>
  <c r="AH23" i="8"/>
  <c r="X14" i="8"/>
  <c r="AB28" i="8"/>
  <c r="W9" i="8"/>
  <c r="AB19" i="8"/>
  <c r="AC20" i="8"/>
  <c r="W29" i="8"/>
  <c r="W18" i="8"/>
  <c r="AC25" i="8"/>
  <c r="AA27" i="8"/>
  <c r="AJ20" i="8"/>
  <c r="W6" i="8"/>
  <c r="AC28" i="8"/>
  <c r="Z29" i="8"/>
  <c r="W5" i="8"/>
  <c r="S32" i="8"/>
  <c r="Z7" i="8"/>
  <c r="W7" i="8"/>
  <c r="X5" i="8"/>
  <c r="AI135" i="7"/>
  <c r="AB37" i="6"/>
  <c r="AJ119" i="7"/>
  <c r="AJ149" i="7"/>
  <c r="AI123" i="7"/>
  <c r="AJ139" i="7"/>
  <c r="AH139" i="7"/>
  <c r="AJ123" i="7"/>
  <c r="AK124" i="7"/>
  <c r="AK149" i="7"/>
  <c r="AK140" i="7"/>
  <c r="AI125" i="7"/>
  <c r="AJ135" i="7"/>
  <c r="AH120" i="7"/>
  <c r="AH123" i="7"/>
  <c r="AK139" i="7"/>
  <c r="AH119" i="7"/>
  <c r="AI149" i="7"/>
  <c r="AH149" i="7"/>
  <c r="AJ121" i="7"/>
  <c r="R152" i="7"/>
  <c r="U152" i="7"/>
  <c r="AH135" i="7"/>
  <c r="AK135" i="7"/>
  <c r="AH124" i="7"/>
  <c r="Q130" i="7"/>
  <c r="AI119" i="7"/>
  <c r="AK119" i="7"/>
  <c r="U114" i="7"/>
  <c r="AK105" i="7"/>
  <c r="AH127" i="7"/>
  <c r="Q152" i="7"/>
  <c r="AI139" i="7"/>
  <c r="AJ120" i="7"/>
  <c r="AI127" i="7"/>
  <c r="AJ127" i="7"/>
  <c r="AK123" i="7"/>
  <c r="AK127" i="7"/>
  <c r="AH140" i="7"/>
  <c r="AI124" i="7"/>
  <c r="AI122" i="7"/>
  <c r="AJ124" i="7"/>
  <c r="T152" i="7"/>
  <c r="S152" i="7"/>
  <c r="P152" i="7"/>
  <c r="AI138" i="7"/>
  <c r="AJ140" i="7"/>
  <c r="AI140" i="7"/>
  <c r="AK138" i="7"/>
  <c r="AH138" i="7"/>
  <c r="V152" i="7"/>
  <c r="AJ126" i="7"/>
  <c r="AI126" i="7"/>
  <c r="AK125" i="7"/>
  <c r="S130" i="7"/>
  <c r="AK122" i="7"/>
  <c r="AI121" i="7"/>
  <c r="AH122" i="7"/>
  <c r="AH121" i="7"/>
  <c r="V130" i="7"/>
  <c r="AH125" i="7"/>
  <c r="AK126" i="7"/>
  <c r="R130" i="7"/>
  <c r="P130" i="7"/>
  <c r="AK121" i="7"/>
  <c r="U130" i="7"/>
  <c r="T130" i="7"/>
  <c r="AH126" i="7"/>
  <c r="Q114" i="7"/>
  <c r="AH100" i="7"/>
  <c r="AJ111" i="7"/>
  <c r="AI111" i="7"/>
  <c r="R114" i="7"/>
  <c r="AJ100" i="7"/>
  <c r="AI100" i="7"/>
  <c r="AI105" i="7"/>
  <c r="AJ105" i="7"/>
  <c r="AH105" i="7"/>
  <c r="V114" i="7"/>
  <c r="AK100" i="7"/>
  <c r="T114" i="7"/>
  <c r="AK104" i="7"/>
  <c r="P114" i="7"/>
  <c r="AI104" i="7"/>
  <c r="AJ104" i="7"/>
  <c r="AH111" i="7"/>
  <c r="AH104" i="7"/>
  <c r="S114" i="7"/>
  <c r="AH90" i="7"/>
  <c r="AK61" i="7"/>
  <c r="Y37" i="7"/>
  <c r="AH37" i="7"/>
  <c r="AC38" i="7"/>
  <c r="AB37" i="7"/>
  <c r="AK37" i="7"/>
  <c r="AC37" i="7"/>
  <c r="AJ37" i="7"/>
  <c r="AA37" i="7"/>
  <c r="Z37" i="7"/>
  <c r="W38" i="7"/>
  <c r="AB38" i="7"/>
  <c r="Y38" i="7"/>
  <c r="AI38" i="7"/>
  <c r="X37" i="7"/>
  <c r="AH38" i="7"/>
  <c r="X38" i="7"/>
  <c r="W37" i="7"/>
  <c r="Z38" i="7"/>
  <c r="AK38" i="7"/>
  <c r="AA38" i="7"/>
  <c r="AI11" i="7"/>
  <c r="AK18" i="7"/>
  <c r="AC11" i="7"/>
  <c r="Z11" i="7"/>
  <c r="AB11" i="7"/>
  <c r="AA11" i="7"/>
  <c r="X11" i="7"/>
  <c r="AH11" i="7"/>
  <c r="AK11" i="7"/>
  <c r="Y11" i="7"/>
  <c r="W11" i="7"/>
  <c r="AJ11" i="7"/>
  <c r="AH84" i="7"/>
  <c r="AH72" i="7"/>
  <c r="AK89" i="7"/>
  <c r="AH6" i="7"/>
  <c r="AH41" i="7"/>
  <c r="AH76" i="7"/>
  <c r="AK40" i="7"/>
  <c r="AK19" i="7"/>
  <c r="W15" i="7"/>
  <c r="Z15" i="7"/>
  <c r="AH18" i="7"/>
  <c r="AA15" i="7"/>
  <c r="AC15" i="7"/>
  <c r="X15" i="7"/>
  <c r="AH15" i="7"/>
  <c r="Y15" i="7"/>
  <c r="AI15" i="7"/>
  <c r="AJ15" i="7"/>
  <c r="AB15" i="7"/>
  <c r="AK15" i="7"/>
  <c r="AK4" i="7"/>
  <c r="AK7" i="7"/>
  <c r="AK75" i="7"/>
  <c r="AK91" i="7"/>
  <c r="AK39" i="7"/>
  <c r="AK84" i="7"/>
  <c r="AH73" i="7"/>
  <c r="AK10" i="7"/>
  <c r="AK28" i="7"/>
  <c r="AK9" i="7"/>
  <c r="AK16" i="7"/>
  <c r="J63" i="7"/>
  <c r="Q63" i="7" s="1"/>
  <c r="AH63" i="7" s="1"/>
  <c r="AH55" i="7"/>
  <c r="AJ20" i="7"/>
  <c r="AI20" i="7"/>
  <c r="AJ14" i="7"/>
  <c r="AI14" i="7"/>
  <c r="AI17" i="7"/>
  <c r="AJ17" i="7"/>
  <c r="AK60" i="7"/>
  <c r="AH86" i="7"/>
  <c r="AK86" i="7"/>
  <c r="AH62" i="7"/>
  <c r="AJ4" i="7"/>
  <c r="AI4" i="7"/>
  <c r="AI72" i="7"/>
  <c r="AJ72" i="7"/>
  <c r="AH39" i="7"/>
  <c r="AJ39" i="7"/>
  <c r="AJ9" i="7"/>
  <c r="AI9" i="7"/>
  <c r="AJ19" i="7"/>
  <c r="AI19" i="7"/>
  <c r="AI85" i="7"/>
  <c r="AJ85" i="7"/>
  <c r="AI89" i="7"/>
  <c r="AJ89" i="7"/>
  <c r="AH71" i="7"/>
  <c r="AK26" i="7"/>
  <c r="AJ28" i="7"/>
  <c r="AI28" i="7"/>
  <c r="AI16" i="7"/>
  <c r="AJ16" i="7"/>
  <c r="AI73" i="7"/>
  <c r="AJ73" i="7"/>
  <c r="AK25" i="7"/>
  <c r="AH75" i="7"/>
  <c r="AJ71" i="7"/>
  <c r="AI71" i="7"/>
  <c r="AH27" i="7"/>
  <c r="AI25" i="7"/>
  <c r="AJ25" i="7"/>
  <c r="AI74" i="7"/>
  <c r="AJ74" i="7"/>
  <c r="AI41" i="7"/>
  <c r="AJ41" i="7"/>
  <c r="AI91" i="7"/>
  <c r="AJ91" i="7"/>
  <c r="AK92" i="7"/>
  <c r="AI62" i="7"/>
  <c r="AJ62" i="7"/>
  <c r="AJ13" i="7"/>
  <c r="AI13" i="7"/>
  <c r="AK85" i="7"/>
  <c r="AI23" i="7"/>
  <c r="AJ23" i="7"/>
  <c r="AJ8" i="7"/>
  <c r="AI8" i="7"/>
  <c r="AH10" i="7"/>
  <c r="AK88" i="7"/>
  <c r="AI92" i="7"/>
  <c r="AJ92" i="7"/>
  <c r="K63" i="7"/>
  <c r="R63" i="7" s="1"/>
  <c r="R66" i="7" s="1"/>
  <c r="AJ55" i="7"/>
  <c r="AI55" i="7"/>
  <c r="AI88" i="7"/>
  <c r="AJ88" i="7"/>
  <c r="AH60" i="7"/>
  <c r="AJ10" i="7"/>
  <c r="AI10" i="7"/>
  <c r="AK6" i="7"/>
  <c r="AI21" i="7"/>
  <c r="AJ21" i="7"/>
  <c r="AK5" i="7"/>
  <c r="AJ5" i="7"/>
  <c r="AI5" i="7"/>
  <c r="AK71" i="7"/>
  <c r="AJ26" i="7"/>
  <c r="AI26" i="7"/>
  <c r="AK22" i="7"/>
  <c r="AI87" i="7"/>
  <c r="AJ87" i="7"/>
  <c r="AK90" i="7"/>
  <c r="AH40" i="7"/>
  <c r="AI61" i="7"/>
  <c r="AJ61" i="7"/>
  <c r="AJ86" i="7"/>
  <c r="AJ6" i="7"/>
  <c r="AI40" i="7"/>
  <c r="AJ40" i="7"/>
  <c r="AH85" i="7"/>
  <c r="AJ60" i="7"/>
  <c r="AI60" i="7"/>
  <c r="AK62" i="7"/>
  <c r="AK13" i="7"/>
  <c r="AI75" i="7"/>
  <c r="AJ75" i="7"/>
  <c r="AK23" i="7"/>
  <c r="N63" i="7"/>
  <c r="U63" i="7" s="1"/>
  <c r="AK55" i="7"/>
  <c r="AJ12" i="7"/>
  <c r="AI12" i="7"/>
  <c r="AK74" i="7"/>
  <c r="AK87" i="7"/>
  <c r="AJ84" i="7"/>
  <c r="AI84" i="7"/>
  <c r="AJ90" i="7"/>
  <c r="AI27" i="7"/>
  <c r="AJ27" i="7"/>
  <c r="AH92" i="7"/>
  <c r="AH14" i="7"/>
  <c r="AK14" i="7"/>
  <c r="AK72" i="7"/>
  <c r="AH7" i="7"/>
  <c r="AJ22" i="7"/>
  <c r="AI22" i="7"/>
  <c r="AK41" i="7"/>
  <c r="AK27" i="7"/>
  <c r="AH89" i="7"/>
  <c r="AJ18" i="7"/>
  <c r="AI18" i="7"/>
  <c r="AH87" i="7"/>
  <c r="AH91" i="7"/>
  <c r="AK73" i="7"/>
  <c r="AH16" i="7"/>
  <c r="AH9" i="7"/>
  <c r="AH19" i="7"/>
  <c r="AH5" i="7"/>
  <c r="AH23" i="7"/>
  <c r="AH28" i="7"/>
  <c r="AH26" i="7"/>
  <c r="AH4" i="7"/>
  <c r="AH13" i="7"/>
  <c r="AH22" i="7"/>
  <c r="AH17" i="7"/>
  <c r="AH25" i="7"/>
  <c r="AC16" i="7"/>
  <c r="W23" i="7"/>
  <c r="Z16" i="7"/>
  <c r="X16" i="7"/>
  <c r="AA16" i="7"/>
  <c r="W16" i="7"/>
  <c r="AB16" i="7"/>
  <c r="Y16" i="7"/>
  <c r="AA7" i="6"/>
  <c r="AA40" i="7"/>
  <c r="V95" i="7"/>
  <c r="AC111" i="7" s="1"/>
  <c r="V44" i="7"/>
  <c r="S93" i="6"/>
  <c r="Z84" i="6" s="1"/>
  <c r="T95" i="7"/>
  <c r="AA136" i="7" s="1"/>
  <c r="P95" i="7"/>
  <c r="W111" i="7" s="1"/>
  <c r="X40" i="7"/>
  <c r="Z17" i="6"/>
  <c r="AB40" i="7"/>
  <c r="AD15" i="6"/>
  <c r="Z6" i="6"/>
  <c r="Z12" i="6"/>
  <c r="AC13" i="6"/>
  <c r="AC22" i="6"/>
  <c r="AB39" i="7"/>
  <c r="Z41" i="7"/>
  <c r="AA34" i="6"/>
  <c r="AC8" i="6"/>
  <c r="Y93" i="6"/>
  <c r="AF89" i="6" s="1"/>
  <c r="U64" i="6"/>
  <c r="AB59" i="6" s="1"/>
  <c r="AC40" i="7"/>
  <c r="AE18" i="6"/>
  <c r="AA39" i="7"/>
  <c r="Y28" i="7"/>
  <c r="AB9" i="7"/>
  <c r="W17" i="7"/>
  <c r="Y18" i="7"/>
  <c r="AC28" i="7"/>
  <c r="Z5" i="7"/>
  <c r="W21" i="7"/>
  <c r="Y4" i="7"/>
  <c r="X19" i="7"/>
  <c r="Z25" i="7"/>
  <c r="X25" i="7"/>
  <c r="AB7" i="7"/>
  <c r="AC18" i="7"/>
  <c r="W7" i="7"/>
  <c r="Y8" i="7"/>
  <c r="AB10" i="7"/>
  <c r="X8" i="7"/>
  <c r="AC27" i="7"/>
  <c r="AB19" i="7"/>
  <c r="AA19" i="7"/>
  <c r="AC10" i="7"/>
  <c r="AA7" i="7"/>
  <c r="X14" i="7"/>
  <c r="W6" i="7"/>
  <c r="AA25" i="7"/>
  <c r="Z28" i="7"/>
  <c r="AB18" i="7"/>
  <c r="Q95" i="7"/>
  <c r="X120" i="7" s="1"/>
  <c r="Z18" i="7"/>
  <c r="Y22" i="7"/>
  <c r="P66" i="7"/>
  <c r="W61" i="7" s="1"/>
  <c r="AA10" i="7"/>
  <c r="AA6" i="7"/>
  <c r="AB21" i="7"/>
  <c r="AA28" i="7"/>
  <c r="AB17" i="7"/>
  <c r="W13" i="7"/>
  <c r="W41" i="7"/>
  <c r="X10" i="7"/>
  <c r="X5" i="7"/>
  <c r="AB23" i="7"/>
  <c r="AC12" i="7"/>
  <c r="AA26" i="7"/>
  <c r="AA4" i="7"/>
  <c r="AB22" i="7"/>
  <c r="X21" i="7"/>
  <c r="W4" i="7"/>
  <c r="Y26" i="7"/>
  <c r="AB5" i="7"/>
  <c r="AC23" i="7"/>
  <c r="AA17" i="7"/>
  <c r="W28" i="7"/>
  <c r="AA20" i="7"/>
  <c r="Z26" i="7"/>
  <c r="Y10" i="7"/>
  <c r="W10" i="7"/>
  <c r="S44" i="7"/>
  <c r="Z14" i="7"/>
  <c r="AB41" i="7"/>
  <c r="X22" i="7"/>
  <c r="Y14" i="7"/>
  <c r="AC41" i="7"/>
  <c r="W14" i="7"/>
  <c r="Y13" i="7"/>
  <c r="T44" i="7"/>
  <c r="AC17" i="7"/>
  <c r="Z27" i="7"/>
  <c r="V79" i="7"/>
  <c r="AC71" i="7" s="1"/>
  <c r="X20" i="7"/>
  <c r="R95" i="7"/>
  <c r="Y148" i="7" s="1"/>
  <c r="AB26" i="7"/>
  <c r="AC20" i="7"/>
  <c r="V31" i="7"/>
  <c r="AC9" i="7"/>
  <c r="AC19" i="7"/>
  <c r="S95" i="7"/>
  <c r="Z124" i="7" s="1"/>
  <c r="Z12" i="7"/>
  <c r="S31" i="7"/>
  <c r="Z17" i="7"/>
  <c r="Z24" i="7"/>
  <c r="X13" i="7"/>
  <c r="X12" i="7"/>
  <c r="X6" i="7"/>
  <c r="T66" i="7"/>
  <c r="AA61" i="7" s="1"/>
  <c r="Y9" i="7"/>
  <c r="Y19" i="7"/>
  <c r="U95" i="7"/>
  <c r="W22" i="7"/>
  <c r="Y12" i="7"/>
  <c r="Z40" i="7"/>
  <c r="AA13" i="7"/>
  <c r="R31" i="7"/>
  <c r="X23" i="7"/>
  <c r="P79" i="7"/>
  <c r="AA41" i="7"/>
  <c r="Z8" i="7"/>
  <c r="AC8" i="7"/>
  <c r="X27" i="7"/>
  <c r="R44" i="7"/>
  <c r="W20" i="7"/>
  <c r="AC24" i="7"/>
  <c r="Y24" i="7"/>
  <c r="Z6" i="7"/>
  <c r="AA12" i="7"/>
  <c r="Y17" i="7"/>
  <c r="Y39" i="7"/>
  <c r="X7" i="7"/>
  <c r="X41" i="7"/>
  <c r="AA22" i="7"/>
  <c r="X18" i="7"/>
  <c r="X4" i="7"/>
  <c r="Z39" i="7"/>
  <c r="Z7" i="7"/>
  <c r="AC21" i="7"/>
  <c r="AC4" i="7"/>
  <c r="Z13" i="7"/>
  <c r="W26" i="7"/>
  <c r="AB13" i="7"/>
  <c r="Y5" i="7"/>
  <c r="Z21" i="7"/>
  <c r="Q79" i="7"/>
  <c r="AC39" i="7"/>
  <c r="Y27" i="7"/>
  <c r="W8" i="7"/>
  <c r="W18" i="7"/>
  <c r="P31" i="7"/>
  <c r="X28" i="7"/>
  <c r="W24" i="7"/>
  <c r="X17" i="7"/>
  <c r="X9" i="7"/>
  <c r="Y20" i="7"/>
  <c r="Y41" i="7"/>
  <c r="W27" i="7"/>
  <c r="X24" i="7"/>
  <c r="S66" i="7"/>
  <c r="Z63" i="7" s="1"/>
  <c r="AB4" i="7"/>
  <c r="AA5" i="7"/>
  <c r="AC14" i="7"/>
  <c r="Z20" i="7"/>
  <c r="Y40" i="7"/>
  <c r="U44" i="7"/>
  <c r="Z4" i="7"/>
  <c r="AB6" i="7"/>
  <c r="W9" i="7"/>
  <c r="W19" i="7"/>
  <c r="Y21" i="7"/>
  <c r="U31" i="7"/>
  <c r="AB12" i="7"/>
  <c r="T31" i="7"/>
  <c r="AA24" i="7"/>
  <c r="AC5" i="7"/>
  <c r="Y23" i="7"/>
  <c r="T79" i="7"/>
  <c r="AA71" i="7" s="1"/>
  <c r="AC25" i="7"/>
  <c r="AA8" i="7"/>
  <c r="AB20" i="7"/>
  <c r="AC6" i="7"/>
  <c r="AA14" i="7"/>
  <c r="AC7" i="7"/>
  <c r="AC22" i="7"/>
  <c r="AB14" i="7"/>
  <c r="Q44" i="7"/>
  <c r="X26" i="7"/>
  <c r="AB27" i="7"/>
  <c r="S79" i="7"/>
  <c r="Z71" i="7" s="1"/>
  <c r="W39" i="7"/>
  <c r="R79" i="7"/>
  <c r="Q31" i="7"/>
  <c r="Y25" i="7"/>
  <c r="Z23" i="7"/>
  <c r="X39" i="7"/>
  <c r="AA9" i="7"/>
  <c r="AB25" i="7"/>
  <c r="AB28" i="7"/>
  <c r="AA21" i="7"/>
  <c r="Y6" i="7"/>
  <c r="W12" i="7"/>
  <c r="AC13" i="7"/>
  <c r="V66" i="7"/>
  <c r="AA18" i="7"/>
  <c r="W5" i="7"/>
  <c r="AA23" i="7"/>
  <c r="U79" i="7"/>
  <c r="Z10" i="7"/>
  <c r="Z9" i="7"/>
  <c r="AB8" i="7"/>
  <c r="Y7" i="7"/>
  <c r="W25" i="7"/>
  <c r="Z22" i="7"/>
  <c r="Z19" i="7"/>
  <c r="AC26" i="7"/>
  <c r="AB24" i="7"/>
  <c r="AA27" i="7"/>
  <c r="AF6" i="6"/>
  <c r="AD6" i="6"/>
  <c r="V64" i="6"/>
  <c r="AC60" i="6" s="1"/>
  <c r="Z39" i="6"/>
  <c r="AE10" i="6"/>
  <c r="AC4" i="6"/>
  <c r="AA24" i="6"/>
  <c r="AA12" i="6"/>
  <c r="AF15" i="6"/>
  <c r="AB19" i="6"/>
  <c r="AE23" i="6"/>
  <c r="S64" i="6"/>
  <c r="Z58" i="6" s="1"/>
  <c r="AA8" i="6"/>
  <c r="AD20" i="6"/>
  <c r="Z24" i="6"/>
  <c r="Z7" i="6"/>
  <c r="AC17" i="6"/>
  <c r="AC14" i="6"/>
  <c r="AD12" i="6"/>
  <c r="T77" i="6"/>
  <c r="AA70" i="6" s="1"/>
  <c r="AF14" i="6"/>
  <c r="AC21" i="6"/>
  <c r="Z9" i="6"/>
  <c r="AB6" i="6"/>
  <c r="Z19" i="6"/>
  <c r="AD24" i="6"/>
  <c r="AD22" i="6"/>
  <c r="AD17" i="6"/>
  <c r="AB12" i="6"/>
  <c r="AE24" i="6"/>
  <c r="AC12" i="6"/>
  <c r="AE20" i="6"/>
  <c r="AA5" i="6"/>
  <c r="AE13" i="6"/>
  <c r="Z23" i="6"/>
  <c r="Z15" i="6"/>
  <c r="AB24" i="6"/>
  <c r="AD7" i="6"/>
  <c r="AE14" i="6"/>
  <c r="AA11" i="6"/>
  <c r="AF8" i="6"/>
  <c r="AB18" i="6"/>
  <c r="Z21" i="6"/>
  <c r="Z20" i="6"/>
  <c r="AF7" i="6"/>
  <c r="Z10" i="6"/>
  <c r="AB20" i="6"/>
  <c r="AB15" i="6"/>
  <c r="AE25" i="6"/>
  <c r="AD13" i="6"/>
  <c r="AF21" i="6"/>
  <c r="AB5" i="6"/>
  <c r="AC6" i="6"/>
  <c r="AE7" i="6"/>
  <c r="Z14" i="6"/>
  <c r="AB14" i="6"/>
  <c r="AF16" i="6"/>
  <c r="T64" i="6"/>
  <c r="AA61" i="6" s="1"/>
  <c r="AF35" i="6"/>
  <c r="AA16" i="6"/>
  <c r="AF5" i="6"/>
  <c r="AD19" i="6"/>
  <c r="AA22" i="6"/>
  <c r="AA17" i="6"/>
  <c r="T93" i="6"/>
  <c r="AA82" i="6" s="1"/>
  <c r="Z11" i="6"/>
  <c r="AB16" i="6"/>
  <c r="V93" i="6"/>
  <c r="AC88" i="6" s="1"/>
  <c r="AA6" i="6"/>
  <c r="AD14" i="6"/>
  <c r="AF22" i="6"/>
  <c r="X93" i="6"/>
  <c r="AE82" i="6" s="1"/>
  <c r="AC5" i="6"/>
  <c r="AE15" i="6"/>
  <c r="AE9" i="6"/>
  <c r="AB10" i="6"/>
  <c r="AA23" i="6"/>
  <c r="AA18" i="6"/>
  <c r="AD25" i="6"/>
  <c r="AC15" i="6"/>
  <c r="AB7" i="6"/>
  <c r="AF23" i="6"/>
  <c r="AC25" i="6"/>
  <c r="AE16" i="6"/>
  <c r="AB11" i="6"/>
  <c r="Z25" i="6"/>
  <c r="AE6" i="6"/>
  <c r="AF20" i="6"/>
  <c r="AA38" i="6"/>
  <c r="AE22" i="6"/>
  <c r="AD8" i="6"/>
  <c r="AD11" i="6"/>
  <c r="AB22" i="6"/>
  <c r="AB21" i="6"/>
  <c r="AA13" i="6"/>
  <c r="AC23" i="6"/>
  <c r="U93" i="6"/>
  <c r="AB82" i="6" s="1"/>
  <c r="Z8" i="6"/>
  <c r="AC18" i="6"/>
  <c r="AC16" i="6"/>
  <c r="W93" i="6"/>
  <c r="AD84" i="6" s="1"/>
  <c r="AB8" i="6"/>
  <c r="AF24" i="6"/>
  <c r="AD9" i="6"/>
  <c r="AF17" i="6"/>
  <c r="AE11" i="6"/>
  <c r="AF13" i="6"/>
  <c r="AF10" i="6"/>
  <c r="AA25" i="6"/>
  <c r="AE39" i="6"/>
  <c r="Z37" i="6"/>
  <c r="AC9" i="6"/>
  <c r="AD5" i="6"/>
  <c r="AD16" i="6"/>
  <c r="AF12" i="6"/>
  <c r="AD23" i="6"/>
  <c r="AB25" i="6"/>
  <c r="AA14" i="6"/>
  <c r="AC24" i="6"/>
  <c r="AA9" i="6"/>
  <c r="AC19" i="6"/>
  <c r="AA20" i="6"/>
  <c r="AD18" i="6"/>
  <c r="AE17" i="6"/>
  <c r="AF25" i="6"/>
  <c r="AD10" i="6"/>
  <c r="AF18" i="6"/>
  <c r="AE12" i="6"/>
  <c r="AA21" i="6"/>
  <c r="AA19" i="6"/>
  <c r="AF9" i="6"/>
  <c r="AD38" i="6"/>
  <c r="AC38" i="6"/>
  <c r="AE5" i="6"/>
  <c r="AC7" i="6"/>
  <c r="Z13" i="6"/>
  <c r="Z5" i="6"/>
  <c r="AE8" i="6"/>
  <c r="AA15" i="6"/>
  <c r="AA10" i="6"/>
  <c r="AC20" i="6"/>
  <c r="AB9" i="6"/>
  <c r="AE21" i="6"/>
  <c r="AC10" i="6"/>
  <c r="AF19" i="6"/>
  <c r="AF11" i="6"/>
  <c r="AB17" i="6"/>
  <c r="AB13" i="6"/>
  <c r="AD21" i="6"/>
  <c r="AC11" i="6"/>
  <c r="AE19" i="6"/>
  <c r="AB23" i="6"/>
  <c r="Z22" i="6"/>
  <c r="Z18" i="6"/>
  <c r="Z16" i="6"/>
  <c r="AF21" i="5"/>
  <c r="AA25" i="5"/>
  <c r="AD9" i="5"/>
  <c r="AF9" i="5"/>
  <c r="Z20" i="5"/>
  <c r="AC8" i="5"/>
  <c r="Z14" i="5"/>
  <c r="AE13" i="5"/>
  <c r="AD8" i="5"/>
  <c r="AF6" i="5"/>
  <c r="AB13" i="5"/>
  <c r="Z5" i="5"/>
  <c r="AB25" i="5"/>
  <c r="AD16" i="5"/>
  <c r="AA21" i="5"/>
  <c r="AE8" i="5"/>
  <c r="AD5" i="5"/>
  <c r="AF17" i="5"/>
  <c r="AF14" i="5"/>
  <c r="AB14" i="5"/>
  <c r="AD21" i="5"/>
  <c r="AA13" i="5"/>
  <c r="AE23" i="5"/>
  <c r="AC16" i="5"/>
  <c r="AE11" i="5"/>
  <c r="AC22" i="5"/>
  <c r="AC15" i="5"/>
  <c r="AF18" i="5"/>
  <c r="AC10" i="5"/>
  <c r="AA22" i="5"/>
  <c r="AD11" i="5"/>
  <c r="AE6" i="5"/>
  <c r="AD10" i="5"/>
  <c r="Z10" i="5"/>
  <c r="AB19" i="5"/>
  <c r="Z24" i="5"/>
  <c r="AA5" i="5"/>
  <c r="AF10" i="5"/>
  <c r="AD22" i="5"/>
  <c r="AA14" i="5"/>
  <c r="AF24" i="5"/>
  <c r="AD17" i="5"/>
  <c r="AF12" i="5"/>
  <c r="AC23" i="5"/>
  <c r="AB9" i="5"/>
  <c r="AF19" i="5"/>
  <c r="AC11" i="5"/>
  <c r="AB24" i="5"/>
  <c r="Z26" i="5"/>
  <c r="AE22" i="5"/>
  <c r="AB11" i="5"/>
  <c r="AD20" i="5"/>
  <c r="AB5" i="5"/>
  <c r="AF11" i="5"/>
  <c r="AD23" i="5"/>
  <c r="AA15" i="5"/>
  <c r="AF5" i="5"/>
  <c r="AD18" i="5"/>
  <c r="AA8" i="5"/>
  <c r="AE5" i="5"/>
  <c r="Z6" i="5"/>
  <c r="AE17" i="5"/>
  <c r="AB10" i="5"/>
  <c r="Z21" i="5"/>
  <c r="AC25" i="5"/>
  <c r="AB22" i="5"/>
  <c r="AA12" i="5"/>
  <c r="Z22" i="5"/>
  <c r="AD6" i="5"/>
  <c r="AE24" i="5"/>
  <c r="AB16" i="5"/>
  <c r="AD19" i="5"/>
  <c r="AC6" i="5"/>
  <c r="AA17" i="5"/>
  <c r="AD25" i="5"/>
  <c r="AA9" i="5"/>
  <c r="AE19" i="5"/>
  <c r="AC12" i="5"/>
  <c r="Z23" i="5"/>
  <c r="AE14" i="5"/>
  <c r="AC9" i="5"/>
  <c r="Z17" i="5"/>
  <c r="AE12" i="5"/>
  <c r="AE18" i="5"/>
  <c r="AB23" i="5"/>
  <c r="AF7" i="5"/>
  <c r="AB7" i="5"/>
  <c r="Z15" i="5"/>
  <c r="AE25" i="5"/>
  <c r="AC18" i="5"/>
  <c r="AE20" i="5"/>
  <c r="AC7" i="5"/>
  <c r="AA18" i="5"/>
  <c r="AA10" i="5"/>
  <c r="AF20" i="5"/>
  <c r="AD13" i="5"/>
  <c r="AE15" i="5"/>
  <c r="AF15" i="5"/>
  <c r="Z18" i="5"/>
  <c r="AC17" i="5"/>
  <c r="AC5" i="5"/>
  <c r="AF13" i="5"/>
  <c r="Z9" i="5"/>
  <c r="AB15" i="5"/>
  <c r="AD24" i="5"/>
  <c r="Z8" i="5"/>
  <c r="AD12" i="5"/>
  <c r="AB17" i="5"/>
  <c r="AE7" i="5"/>
  <c r="AC19" i="5"/>
  <c r="Z11" i="5"/>
  <c r="AF22" i="5"/>
  <c r="AA19" i="5"/>
  <c r="AA11" i="5"/>
  <c r="AA20" i="5"/>
  <c r="AD14" i="5"/>
  <c r="AA6" i="5"/>
  <c r="AF16" i="5"/>
  <c r="AC24" i="5"/>
  <c r="AA24" i="5"/>
  <c r="AF25" i="5"/>
  <c r="Z16" i="5"/>
  <c r="AD7" i="5"/>
  <c r="AB18" i="5"/>
  <c r="AF8" i="5"/>
  <c r="AF23" i="5"/>
  <c r="AE9" i="5"/>
  <c r="AB20" i="5"/>
  <c r="Z13" i="5"/>
  <c r="AB12" i="5"/>
  <c r="Z25" i="5"/>
  <c r="AD15" i="5"/>
  <c r="AA7" i="5"/>
  <c r="AA16" i="5"/>
  <c r="Z19" i="5"/>
  <c r="AC13" i="5"/>
  <c r="AC20" i="5"/>
  <c r="Z12" i="5"/>
  <c r="AE21" i="5"/>
  <c r="AA23" i="5"/>
  <c r="AE10" i="5"/>
  <c r="AC21" i="5"/>
  <c r="AC14" i="5"/>
  <c r="Z7" i="5"/>
  <c r="AE16" i="5"/>
  <c r="AB8" i="5"/>
  <c r="AB6" i="5"/>
  <c r="AB21" i="5"/>
  <c r="AC59" i="6"/>
  <c r="AD39" i="6"/>
  <c r="AB4" i="6"/>
  <c r="Y64" i="6"/>
  <c r="AF61" i="6" s="1"/>
  <c r="AB39" i="6"/>
  <c r="Z38" i="6"/>
  <c r="Y29" i="6"/>
  <c r="AF3" i="6"/>
  <c r="AE38" i="6"/>
  <c r="Z4" i="6"/>
  <c r="X29" i="6"/>
  <c r="AC37" i="6"/>
  <c r="T29" i="6"/>
  <c r="AA3" i="6"/>
  <c r="AC39" i="6"/>
  <c r="AE37" i="6"/>
  <c r="U42" i="6"/>
  <c r="AB34" i="6"/>
  <c r="U29" i="6"/>
  <c r="AB3" i="6"/>
  <c r="AB38" i="6"/>
  <c r="AD26" i="6"/>
  <c r="W42" i="6"/>
  <c r="AD37" i="6"/>
  <c r="AB35" i="6"/>
  <c r="X77" i="6"/>
  <c r="AE69" i="6" s="1"/>
  <c r="AA35" i="6"/>
  <c r="AA37" i="6"/>
  <c r="V77" i="6"/>
  <c r="AC70" i="6" s="1"/>
  <c r="Y42" i="6"/>
  <c r="AF34" i="6"/>
  <c r="AD3" i="6"/>
  <c r="W29" i="6"/>
  <c r="V29" i="6"/>
  <c r="AD4" i="6"/>
  <c r="AA26" i="6"/>
  <c r="AF39" i="6"/>
  <c r="S42" i="6"/>
  <c r="Z34" i="6"/>
  <c r="Z35" i="6"/>
  <c r="AE26" i="6"/>
  <c r="W64" i="6"/>
  <c r="AD58" i="6" s="1"/>
  <c r="AD35" i="6"/>
  <c r="AC35" i="6"/>
  <c r="S77" i="6"/>
  <c r="Z74" i="6" s="1"/>
  <c r="AF37" i="6"/>
  <c r="W77" i="6"/>
  <c r="AD69" i="6" s="1"/>
  <c r="AF38" i="6"/>
  <c r="AC3" i="6"/>
  <c r="AC26" i="6"/>
  <c r="AB26" i="6"/>
  <c r="X42" i="6"/>
  <c r="AF26" i="6"/>
  <c r="AA4" i="6"/>
  <c r="X64" i="6"/>
  <c r="AE58" i="6" s="1"/>
  <c r="V42" i="6"/>
  <c r="AE35" i="6"/>
  <c r="AE34" i="6"/>
  <c r="Z26" i="6"/>
  <c r="AC34" i="6"/>
  <c r="S29" i="6"/>
  <c r="Z3" i="6"/>
  <c r="U77" i="6"/>
  <c r="AB69" i="6" s="1"/>
  <c r="AA39" i="6"/>
  <c r="AD34" i="6"/>
  <c r="AF4" i="6"/>
  <c r="T42" i="6"/>
  <c r="Y77" i="6"/>
  <c r="AE3" i="6"/>
  <c r="AE4" i="6"/>
  <c r="AF49" i="5"/>
  <c r="V10" i="3"/>
  <c r="AA47" i="5"/>
  <c r="AF48" i="5"/>
  <c r="AC47" i="5"/>
  <c r="AB48" i="5"/>
  <c r="AD49" i="5"/>
  <c r="Z47" i="5"/>
  <c r="AE47" i="5"/>
  <c r="AE49" i="5"/>
  <c r="AD50" i="5"/>
  <c r="AB50" i="5"/>
  <c r="AC49" i="5"/>
  <c r="AA49" i="5"/>
  <c r="AB49" i="5"/>
  <c r="Z49" i="5"/>
  <c r="Z48" i="5"/>
  <c r="AE48" i="5"/>
  <c r="AD47" i="5"/>
  <c r="AA48" i="5"/>
  <c r="AE50" i="5"/>
  <c r="AA50" i="5"/>
  <c r="AD48" i="5"/>
  <c r="Z50" i="5"/>
  <c r="AC50" i="5"/>
  <c r="AF50" i="5"/>
  <c r="AB47" i="5"/>
  <c r="AC48" i="5"/>
  <c r="AF47" i="5"/>
  <c r="AE34" i="5"/>
  <c r="AE38" i="5"/>
  <c r="W42" i="5"/>
  <c r="AC37" i="5"/>
  <c r="AA38" i="5"/>
  <c r="AE37" i="5"/>
  <c r="Z35" i="5"/>
  <c r="AC38" i="5"/>
  <c r="Y53" i="5"/>
  <c r="R61" i="5" s="1"/>
  <c r="Y61" i="5" s="1"/>
  <c r="Z37" i="5"/>
  <c r="AE35" i="5"/>
  <c r="Y42" i="5"/>
  <c r="V42" i="5"/>
  <c r="X42" i="5"/>
  <c r="AB39" i="5"/>
  <c r="AE39" i="5"/>
  <c r="AC34" i="5"/>
  <c r="V53" i="5"/>
  <c r="O61" i="5" s="1"/>
  <c r="V61" i="5" s="1"/>
  <c r="S53" i="5"/>
  <c r="L61" i="5" s="1"/>
  <c r="S61" i="5" s="1"/>
  <c r="X53" i="5"/>
  <c r="Q61" i="5" s="1"/>
  <c r="X61" i="5" s="1"/>
  <c r="T53" i="5"/>
  <c r="M61" i="5" s="1"/>
  <c r="T61" i="5" s="1"/>
  <c r="U53" i="5"/>
  <c r="N61" i="5" s="1"/>
  <c r="U61" i="5" s="1"/>
  <c r="W53" i="5"/>
  <c r="P61" i="5" s="1"/>
  <c r="W61" i="5" s="1"/>
  <c r="AD26" i="5"/>
  <c r="AB3" i="5"/>
  <c r="AB4" i="5"/>
  <c r="U29" i="5"/>
  <c r="Z38" i="5"/>
  <c r="AA34" i="5"/>
  <c r="AA39" i="5"/>
  <c r="AF26" i="5"/>
  <c r="Z4" i="5"/>
  <c r="T29" i="5"/>
  <c r="AB38" i="5"/>
  <c r="AD38" i="5"/>
  <c r="Z39" i="5"/>
  <c r="U42" i="5"/>
  <c r="AA3" i="5"/>
  <c r="X29" i="5"/>
  <c r="AE3" i="5"/>
  <c r="Z34" i="5"/>
  <c r="AF3" i="5"/>
  <c r="Y29" i="5"/>
  <c r="AB26" i="5"/>
  <c r="AA37" i="5"/>
  <c r="S42" i="5"/>
  <c r="AF39" i="5"/>
  <c r="AC39" i="5"/>
  <c r="AC35" i="5"/>
  <c r="AE26" i="5"/>
  <c r="AF4" i="5"/>
  <c r="AD3" i="5"/>
  <c r="W29" i="5"/>
  <c r="AD4" i="5"/>
  <c r="AB37" i="5"/>
  <c r="AD39" i="5"/>
  <c r="AD37" i="5"/>
  <c r="AD35" i="5"/>
  <c r="AD34" i="5"/>
  <c r="AE4" i="5"/>
  <c r="AB34" i="5"/>
  <c r="AF34" i="5"/>
  <c r="AF35" i="5"/>
  <c r="AF37" i="5"/>
  <c r="AF38" i="5"/>
  <c r="V29" i="5"/>
  <c r="AC3" i="5"/>
  <c r="AC4" i="5"/>
  <c r="AA26" i="5"/>
  <c r="Z3" i="5"/>
  <c r="S29" i="5"/>
  <c r="AC26" i="5"/>
  <c r="AB35" i="5"/>
  <c r="AA35" i="5"/>
  <c r="AA4" i="5"/>
  <c r="T42" i="5"/>
  <c r="Y30" i="4"/>
  <c r="T30" i="4"/>
  <c r="W30" i="4"/>
  <c r="U30" i="4"/>
  <c r="S30" i="4"/>
  <c r="V30" i="4"/>
  <c r="X30" i="4"/>
  <c r="AC14" i="4"/>
  <c r="AC26" i="4"/>
  <c r="AC24" i="4"/>
  <c r="AE8" i="4"/>
  <c r="AC3" i="4"/>
  <c r="AD6" i="4"/>
  <c r="AB23" i="4"/>
  <c r="AB6" i="4"/>
  <c r="AD4" i="4"/>
  <c r="AC18" i="4"/>
  <c r="AD15" i="4"/>
  <c r="AC8" i="4"/>
  <c r="AD3" i="4"/>
  <c r="AC21" i="4"/>
  <c r="AB24" i="4"/>
  <c r="AC25" i="4"/>
  <c r="AB26" i="4"/>
  <c r="AE6" i="4"/>
  <c r="Z12" i="4"/>
  <c r="AC20" i="4"/>
  <c r="X15" i="3"/>
  <c r="T14" i="3"/>
  <c r="V5" i="3"/>
  <c r="U13" i="3"/>
  <c r="U12" i="3"/>
  <c r="W12" i="3"/>
  <c r="R9" i="3"/>
  <c r="R14" i="3"/>
  <c r="V9" i="3"/>
  <c r="V14" i="3"/>
  <c r="X12" i="3"/>
  <c r="S9" i="3"/>
  <c r="V12" i="3"/>
  <c r="X16" i="3"/>
  <c r="R15" i="3"/>
  <c r="U6" i="3"/>
  <c r="W13" i="3"/>
  <c r="S11" i="3"/>
  <c r="R12" i="3"/>
  <c r="V11" i="3"/>
  <c r="X14" i="3"/>
  <c r="R13" i="3"/>
  <c r="U5" i="3"/>
  <c r="W10" i="3"/>
  <c r="X3" i="3"/>
  <c r="R10" i="3"/>
  <c r="T3" i="3"/>
  <c r="W4" i="3"/>
  <c r="S12" i="3"/>
  <c r="V8" i="3"/>
  <c r="U7" i="3"/>
  <c r="V6" i="3"/>
  <c r="V16" i="3"/>
  <c r="S7" i="3"/>
  <c r="W15" i="3"/>
  <c r="X9" i="3"/>
  <c r="T15" i="3"/>
  <c r="U15" i="3"/>
  <c r="T11" i="3"/>
  <c r="U4" i="3"/>
  <c r="X13" i="3"/>
  <c r="R4" i="3"/>
  <c r="S14" i="3"/>
  <c r="S10" i="3"/>
  <c r="T10" i="3"/>
  <c r="V13" i="3"/>
  <c r="R5" i="3"/>
  <c r="T6" i="3"/>
  <c r="V4" i="3"/>
  <c r="U10" i="3"/>
  <c r="V3" i="3"/>
  <c r="T13" i="3"/>
  <c r="S5" i="3"/>
  <c r="T16" i="3"/>
  <c r="V15" i="3"/>
  <c r="U14" i="3"/>
  <c r="T4" i="3"/>
  <c r="U16" i="3"/>
  <c r="X4" i="3"/>
  <c r="R16" i="3"/>
  <c r="V7" i="3"/>
  <c r="R7" i="3"/>
  <c r="U11" i="3"/>
  <c r="S3" i="3"/>
  <c r="R3" i="3"/>
  <c r="T12" i="3"/>
  <c r="T5" i="3"/>
  <c r="X10" i="3"/>
  <c r="W14" i="3"/>
  <c r="S8" i="3"/>
  <c r="T8" i="3"/>
  <c r="T7" i="3"/>
  <c r="X7" i="3"/>
  <c r="T9" i="3"/>
  <c r="U9" i="3"/>
  <c r="S15" i="3"/>
  <c r="R11" i="3"/>
  <c r="W6" i="3"/>
  <c r="W8" i="3"/>
  <c r="X8" i="3"/>
  <c r="U3" i="3"/>
  <c r="W11" i="3"/>
  <c r="W5" i="3"/>
  <c r="S4" i="3"/>
  <c r="W16" i="3"/>
  <c r="S16" i="3"/>
  <c r="S6" i="3"/>
  <c r="W9" i="3"/>
  <c r="S13" i="3"/>
  <c r="X5" i="3"/>
  <c r="W7" i="3"/>
  <c r="W3" i="3"/>
  <c r="R8" i="3"/>
  <c r="R6" i="3"/>
  <c r="U8" i="3"/>
  <c r="X11" i="3"/>
  <c r="X6" i="3"/>
  <c r="L17" i="3"/>
  <c r="N17" i="3"/>
  <c r="Q17" i="3"/>
  <c r="P17" i="3"/>
  <c r="O17" i="3"/>
  <c r="M17" i="3"/>
  <c r="K17" i="3"/>
  <c r="AH67" i="8" l="1"/>
  <c r="AK67" i="8"/>
  <c r="AK100" i="8"/>
  <c r="AJ67" i="8"/>
  <c r="AI67" i="8"/>
  <c r="AB98" i="8"/>
  <c r="AC99" i="8"/>
  <c r="AC97" i="8"/>
  <c r="AC98" i="8"/>
  <c r="W97" i="8"/>
  <c r="AH81" i="8"/>
  <c r="Z97" i="8"/>
  <c r="Z100" i="8"/>
  <c r="Z99" i="8"/>
  <c r="Z98" i="8"/>
  <c r="Y100" i="8"/>
  <c r="AJ100" i="8"/>
  <c r="AI100" i="8"/>
  <c r="AI81" i="8"/>
  <c r="AJ81" i="8"/>
  <c r="Y99" i="8"/>
  <c r="AA97" i="8"/>
  <c r="AA100" i="8"/>
  <c r="AA99" i="8"/>
  <c r="AB97" i="8"/>
  <c r="AB99" i="8"/>
  <c r="AK81" i="8"/>
  <c r="Y98" i="8"/>
  <c r="W98" i="8"/>
  <c r="AC100" i="8"/>
  <c r="W100" i="8"/>
  <c r="Z88" i="6"/>
  <c r="Z85" i="6"/>
  <c r="Z86" i="6"/>
  <c r="Z89" i="6"/>
  <c r="AC58" i="6"/>
  <c r="Z61" i="6"/>
  <c r="Z83" i="6"/>
  <c r="AB61" i="6"/>
  <c r="AA73" i="6"/>
  <c r="Z87" i="6"/>
  <c r="Z82" i="6"/>
  <c r="Z59" i="6"/>
  <c r="AA69" i="6"/>
  <c r="AA71" i="6"/>
  <c r="AF85" i="6"/>
  <c r="X108" i="8"/>
  <c r="X111" i="8"/>
  <c r="Z113" i="8"/>
  <c r="Z111" i="8"/>
  <c r="AA108" i="8"/>
  <c r="AA111" i="8"/>
  <c r="AB109" i="8"/>
  <c r="AB111" i="8"/>
  <c r="AC111" i="8"/>
  <c r="AC173" i="8"/>
  <c r="AC163" i="8"/>
  <c r="AC138" i="8"/>
  <c r="Z122" i="8"/>
  <c r="AC174" i="8"/>
  <c r="AC124" i="8"/>
  <c r="AC172" i="8"/>
  <c r="AC185" i="8"/>
  <c r="AB164" i="8"/>
  <c r="AB137" i="8"/>
  <c r="AC181" i="8"/>
  <c r="AC159" i="8"/>
  <c r="AC137" i="8"/>
  <c r="AC122" i="8"/>
  <c r="AB156" i="8"/>
  <c r="AB121" i="8"/>
  <c r="AC141" i="8"/>
  <c r="AC148" i="8"/>
  <c r="AC142" i="8"/>
  <c r="AC125" i="8"/>
  <c r="Z158" i="8"/>
  <c r="AC158" i="8"/>
  <c r="AH189" i="8"/>
  <c r="AC156" i="8"/>
  <c r="Z123" i="8"/>
  <c r="AC161" i="8"/>
  <c r="AC176" i="8"/>
  <c r="AC123" i="8"/>
  <c r="Z186" i="8"/>
  <c r="Z141" i="8"/>
  <c r="AA140" i="8"/>
  <c r="AC160" i="8"/>
  <c r="AC162" i="8"/>
  <c r="AC140" i="8"/>
  <c r="AC177" i="8"/>
  <c r="AC127" i="8"/>
  <c r="AA124" i="8"/>
  <c r="AC139" i="8"/>
  <c r="AC186" i="8"/>
  <c r="AC164" i="8"/>
  <c r="AC157" i="8"/>
  <c r="W142" i="8"/>
  <c r="AC126" i="8"/>
  <c r="AC128" i="8"/>
  <c r="AC121" i="8"/>
  <c r="X160" i="8"/>
  <c r="AC175" i="8"/>
  <c r="Z156" i="8"/>
  <c r="Z177" i="8"/>
  <c r="AA176" i="8"/>
  <c r="Z176" i="8"/>
  <c r="Z128" i="8"/>
  <c r="AH151" i="8"/>
  <c r="Z161" i="8"/>
  <c r="Z127" i="8"/>
  <c r="Z125" i="8"/>
  <c r="Z138" i="8"/>
  <c r="Z172" i="8"/>
  <c r="AA141" i="8"/>
  <c r="AA137" i="8"/>
  <c r="Z163" i="8"/>
  <c r="Z173" i="8"/>
  <c r="Z124" i="8"/>
  <c r="AA161" i="8"/>
  <c r="Z126" i="8"/>
  <c r="Z139" i="8"/>
  <c r="W186" i="8"/>
  <c r="AA148" i="8"/>
  <c r="AA172" i="8"/>
  <c r="AA173" i="8"/>
  <c r="Z129" i="8"/>
  <c r="Z137" i="8"/>
  <c r="Z121" i="8"/>
  <c r="AA181" i="8"/>
  <c r="Z157" i="8"/>
  <c r="Z142" i="8"/>
  <c r="Z164" i="8"/>
  <c r="AA157" i="8"/>
  <c r="AA159" i="8"/>
  <c r="Z159" i="8"/>
  <c r="Z148" i="8"/>
  <c r="Z140" i="8"/>
  <c r="Z160" i="8"/>
  <c r="AA129" i="8"/>
  <c r="Z185" i="8"/>
  <c r="AA162" i="8"/>
  <c r="AH167" i="8"/>
  <c r="X109" i="8"/>
  <c r="AA174" i="8"/>
  <c r="AA139" i="8"/>
  <c r="Z162" i="8"/>
  <c r="W157" i="8"/>
  <c r="AA126" i="8"/>
  <c r="AK167" i="8"/>
  <c r="W163" i="8"/>
  <c r="AA113" i="8"/>
  <c r="AI189" i="8"/>
  <c r="AI167" i="8"/>
  <c r="Z175" i="8"/>
  <c r="W124" i="8"/>
  <c r="AA109" i="8"/>
  <c r="AA112" i="8"/>
  <c r="Z174" i="8"/>
  <c r="AB112" i="8"/>
  <c r="W125" i="8"/>
  <c r="AB113" i="8"/>
  <c r="AK151" i="8"/>
  <c r="AC110" i="8"/>
  <c r="X122" i="8"/>
  <c r="W173" i="8"/>
  <c r="AC108" i="8"/>
  <c r="Y121" i="8"/>
  <c r="X141" i="8"/>
  <c r="W185" i="8"/>
  <c r="AC109" i="8"/>
  <c r="AC113" i="8"/>
  <c r="X142" i="8"/>
  <c r="AC112" i="8"/>
  <c r="W126" i="8"/>
  <c r="Y139" i="8"/>
  <c r="X161" i="8"/>
  <c r="X138" i="8"/>
  <c r="AK32" i="8"/>
  <c r="W112" i="8"/>
  <c r="W108" i="8"/>
  <c r="W110" i="8"/>
  <c r="X126" i="8"/>
  <c r="AJ32" i="8"/>
  <c r="AI32" i="8"/>
  <c r="Z108" i="8"/>
  <c r="Z112" i="8"/>
  <c r="AH116" i="8"/>
  <c r="X110" i="8"/>
  <c r="X173" i="8"/>
  <c r="W129" i="8"/>
  <c r="Y142" i="8"/>
  <c r="Y173" i="8"/>
  <c r="X139" i="8"/>
  <c r="W161" i="8"/>
  <c r="W121" i="8"/>
  <c r="Y162" i="8"/>
  <c r="Z110" i="8"/>
  <c r="X113" i="8"/>
  <c r="Z109" i="8"/>
  <c r="Y176" i="8"/>
  <c r="AJ116" i="8"/>
  <c r="AI116" i="8"/>
  <c r="Y113" i="8"/>
  <c r="Y110" i="8"/>
  <c r="Y108" i="8"/>
  <c r="X186" i="8"/>
  <c r="X129" i="8"/>
  <c r="Y126" i="8"/>
  <c r="W127" i="8"/>
  <c r="W137" i="8"/>
  <c r="W160" i="8"/>
  <c r="W162" i="8"/>
  <c r="W123" i="8"/>
  <c r="W177" i="8"/>
  <c r="W122" i="8"/>
  <c r="W156" i="8"/>
  <c r="W158" i="8"/>
  <c r="W141" i="8"/>
  <c r="W140" i="8"/>
  <c r="W159" i="8"/>
  <c r="W128" i="8"/>
  <c r="W148" i="8"/>
  <c r="W181" i="8"/>
  <c r="W174" i="8"/>
  <c r="Y124" i="8"/>
  <c r="AK116" i="8"/>
  <c r="AB110" i="8"/>
  <c r="W138" i="8"/>
  <c r="Y122" i="8"/>
  <c r="AJ167" i="8"/>
  <c r="Y138" i="8"/>
  <c r="AJ189" i="8"/>
  <c r="Y163" i="8"/>
  <c r="AH32" i="8"/>
  <c r="AB108" i="8"/>
  <c r="W175" i="8"/>
  <c r="Y137" i="8"/>
  <c r="W109" i="8"/>
  <c r="X172" i="8"/>
  <c r="Y127" i="8"/>
  <c r="AK132" i="8"/>
  <c r="AB172" i="8"/>
  <c r="AB186" i="8"/>
  <c r="AB148" i="8"/>
  <c r="Y157" i="8"/>
  <c r="W176" i="8"/>
  <c r="AA177" i="8"/>
  <c r="AA128" i="8"/>
  <c r="AA123" i="8"/>
  <c r="AA158" i="8"/>
  <c r="AA122" i="8"/>
  <c r="AA163" i="8"/>
  <c r="AA142" i="8"/>
  <c r="AA164" i="8"/>
  <c r="AA125" i="8"/>
  <c r="AA138" i="8"/>
  <c r="AA127" i="8"/>
  <c r="AA160" i="8"/>
  <c r="AA156" i="8"/>
  <c r="AA175" i="8"/>
  <c r="AA185" i="8"/>
  <c r="AA110" i="8"/>
  <c r="AJ132" i="8"/>
  <c r="AI132" i="8"/>
  <c r="Y175" i="8"/>
  <c r="Y185" i="8"/>
  <c r="Y164" i="8"/>
  <c r="Y159" i="8"/>
  <c r="Y123" i="8"/>
  <c r="Y148" i="8"/>
  <c r="Y186" i="8"/>
  <c r="Y156" i="8"/>
  <c r="Y161" i="8"/>
  <c r="Y172" i="8"/>
  <c r="Y129" i="8"/>
  <c r="Y181" i="8"/>
  <c r="Y125" i="8"/>
  <c r="Y128" i="8"/>
  <c r="Y158" i="8"/>
  <c r="Y174" i="8"/>
  <c r="Y160" i="8"/>
  <c r="X121" i="8"/>
  <c r="AI103" i="8"/>
  <c r="X162" i="8"/>
  <c r="X125" i="8"/>
  <c r="W164" i="8"/>
  <c r="W113" i="8"/>
  <c r="Q103" i="8"/>
  <c r="AA121" i="8"/>
  <c r="Y177" i="8"/>
  <c r="X177" i="8"/>
  <c r="X158" i="8"/>
  <c r="AH132" i="8"/>
  <c r="X148" i="8"/>
  <c r="X181" i="8"/>
  <c r="X174" i="8"/>
  <c r="X159" i="8"/>
  <c r="X127" i="8"/>
  <c r="X123" i="8"/>
  <c r="X137" i="8"/>
  <c r="X164" i="8"/>
  <c r="X124" i="8"/>
  <c r="X163" i="8"/>
  <c r="X175" i="8"/>
  <c r="X128" i="8"/>
  <c r="X156" i="8"/>
  <c r="X176" i="8"/>
  <c r="X185" i="8"/>
  <c r="Y140" i="8"/>
  <c r="Y109" i="8"/>
  <c r="Y112" i="8"/>
  <c r="AK189" i="8"/>
  <c r="X112" i="8"/>
  <c r="W139" i="8"/>
  <c r="AI151" i="8"/>
  <c r="AJ151" i="8"/>
  <c r="X157" i="8"/>
  <c r="AF59" i="6"/>
  <c r="AC61" i="6"/>
  <c r="AC82" i="6"/>
  <c r="Z148" i="7"/>
  <c r="AK152" i="7"/>
  <c r="AI152" i="7"/>
  <c r="X121" i="7"/>
  <c r="AH130" i="7"/>
  <c r="X104" i="7"/>
  <c r="X137" i="7"/>
  <c r="X126" i="7"/>
  <c r="X127" i="7"/>
  <c r="AH152" i="7"/>
  <c r="AC121" i="7"/>
  <c r="AC120" i="7"/>
  <c r="AK130" i="7"/>
  <c r="X124" i="7"/>
  <c r="AC122" i="7"/>
  <c r="AC125" i="7"/>
  <c r="X105" i="7"/>
  <c r="AC105" i="7"/>
  <c r="AH114" i="7"/>
  <c r="Y126" i="7"/>
  <c r="X148" i="7"/>
  <c r="AA148" i="7"/>
  <c r="Z125" i="7"/>
  <c r="W148" i="7"/>
  <c r="AC124" i="7"/>
  <c r="Z102" i="7"/>
  <c r="Y103" i="7"/>
  <c r="AC127" i="7"/>
  <c r="AC100" i="7"/>
  <c r="Z103" i="7"/>
  <c r="Y104" i="7"/>
  <c r="Y100" i="7"/>
  <c r="W124" i="7"/>
  <c r="Y121" i="7"/>
  <c r="AA101" i="7"/>
  <c r="W137" i="7"/>
  <c r="AA138" i="7"/>
  <c r="W140" i="7"/>
  <c r="Z100" i="7"/>
  <c r="AA100" i="7"/>
  <c r="AJ152" i="7"/>
  <c r="W103" i="7"/>
  <c r="Z104" i="7"/>
  <c r="Z136" i="7"/>
  <c r="Y125" i="7"/>
  <c r="AC138" i="7"/>
  <c r="AA104" i="7"/>
  <c r="Z140" i="7"/>
  <c r="AB149" i="7"/>
  <c r="AB119" i="7"/>
  <c r="AB111" i="7"/>
  <c r="AB135" i="7"/>
  <c r="AB100" i="7"/>
  <c r="W90" i="7"/>
  <c r="W123" i="7"/>
  <c r="W149" i="7"/>
  <c r="W135" i="7"/>
  <c r="W119" i="7"/>
  <c r="W120" i="7"/>
  <c r="W101" i="7"/>
  <c r="W136" i="7"/>
  <c r="AA126" i="7"/>
  <c r="AA127" i="7"/>
  <c r="AA111" i="7"/>
  <c r="Z120" i="7"/>
  <c r="W138" i="7"/>
  <c r="W127" i="7"/>
  <c r="Y144" i="7"/>
  <c r="Y138" i="7"/>
  <c r="Y137" i="7"/>
  <c r="Y149" i="7"/>
  <c r="Y122" i="7"/>
  <c r="Y139" i="7"/>
  <c r="Y119" i="7"/>
  <c r="Y135" i="7"/>
  <c r="Y123" i="7"/>
  <c r="AA87" i="7"/>
  <c r="AA124" i="7"/>
  <c r="AA135" i="7"/>
  <c r="AA144" i="7"/>
  <c r="AA139" i="7"/>
  <c r="AA119" i="7"/>
  <c r="AA140" i="7"/>
  <c r="AA149" i="7"/>
  <c r="W100" i="7"/>
  <c r="Y101" i="7"/>
  <c r="Y102" i="7"/>
  <c r="W104" i="7"/>
  <c r="AB127" i="7"/>
  <c r="Y127" i="7"/>
  <c r="Y120" i="7"/>
  <c r="Z137" i="7"/>
  <c r="W121" i="7"/>
  <c r="Z138" i="7"/>
  <c r="W125" i="7"/>
  <c r="Y105" i="7"/>
  <c r="Y111" i="7"/>
  <c r="Y140" i="7"/>
  <c r="AA122" i="7"/>
  <c r="Z126" i="7"/>
  <c r="AA137" i="7"/>
  <c r="W122" i="7"/>
  <c r="Z90" i="7"/>
  <c r="Z144" i="7"/>
  <c r="Z105" i="7"/>
  <c r="Z127" i="7"/>
  <c r="Z122" i="7"/>
  <c r="Z135" i="7"/>
  <c r="Z139" i="7"/>
  <c r="Z123" i="7"/>
  <c r="Z119" i="7"/>
  <c r="Z101" i="7"/>
  <c r="Z149" i="7"/>
  <c r="X101" i="7"/>
  <c r="X135" i="7"/>
  <c r="X139" i="7"/>
  <c r="X140" i="7"/>
  <c r="X136" i="7"/>
  <c r="X102" i="7"/>
  <c r="X123" i="7"/>
  <c r="X144" i="7"/>
  <c r="X119" i="7"/>
  <c r="X125" i="7"/>
  <c r="X149" i="7"/>
  <c r="X100" i="7"/>
  <c r="X138" i="7"/>
  <c r="Y124" i="7"/>
  <c r="W105" i="7"/>
  <c r="AA125" i="7"/>
  <c r="Y136" i="7"/>
  <c r="Z111" i="7"/>
  <c r="W126" i="7"/>
  <c r="W139" i="7"/>
  <c r="Z121" i="7"/>
  <c r="W102" i="7"/>
  <c r="AC86" i="7"/>
  <c r="AC119" i="7"/>
  <c r="AC102" i="7"/>
  <c r="AC126" i="7"/>
  <c r="AC140" i="7"/>
  <c r="AC139" i="7"/>
  <c r="AC101" i="7"/>
  <c r="AC144" i="7"/>
  <c r="AC149" i="7"/>
  <c r="AC104" i="7"/>
  <c r="AC135" i="7"/>
  <c r="AC137" i="7"/>
  <c r="AC103" i="7"/>
  <c r="AC148" i="7"/>
  <c r="X111" i="7"/>
  <c r="X122" i="7"/>
  <c r="X103" i="7"/>
  <c r="AA121" i="7"/>
  <c r="AA105" i="7"/>
  <c r="AC136" i="7"/>
  <c r="AA123" i="7"/>
  <c r="AA120" i="7"/>
  <c r="AA102" i="7"/>
  <c r="AA103" i="7"/>
  <c r="W144" i="7"/>
  <c r="AC123" i="7"/>
  <c r="AI130" i="7"/>
  <c r="AJ130" i="7"/>
  <c r="AK114" i="7"/>
  <c r="AJ114" i="7"/>
  <c r="AI114" i="7"/>
  <c r="P44" i="7"/>
  <c r="AH44" i="7" s="1"/>
  <c r="W40" i="7"/>
  <c r="AH31" i="7"/>
  <c r="AK44" i="7"/>
  <c r="AK63" i="7"/>
  <c r="Q66" i="7"/>
  <c r="X63" i="7" s="1"/>
  <c r="Y75" i="7"/>
  <c r="AJ79" i="7"/>
  <c r="AI79" i="7"/>
  <c r="X90" i="7"/>
  <c r="AH95" i="7"/>
  <c r="AB84" i="7"/>
  <c r="AK95" i="7"/>
  <c r="X73" i="7"/>
  <c r="AH79" i="7"/>
  <c r="U66" i="7"/>
  <c r="AB63" i="7" s="1"/>
  <c r="Y61" i="7"/>
  <c r="AI66" i="7"/>
  <c r="AJ44" i="7"/>
  <c r="AJ31" i="7"/>
  <c r="AI31" i="7"/>
  <c r="AI63" i="7"/>
  <c r="AJ63" i="7"/>
  <c r="AK31" i="7"/>
  <c r="AB75" i="7"/>
  <c r="AK79" i="7"/>
  <c r="Y91" i="7"/>
  <c r="AJ95" i="7"/>
  <c r="AI95" i="7"/>
  <c r="AA63" i="7"/>
  <c r="AA89" i="7"/>
  <c r="AC87" i="7"/>
  <c r="AC91" i="7"/>
  <c r="AC85" i="7"/>
  <c r="AC92" i="7"/>
  <c r="X74" i="7"/>
  <c r="AC88" i="7"/>
  <c r="W88" i="7"/>
  <c r="W84" i="7"/>
  <c r="AA91" i="7"/>
  <c r="AA92" i="7"/>
  <c r="AA62" i="7"/>
  <c r="AF82" i="6"/>
  <c r="Z85" i="7"/>
  <c r="W86" i="7"/>
  <c r="W85" i="7"/>
  <c r="W87" i="7"/>
  <c r="AA72" i="6"/>
  <c r="AB58" i="6"/>
  <c r="Z90" i="6"/>
  <c r="AF88" i="6"/>
  <c r="W92" i="7"/>
  <c r="AA86" i="7"/>
  <c r="AA90" i="7"/>
  <c r="W89" i="7"/>
  <c r="AC90" i="7"/>
  <c r="AF87" i="6"/>
  <c r="AA74" i="6"/>
  <c r="AB60" i="6"/>
  <c r="AF84" i="6"/>
  <c r="AF90" i="6"/>
  <c r="AF83" i="6"/>
  <c r="AF86" i="6"/>
  <c r="W91" i="7"/>
  <c r="AA85" i="7"/>
  <c r="AC84" i="7"/>
  <c r="Z60" i="6"/>
  <c r="AA88" i="7"/>
  <c r="AA84" i="7"/>
  <c r="AC89" i="7"/>
  <c r="Y89" i="7"/>
  <c r="Y85" i="7"/>
  <c r="AB71" i="7"/>
  <c r="W62" i="7"/>
  <c r="W60" i="7"/>
  <c r="X85" i="7"/>
  <c r="X92" i="7"/>
  <c r="AB83" i="6"/>
  <c r="Z92" i="7"/>
  <c r="X75" i="7"/>
  <c r="X89" i="7"/>
  <c r="X88" i="7"/>
  <c r="AA60" i="6"/>
  <c r="AA83" i="6"/>
  <c r="W63" i="7"/>
  <c r="AC60" i="7"/>
  <c r="AC61" i="7"/>
  <c r="Y60" i="7"/>
  <c r="W72" i="7"/>
  <c r="W76" i="7"/>
  <c r="W73" i="7"/>
  <c r="W74" i="7"/>
  <c r="Y72" i="7"/>
  <c r="Y76" i="7"/>
  <c r="Y74" i="7"/>
  <c r="AC63" i="7"/>
  <c r="X72" i="7"/>
  <c r="AB74" i="7"/>
  <c r="AB73" i="7"/>
  <c r="Y71" i="7"/>
  <c r="Z84" i="7"/>
  <c r="X76" i="7"/>
  <c r="Y62" i="7"/>
  <c r="AA60" i="7"/>
  <c r="Z86" i="7"/>
  <c r="Z88" i="7"/>
  <c r="Z87" i="7"/>
  <c r="Z91" i="7"/>
  <c r="AA73" i="7"/>
  <c r="AA74" i="7"/>
  <c r="AA76" i="7"/>
  <c r="AA72" i="7"/>
  <c r="Y87" i="7"/>
  <c r="Y86" i="7"/>
  <c r="Y92" i="7"/>
  <c r="Y88" i="7"/>
  <c r="Y84" i="7"/>
  <c r="Y90" i="7"/>
  <c r="AB76" i="7"/>
  <c r="Z72" i="7"/>
  <c r="Z73" i="7"/>
  <c r="Z75" i="7"/>
  <c r="Y63" i="7"/>
  <c r="Z74" i="7"/>
  <c r="AB92" i="7"/>
  <c r="Z62" i="7"/>
  <c r="Z60" i="7"/>
  <c r="X71" i="7"/>
  <c r="Z76" i="7"/>
  <c r="W75" i="7"/>
  <c r="AB72" i="7"/>
  <c r="Y73" i="7"/>
  <c r="AC62" i="7"/>
  <c r="X86" i="7"/>
  <c r="X87" i="7"/>
  <c r="X91" i="7"/>
  <c r="Z61" i="7"/>
  <c r="W71" i="7"/>
  <c r="Z89" i="7"/>
  <c r="AC73" i="7"/>
  <c r="AC76" i="7"/>
  <c r="AC72" i="7"/>
  <c r="AC74" i="7"/>
  <c r="AC75" i="7"/>
  <c r="AA75" i="7"/>
  <c r="X84" i="7"/>
  <c r="AD82" i="6"/>
  <c r="AC69" i="6"/>
  <c r="AA86" i="6"/>
  <c r="AA90" i="6"/>
  <c r="AA58" i="6"/>
  <c r="AA59" i="6"/>
  <c r="AD71" i="6"/>
  <c r="AF58" i="6"/>
  <c r="AD87" i="6"/>
  <c r="AD88" i="6"/>
  <c r="AD89" i="6"/>
  <c r="AD86" i="6"/>
  <c r="AD85" i="6"/>
  <c r="AC89" i="6"/>
  <c r="AC86" i="6"/>
  <c r="AC85" i="6"/>
  <c r="AC84" i="6"/>
  <c r="AC87" i="6"/>
  <c r="AE90" i="6"/>
  <c r="AD83" i="6"/>
  <c r="AC83" i="6"/>
  <c r="AC90" i="6"/>
  <c r="AB90" i="6"/>
  <c r="AB88" i="6"/>
  <c r="AF60" i="6"/>
  <c r="AE71" i="6"/>
  <c r="AA89" i="6"/>
  <c r="AA87" i="6"/>
  <c r="AA84" i="6"/>
  <c r="AA85" i="6"/>
  <c r="AA88" i="6"/>
  <c r="AD90" i="6"/>
  <c r="AB85" i="6"/>
  <c r="AB84" i="6"/>
  <c r="AB89" i="6"/>
  <c r="AB87" i="6"/>
  <c r="AB86" i="6"/>
  <c r="AF73" i="6"/>
  <c r="AF69" i="6"/>
  <c r="AF74" i="6"/>
  <c r="AF72" i="6"/>
  <c r="AF70" i="6"/>
  <c r="AF71" i="6"/>
  <c r="AC74" i="6"/>
  <c r="AC72" i="6"/>
  <c r="AC73" i="6"/>
  <c r="AC71" i="6"/>
  <c r="AE72" i="6"/>
  <c r="AE74" i="6"/>
  <c r="AE73" i="6"/>
  <c r="AE70" i="6"/>
  <c r="AD60" i="6"/>
  <c r="AD59" i="6"/>
  <c r="AD61" i="6"/>
  <c r="AD73" i="6"/>
  <c r="AD74" i="6"/>
  <c r="AD72" i="6"/>
  <c r="AB73" i="6"/>
  <c r="AB72" i="6"/>
  <c r="AB74" i="6"/>
  <c r="AB70" i="6"/>
  <c r="AB71" i="6"/>
  <c r="AE61" i="6"/>
  <c r="AE60" i="6"/>
  <c r="Z70" i="6"/>
  <c r="Z71" i="6"/>
  <c r="Z72" i="6"/>
  <c r="Z69" i="6"/>
  <c r="Z73" i="6"/>
  <c r="AE59" i="6"/>
  <c r="AD70" i="6"/>
  <c r="Y64" i="5"/>
  <c r="S64" i="5"/>
  <c r="Z61" i="5" s="1"/>
  <c r="X64" i="5"/>
  <c r="AE61" i="5" s="1"/>
  <c r="W64" i="5"/>
  <c r="V64" i="5"/>
  <c r="T64" i="5"/>
  <c r="U64" i="5"/>
  <c r="AB25" i="4"/>
  <c r="AE27" i="4"/>
  <c r="AB8" i="4"/>
  <c r="AB22" i="4"/>
  <c r="AB18" i="4"/>
  <c r="AB4" i="4"/>
  <c r="AE16" i="4"/>
  <c r="AD22" i="4"/>
  <c r="AB27" i="4"/>
  <c r="AE25" i="4"/>
  <c r="AB13" i="4"/>
  <c r="AB21" i="4"/>
  <c r="AF9" i="4"/>
  <c r="AF5" i="4"/>
  <c r="AF6" i="4"/>
  <c r="Z16" i="4"/>
  <c r="AA24" i="4"/>
  <c r="Z6" i="4"/>
  <c r="AA17" i="4"/>
  <c r="AB17" i="4"/>
  <c r="AB19" i="4"/>
  <c r="AD14" i="4"/>
  <c r="AD23" i="4"/>
  <c r="AF7" i="4"/>
  <c r="Z5" i="4"/>
  <c r="AA9" i="4"/>
  <c r="AA5" i="4"/>
  <c r="Z9" i="4"/>
  <c r="AA8" i="4"/>
  <c r="AF25" i="4"/>
  <c r="AE9" i="4"/>
  <c r="AE5" i="4"/>
  <c r="AD27" i="4"/>
  <c r="AD25" i="4"/>
  <c r="AE22" i="4"/>
  <c r="AE13" i="4"/>
  <c r="AF24" i="4"/>
  <c r="AC9" i="4"/>
  <c r="AC5" i="4"/>
  <c r="AA19" i="4"/>
  <c r="AC10" i="4"/>
  <c r="AE15" i="4"/>
  <c r="AF14" i="4"/>
  <c r="AD19" i="4"/>
  <c r="AA12" i="4"/>
  <c r="AF12" i="4"/>
  <c r="AE7" i="4"/>
  <c r="AF13" i="4"/>
  <c r="AA13" i="4"/>
  <c r="AD26" i="4"/>
  <c r="Z22" i="4"/>
  <c r="Z4" i="4"/>
  <c r="AF21" i="4"/>
  <c r="Z27" i="4"/>
  <c r="AE20" i="4"/>
  <c r="AD21" i="4"/>
  <c r="AA10" i="4"/>
  <c r="Z15" i="4"/>
  <c r="AC19" i="4"/>
  <c r="AE19" i="4"/>
  <c r="AF17" i="4"/>
  <c r="AC15" i="4"/>
  <c r="AE12" i="4"/>
  <c r="AB7" i="4"/>
  <c r="AF8" i="4"/>
  <c r="AF3" i="4"/>
  <c r="AA25" i="4"/>
  <c r="AE24" i="4"/>
  <c r="AF18" i="4"/>
  <c r="AD20" i="4"/>
  <c r="AB20" i="4"/>
  <c r="AC16" i="4"/>
  <c r="AA14" i="4"/>
  <c r="Z14" i="4"/>
  <c r="AB11" i="4"/>
  <c r="AE17" i="4"/>
  <c r="AE23" i="4"/>
  <c r="Z7" i="4"/>
  <c r="Z20" i="4"/>
  <c r="Z25" i="4"/>
  <c r="AA16" i="4"/>
  <c r="AD9" i="4"/>
  <c r="AD5" i="4"/>
  <c r="Z18" i="4"/>
  <c r="AD18" i="4"/>
  <c r="Z13" i="4"/>
  <c r="AB3" i="4"/>
  <c r="AC13" i="4"/>
  <c r="Z19" i="4"/>
  <c r="Z17" i="4"/>
  <c r="AB14" i="4"/>
  <c r="AE14" i="4"/>
  <c r="AD17" i="4"/>
  <c r="AA23" i="4"/>
  <c r="AC12" i="4"/>
  <c r="AC7" i="4"/>
  <c r="AA22" i="4"/>
  <c r="AD8" i="4"/>
  <c r="AD13" i="4"/>
  <c r="AC4" i="4"/>
  <c r="AE3" i="4"/>
  <c r="AA3" i="4"/>
  <c r="AA26" i="4"/>
  <c r="AF22" i="4"/>
  <c r="Z11" i="4"/>
  <c r="AC11" i="4"/>
  <c r="AB15" i="4"/>
  <c r="AE10" i="4"/>
  <c r="AD11" i="4"/>
  <c r="AF23" i="4"/>
  <c r="AC23" i="4"/>
  <c r="AD7" i="4"/>
  <c r="Z10" i="4"/>
  <c r="AF16" i="4"/>
  <c r="AE26" i="4"/>
  <c r="Z8" i="4"/>
  <c r="Z21" i="4"/>
  <c r="AA6" i="4"/>
  <c r="AA4" i="4"/>
  <c r="AA21" i="4"/>
  <c r="Z24" i="4"/>
  <c r="AF4" i="4"/>
  <c r="AC6" i="4"/>
  <c r="AE18" i="4"/>
  <c r="AA18" i="4"/>
  <c r="AC22" i="4"/>
  <c r="AF27" i="4"/>
  <c r="AA15" i="4"/>
  <c r="AB10" i="4"/>
  <c r="AF15" i="4"/>
  <c r="AF19" i="4"/>
  <c r="AD10" i="4"/>
  <c r="AA7" i="4"/>
  <c r="AE21" i="4"/>
  <c r="AF26" i="4"/>
  <c r="AD16" i="4"/>
  <c r="Z26" i="4"/>
  <c r="AB9" i="4"/>
  <c r="AB5" i="4"/>
  <c r="AE4" i="4"/>
  <c r="AC27" i="4"/>
  <c r="AA27" i="4"/>
  <c r="AA20" i="4"/>
  <c r="AF20" i="4"/>
  <c r="AB16" i="4"/>
  <c r="AD24" i="4"/>
  <c r="AA11" i="4"/>
  <c r="AC17" i="4"/>
  <c r="AF10" i="4"/>
  <c r="AE11" i="4"/>
  <c r="AF11" i="4"/>
  <c r="Z23" i="4"/>
  <c r="AD12" i="4"/>
  <c r="AB12" i="4"/>
  <c r="Z3" i="4"/>
  <c r="AJ103" i="8" l="1"/>
  <c r="X97" i="8"/>
  <c r="X100" i="8"/>
  <c r="X98" i="8"/>
  <c r="X99" i="8"/>
  <c r="AK113" i="8"/>
  <c r="AH103" i="8"/>
  <c r="AK103" i="8"/>
  <c r="AI113" i="8"/>
  <c r="AJ113" i="8"/>
  <c r="AI44" i="7"/>
  <c r="AB61" i="7"/>
  <c r="X61" i="7"/>
  <c r="X62" i="7"/>
  <c r="AH66" i="7"/>
  <c r="X60" i="7"/>
  <c r="AJ66" i="7"/>
  <c r="AK76" i="7"/>
  <c r="AB60" i="7"/>
  <c r="AK66" i="7"/>
  <c r="AB62" i="7"/>
  <c r="AI76" i="7"/>
  <c r="AJ76" i="7"/>
  <c r="Y74" i="5"/>
  <c r="Y77" i="5" s="1"/>
  <c r="AF60" i="5"/>
  <c r="AF58" i="5"/>
  <c r="AF59" i="5"/>
  <c r="T74" i="5"/>
  <c r="T77" i="5" s="1"/>
  <c r="AA59" i="5"/>
  <c r="AA60" i="5"/>
  <c r="AA58" i="5"/>
  <c r="AA61" i="5"/>
  <c r="U74" i="5"/>
  <c r="AB59" i="5"/>
  <c r="AB58" i="5"/>
  <c r="AB60" i="5"/>
  <c r="V74" i="5"/>
  <c r="V77" i="5" s="1"/>
  <c r="AC59" i="5"/>
  <c r="AC58" i="5"/>
  <c r="AC60" i="5"/>
  <c r="AC61" i="5"/>
  <c r="W74" i="5"/>
  <c r="W77" i="5" s="1"/>
  <c r="AD58" i="5"/>
  <c r="AD60" i="5"/>
  <c r="AD59" i="5"/>
  <c r="AB61" i="5"/>
  <c r="X74" i="5"/>
  <c r="X77" i="5" s="1"/>
  <c r="AE59" i="5"/>
  <c r="AE58" i="5"/>
  <c r="AE60" i="5"/>
  <c r="AD61" i="5"/>
  <c r="S74" i="5"/>
  <c r="S77" i="5" s="1"/>
  <c r="Z58" i="5"/>
  <c r="Z59" i="5"/>
  <c r="Z60" i="5"/>
  <c r="AF61" i="5"/>
  <c r="U77" i="5"/>
  <c r="AB158" i="8" l="1"/>
  <c r="AB161" i="8"/>
  <c r="AB177" i="8"/>
  <c r="AB122" i="8"/>
  <c r="AB123" i="8"/>
  <c r="AB185" i="8"/>
  <c r="AB124" i="8"/>
  <c r="AB142" i="8"/>
  <c r="AB140" i="8"/>
  <c r="AB174" i="8"/>
  <c r="AB173" i="8"/>
  <c r="AB159" i="8"/>
  <c r="AB141" i="8"/>
  <c r="AB127" i="8"/>
  <c r="AB138" i="8"/>
  <c r="AB176" i="8"/>
  <c r="AB125" i="8"/>
  <c r="AB126" i="8"/>
  <c r="AB181" i="8"/>
  <c r="AB163" i="8"/>
  <c r="AB128" i="8"/>
  <c r="AB175" i="8"/>
  <c r="AB157" i="8"/>
  <c r="AB139" i="8"/>
  <c r="AB162" i="8"/>
  <c r="AB160" i="8"/>
  <c r="AB121" i="7"/>
  <c r="AB137" i="7"/>
  <c r="AB140" i="7"/>
  <c r="AB123" i="7"/>
  <c r="AB104" i="7"/>
  <c r="AB102" i="7"/>
  <c r="AB139" i="7"/>
  <c r="AB144" i="7"/>
  <c r="AB125" i="7"/>
  <c r="AB120" i="7"/>
  <c r="AB126" i="7"/>
  <c r="AB103" i="7"/>
  <c r="AB138" i="7"/>
  <c r="AB105" i="7"/>
  <c r="AB148" i="7"/>
  <c r="AB122" i="7"/>
  <c r="AB124" i="7"/>
  <c r="AB136" i="7"/>
  <c r="AB101" i="7"/>
  <c r="AB86" i="7"/>
  <c r="AB91" i="7"/>
  <c r="AB87" i="7"/>
  <c r="AB89" i="7"/>
  <c r="AB90" i="7"/>
  <c r="AB85" i="7"/>
  <c r="AB88" i="7"/>
  <c r="AE88" i="6"/>
  <c r="AE84" i="6"/>
  <c r="AE87" i="6"/>
  <c r="AE89" i="6"/>
  <c r="AE83" i="6"/>
  <c r="AE86" i="6"/>
  <c r="AE85" i="6"/>
  <c r="AF74" i="5"/>
  <c r="AE74" i="5"/>
  <c r="Z74" i="5"/>
  <c r="AA69" i="5"/>
  <c r="AC71" i="5"/>
  <c r="AC73" i="5"/>
  <c r="AC69" i="5"/>
  <c r="AC70" i="5"/>
  <c r="AC72" i="5"/>
  <c r="AD70" i="5"/>
  <c r="AD72" i="5"/>
  <c r="AD69" i="5"/>
  <c r="AD71" i="5"/>
  <c r="AD73" i="5"/>
  <c r="AB71" i="5"/>
  <c r="AB73" i="5"/>
  <c r="AB69" i="5"/>
  <c r="AB70" i="5"/>
  <c r="AB72" i="5"/>
  <c r="AF71" i="5"/>
  <c r="AF72" i="5"/>
  <c r="AF73" i="5"/>
  <c r="AF70" i="5"/>
  <c r="AF69" i="5"/>
  <c r="AD74" i="5"/>
  <c r="AC74" i="5"/>
  <c r="AE69" i="5"/>
  <c r="AE73" i="5"/>
  <c r="AE71" i="5"/>
  <c r="AE72" i="5"/>
  <c r="AE70" i="5"/>
  <c r="AB74" i="5"/>
  <c r="AA70" i="5"/>
  <c r="AA72" i="5"/>
  <c r="AA73" i="5"/>
  <c r="AA71" i="5"/>
  <c r="Z69" i="5"/>
  <c r="Z70" i="5"/>
  <c r="Z71" i="5"/>
  <c r="Z72" i="5"/>
  <c r="Z73" i="5"/>
  <c r="AA7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tc={40340525-F5BF-4A3A-9590-929513965DC4}</author>
    <author>tc={0C90286B-656A-4F6E-A026-1BC5E1023E6E}</author>
    <author>tc={6ADE4F21-22EA-4BE8-9F1B-554531676D10}</author>
    <author>tc={E4D3A6F5-863C-4769-A5D2-16F285F304F6}</author>
  </authors>
  <commentList>
    <comment ref="AE2" authorId="0" shapeId="0" xr:uid="{40340525-F5BF-4A3A-9590-929513965DC4}">
      <text>
        <t>[Threaded comment]
Your version of Excel allows you to read this threaded comment; however, any edits to it will get removed if the file is opened in a newer version of Excel. Learn more: https://go.microsoft.com/fwlink/?linkid=870924
Comment:
    https://blueprint.bryanjohnson.com/products/nutty-pudding-protein-mix
 https://blueprint.bryanjohnson.com/products/nutty-pudding-fruit-and-nut-mix</t>
      </text>
    </comment>
    <comment ref="M3" authorId="1" shapeId="0" xr:uid="{0C90286B-656A-4F6E-A026-1BC5E1023E6E}">
      <text>
        <t>[Threaded comment]
Your version of Excel allows you to read this threaded comment; however, any edits to it will get removed if the file is opened in a newer version of Excel. Learn more: https://go.microsoft.com/fwlink/?linkid=870924
Comment:
    Non-sugar, non-fiber carbs</t>
      </text>
    </comment>
    <comment ref="AE35" authorId="2" shapeId="0" xr:uid="{6ADE4F21-22EA-4BE8-9F1B-554531676D10}">
      <text>
        <t>[Threaded comment]
Your version of Excel allows you to read this threaded comment; however, any edits to it will get removed if the file is opened in a newer version of Excel. Learn more: https://go.microsoft.com/fwlink/?linkid=870924
Comment:
    https://blueprint.bryanjohnson.com/products/nutty-pudding-protein-mix
 https://blueprint.bryanjohnson.com/products/nutty-pudding-fruit-and-nut-mix</t>
      </text>
    </comment>
    <comment ref="M36" authorId="3" shapeId="0" xr:uid="{E4D3A6F5-863C-4769-A5D2-16F285F304F6}">
      <text>
        <t>[Threaded comment]
Your version of Excel allows you to read this threaded comment; however, any edits to it will get removed if the file is opened in a newer version of Excel. Learn more: https://go.microsoft.com/fwlink/?linkid=870924
Comment:
    Non-sugar, non-fiber carbs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tc={F56AF927-A21F-4225-AC31-431CC9D4ED38}</author>
    <author>tc={12F71E77-9644-4A1A-8345-C9ECAA292ADA}</author>
  </authors>
  <commentList>
    <comment ref="AE2" authorId="0" shapeId="0" xr:uid="{F56AF927-A21F-4225-AC31-431CC9D4ED38}">
      <text>
        <t>[Threaded comment]
Your version of Excel allows you to read this threaded comment; however, any edits to it will get removed if the file is opened in a newer version of Excel. Learn more: https://go.microsoft.com/fwlink/?linkid=870924
Comment:
    https://blueprint.bryanjohnson.com/products/nutty-pudding-protein-mix
 https://blueprint.bryanjohnson.com/products/nutty-pudding-fruit-and-nut-mix</t>
      </text>
    </comment>
    <comment ref="M3" authorId="1" shapeId="0" xr:uid="{12F71E77-9644-4A1A-8345-C9ECAA292ADA}">
      <text>
        <t>[Threaded comment]
Your version of Excel allows you to read this threaded comment; however, any edits to it will get removed if the file is opened in a newer version of Excel. Learn more: https://go.microsoft.com/fwlink/?linkid=870924
Comment:
    Non-sugar, non-fiber carbs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tc={88FB50BE-99F1-448F-ABA9-A35DF61844C8}</author>
    <author>tc={EAE824E0-B3BA-4C40-A691-411FAD2A723C}</author>
    <author>tc={09A583B2-F175-4828-8F12-993A73517E84}</author>
    <author>tc={B1A35DBA-5324-42A4-92A3-9C966BE9C91F}</author>
    <author>tc={6172B586-42A9-46DF-91E7-66DCF6C95C2C}</author>
    <author>tc={6DC32247-1724-4C49-8656-31C64A9763BA}</author>
    <author>tc={419997EB-C98B-43E8-8BFE-713FA06748AF}</author>
    <author>tc={5B18FFFA-4172-4E75-AA5F-4FA8BCD8FCA9}</author>
    <author>tc={69040112-FEC2-45BB-8972-3C09143AAA16}</author>
    <author>tc={A4BDB13C-DF4E-4DD1-87EF-DE0C0F87D732}</author>
    <author>tc={1CC5781F-5BA1-4C7D-9A16-8B39CE65644E}</author>
  </authors>
  <commentList>
    <comment ref="D1" authorId="0" shapeId="0" xr:uid="{88FB50BE-99F1-448F-ABA9-A35DF61844C8}">
      <text>
        <t>[Threaded comment]
Your version of Excel allows you to read this threaded comment; however, any edits to it will get removed if the file is opened in a newer version of Excel. Learn more: https://go.microsoft.com/fwlink/?linkid=870924
Comment:
    1: not relevant
2: relevant
3: important</t>
      </text>
    </comment>
    <comment ref="G1" authorId="1" shapeId="0" xr:uid="{EAE824E0-B3BA-4C40-A691-411FAD2A723C}">
      <text>
        <t>[Threaded comment]
Your version of Excel allows you to read this threaded comment; however, any edits to it will get removed if the file is opened in a newer version of Excel. Learn more: https://go.microsoft.com/fwlink/?linkid=870924
Comment:
    https://blueprint.bryanjohnson.com/products/nutty-pudding-protein-mix
 https://blueprint.bryanjohnson.com/products/nutty-pudding-fruit-and-nut-mix</t>
      </text>
    </comment>
    <comment ref="L1" authorId="2" shapeId="0" xr:uid="{09A583B2-F175-4828-8F12-993A73517E84}">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H2" authorId="3" shapeId="0" xr:uid="{B1A35DBA-5324-42A4-92A3-9C966BE9C91F}">
      <text>
        <t>[Threaded comment]
Your version of Excel allows you to read this threaded comment; however, any edits to it will get removed if the file is opened in a newer version of Excel. Learn more: https://go.microsoft.com/fwlink/?linkid=870924
Comment:
    All ingredients are in themselves healthy but good dosages vary per individual. Check the attached word document for more details.</t>
      </text>
    </comment>
    <comment ref="L2" authorId="4" shapeId="0" xr:uid="{6172B586-42A9-46DF-91E7-66DCF6C95C2C}">
      <text>
        <t>[Threaded comment]
Your version of Excel allows you to read this threaded comment; however, any edits to it will get removed if the file is opened in a newer version of Excel. Learn more: https://go.microsoft.com/fwlink/?linkid=870924
Comment:
    Prices are from autumn 2024, prices also depend on package size</t>
      </text>
    </comment>
    <comment ref="P2" authorId="5" shapeId="0" xr:uid="{6DC32247-1724-4C49-8656-31C64A9763BA}">
      <text>
        <t>[Threaded comment]
Your version of Excel allows you to read this threaded comment; however, any edits to it will get removed if the file is opened in a newer version of Excel. Learn more: https://go.microsoft.com/fwlink/?linkid=870924
Comment:
    Non-sugar, non-fiber carbs</t>
      </text>
    </comment>
    <comment ref="L32" authorId="6" shapeId="0" xr:uid="{419997EB-C98B-43E8-8BFE-713FA06748AF}">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L45" authorId="7" shapeId="0" xr:uid="{5B18FFFA-4172-4E75-AA5F-4FA8BCD8FCA9}">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L56" authorId="8" shapeId="0" xr:uid="{69040112-FEC2-45BB-8972-3C09143AAA16}">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L67" authorId="9" shapeId="0" xr:uid="{A4BDB13C-DF4E-4DD1-87EF-DE0C0F87D732}">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L80" authorId="10" shapeId="0" xr:uid="{1CC5781F-5BA1-4C7D-9A16-8B39CE65644E}">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tc={C4609592-1A96-48DB-AB95-2D285A7C864E}</author>
    <author>tc={F11E2A66-8F3C-4DAD-8A80-95EE4BE83845}</author>
    <author>tc={F253FDD9-7A2D-4EA5-ACD6-B206AC29D160}</author>
    <author>tc={28FF5E2C-B5CF-4CDA-A51B-03D8EA518084}</author>
    <author>tc={891D31CE-28E3-4A46-B349-CFF758F1991F}</author>
    <author>tc={287C8DD9-8ADD-479E-95AE-8FA53DF293E8}</author>
    <author>tc={7DBCB81A-9BC1-4878-912E-3573EE01DBA6}</author>
    <author>tc={6174D5B3-D824-4A54-9EC8-D7C95AA4D8F9}</author>
    <author>tc={1CF4D270-6610-4FF8-A743-F8566EEDF026}</author>
    <author>tc={AF103EFA-03BB-4F9C-AD16-4F2BE9B1607F}</author>
  </authors>
  <commentList>
    <comment ref="D1" authorId="0" shapeId="0" xr:uid="{C4609592-1A96-48DB-AB95-2D285A7C864E}">
      <text>
        <t>[Threaded comment]
Your version of Excel allows you to read this threaded comment; however, any edits to it will get removed if the file is opened in a newer version of Excel. Learn more: https://go.microsoft.com/fwlink/?linkid=870924
Comment:
    1: not relevant
2: relevant
3: important</t>
      </text>
    </comment>
    <comment ref="G1" authorId="1" shapeId="0" xr:uid="{F11E2A66-8F3C-4DAD-8A80-95EE4BE83845}">
      <text>
        <t>[Threaded comment]
Your version of Excel allows you to read this threaded comment; however, any edits to it will get removed if the file is opened in a newer version of Excel. Learn more: https://go.microsoft.com/fwlink/?linkid=870924
Comment:
    https://blueprint.bryanjohnson.com/products/nutty-pudding-protein-mix
 https://blueprint.bryanjohnson.com/products/nutty-pudding-fruit-and-nut-mix</t>
      </text>
    </comment>
    <comment ref="L1" authorId="2" shapeId="0" xr:uid="{F253FDD9-7A2D-4EA5-ACD6-B206AC29D160}">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H2" authorId="3" shapeId="0" xr:uid="{28FF5E2C-B5CF-4CDA-A51B-03D8EA518084}">
      <text>
        <t>[Threaded comment]
Your version of Excel allows you to read this threaded comment; however, any edits to it will get removed if the file is opened in a newer version of Excel. Learn more: https://go.microsoft.com/fwlink/?linkid=870924
Comment:
    All ingredients are in themselves healthy but good dosages vary per individual. Check the attached word document for more details.</t>
      </text>
    </comment>
    <comment ref="L2" authorId="4" shapeId="0" xr:uid="{891D31CE-28E3-4A46-B349-CFF758F1991F}">
      <text>
        <t>[Threaded comment]
Your version of Excel allows you to read this threaded comment; however, any edits to it will get removed if the file is opened in a newer version of Excel. Learn more: https://go.microsoft.com/fwlink/?linkid=870924
Comment:
    Prices are from autumn 2024, prices also depend on package size</t>
      </text>
    </comment>
    <comment ref="P2" authorId="5" shapeId="0" xr:uid="{287C8DD9-8ADD-479E-95AE-8FA53DF293E8}">
      <text>
        <t>[Threaded comment]
Your version of Excel allows you to read this threaded comment; however, any edits to it will get removed if the file is opened in a newer version of Excel. Learn more: https://go.microsoft.com/fwlink/?linkid=870924
Comment:
    Non-sugar, non-fiber carbs</t>
      </text>
    </comment>
    <comment ref="L32" authorId="6" shapeId="0" xr:uid="{7DBCB81A-9BC1-4878-912E-3573EE01DBA6}">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L45" authorId="7" shapeId="0" xr:uid="{6174D5B3-D824-4A54-9EC8-D7C95AA4D8F9}">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L56" authorId="8" shapeId="0" xr:uid="{1CF4D270-6610-4FF8-A743-F8566EEDF026}">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L67" authorId="9" shapeId="0" xr:uid="{AF103EFA-03BB-4F9C-AD16-4F2BE9B1607F}">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tc={5310F7FF-3B99-4DE2-A3B7-A8E29FDA5ADB}</author>
    <author>tc={D32E5E0F-0662-4FF8-894B-FF5AAD23E630}</author>
    <author>tc={AD50013C-6C30-4E37-AD51-3D668061CFB7}</author>
    <author>tc={30B46AD8-560C-4052-ACE8-445824750CF1}</author>
    <author>tc={AF731AAC-CC67-434D-87C2-BF53E94960DF}</author>
  </authors>
  <commentList>
    <comment ref="D1" authorId="0" shapeId="0" xr:uid="{5310F7FF-3B99-4DE2-A3B7-A8E29FDA5ADB}">
      <text>
        <t>[Threaded comment]
Your version of Excel allows you to read this threaded comment; however, any edits to it will get removed if the file is opened in a newer version of Excel. Learn more: https://go.microsoft.com/fwlink/?linkid=870924
Comment:
    1: not relevant
2: relevant
3: important</t>
      </text>
    </comment>
    <comment ref="G1" authorId="1" shapeId="0" xr:uid="{D32E5E0F-0662-4FF8-894B-FF5AAD23E630}">
      <text>
        <t>[Threaded comment]
Your version of Excel allows you to read this threaded comment; however, any edits to it will get removed if the file is opened in a newer version of Excel. Learn more: https://go.microsoft.com/fwlink/?linkid=870924
Comment:
    https://blueprint.bryanjohnson.com/products/nutty-pudding-protein-mix
 https://blueprint.bryanjohnson.com/products/nutty-pudding-fruit-and-nut-mix</t>
      </text>
    </comment>
    <comment ref="L1" authorId="2" shapeId="0" xr:uid="{AD50013C-6C30-4E37-AD51-3D668061CFB7}">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H2" authorId="3" shapeId="0" xr:uid="{30B46AD8-560C-4052-ACE8-445824750CF1}">
      <text>
        <t>[Threaded comment]
Your version of Excel allows you to read this threaded comment; however, any edits to it will get removed if the file is opened in a newer version of Excel. Learn more: https://go.microsoft.com/fwlink/?linkid=870924
Comment:
    All ingredients are in themselves healthy but good dosages vary per individual. Check the attached word document for more details.</t>
      </text>
    </comment>
    <comment ref="L2" authorId="4" shapeId="0" xr:uid="{AF731AAC-CC67-434D-87C2-BF53E94960DF}">
      <text>
        <t>[Threaded comment]
Your version of Excel allows you to read this threaded comment; however, any edits to it will get removed if the file is opened in a newer version of Excel. Learn more: https://go.microsoft.com/fwlink/?linkid=870924
Comment:
    Prices are from autumn 2024, prices also depend on package size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tc={D46C0162-2FA0-455C-A2E7-DF078ADA62D5}</author>
    <author>tc={B54F4B38-439E-422D-AF63-8D85C9E04DD8}</author>
    <author>tc={7397306E-D83B-4AC9-9571-0422057375CA}</author>
    <author>tc={A3A30ED0-7BF9-44D2-993D-2A3B100B1303}</author>
    <author>tc={CEBE026F-976C-43E9-AD9C-1DACD4902738}</author>
  </authors>
  <commentList>
    <comment ref="D1" authorId="0" shapeId="0" xr:uid="{D46C0162-2FA0-455C-A2E7-DF078ADA62D5}">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AA1" authorId="1" shapeId="0" xr:uid="{B54F4B38-439E-422D-AF63-8D85C9E04DD8}">
      <text>
        <t>[Threaded comment]
Your version of Excel allows you to read this threaded comment; however, any edits to it will get removed if the file is opened in a newer version of Excel. Learn more: https://go.microsoft.com/fwlink/?linkid=870924
Comment:
    All ingredients are in themselves good to eat, but make sure your digestion can deal with the amount of fiber and cyanide. Check online what your max should be. Raw out flour can contain bacteria, but it is less of a concern than bacteria in wheat, and with this small quantity there should be no issue anyways.</t>
      </text>
    </comment>
    <comment ref="AB1" authorId="2" shapeId="0" xr:uid="{7397306E-D83B-4AC9-9571-0422057375CA}">
      <text>
        <t>[Threaded comment]
Your version of Excel allows you to read this threaded comment; however, any edits to it will get removed if the file is opened in a newer version of Excel. Learn more: https://go.microsoft.com/fwlink/?linkid=870924
Comment:
    0: ingredient is even detrimental
3: main reason for using this ingredient</t>
      </text>
    </comment>
    <comment ref="AF1" authorId="3" shapeId="0" xr:uid="{A3A30ED0-7BF9-44D2-993D-2A3B100B1303}">
      <text>
        <t>[Threaded comment]
Your version of Excel allows you to read this threaded comment; however, any edits to it will get removed if the file is opened in a newer version of Excel. Learn more: https://go.microsoft.com/fwlink/?linkid=870924
Comment:
    https://blueprint.bryanjohnson.com/products/nutty-pudding-protein-mix
 https://blueprint.bryanjohnson.com/products/nutty-pudding-fruit-and-nut-mix</t>
      </text>
    </comment>
    <comment ref="D2" authorId="4" shapeId="0" xr:uid="{CEBE026F-976C-43E9-AD9C-1DACD4902738}">
      <text>
        <t>[Threaded comment]
Your version of Excel allows you to read this threaded comment; however, any edits to it will get removed if the file is opened in a newer version of Excel. Learn more: https://go.microsoft.com/fwlink/?linkid=870924
Comment:
    Prices are from autumn 2024, prices also depend on package size</t>
      </text>
    </comment>
  </commentList>
</comments>
</file>

<file path=xl/sharedStrings.xml><?xml version="1.0" encoding="utf-8"?>
<sst xmlns="http://schemas.openxmlformats.org/spreadsheetml/2006/main" count="3992" uniqueCount="304">
  <si>
    <t>Zutat</t>
  </si>
  <si>
    <t>EL</t>
  </si>
  <si>
    <t>TL</t>
  </si>
  <si>
    <t>KL</t>
  </si>
  <si>
    <t>g</t>
  </si>
  <si>
    <t>€/kg</t>
  </si>
  <si>
    <t>Menge</t>
  </si>
  <si>
    <t>€</t>
  </si>
  <si>
    <t>gProtein</t>
  </si>
  <si>
    <t>kcal</t>
  </si>
  <si>
    <t>Total</t>
  </si>
  <si>
    <t>Hafer</t>
  </si>
  <si>
    <t>Chia</t>
  </si>
  <si>
    <t>Lein</t>
  </si>
  <si>
    <t>Hanf</t>
  </si>
  <si>
    <t>Lecithin</t>
  </si>
  <si>
    <t>Kreatin</t>
  </si>
  <si>
    <t>Walnuss</t>
  </si>
  <si>
    <t>Inulin</t>
  </si>
  <si>
    <t>Lysin</t>
  </si>
  <si>
    <t>Dattel</t>
  </si>
  <si>
    <t>gProtein/100g</t>
  </si>
  <si>
    <t>kcal/100g</t>
  </si>
  <si>
    <t>Macadamia</t>
  </si>
  <si>
    <t>https://www.amazon.nl/Druivenpittenextract-druivenpitextract-seed-extractpoeder-hooggedoseerd-veganistisch/dp/B071DMR9CG/</t>
  </si>
  <si>
    <t>Extraktmanufaktur</t>
  </si>
  <si>
    <t>https://www.denotenshop.nl/havermout.html</t>
  </si>
  <si>
    <t>https://www.denotenshop.nl/havermeel-volkoren-bio.html</t>
  </si>
  <si>
    <t>https://www.denotenshop.nl/chiazaad.html</t>
  </si>
  <si>
    <t>https://www.denotenshop.nl/lijnzaad-gebroken.html</t>
  </si>
  <si>
    <t>https://www.denotenshop.nl/hennepzaad-gepeld.html</t>
  </si>
  <si>
    <t>Sapore puro</t>
  </si>
  <si>
    <t>https://www.amazon.nl/Inuline-poeder-prebiotische-vezel-chicory/dp/B07QJ63P6V</t>
  </si>
  <si>
    <t>https://www.denotenshop.nl/macadamia-noten-raw.html</t>
  </si>
  <si>
    <t>Notenshop</t>
  </si>
  <si>
    <t>https://www.amazon.nl/Zonnebloemlecithine-poeder-Sunflower-Lecithin-250/dp/B08FJ76RXR/</t>
  </si>
  <si>
    <t>https://www.denotenshop.nl/walnoten-stukjes-gepeld-notenshop.html</t>
  </si>
  <si>
    <t>https://www.denotenshop.nl/kaneel-gemalenceylon.html</t>
  </si>
  <si>
    <t>https://www.denotenshop.nl/dadels-medjoul-bio.html</t>
  </si>
  <si>
    <t>https://www.amazon.nl/lysinepoeder-veganistisch-schadelijke-laboratorium-certificaat/dp/B0D17WTM82</t>
  </si>
  <si>
    <t>amino pure</t>
  </si>
  <si>
    <t>Bulk</t>
  </si>
  <si>
    <t>https://www.bulk.com/nl/</t>
  </si>
  <si>
    <t>Oaflakes</t>
  </si>
  <si>
    <t>Oatflour</t>
  </si>
  <si>
    <t>Flax</t>
  </si>
  <si>
    <t>Hemp</t>
  </si>
  <si>
    <t>Grape seed</t>
  </si>
  <si>
    <t>Walnut</t>
  </si>
  <si>
    <t>Protein powder</t>
  </si>
  <si>
    <t>Cinnamon</t>
  </si>
  <si>
    <t>Dadel</t>
  </si>
  <si>
    <t>20 portions</t>
  </si>
  <si>
    <t>Ingredient</t>
  </si>
  <si>
    <t>1 portion</t>
  </si>
  <si>
    <t>protein</t>
  </si>
  <si>
    <t>fat</t>
  </si>
  <si>
    <t>carbs</t>
  </si>
  <si>
    <t>sugar</t>
  </si>
  <si>
    <t>fiber</t>
  </si>
  <si>
    <t>Producer/Seller</t>
  </si>
  <si>
    <t>Buy link</t>
  </si>
  <si>
    <t>values per 100g ingredient</t>
  </si>
  <si>
    <t>proportion per portion</t>
  </si>
  <si>
    <t>values per portion</t>
  </si>
  <si>
    <t>Warning</t>
  </si>
  <si>
    <t xml:space="preserve">none </t>
  </si>
  <si>
    <t>fiber, cyanide</t>
  </si>
  <si>
    <t>fiber, bacteria</t>
  </si>
  <si>
    <t>Health</t>
  </si>
  <si>
    <t>Texture</t>
  </si>
  <si>
    <t>Taste</t>
  </si>
  <si>
    <t>yes</t>
  </si>
  <si>
    <t>no</t>
  </si>
  <si>
    <t>hemp protein</t>
  </si>
  <si>
    <t>plant protein</t>
  </si>
  <si>
    <t>My reason for using ingredient</t>
  </si>
  <si>
    <t>Energy</t>
  </si>
  <si>
    <t>Used by Blueprint</t>
  </si>
  <si>
    <t>https://www.extraktmanufaktur.de/astaxanthin</t>
  </si>
  <si>
    <t>Asthaxanthin</t>
  </si>
  <si>
    <t>https://www.extraktmanufaktur.de/ashwagandha</t>
  </si>
  <si>
    <t>Ashwaghanda</t>
  </si>
  <si>
    <t>Fenugreek</t>
  </si>
  <si>
    <t>https://www.extraktmanufaktur.de/bockshornklee-fenugreek</t>
  </si>
  <si>
    <t xml:space="preserve">Gotu Kola </t>
  </si>
  <si>
    <t>https://www.extraktmanufaktur.de/gotu-cola</t>
  </si>
  <si>
    <t>Rose hip</t>
  </si>
  <si>
    <t>https://www.extraktmanufaktur.de/hagebutte-rose-hip</t>
  </si>
  <si>
    <t>https://www.extraktmanufaktur.de/granatapfel</t>
  </si>
  <si>
    <t>Pomegranate</t>
  </si>
  <si>
    <t>Brazil nut</t>
  </si>
  <si>
    <t>selenium!</t>
  </si>
  <si>
    <t>https://www.denotenshop.nl/paranoten-raw.html</t>
  </si>
  <si>
    <t>Pecan nut</t>
  </si>
  <si>
    <t>Almond</t>
  </si>
  <si>
    <t>https://www.denotenshop.nl/pecannoten-raw.html</t>
  </si>
  <si>
    <t>Albert Heijn</t>
  </si>
  <si>
    <t>https://www.ah.nl/producten/product/wi517258/ah-amandelen-ongebrand</t>
  </si>
  <si>
    <t>https://www.ah.nl/producten/product/wi510243/ah-terra-plantaardige-soja-gurt-ongezoet</t>
  </si>
  <si>
    <t>Blueberries</t>
  </si>
  <si>
    <t>https://www.ah.nl/producten/product/wi376521/ah-zakje-met-blauwe-bessen</t>
  </si>
  <si>
    <t>Part</t>
  </si>
  <si>
    <t>Dry</t>
  </si>
  <si>
    <t>Extract</t>
  </si>
  <si>
    <t>Wet</t>
  </si>
  <si>
    <t>Per portion:</t>
  </si>
  <si>
    <t>Shake</t>
  </si>
  <si>
    <t>fiber, (cyanide)</t>
  </si>
  <si>
    <t>(fiber), bacteria</t>
  </si>
  <si>
    <t>fiber, cyanide!</t>
  </si>
  <si>
    <t>Taste Texture</t>
  </si>
  <si>
    <t>?</t>
  </si>
  <si>
    <t>https://www.extraktmanufaktur.de/traubenkern-opc</t>
  </si>
  <si>
    <t>Amino pure</t>
  </si>
  <si>
    <t>Nut</t>
  </si>
  <si>
    <t>Prebiotic (resistent starch)</t>
  </si>
  <si>
    <t>careful dosing!</t>
  </si>
  <si>
    <t>Prebiotic (fructan)</t>
  </si>
  <si>
    <t>Reflux (dubious), blood sugar (dubious)</t>
  </si>
  <si>
    <t>Antioxidant (reasonable)</t>
  </si>
  <si>
    <t>Neural health (reasonable)</t>
  </si>
  <si>
    <t>Antioxidant (established)</t>
  </si>
  <si>
    <t>Calmness (reasonable)</t>
  </si>
  <si>
    <t>Against cold sores (reasonable)</t>
  </si>
  <si>
    <t>Probiotic (make sure it contains bacteria!)</t>
  </si>
  <si>
    <t>Importance</t>
  </si>
  <si>
    <t>Experimental</t>
  </si>
  <si>
    <t>Filler/Texture</t>
  </si>
  <si>
    <t>Specific reason</t>
  </si>
  <si>
    <t>Personal reason</t>
  </si>
  <si>
    <t>Filler/Energy</t>
  </si>
  <si>
    <t>Selenium</t>
  </si>
  <si>
    <t>Filler/Taste</t>
  </si>
  <si>
    <t>Proportional contribution per portion</t>
  </si>
  <si>
    <t>Used in blueprint</t>
  </si>
  <si>
    <t>Health core</t>
  </si>
  <si>
    <t>g protein</t>
  </si>
  <si>
    <t>g fat</t>
  </si>
  <si>
    <t>g carbs</t>
  </si>
  <si>
    <t>g sugar</t>
  </si>
  <si>
    <t>g fiber</t>
  </si>
  <si>
    <t>Nutritional values in gram per portion</t>
  </si>
  <si>
    <t>Nutritional values in gram per 100g ingredient (cost in €/kg)</t>
  </si>
  <si>
    <t>weight (g)</t>
  </si>
  <si>
    <t>portion weight (g)</t>
  </si>
  <si>
    <t>I train and need 150g protein/day</t>
  </si>
  <si>
    <t>Prebiotic (resistent starch), texture!</t>
  </si>
  <si>
    <t>Choice for:</t>
  </si>
  <si>
    <t>Smoothie</t>
  </si>
  <si>
    <t>Note</t>
  </si>
  <si>
    <t>1 scoop</t>
  </si>
  <si>
    <t>1 scoop pp</t>
  </si>
  <si>
    <t>1 handful pp</t>
  </si>
  <si>
    <t>3 Tblspoon pp</t>
  </si>
  <si>
    <t>1 nut pp</t>
  </si>
  <si>
    <t>Cucumber</t>
  </si>
  <si>
    <t>Spinach</t>
  </si>
  <si>
    <t>Soy yogurt</t>
  </si>
  <si>
    <t>Banana</t>
  </si>
  <si>
    <t>Filler/texture</t>
  </si>
  <si>
    <t>potential allergy</t>
  </si>
  <si>
    <t>none</t>
  </si>
  <si>
    <t>3 portion</t>
  </si>
  <si>
    <t>1 fruit p3p</t>
  </si>
  <si>
    <t>half cucumber p3p</t>
  </si>
  <si>
    <t>Breakfast</t>
  </si>
  <si>
    <t>Salad</t>
  </si>
  <si>
    <t>Tahini dressing</t>
  </si>
  <si>
    <t>5 portion</t>
  </si>
  <si>
    <t>3 Tblspoons p5p</t>
  </si>
  <si>
    <t>Filler/taste</t>
  </si>
  <si>
    <t>Broccoli florets</t>
  </si>
  <si>
    <t>Cauliflour florets</t>
  </si>
  <si>
    <t>Blueprint</t>
  </si>
  <si>
    <t>Kokos rasps</t>
  </si>
  <si>
    <t>Medium chain fatty acids</t>
  </si>
  <si>
    <t>https://www.denotenshop.nl/fijne-kokosrasp.html</t>
  </si>
  <si>
    <t>1 scoop p1p</t>
  </si>
  <si>
    <t>1 handful p1p</t>
  </si>
  <si>
    <t>1 nut p1p</t>
  </si>
  <si>
    <t>Cacao nibs</t>
  </si>
  <si>
    <t>https://www.denotenshop.nl/cacao-nibs-raw.html</t>
  </si>
  <si>
    <t>(fiber)</t>
  </si>
  <si>
    <t>I train and eat 150g protein/day</t>
  </si>
  <si>
    <t>Olive oil</t>
  </si>
  <si>
    <t>Tahini</t>
  </si>
  <si>
    <t>https://www.ah.nl/producten/product/wi198150/tahin-sesampasta</t>
  </si>
  <si>
    <t>Lemon juice</t>
  </si>
  <si>
    <t>https://www.ah.nl/producten/product/wi230437/polenghi-citroensap</t>
  </si>
  <si>
    <t>per 100 g</t>
  </si>
  <si>
    <t>Under development</t>
  </si>
  <si>
    <t>Salt</t>
  </si>
  <si>
    <t>Pepper</t>
  </si>
  <si>
    <t>https://www.ah.nl/producten/product/wi3372/ah-keukenzout-met-jodium</t>
  </si>
  <si>
    <t>partially</t>
  </si>
  <si>
    <t>selfmade, see: A45</t>
  </si>
  <si>
    <t>Mango</t>
  </si>
  <si>
    <t>Zuqqinoa</t>
  </si>
  <si>
    <t>Quinoa</t>
  </si>
  <si>
    <t>Zucchini</t>
  </si>
  <si>
    <t>Feta</t>
  </si>
  <si>
    <t>3 portions</t>
  </si>
  <si>
    <t>https://www.denotenshop.nl/quinoa.html</t>
  </si>
  <si>
    <t>Filler/energy</t>
  </si>
  <si>
    <t>https://www.ah.nl/producten/product/wi4164/courgette</t>
  </si>
  <si>
    <t>https://www.ah.nl/producten/product/wi462469/ah-griekse-feta</t>
  </si>
  <si>
    <t xml:space="preserve">Local store in South Tyrol that buys it from Sicily </t>
  </si>
  <si>
    <t>any vegetable</t>
  </si>
  <si>
    <t>Vanillin</t>
  </si>
  <si>
    <t>https://www.amazon.nl/-/en/Saporepuro-VANILLIN-100g-vanillin-desserts/dp/B07V6HSWML</t>
  </si>
  <si>
    <t>Carrot</t>
  </si>
  <si>
    <t>Leek</t>
  </si>
  <si>
    <t>Celery</t>
  </si>
  <si>
    <t>Eggplant</t>
  </si>
  <si>
    <t>Champignon</t>
  </si>
  <si>
    <t>Garlic</t>
  </si>
  <si>
    <t>Tomato polpa</t>
  </si>
  <si>
    <t>Amazing Oriental</t>
  </si>
  <si>
    <t>https://www.ah.nl/producten/product/wi4076/winterpeen</t>
  </si>
  <si>
    <t>https://www.ah.nl/producten/product/wi171425/ah-prei</t>
  </si>
  <si>
    <t>https://www.ah.nl/producten/product/wi4178/ah-bleekselderij</t>
  </si>
  <si>
    <t>https://www.ah.nl/producten/product/wi4180/ah-aubergine</t>
  </si>
  <si>
    <t>https://www.ah.nl/producten/product/wi67842/ah-witte-champignons</t>
  </si>
  <si>
    <t>https://www.ah.nl/producten/product/wi377126/ah-knoflook</t>
  </si>
  <si>
    <t>https://www.ah.nl/producten/product/wi234848/mutti-polpa-fijne-tomatenpulp</t>
  </si>
  <si>
    <t>Black cargo rice</t>
  </si>
  <si>
    <t>https://www.orientalwebshop.nl/en/sawat-d-rice-berry-black-cargo-rice-1kg</t>
  </si>
  <si>
    <t>Rich Ragout</t>
  </si>
  <si>
    <t>I train and eat 120g protein/day</t>
  </si>
  <si>
    <t>https://www.ah.nl/producten/product/wi445512/ah-zakje-met-mangostukjes</t>
  </si>
  <si>
    <t>Soy drink</t>
  </si>
  <si>
    <t>Frozen</t>
  </si>
  <si>
    <t>Cooled</t>
  </si>
  <si>
    <t>Acidity</t>
  </si>
  <si>
    <t>Taste and sweetness</t>
  </si>
  <si>
    <t>Nutty flavour</t>
  </si>
  <si>
    <t>g Portion</t>
  </si>
  <si>
    <t>https://www.ah.nl/producten/product/wi565765/ah-terra-plantaardige-sojadrink-ongezoet</t>
  </si>
  <si>
    <t>https://www.ah.nl/producten/product/wi495314/chiquita-bananen-family-pack</t>
  </si>
  <si>
    <t>Macadamia nut</t>
  </si>
  <si>
    <t>Kokos flour</t>
  </si>
  <si>
    <t>https://www.denotenshop.nl/kokosmeel-bio.html</t>
  </si>
  <si>
    <t>Tier A</t>
  </si>
  <si>
    <t>Tier B</t>
  </si>
  <si>
    <t>Health, Energy</t>
  </si>
  <si>
    <t>Energy, Protein</t>
  </si>
  <si>
    <t>Tier C</t>
  </si>
  <si>
    <t>Health, Taste</t>
  </si>
  <si>
    <t>Health, Texture</t>
  </si>
  <si>
    <t>Oat flour</t>
  </si>
  <si>
    <t>Taste, Texture</t>
  </si>
  <si>
    <t>Main reason</t>
  </si>
  <si>
    <t>Taste, Health</t>
  </si>
  <si>
    <t>allergy</t>
  </si>
  <si>
    <t>selfmade</t>
  </si>
  <si>
    <t>kcal/€</t>
  </si>
  <si>
    <t>prot/kcal</t>
  </si>
  <si>
    <t>sug/kcal</t>
  </si>
  <si>
    <t>prot/€</t>
  </si>
  <si>
    <t>Taste (bitter if too much)</t>
  </si>
  <si>
    <t>Cold sores (reasonable)</t>
  </si>
  <si>
    <t>Probiotic (if bacteria)</t>
  </si>
  <si>
    <t>dosing</t>
  </si>
  <si>
    <t>Statistics</t>
  </si>
  <si>
    <t>Creatine</t>
  </si>
  <si>
    <t>Optimum nutrition</t>
  </si>
  <si>
    <t>https://www.amazon.nl/Gemicroniseerd-Creatinepoeder-Monohydraatpoeder-Spierkracht-Niet-gearomatiseerd/dp/B00T7L20AQ/</t>
  </si>
  <si>
    <t>For muscle growth, brain</t>
  </si>
  <si>
    <t>double sugar sweetness</t>
  </si>
  <si>
    <t>Stevia-Erytrhin</t>
  </si>
  <si>
    <t>NKDliving</t>
  </si>
  <si>
    <t>https://www.amazon.nl/NKD-Living-Stevia-Zoetstof-korrels/dp/B0BRBNWHTG/</t>
  </si>
  <si>
    <t>Sweet Red</t>
  </si>
  <si>
    <t>Fresh Green</t>
  </si>
  <si>
    <t>Bitter Black</t>
  </si>
  <si>
    <t>Red paprika</t>
  </si>
  <si>
    <t>Sweet potato</t>
  </si>
  <si>
    <t>Kidney beans</t>
  </si>
  <si>
    <t>Canned</t>
  </si>
  <si>
    <t>Kokos milk</t>
  </si>
  <si>
    <t>Paprica powder</t>
  </si>
  <si>
    <t>Curcuma</t>
  </si>
  <si>
    <t>Rosemary</t>
  </si>
  <si>
    <t>Onion</t>
  </si>
  <si>
    <t>Red lentils</t>
  </si>
  <si>
    <t>Violet sweet potato</t>
  </si>
  <si>
    <t>Violet carrot</t>
  </si>
  <si>
    <t>Black cardammon</t>
  </si>
  <si>
    <t>Tumeric</t>
  </si>
  <si>
    <t>Cumin</t>
  </si>
  <si>
    <t>Radicchio</t>
  </si>
  <si>
    <t>Kale</t>
  </si>
  <si>
    <t>Black beans</t>
  </si>
  <si>
    <t>Oat flakes</t>
  </si>
  <si>
    <t>Ananas</t>
  </si>
  <si>
    <t>2 portions</t>
  </si>
  <si>
    <t>Breakfast smoothie</t>
  </si>
  <si>
    <t>Protein</t>
  </si>
  <si>
    <t>https://www.bulk.com/nl/products/soja-eiwitisolaat-90/bpb-spi9-0000</t>
  </si>
  <si>
    <t>Soy protein powder</t>
  </si>
  <si>
    <t>Whey protein powder</t>
  </si>
  <si>
    <t>https://www.bulk.com/nl/products/pure-whey-proteintm/bpb-wpc8-0000</t>
  </si>
  <si>
    <t>Breakfast porridge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</si>
</sst>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413]\ * #,##0.00_ ;_ [$€-413]\ * \-#,##0.00_ ;_ [$€-413]\ * &quot;-&quot;??_ ;_ @_ "/>
    <numFmt numFmtId="166" formatCode="0.0%"/>
    <numFmt numFmtId="167" formatCode="_ [$€-2]\ * #,##0.00_ ;_ [$€-2]\ * \-#,##0.00_ ;_ [$€-2]\ * &quot;-&quot;??_ ;_ @_ "/>
    <numFmt numFmtId="168" formatCode="0.0"/>
  </numFmts>
  <fonts count="13"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sz val="11"/>
      <color theme="0" tint="-0.499984740745262"/>
      <name val="Calibri"/>
      <family val="2"/>
      <scheme val="minor"/>
    </font>
    <font>
      <sz val="11"/>
      <color theme="0" tint="-0.499984740745262"/>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theme="0"/>
      <name val="Calibri"/>
      <family val="2"/>
      <scheme val="minor"/>
    </font>
    <font>
      <b/>
      <sz val="11"/>
      <name val="Calibri"/>
      <family val="2"/>
      <scheme val="minor"/>
    </font>
    <font>
      <sz val="9"/>
      <color indexed="81"/>
      <name val="Tahoma"/>
      <charset val="1"/>
    </font>
  </fonts>
  <fills count="1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3" tint="0.79998168889431442"/>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rgb="FF7030A0"/>
        <bgColor indexed="64"/>
      </patternFill>
    </fill>
    <fill>
      <patternFill patternType="solid">
        <fgColor rgb="FFBF48FA"/>
        <bgColor indexed="64"/>
      </patternFill>
    </fill>
    <fill>
      <patternFill patternType="solid">
        <fgColor theme="8" tint="0.39997558519241921"/>
        <bgColor indexed="64"/>
      </patternFill>
    </fill>
    <fill>
      <patternFill patternType="solid">
        <fgColor rgb="FFF39F9B"/>
        <bgColor indexed="64"/>
      </patternFill>
    </fill>
    <fill>
      <patternFill patternType="solid">
        <fgColor theme="1"/>
        <bgColor indexed="64"/>
      </patternFill>
    </fill>
    <fill>
      <patternFill patternType="solid">
        <fgColor rgb="FFC00000"/>
        <bgColor indexed="64"/>
      </patternFill>
    </fill>
    <fill>
      <patternFill patternType="solid">
        <fgColor rgb="FF00B050"/>
        <bgColor indexed="64"/>
      </patternFill>
    </fill>
    <fill>
      <patternFill patternType="solid">
        <fgColor rgb="FF92D050"/>
        <bgColor indexed="64"/>
      </patternFill>
    </fill>
  </fills>
  <borders count="19">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ck">
        <color indexed="64"/>
      </bottom>
      <diagonal/>
    </border>
    <border>
      <left style="medium">
        <color indexed="64"/>
      </left>
      <right style="medium">
        <color indexed="64"/>
      </right>
      <top/>
      <bottom style="thick">
        <color indexed="64"/>
      </bottom>
      <diagonal/>
    </border>
    <border>
      <left/>
      <right style="medium">
        <color indexed="64"/>
      </right>
      <top/>
      <bottom style="thick">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164" fontId="2" fillId="0" borderId="0" applyFont="0" applyFill="0" applyBorder="0" applyAlignment="0" applyProtection="0"/>
    <xf numFmtId="0" fontId="3" fillId="0" borderId="0" applyNumberFormat="0" applyFill="0" applyBorder="0" applyAlignment="0" applyProtection="0"/>
    <xf numFmtId="9" fontId="2" fillId="0" borderId="0" applyFont="0" applyFill="0" applyBorder="0" applyAlignment="0" applyProtection="0"/>
  </cellStyleXfs>
  <cellXfs count="271">
    <xf numFmtId="0" fontId="0" fillId="0" borderId="0" xfId="0"/>
    <xf numFmtId="0" fontId="1" fillId="2" borderId="0" xfId="0" applyFont="1" applyFill="1"/>
    <xf numFmtId="0" fontId="0" fillId="2" borderId="0" xfId="0" applyFont="1" applyFill="1"/>
    <xf numFmtId="0" fontId="1" fillId="0" borderId="0" xfId="0" applyFont="1"/>
    <xf numFmtId="0" fontId="1" fillId="4" borderId="0" xfId="0" applyFont="1" applyFill="1"/>
    <xf numFmtId="165" fontId="1" fillId="2" borderId="0" xfId="0" applyNumberFormat="1" applyFont="1" applyFill="1"/>
    <xf numFmtId="2" fontId="1" fillId="2" borderId="0" xfId="0" applyNumberFormat="1" applyFont="1" applyFill="1"/>
    <xf numFmtId="0" fontId="1" fillId="3" borderId="0" xfId="0" applyFont="1" applyFill="1" applyAlignment="1">
      <alignment wrapText="1"/>
    </xf>
    <xf numFmtId="0" fontId="0" fillId="3" borderId="0" xfId="0" applyFont="1" applyFill="1" applyAlignment="1">
      <alignment wrapText="1"/>
    </xf>
    <xf numFmtId="0" fontId="1" fillId="0" borderId="0" xfId="0" applyFont="1" applyFill="1"/>
    <xf numFmtId="165" fontId="1" fillId="0" borderId="0" xfId="0" applyNumberFormat="1" applyFont="1" applyFill="1"/>
    <xf numFmtId="2" fontId="1" fillId="0" borderId="0" xfId="0" applyNumberFormat="1" applyFont="1" applyFill="1"/>
    <xf numFmtId="0" fontId="1" fillId="0" borderId="0" xfId="0" applyFont="1" applyFill="1" applyAlignment="1">
      <alignment wrapText="1"/>
    </xf>
    <xf numFmtId="0" fontId="0" fillId="0" borderId="1" xfId="0" applyBorder="1"/>
    <xf numFmtId="164" fontId="0" fillId="0" borderId="5" xfId="1" applyFont="1" applyBorder="1"/>
    <xf numFmtId="0" fontId="0" fillId="0" borderId="0" xfId="0" applyBorder="1"/>
    <xf numFmtId="0" fontId="0" fillId="0" borderId="6" xfId="0" applyBorder="1"/>
    <xf numFmtId="164" fontId="0" fillId="0" borderId="7" xfId="1" applyFont="1" applyBorder="1"/>
    <xf numFmtId="0" fontId="0" fillId="0" borderId="8" xfId="0" applyBorder="1"/>
    <xf numFmtId="0" fontId="0" fillId="0" borderId="5" xfId="0" applyBorder="1"/>
    <xf numFmtId="0" fontId="0" fillId="0" borderId="7" xfId="0" applyBorder="1"/>
    <xf numFmtId="0" fontId="0" fillId="0" borderId="2" xfId="0" applyBorder="1"/>
    <xf numFmtId="0" fontId="0" fillId="0" borderId="4" xfId="0" applyBorder="1"/>
    <xf numFmtId="0" fontId="1" fillId="0" borderId="9" xfId="0" applyFont="1" applyBorder="1"/>
    <xf numFmtId="0" fontId="0" fillId="0" borderId="10" xfId="0" applyFont="1" applyFill="1" applyBorder="1"/>
    <xf numFmtId="0" fontId="0" fillId="0" borderId="11" xfId="0" applyFont="1" applyFill="1" applyBorder="1"/>
    <xf numFmtId="0" fontId="4" fillId="0" borderId="5" xfId="2" applyFont="1" applyBorder="1"/>
    <xf numFmtId="0" fontId="3" fillId="0" borderId="6" xfId="2" applyBorder="1"/>
    <xf numFmtId="0" fontId="3" fillId="0" borderId="5" xfId="2" applyBorder="1"/>
    <xf numFmtId="0" fontId="3" fillId="0" borderId="8" xfId="2" applyBorder="1"/>
    <xf numFmtId="0" fontId="0" fillId="0" borderId="10" xfId="0" applyFont="1" applyFill="1" applyBorder="1" applyAlignment="1">
      <alignment wrapText="1"/>
    </xf>
    <xf numFmtId="0" fontId="1" fillId="0" borderId="7" xfId="0" applyFont="1" applyFill="1" applyBorder="1" applyAlignment="1">
      <alignment wrapText="1"/>
    </xf>
    <xf numFmtId="0" fontId="0" fillId="0" borderId="8" xfId="0" applyFont="1" applyFill="1" applyBorder="1" applyAlignment="1">
      <alignment wrapText="1"/>
    </xf>
    <xf numFmtId="0" fontId="0" fillId="0" borderId="7" xfId="0" applyFont="1" applyFill="1" applyBorder="1" applyAlignment="1">
      <alignment wrapText="1"/>
    </xf>
    <xf numFmtId="0" fontId="0" fillId="0" borderId="1" xfId="0" applyFont="1" applyFill="1" applyBorder="1" applyAlignment="1">
      <alignment wrapText="1"/>
    </xf>
    <xf numFmtId="166" fontId="0" fillId="0" borderId="0" xfId="3" applyNumberFormat="1" applyFont="1" applyBorder="1"/>
    <xf numFmtId="166" fontId="0" fillId="0" borderId="7" xfId="3" applyNumberFormat="1" applyFont="1" applyBorder="1"/>
    <xf numFmtId="166" fontId="0" fillId="0" borderId="1" xfId="3" applyNumberFormat="1" applyFont="1" applyBorder="1"/>
    <xf numFmtId="166" fontId="0" fillId="0" borderId="8" xfId="3" applyNumberFormat="1" applyFont="1" applyBorder="1"/>
    <xf numFmtId="166" fontId="0" fillId="0" borderId="5" xfId="3" applyNumberFormat="1" applyFont="1" applyBorder="1"/>
    <xf numFmtId="0" fontId="1" fillId="0" borderId="1" xfId="0" applyFont="1" applyFill="1" applyBorder="1" applyAlignment="1">
      <alignment wrapText="1"/>
    </xf>
    <xf numFmtId="0" fontId="0" fillId="0" borderId="10" xfId="0" applyBorder="1"/>
    <xf numFmtId="0" fontId="0" fillId="5" borderId="10" xfId="0" applyFill="1" applyBorder="1"/>
    <xf numFmtId="0" fontId="0" fillId="0" borderId="11" xfId="0" applyBorder="1"/>
    <xf numFmtId="0" fontId="1" fillId="0" borderId="8" xfId="0" applyFont="1" applyFill="1" applyBorder="1" applyAlignment="1">
      <alignment wrapText="1"/>
    </xf>
    <xf numFmtId="0" fontId="0" fillId="0" borderId="0" xfId="0" applyFill="1" applyBorder="1"/>
    <xf numFmtId="0" fontId="0" fillId="0" borderId="9" xfId="0" applyBorder="1" applyAlignment="1">
      <alignment wrapText="1"/>
    </xf>
    <xf numFmtId="0" fontId="3" fillId="0" borderId="0" xfId="2"/>
    <xf numFmtId="164" fontId="0" fillId="0" borderId="0" xfId="1" applyFont="1" applyBorder="1"/>
    <xf numFmtId="0" fontId="3" fillId="0" borderId="0" xfId="2" applyBorder="1"/>
    <xf numFmtId="0" fontId="1" fillId="0" borderId="2" xfId="0" applyFont="1" applyBorder="1"/>
    <xf numFmtId="0" fontId="1" fillId="0" borderId="0" xfId="0" applyFont="1" applyFill="1" applyBorder="1"/>
    <xf numFmtId="2" fontId="1" fillId="0" borderId="0" xfId="0" applyNumberFormat="1" applyFont="1" applyFill="1" applyBorder="1"/>
    <xf numFmtId="0" fontId="0" fillId="0" borderId="0" xfId="0" applyFont="1" applyFill="1" applyBorder="1"/>
    <xf numFmtId="0" fontId="0" fillId="0" borderId="13" xfId="0" applyFont="1" applyFill="1" applyBorder="1"/>
    <xf numFmtId="0" fontId="0" fillId="0" borderId="12" xfId="0" applyBorder="1"/>
    <xf numFmtId="0" fontId="0" fillId="0" borderId="14" xfId="0" applyBorder="1"/>
    <xf numFmtId="0" fontId="0" fillId="0" borderId="15" xfId="0" applyBorder="1"/>
    <xf numFmtId="0" fontId="3" fillId="0" borderId="14" xfId="2" applyBorder="1"/>
    <xf numFmtId="0" fontId="0" fillId="0" borderId="13" xfId="0" applyBorder="1"/>
    <xf numFmtId="164" fontId="0" fillId="6" borderId="0" xfId="1" applyFont="1" applyFill="1" applyBorder="1"/>
    <xf numFmtId="0" fontId="0" fillId="6" borderId="0" xfId="0" applyFill="1" applyBorder="1"/>
    <xf numFmtId="165" fontId="1" fillId="6" borderId="0" xfId="0" applyNumberFormat="1" applyFont="1" applyFill="1" applyBorder="1"/>
    <xf numFmtId="0" fontId="1" fillId="0" borderId="11" xfId="0" applyFont="1" applyFill="1" applyBorder="1" applyAlignment="1">
      <alignment wrapText="1"/>
    </xf>
    <xf numFmtId="0" fontId="0" fillId="0" borderId="11" xfId="0" applyBorder="1" applyAlignment="1">
      <alignment wrapText="1"/>
    </xf>
    <xf numFmtId="0" fontId="3" fillId="0" borderId="6" xfId="2" applyFill="1" applyBorder="1"/>
    <xf numFmtId="0" fontId="0" fillId="7" borderId="5" xfId="0" applyFont="1" applyFill="1" applyBorder="1"/>
    <xf numFmtId="0" fontId="0" fillId="8" borderId="5" xfId="0" applyFont="1" applyFill="1" applyBorder="1"/>
    <xf numFmtId="167" fontId="0" fillId="0" borderId="5" xfId="1" applyNumberFormat="1" applyFont="1" applyBorder="1"/>
    <xf numFmtId="167" fontId="0" fillId="0" borderId="12" xfId="1" applyNumberFormat="1" applyFont="1" applyBorder="1"/>
    <xf numFmtId="168" fontId="1" fillId="6" borderId="0" xfId="0" applyNumberFormat="1" applyFont="1" applyFill="1" applyBorder="1"/>
    <xf numFmtId="0" fontId="6" fillId="0" borderId="7" xfId="0" applyFont="1" applyFill="1" applyBorder="1" applyAlignment="1">
      <alignment wrapText="1"/>
    </xf>
    <xf numFmtId="0" fontId="6" fillId="0" borderId="1" xfId="0" applyFont="1" applyFill="1" applyBorder="1" applyAlignment="1">
      <alignment wrapText="1"/>
    </xf>
    <xf numFmtId="0" fontId="6" fillId="0" borderId="8" xfId="0" applyFont="1" applyFill="1" applyBorder="1" applyAlignment="1">
      <alignment wrapText="1"/>
    </xf>
    <xf numFmtId="167" fontId="6" fillId="0" borderId="5" xfId="1" applyNumberFormat="1" applyFont="1" applyBorder="1"/>
    <xf numFmtId="0" fontId="6" fillId="0" borderId="0" xfId="0" applyFont="1" applyBorder="1"/>
    <xf numFmtId="0" fontId="6" fillId="0" borderId="6" xfId="0" applyFont="1" applyBorder="1"/>
    <xf numFmtId="0" fontId="6" fillId="0" borderId="0" xfId="0" applyFont="1" applyFill="1" applyBorder="1"/>
    <xf numFmtId="167" fontId="6" fillId="0" borderId="12" xfId="1" applyNumberFormat="1" applyFont="1" applyBorder="1"/>
    <xf numFmtId="0" fontId="6" fillId="0" borderId="15" xfId="0" applyFont="1" applyBorder="1"/>
    <xf numFmtId="0" fontId="6" fillId="0" borderId="14" xfId="0" applyFont="1" applyBorder="1"/>
    <xf numFmtId="166" fontId="6" fillId="0" borderId="5" xfId="3" applyNumberFormat="1" applyFont="1" applyBorder="1"/>
    <xf numFmtId="166" fontId="6" fillId="0" borderId="0" xfId="3" applyNumberFormat="1" applyFont="1" applyBorder="1"/>
    <xf numFmtId="166" fontId="6" fillId="0" borderId="6" xfId="3" applyNumberFormat="1" applyFont="1" applyBorder="1"/>
    <xf numFmtId="166" fontId="6" fillId="0" borderId="12" xfId="3" applyNumberFormat="1" applyFont="1" applyBorder="1"/>
    <xf numFmtId="166" fontId="6" fillId="0" borderId="15" xfId="3" applyNumberFormat="1" applyFont="1" applyBorder="1"/>
    <xf numFmtId="0" fontId="1" fillId="0" borderId="11" xfId="0" applyFont="1" applyBorder="1"/>
    <xf numFmtId="0" fontId="0" fillId="0" borderId="5" xfId="0" applyFont="1" applyFill="1" applyBorder="1"/>
    <xf numFmtId="0" fontId="0" fillId="9" borderId="5" xfId="0" applyFont="1" applyFill="1" applyBorder="1"/>
    <xf numFmtId="0" fontId="0" fillId="8" borderId="13" xfId="0" applyFont="1" applyFill="1" applyBorder="1"/>
    <xf numFmtId="0" fontId="0" fillId="8" borderId="5" xfId="0" applyFill="1" applyBorder="1"/>
    <xf numFmtId="0" fontId="0" fillId="10" borderId="5" xfId="0" applyFont="1" applyFill="1" applyBorder="1"/>
    <xf numFmtId="0" fontId="0" fillId="11" borderId="5" xfId="0" applyFont="1" applyFill="1" applyBorder="1"/>
    <xf numFmtId="0" fontId="0" fillId="11" borderId="13" xfId="0" applyFont="1" applyFill="1" applyBorder="1"/>
    <xf numFmtId="0" fontId="0" fillId="12" borderId="5" xfId="0" applyFont="1" applyFill="1" applyBorder="1"/>
    <xf numFmtId="0" fontId="0" fillId="13" borderId="5" xfId="0" applyFont="1" applyFill="1" applyBorder="1"/>
    <xf numFmtId="0" fontId="0" fillId="14" borderId="5" xfId="0" applyFont="1" applyFill="1" applyBorder="1"/>
    <xf numFmtId="0" fontId="0" fillId="0" borderId="0" xfId="0" applyFont="1" applyFill="1"/>
    <xf numFmtId="165" fontId="0" fillId="0" borderId="0" xfId="0" applyNumberFormat="1" applyFont="1" applyFill="1"/>
    <xf numFmtId="2" fontId="0" fillId="0" borderId="0" xfId="0" applyNumberFormat="1" applyFont="1" applyFill="1"/>
    <xf numFmtId="0" fontId="0" fillId="0" borderId="0" xfId="0" applyFont="1"/>
    <xf numFmtId="0" fontId="0" fillId="0" borderId="3" xfId="0" applyBorder="1"/>
    <xf numFmtId="168" fontId="0" fillId="0" borderId="0" xfId="0" applyNumberFormat="1" applyFont="1"/>
    <xf numFmtId="9" fontId="0" fillId="0" borderId="0" xfId="3" applyFont="1"/>
    <xf numFmtId="0" fontId="1" fillId="0" borderId="1" xfId="0" applyFont="1" applyBorder="1"/>
    <xf numFmtId="0" fontId="0" fillId="0" borderId="1" xfId="0" applyFont="1" applyBorder="1"/>
    <xf numFmtId="0" fontId="0" fillId="0" borderId="15" xfId="0" applyFont="1" applyBorder="1"/>
    <xf numFmtId="168" fontId="0" fillId="0" borderId="15" xfId="0" applyNumberFormat="1" applyFont="1" applyBorder="1"/>
    <xf numFmtId="9" fontId="0" fillId="0" borderId="15" xfId="3" applyFont="1" applyBorder="1"/>
    <xf numFmtId="9" fontId="0" fillId="0" borderId="4" xfId="3" applyFont="1" applyBorder="1"/>
    <xf numFmtId="9" fontId="0" fillId="0" borderId="6" xfId="3" applyFont="1" applyBorder="1"/>
    <xf numFmtId="9" fontId="0" fillId="0" borderId="14" xfId="3" applyFont="1" applyBorder="1"/>
    <xf numFmtId="168" fontId="0" fillId="0" borderId="2" xfId="0" applyNumberFormat="1" applyFont="1" applyBorder="1"/>
    <xf numFmtId="168" fontId="0" fillId="0" borderId="3" xfId="0" applyNumberFormat="1" applyFont="1" applyBorder="1"/>
    <xf numFmtId="168" fontId="0" fillId="0" borderId="4" xfId="0" applyNumberFormat="1" applyFont="1" applyBorder="1"/>
    <xf numFmtId="168" fontId="0" fillId="0" borderId="5" xfId="0" applyNumberFormat="1" applyFont="1" applyBorder="1"/>
    <xf numFmtId="168" fontId="0" fillId="0" borderId="0" xfId="0" applyNumberFormat="1" applyFont="1" applyBorder="1"/>
    <xf numFmtId="168" fontId="0" fillId="0" borderId="6" xfId="0" applyNumberFormat="1" applyFont="1" applyBorder="1"/>
    <xf numFmtId="168" fontId="0" fillId="0" borderId="12" xfId="0" applyNumberFormat="1" applyFont="1" applyBorder="1"/>
    <xf numFmtId="168" fontId="0" fillId="0" borderId="14" xfId="0" applyNumberFormat="1" applyFont="1" applyBorder="1"/>
    <xf numFmtId="0" fontId="0" fillId="0" borderId="9" xfId="0" applyFont="1" applyBorder="1"/>
    <xf numFmtId="0" fontId="0" fillId="0" borderId="10" xfId="0" applyFont="1" applyBorder="1"/>
    <xf numFmtId="0" fontId="0" fillId="0" borderId="13" xfId="0" applyFont="1" applyBorder="1"/>
    <xf numFmtId="0" fontId="0" fillId="10" borderId="9" xfId="0" applyFont="1" applyFill="1" applyBorder="1"/>
    <xf numFmtId="0" fontId="0" fillId="10" borderId="10" xfId="0" applyFont="1" applyFill="1" applyBorder="1"/>
    <xf numFmtId="0" fontId="0" fillId="8" borderId="10" xfId="0" applyFont="1" applyFill="1" applyBorder="1"/>
    <xf numFmtId="0" fontId="0" fillId="10" borderId="13" xfId="0" applyFont="1" applyFill="1" applyBorder="1"/>
    <xf numFmtId="0" fontId="0" fillId="11" borderId="9" xfId="0" applyFont="1" applyFill="1" applyBorder="1"/>
    <xf numFmtId="0" fontId="0" fillId="11" borderId="10" xfId="0" applyFont="1" applyFill="1" applyBorder="1"/>
    <xf numFmtId="0" fontId="0" fillId="12" borderId="10" xfId="0" applyFont="1" applyFill="1" applyBorder="1"/>
    <xf numFmtId="0" fontId="0" fillId="12" borderId="13" xfId="0" applyFont="1" applyFill="1" applyBorder="1"/>
    <xf numFmtId="0" fontId="1" fillId="0" borderId="1" xfId="0" applyFont="1" applyBorder="1" applyAlignment="1">
      <alignment wrapText="1"/>
    </xf>
    <xf numFmtId="0" fontId="0" fillId="0" borderId="10" xfId="0" applyFill="1" applyBorder="1"/>
    <xf numFmtId="0" fontId="0" fillId="0" borderId="13" xfId="0" applyFill="1" applyBorder="1"/>
    <xf numFmtId="0" fontId="7" fillId="15" borderId="9" xfId="0" applyFont="1" applyFill="1" applyBorder="1"/>
    <xf numFmtId="0" fontId="7" fillId="15" borderId="0" xfId="0" applyFont="1" applyFill="1"/>
    <xf numFmtId="0" fontId="1" fillId="0" borderId="16" xfId="0" applyFont="1" applyBorder="1"/>
    <xf numFmtId="0" fontId="1" fillId="0" borderId="17" xfId="0" applyFont="1" applyBorder="1"/>
    <xf numFmtId="0" fontId="1" fillId="0" borderId="18" xfId="0" applyFont="1" applyBorder="1" applyAlignment="1">
      <alignment wrapText="1"/>
    </xf>
    <xf numFmtId="0" fontId="1" fillId="0" borderId="16" xfId="0" applyFont="1" applyBorder="1" applyAlignment="1">
      <alignment wrapText="1"/>
    </xf>
    <xf numFmtId="0" fontId="1" fillId="0" borderId="18" xfId="0" applyFont="1" applyBorder="1"/>
    <xf numFmtId="0" fontId="3" fillId="0" borderId="15" xfId="2" applyBorder="1"/>
    <xf numFmtId="9" fontId="0" fillId="0" borderId="0" xfId="3" applyFont="1" applyBorder="1"/>
    <xf numFmtId="9" fontId="0" fillId="0" borderId="2" xfId="3" applyFont="1" applyBorder="1"/>
    <xf numFmtId="9" fontId="0" fillId="0" borderId="3" xfId="3" applyFont="1" applyBorder="1"/>
    <xf numFmtId="9" fontId="0" fillId="0" borderId="5" xfId="3" applyFont="1" applyBorder="1"/>
    <xf numFmtId="9" fontId="0" fillId="0" borderId="12" xfId="3" applyFont="1" applyBorder="1"/>
    <xf numFmtId="0" fontId="8" fillId="0" borderId="0" xfId="0" applyFont="1"/>
    <xf numFmtId="0" fontId="8" fillId="0" borderId="15" xfId="0" applyFont="1" applyBorder="1"/>
    <xf numFmtId="0" fontId="9" fillId="0" borderId="16" xfId="0" applyFont="1" applyBorder="1"/>
    <xf numFmtId="0" fontId="9" fillId="15" borderId="0" xfId="0" applyFont="1" applyFill="1"/>
    <xf numFmtId="0" fontId="0" fillId="0" borderId="0" xfId="0" applyFont="1" applyBorder="1"/>
    <xf numFmtId="0" fontId="0" fillId="8" borderId="9" xfId="0" applyFont="1" applyFill="1" applyBorder="1"/>
    <xf numFmtId="0" fontId="0" fillId="16" borderId="10" xfId="0" applyFont="1" applyFill="1" applyBorder="1"/>
    <xf numFmtId="167" fontId="6" fillId="0" borderId="0" xfId="0" applyNumberFormat="1" applyFont="1"/>
    <xf numFmtId="0" fontId="6" fillId="0" borderId="0" xfId="0" applyFont="1"/>
    <xf numFmtId="167" fontId="6" fillId="0" borderId="15" xfId="0" applyNumberFormat="1" applyFont="1" applyBorder="1"/>
    <xf numFmtId="167" fontId="6" fillId="0" borderId="0" xfId="1" applyNumberFormat="1" applyFont="1"/>
    <xf numFmtId="167" fontId="6" fillId="0" borderId="0" xfId="1" applyNumberFormat="1" applyFont="1" applyBorder="1"/>
    <xf numFmtId="167" fontId="6" fillId="0" borderId="15" xfId="1" applyNumberFormat="1" applyFont="1" applyBorder="1"/>
    <xf numFmtId="168" fontId="6" fillId="0" borderId="15" xfId="0" applyNumberFormat="1" applyFont="1" applyBorder="1"/>
    <xf numFmtId="0" fontId="9" fillId="0" borderId="0" xfId="0" applyFont="1" applyFill="1" applyBorder="1"/>
    <xf numFmtId="0" fontId="0" fillId="12" borderId="9" xfId="0" applyFont="1" applyFill="1" applyBorder="1"/>
    <xf numFmtId="164" fontId="10" fillId="15" borderId="0" xfId="1" applyFont="1" applyFill="1" applyBorder="1"/>
    <xf numFmtId="0" fontId="10" fillId="15" borderId="0" xfId="0" applyFont="1" applyFill="1" applyBorder="1"/>
    <xf numFmtId="165" fontId="7" fillId="15" borderId="0" xfId="0" applyNumberFormat="1" applyFont="1" applyFill="1" applyBorder="1"/>
    <xf numFmtId="168" fontId="7" fillId="15" borderId="0" xfId="0" applyNumberFormat="1" applyFont="1" applyFill="1" applyBorder="1"/>
    <xf numFmtId="0" fontId="4" fillId="0" borderId="10" xfId="0" applyFont="1" applyFill="1" applyBorder="1"/>
    <xf numFmtId="0" fontId="0" fillId="17" borderId="10" xfId="0" applyFont="1" applyFill="1" applyBorder="1"/>
    <xf numFmtId="168" fontId="8" fillId="0" borderId="0" xfId="0" applyNumberFormat="1" applyFont="1"/>
    <xf numFmtId="168" fontId="8" fillId="0" borderId="15" xfId="0" applyNumberFormat="1" applyFont="1" applyBorder="1"/>
    <xf numFmtId="0" fontId="0" fillId="0" borderId="9" xfId="0" applyFont="1" applyFill="1" applyBorder="1"/>
    <xf numFmtId="0" fontId="0" fillId="0" borderId="15" xfId="0" applyFont="1" applyFill="1" applyBorder="1"/>
    <xf numFmtId="0" fontId="11" fillId="0" borderId="0" xfId="0" applyFont="1" applyFill="1" applyBorder="1"/>
    <xf numFmtId="0" fontId="4" fillId="0" borderId="0" xfId="0" applyFont="1"/>
    <xf numFmtId="0" fontId="4" fillId="0" borderId="15" xfId="0" applyFont="1" applyBorder="1"/>
    <xf numFmtId="0" fontId="10" fillId="15" borderId="0" xfId="0" applyFont="1" applyFill="1"/>
    <xf numFmtId="168" fontId="10" fillId="15" borderId="0" xfId="0" applyNumberFormat="1" applyFont="1" applyFill="1"/>
    <xf numFmtId="0" fontId="1" fillId="0" borderId="2" xfId="0" applyFont="1" applyFill="1" applyBorder="1"/>
    <xf numFmtId="0" fontId="0" fillId="5" borderId="0" xfId="0" applyFont="1" applyFill="1" applyBorder="1"/>
    <xf numFmtId="0" fontId="1" fillId="0" borderId="8" xfId="0" applyFont="1" applyBorder="1"/>
    <xf numFmtId="0" fontId="0" fillId="0" borderId="6" xfId="0" applyFont="1" applyBorder="1"/>
    <xf numFmtId="0" fontId="0" fillId="0" borderId="14" xfId="0" applyFont="1" applyBorder="1"/>
    <xf numFmtId="0" fontId="0" fillId="0" borderId="4" xfId="0" applyFont="1" applyBorder="1"/>
    <xf numFmtId="0" fontId="0" fillId="0" borderId="9" xfId="0" applyBorder="1" applyAlignment="1">
      <alignment horizontal="center"/>
    </xf>
    <xf numFmtId="0" fontId="0" fillId="8" borderId="10" xfId="0" applyFill="1" applyBorder="1"/>
    <xf numFmtId="0" fontId="0" fillId="0" borderId="12" xfId="0" applyFont="1" applyFill="1" applyBorder="1"/>
    <xf numFmtId="0" fontId="0" fillId="0" borderId="2" xfId="0" applyFont="1" applyBorder="1"/>
    <xf numFmtId="0" fontId="1" fillId="0" borderId="7" xfId="0" applyFont="1" applyBorder="1"/>
    <xf numFmtId="0" fontId="11" fillId="0" borderId="17" xfId="0" applyFont="1" applyBorder="1"/>
    <xf numFmtId="0" fontId="0" fillId="0" borderId="3" xfId="0" applyFont="1" applyBorder="1"/>
    <xf numFmtId="0" fontId="1" fillId="0" borderId="9" xfId="0" applyFont="1" applyFill="1" applyBorder="1"/>
    <xf numFmtId="0" fontId="1" fillId="0" borderId="11" xfId="0" applyFont="1" applyFill="1" applyBorder="1"/>
    <xf numFmtId="0" fontId="1" fillId="0" borderId="11" xfId="0" applyFont="1" applyBorder="1" applyAlignment="1">
      <alignment wrapText="1"/>
    </xf>
    <xf numFmtId="0" fontId="3" fillId="0" borderId="4" xfId="2" applyBorder="1"/>
    <xf numFmtId="167" fontId="6" fillId="0" borderId="7" xfId="1" applyNumberFormat="1" applyFont="1" applyBorder="1"/>
    <xf numFmtId="0" fontId="6" fillId="0" borderId="8" xfId="0" applyFont="1" applyBorder="1"/>
    <xf numFmtId="167" fontId="0" fillId="0" borderId="7" xfId="1" applyNumberFormat="1" applyFont="1" applyBorder="1"/>
    <xf numFmtId="166" fontId="6" fillId="0" borderId="7" xfId="3" applyNumberFormat="1" applyFont="1" applyBorder="1"/>
    <xf numFmtId="166" fontId="6" fillId="0" borderId="1" xfId="3" applyNumberFormat="1" applyFont="1" applyBorder="1"/>
    <xf numFmtId="2" fontId="0" fillId="0" borderId="1" xfId="0" applyNumberFormat="1" applyBorder="1"/>
    <xf numFmtId="0" fontId="0" fillId="0" borderId="7" xfId="0" applyFont="1" applyBorder="1" applyAlignment="1">
      <alignment vertical="center"/>
    </xf>
    <xf numFmtId="0" fontId="0" fillId="0" borderId="1" xfId="0" applyFont="1" applyFill="1" applyBorder="1" applyAlignment="1">
      <alignment vertical="center" wrapText="1"/>
    </xf>
    <xf numFmtId="0" fontId="0" fillId="0" borderId="1" xfId="0" applyFont="1" applyBorder="1" applyAlignment="1">
      <alignment wrapText="1"/>
    </xf>
    <xf numFmtId="2" fontId="0" fillId="0" borderId="0" xfId="0" applyNumberFormat="1" applyBorder="1"/>
    <xf numFmtId="0" fontId="0" fillId="0" borderId="8" xfId="0" applyBorder="1" applyAlignment="1">
      <alignment vertical="center" wrapText="1"/>
    </xf>
    <xf numFmtId="1" fontId="0" fillId="0" borderId="2" xfId="0" applyNumberFormat="1" applyBorder="1"/>
    <xf numFmtId="2" fontId="0" fillId="0" borderId="3" xfId="0" applyNumberFormat="1" applyBorder="1"/>
    <xf numFmtId="2" fontId="0" fillId="0" borderId="4" xfId="0" applyNumberFormat="1" applyBorder="1"/>
    <xf numFmtId="1" fontId="0" fillId="0" borderId="5" xfId="0" applyNumberFormat="1" applyBorder="1"/>
    <xf numFmtId="2" fontId="0" fillId="0" borderId="6" xfId="0" applyNumberFormat="1" applyBorder="1"/>
    <xf numFmtId="1" fontId="0" fillId="0" borderId="7" xfId="0" applyNumberFormat="1" applyBorder="1"/>
    <xf numFmtId="2" fontId="0" fillId="0" borderId="8" xfId="0" applyNumberFormat="1" applyBorder="1"/>
    <xf numFmtId="1" fontId="0" fillId="0" borderId="12" xfId="0" applyNumberFormat="1" applyBorder="1"/>
    <xf numFmtId="2" fontId="0" fillId="0" borderId="15" xfId="0" applyNumberFormat="1" applyBorder="1"/>
    <xf numFmtId="2" fontId="0" fillId="0" borderId="14" xfId="0" applyNumberFormat="1" applyBorder="1"/>
    <xf numFmtId="1" fontId="10" fillId="15" borderId="0" xfId="0" applyNumberFormat="1" applyFont="1" applyFill="1"/>
    <xf numFmtId="2" fontId="10" fillId="15" borderId="0" xfId="0" applyNumberFormat="1" applyFont="1" applyFill="1"/>
    <xf numFmtId="0" fontId="0" fillId="0" borderId="9" xfId="0" applyBorder="1"/>
    <xf numFmtId="0" fontId="0" fillId="0" borderId="6" xfId="0" applyFill="1" applyBorder="1"/>
    <xf numFmtId="0" fontId="0" fillId="0" borderId="8" xfId="0" applyFill="1" applyBorder="1"/>
    <xf numFmtId="0" fontId="0" fillId="0" borderId="5" xfId="0" applyFill="1" applyBorder="1"/>
    <xf numFmtId="0" fontId="8" fillId="0" borderId="0" xfId="0" applyFont="1" applyFill="1" applyBorder="1"/>
    <xf numFmtId="0" fontId="5" fillId="0" borderId="2" xfId="0" quotePrefix="1" applyFont="1" applyBorder="1" applyAlignment="1">
      <alignment horizontal="center"/>
    </xf>
    <xf numFmtId="0" fontId="5" fillId="0" borderId="3" xfId="0" quotePrefix="1" applyFont="1" applyBorder="1" applyAlignment="1">
      <alignment horizontal="center"/>
    </xf>
    <xf numFmtId="0" fontId="5" fillId="0" borderId="4" xfId="0" quotePrefix="1"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6" fillId="0" borderId="1" xfId="0" applyFont="1" applyFill="1" applyBorder="1"/>
    <xf numFmtId="0" fontId="5" fillId="0" borderId="2" xfId="0" quotePrefix="1" applyFont="1" applyBorder="1" applyAlignment="1">
      <alignment horizontal="center"/>
    </xf>
    <xf numFmtId="0" fontId="5" fillId="0" borderId="3" xfId="0" quotePrefix="1" applyFont="1" applyBorder="1" applyAlignment="1">
      <alignment horizontal="center"/>
    </xf>
    <xf numFmtId="0" fontId="5" fillId="0" borderId="4" xfId="0" quotePrefix="1"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9" xfId="0" applyBorder="1" applyAlignment="1">
      <alignment horizontal="center" wrapText="1"/>
    </xf>
    <xf numFmtId="0" fontId="0" fillId="0" borderId="11" xfId="0" applyBorder="1" applyAlignment="1">
      <alignment horizontal="center" wrapText="1"/>
    </xf>
    <xf numFmtId="0" fontId="1" fillId="0" borderId="2" xfId="0" quotePrefix="1" applyFont="1" applyBorder="1" applyAlignment="1">
      <alignment horizontal="center"/>
    </xf>
    <xf numFmtId="0" fontId="1" fillId="0" borderId="3" xfId="0" quotePrefix="1" applyFont="1" applyBorder="1" applyAlignment="1">
      <alignment horizontal="center"/>
    </xf>
    <xf numFmtId="0" fontId="1" fillId="0" borderId="4" xfId="0" quotePrefix="1" applyFont="1" applyBorder="1" applyAlignment="1">
      <alignment horizontal="center"/>
    </xf>
    <xf numFmtId="0" fontId="0" fillId="0" borderId="3" xfId="0" applyBorder="1" applyAlignment="1">
      <alignment horizontal="center"/>
    </xf>
    <xf numFmtId="0" fontId="1" fillId="0" borderId="9" xfId="0" applyFont="1" applyFill="1" applyBorder="1" applyAlignment="1">
      <alignment horizontal="center" wrapText="1"/>
    </xf>
    <xf numFmtId="0" fontId="1" fillId="0" borderId="11" xfId="0" applyFont="1" applyFill="1" applyBorder="1" applyAlignment="1">
      <alignment horizontal="center" wrapText="1"/>
    </xf>
    <xf numFmtId="0" fontId="4" fillId="0" borderId="2" xfId="0" applyFont="1" applyBorder="1"/>
    <xf numFmtId="168" fontId="4" fillId="0" borderId="4" xfId="0" applyNumberFormat="1" applyFont="1" applyBorder="1"/>
    <xf numFmtId="0" fontId="4" fillId="0" borderId="5" xfId="0" applyFont="1" applyBorder="1"/>
    <xf numFmtId="168" fontId="4" fillId="0" borderId="6" xfId="0" applyNumberFormat="1" applyFont="1" applyBorder="1"/>
    <xf numFmtId="0" fontId="4" fillId="0" borderId="7" xfId="0" applyFont="1" applyBorder="1"/>
    <xf numFmtId="168" fontId="4" fillId="0" borderId="8" xfId="0" applyNumberFormat="1" applyFont="1" applyBorder="1"/>
    <xf numFmtId="0" fontId="0" fillId="5" borderId="10" xfId="0" applyFont="1" applyFill="1" applyBorder="1"/>
    <xf numFmtId="0" fontId="0" fillId="5" borderId="5" xfId="0" applyFill="1" applyBorder="1"/>
    <xf numFmtId="0" fontId="0" fillId="17" borderId="5" xfId="0" applyFill="1" applyBorder="1"/>
    <xf numFmtId="0" fontId="0" fillId="18" borderId="10" xfId="0" applyFont="1" applyFill="1" applyBorder="1"/>
    <xf numFmtId="0" fontId="0" fillId="18" borderId="5" xfId="0" applyFill="1" applyBorder="1"/>
    <xf numFmtId="0" fontId="0" fillId="18" borderId="11" xfId="0" applyFont="1" applyFill="1" applyBorder="1"/>
    <xf numFmtId="0" fontId="0" fillId="18" borderId="7" xfId="0" applyFill="1" applyBorder="1"/>
  </cellXfs>
  <cellStyles count="4">
    <cellStyle name="Currency" xfId="1" builtinId="4"/>
    <cellStyle name="Hyperlink" xfId="2" builtinId="8"/>
    <cellStyle name="Normal" xfId="0" builtinId="0"/>
    <cellStyle name="Percent" xfId="3" builtinId="5"/>
  </cellStyles>
  <dxfs count="61">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rgb="FFCC00CC"/>
        </patternFill>
      </fill>
    </dxf>
    <dxf>
      <fill>
        <patternFill>
          <bgColor rgb="FFFF66FF"/>
        </patternFill>
      </fill>
    </dxf>
    <dxf>
      <fill>
        <patternFill>
          <bgColor rgb="FFFFCCFF"/>
        </patternFill>
      </fill>
    </dxf>
    <dxf>
      <fill>
        <patternFill>
          <bgColor theme="7" tint="-0.24994659260841701"/>
        </patternFill>
      </fill>
    </dxf>
    <dxf>
      <fill>
        <patternFill>
          <bgColor theme="7" tint="0.39994506668294322"/>
        </patternFill>
      </fill>
    </dxf>
    <dxf>
      <fill>
        <patternFill>
          <bgColor theme="7" tint="0.79998168889431442"/>
        </patternFill>
      </fill>
    </dxf>
    <dxf>
      <fill>
        <patternFill>
          <bgColor rgb="FF4A7DDA"/>
        </patternFill>
      </fill>
    </dxf>
    <dxf>
      <fill>
        <patternFill>
          <bgColor rgb="FF66CCFF"/>
        </patternFill>
      </fill>
    </dxf>
    <dxf>
      <fill>
        <patternFill>
          <bgColor rgb="FF75AAF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rgb="FFCC00CC"/>
        </patternFill>
      </fill>
    </dxf>
    <dxf>
      <fill>
        <patternFill>
          <bgColor rgb="FFFF66FF"/>
        </patternFill>
      </fill>
    </dxf>
    <dxf>
      <fill>
        <patternFill>
          <bgColor rgb="FFFFCCFF"/>
        </patternFill>
      </fill>
    </dxf>
    <dxf>
      <fill>
        <patternFill>
          <bgColor theme="7" tint="-0.24994659260841701"/>
        </patternFill>
      </fill>
    </dxf>
    <dxf>
      <fill>
        <patternFill>
          <bgColor theme="7" tint="0.39994506668294322"/>
        </patternFill>
      </fill>
    </dxf>
    <dxf>
      <fill>
        <patternFill>
          <bgColor theme="7" tint="0.79998168889431442"/>
        </patternFill>
      </fill>
    </dxf>
    <dxf>
      <fill>
        <patternFill>
          <bgColor rgb="FF4A7DDA"/>
        </patternFill>
      </fill>
    </dxf>
    <dxf>
      <fill>
        <patternFill>
          <bgColor rgb="FF66CCFF"/>
        </patternFill>
      </fill>
    </dxf>
    <dxf>
      <fill>
        <patternFill>
          <bgColor rgb="FF75AAF1"/>
        </patternFill>
      </fill>
    </dxf>
  </dxfs>
  <tableStyles count="0" defaultTableStyle="TableStyleMedium2" defaultPivotStyle="PivotStyleLight16"/>
  <colors>
    <mruColors>
      <color rgb="FF75AAF1"/>
      <color rgb="FF4A7DDA"/>
      <color rgb="FF6699FF"/>
      <color rgb="FF3333CC"/>
      <color rgb="FF66CCFF"/>
      <color rgb="FF0066CC"/>
      <color rgb="FF3333FF"/>
      <color rgb="FFFFCCFF"/>
      <color rgb="FFFF66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'v6'!$Z$2</c:f>
              <c:strCache>
                <c:ptCount val="1"/>
                <c:pt idx="0">
                  <c:v>€</c:v>
                </c:pt>
              </c:strCache>
            </c:strRef>
          </c:tx>
          <c:spPr>
            <a:solidFill>
              <a:srgbClr val="FF0000"/>
            </a:solidFill>
            <a:ln>
              <a:noFill/>
            </a:ln>
            <a:effectLst/>
          </c:spPr>
          <c:invertIfNegative val="0"/>
          <c:cat>
            <c:strRef>
              <c:f>'v6'!$A$3:$A$26</c:f>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f>'v6'!$Z$3:$Z$26</c:f>
              <c:numCache>
                <c:formatCode>0.0%</c:formatCode>
                <c:ptCount val="24"/>
                <c:pt idx="0">
                  <c:v>0.14397591675574262</c:v>
                </c:pt>
                <c:pt idx="1">
                  <c:v>0.17015335616587765</c:v>
                </c:pt>
                <c:pt idx="2">
                  <c:v>0.10907266420889591</c:v>
                </c:pt>
                <c:pt idx="3">
                  <c:v>5.9989965314892757E-2</c:v>
                </c:pt>
                <c:pt idx="4">
                  <c:v>4.1447612399380447E-2</c:v>
                </c:pt>
                <c:pt idx="5">
                  <c:v>3.5993979188935654E-2</c:v>
                </c:pt>
                <c:pt idx="6">
                  <c:v>4.9082698894003164E-2</c:v>
                </c:pt>
                <c:pt idx="7">
                  <c:v>3.2558190266355432E-2</c:v>
                </c:pt>
                <c:pt idx="8">
                  <c:v>3.926615911520253E-2</c:v>
                </c:pt>
                <c:pt idx="9">
                  <c:v>2.7922602037477356E-2</c:v>
                </c:pt>
                <c:pt idx="10">
                  <c:v>4.3629065683558371E-2</c:v>
                </c:pt>
                <c:pt idx="11">
                  <c:v>2.7649920376955114E-2</c:v>
                </c:pt>
                <c:pt idx="12">
                  <c:v>1.1997993062978551E-2</c:v>
                </c:pt>
                <c:pt idx="13">
                  <c:v>2.7159093388015084E-2</c:v>
                </c:pt>
                <c:pt idx="14">
                  <c:v>2.7050020723806186E-2</c:v>
                </c:pt>
                <c:pt idx="15">
                  <c:v>2.6068366745926122E-2</c:v>
                </c:pt>
                <c:pt idx="16">
                  <c:v>2.2905259483868141E-2</c:v>
                </c:pt>
                <c:pt idx="17">
                  <c:v>2.2512597892716119E-2</c:v>
                </c:pt>
                <c:pt idx="18">
                  <c:v>2.9318732139351215E-2</c:v>
                </c:pt>
                <c:pt idx="19">
                  <c:v>1.06891210924718E-2</c:v>
                </c:pt>
                <c:pt idx="20">
                  <c:v>9.2711764577561532E-3</c:v>
                </c:pt>
                <c:pt idx="21">
                  <c:v>1.2652429048231927E-2</c:v>
                </c:pt>
                <c:pt idx="22">
                  <c:v>1.0907266420889593E-2</c:v>
                </c:pt>
                <c:pt idx="23">
                  <c:v>8.7258131367116739E-3</c:v>
                </c:pt>
              </c:numCache>
            </c:numRef>
          </c:val>
          <c:extLst>
            <c:ext xmlns:c16="http://schemas.microsoft.com/office/drawing/2014/chart" uri="{C3380CC4-5D6E-409C-BE32-E72D297353CC}">
              <c16:uniqueId val="{00000000-2B06-4B39-B661-1BDF77BB9F93}"/>
            </c:ext>
          </c:extLst>
        </c:ser>
        <c:ser>
          <c:idx val="1"/>
          <c:order val="1"/>
          <c:tx>
            <c:strRef>
              <c:f>'v6'!$AA$2</c:f>
              <c:strCache>
                <c:ptCount val="1"/>
                <c:pt idx="0">
                  <c:v>kcal</c:v>
                </c:pt>
              </c:strCache>
            </c:strRef>
          </c:tx>
          <c:spPr>
            <a:solidFill>
              <a:srgbClr val="92D050"/>
            </a:solidFill>
            <a:ln>
              <a:noFill/>
            </a:ln>
            <a:effectLst/>
          </c:spPr>
          <c:invertIfNegative val="0"/>
          <c:cat>
            <c:strRef>
              <c:f>'v6'!$A$3:$A$26</c:f>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f>'v6'!$AA$3:$AA$26</c:f>
              <c:numCache>
                <c:formatCode>0.0%</c:formatCode>
                <c:ptCount val="24"/>
                <c:pt idx="0">
                  <c:v>8.2581666061855713E-2</c:v>
                </c:pt>
                <c:pt idx="1">
                  <c:v>0.17980384909866645</c:v>
                </c:pt>
                <c:pt idx="2">
                  <c:v>3.9651400140503203E-2</c:v>
                </c:pt>
                <c:pt idx="3">
                  <c:v>0.12467315236485142</c:v>
                </c:pt>
                <c:pt idx="4">
                  <c:v>5.3376884804523544E-2</c:v>
                </c:pt>
                <c:pt idx="5">
                  <c:v>6.7712391009167011E-2</c:v>
                </c:pt>
                <c:pt idx="6">
                  <c:v>4.9182986712739546E-2</c:v>
                </c:pt>
                <c:pt idx="7">
                  <c:v>0</c:v>
                </c:pt>
                <c:pt idx="8">
                  <c:v>0.15326791208156046</c:v>
                </c:pt>
                <c:pt idx="9">
                  <c:v>6.7407380238855452E-2</c:v>
                </c:pt>
                <c:pt idx="10">
                  <c:v>4.5827868239312355E-2</c:v>
                </c:pt>
                <c:pt idx="11">
                  <c:v>0</c:v>
                </c:pt>
                <c:pt idx="12">
                  <c:v>1.3344221201130886E-3</c:v>
                </c:pt>
                <c:pt idx="13">
                  <c:v>0</c:v>
                </c:pt>
                <c:pt idx="14">
                  <c:v>1.2978208276757009E-2</c:v>
                </c:pt>
                <c:pt idx="15">
                  <c:v>0</c:v>
                </c:pt>
                <c:pt idx="16">
                  <c:v>1.5841496883056808E-2</c:v>
                </c:pt>
                <c:pt idx="17">
                  <c:v>0</c:v>
                </c:pt>
                <c:pt idx="18">
                  <c:v>1.0980387731216271E-2</c:v>
                </c:pt>
                <c:pt idx="19">
                  <c:v>2.7832232790930132E-2</c:v>
                </c:pt>
                <c:pt idx="20">
                  <c:v>1.3191715815975105E-2</c:v>
                </c:pt>
                <c:pt idx="21">
                  <c:v>6.0239627136533715E-3</c:v>
                </c:pt>
                <c:pt idx="22">
                  <c:v>4.1176453992061018E-3</c:v>
                </c:pt>
                <c:pt idx="23">
                  <c:v>4.0718937836593673E-2</c:v>
                </c:pt>
              </c:numCache>
            </c:numRef>
          </c:val>
          <c:extLst>
            <c:ext xmlns:c16="http://schemas.microsoft.com/office/drawing/2014/chart" uri="{C3380CC4-5D6E-409C-BE32-E72D297353CC}">
              <c16:uniqueId val="{00000001-2B06-4B39-B661-1BDF77BB9F93}"/>
            </c:ext>
          </c:extLst>
        </c:ser>
        <c:ser>
          <c:idx val="2"/>
          <c:order val="2"/>
          <c:tx>
            <c:strRef>
              <c:f>'v6'!$AB$2</c:f>
              <c:strCache>
                <c:ptCount val="1"/>
                <c:pt idx="0">
                  <c:v>protein</c:v>
                </c:pt>
              </c:strCache>
            </c:strRef>
          </c:tx>
          <c:spPr>
            <a:solidFill>
              <a:srgbClr val="00B0F0"/>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3-2B06-4B39-B661-1BDF77BB9F93}"/>
              </c:ext>
            </c:extLst>
          </c:dPt>
          <c:cat>
            <c:strRef>
              <c:f>'v6'!$A$3:$A$26</c:f>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f>'v6'!$AB$3:$AB$26</c:f>
              <c:numCache>
                <c:formatCode>0.0%</c:formatCode>
                <c:ptCount val="24"/>
                <c:pt idx="0">
                  <c:v>0.44313146233382572</c:v>
                </c:pt>
                <c:pt idx="1">
                  <c:v>3.9729027657515403E-2</c:v>
                </c:pt>
                <c:pt idx="2">
                  <c:v>1.1884751863359308E-2</c:v>
                </c:pt>
                <c:pt idx="3">
                  <c:v>6.7488412366933231E-2</c:v>
                </c:pt>
                <c:pt idx="4">
                  <c:v>1.5619959591843665E-2</c:v>
                </c:pt>
                <c:pt idx="5">
                  <c:v>8.0476748331890183E-2</c:v>
                </c:pt>
                <c:pt idx="6">
                  <c:v>0.11460296439667905</c:v>
                </c:pt>
                <c:pt idx="7">
                  <c:v>0</c:v>
                </c:pt>
                <c:pt idx="8">
                  <c:v>3.5043039779962308E-2</c:v>
                </c:pt>
                <c:pt idx="9">
                  <c:v>5.6028115927265316E-2</c:v>
                </c:pt>
                <c:pt idx="10">
                  <c:v>1.9864513828757702E-2</c:v>
                </c:pt>
                <c:pt idx="11">
                  <c:v>0</c:v>
                </c:pt>
                <c:pt idx="12">
                  <c:v>0</c:v>
                </c:pt>
                <c:pt idx="13">
                  <c:v>0</c:v>
                </c:pt>
                <c:pt idx="14">
                  <c:v>0</c:v>
                </c:pt>
                <c:pt idx="15">
                  <c:v>0</c:v>
                </c:pt>
                <c:pt idx="16">
                  <c:v>2.2920592879335814E-3</c:v>
                </c:pt>
                <c:pt idx="17">
                  <c:v>0</c:v>
                </c:pt>
                <c:pt idx="18">
                  <c:v>5.0934650842968471E-2</c:v>
                </c:pt>
                <c:pt idx="19">
                  <c:v>2.3769503726718617E-2</c:v>
                </c:pt>
                <c:pt idx="20">
                  <c:v>6.3668313553710588E-3</c:v>
                </c:pt>
                <c:pt idx="21">
                  <c:v>1.6978216947656159E-3</c:v>
                </c:pt>
                <c:pt idx="22">
                  <c:v>0</c:v>
                </c:pt>
                <c:pt idx="23">
                  <c:v>3.1070137014210769E-2</c:v>
                </c:pt>
              </c:numCache>
            </c:numRef>
          </c:val>
          <c:extLst>
            <c:ext xmlns:c16="http://schemas.microsoft.com/office/drawing/2014/chart" uri="{C3380CC4-5D6E-409C-BE32-E72D297353CC}">
              <c16:uniqueId val="{00000004-2B06-4B39-B661-1BDF77BB9F93}"/>
            </c:ext>
          </c:extLst>
        </c:ser>
        <c:dLbls>
          <c:showLegendKey val="0"/>
          <c:showVal val="0"/>
          <c:showCatName val="0"/>
          <c:showSerName val="0"/>
          <c:showPercent val="0"/>
          <c:showBubbleSize val="0"/>
        </c:dLbls>
        <c:gapWidth val="219"/>
        <c:overlap val="-27"/>
        <c:axId val="1035746703"/>
        <c:axId val="1035747183"/>
        <c:extLst>
          <c:ext xmlns:c15="http://schemas.microsoft.com/office/drawing/2012/chart" uri="{02D57815-91ED-43cb-92C2-25804820EDAC}">
            <c15:filteredBarSeries>
              <c15:ser>
                <c:idx val="3"/>
                <c:order val="3"/>
                <c:tx>
                  <c:strRef>
                    <c:extLst>
                      <c:ext uri="{02D57815-91ED-43cb-92C2-25804820EDAC}">
                        <c15:formulaRef>
                          <c15:sqref>'v6'!$AC$2</c15:sqref>
                        </c15:formulaRef>
                      </c:ext>
                    </c:extLst>
                    <c:strCache>
                      <c:ptCount val="1"/>
                      <c:pt idx="0">
                        <c:v>fat</c:v>
                      </c:pt>
                    </c:strCache>
                  </c:strRef>
                </c:tx>
                <c:spPr>
                  <a:solidFill>
                    <a:schemeClr val="accent4"/>
                  </a:solidFill>
                  <a:ln>
                    <a:noFill/>
                  </a:ln>
                  <a:effectLst/>
                </c:spPr>
                <c:invertIfNegative val="0"/>
                <c:cat>
                  <c:strRef>
                    <c:extLst>
                      <c:ext uri="{02D57815-91ED-43cb-92C2-25804820EDAC}">
                        <c15:formulaRef>
                          <c15:sqref>'v6'!$A$3:$A$26</c15:sqref>
                        </c15:formulaRef>
                      </c:ext>
                    </c:extLst>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extLst>
                      <c:ext uri="{02D57815-91ED-43cb-92C2-25804820EDAC}">
                        <c15:formulaRef>
                          <c15:sqref>'v6'!$AC$3:$AC$26</c15:sqref>
                        </c15:formulaRef>
                      </c:ext>
                    </c:extLst>
                    <c:numCache>
                      <c:formatCode>0.0%</c:formatCode>
                      <c:ptCount val="24"/>
                      <c:pt idx="0">
                        <c:v>1.5381617941119168E-3</c:v>
                      </c:pt>
                      <c:pt idx="1">
                        <c:v>0.23410822506383372</c:v>
                      </c:pt>
                      <c:pt idx="2">
                        <c:v>0</c:v>
                      </c:pt>
                      <c:pt idx="3">
                        <c:v>0.17458136363170254</c:v>
                      </c:pt>
                      <c:pt idx="4">
                        <c:v>7.1780883725222788E-2</c:v>
                      </c:pt>
                      <c:pt idx="5">
                        <c:v>7.5062295552661543E-2</c:v>
                      </c:pt>
                      <c:pt idx="6">
                        <c:v>3.8454044852797922E-2</c:v>
                      </c:pt>
                      <c:pt idx="7">
                        <c:v>0</c:v>
                      </c:pt>
                      <c:pt idx="8">
                        <c:v>0.19851516114808401</c:v>
                      </c:pt>
                      <c:pt idx="9">
                        <c:v>6.2962089438981128E-2</c:v>
                      </c:pt>
                      <c:pt idx="10">
                        <c:v>5.5886545186066311E-2</c:v>
                      </c:pt>
                      <c:pt idx="11">
                        <c:v>0</c:v>
                      </c:pt>
                      <c:pt idx="12">
                        <c:v>0</c:v>
                      </c:pt>
                      <c:pt idx="13">
                        <c:v>0</c:v>
                      </c:pt>
                      <c:pt idx="14">
                        <c:v>1.8663029768557923E-2</c:v>
                      </c:pt>
                      <c:pt idx="15">
                        <c:v>0</c:v>
                      </c:pt>
                      <c:pt idx="16">
                        <c:v>1.5381617941119167E-4</c:v>
                      </c:pt>
                      <c:pt idx="17">
                        <c:v>0</c:v>
                      </c:pt>
                      <c:pt idx="18">
                        <c:v>0</c:v>
                      </c:pt>
                      <c:pt idx="19">
                        <c:v>7.0755442529148163E-3</c:v>
                      </c:pt>
                      <c:pt idx="20">
                        <c:v>1.7176140034249738E-2</c:v>
                      </c:pt>
                      <c:pt idx="21">
                        <c:v>7.6908089705595838E-4</c:v>
                      </c:pt>
                      <c:pt idx="22">
                        <c:v>0</c:v>
                      </c:pt>
                      <c:pt idx="23">
                        <c:v>4.3273618474348588E-2</c:v>
                      </c:pt>
                    </c:numCache>
                  </c:numRef>
                </c:val>
                <c:extLst>
                  <c:ext xmlns:c16="http://schemas.microsoft.com/office/drawing/2014/chart" uri="{C3380CC4-5D6E-409C-BE32-E72D297353CC}">
                    <c16:uniqueId val="{00000005-2B06-4B39-B661-1BDF77BB9F9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'v6'!$AD$2</c15:sqref>
                        </c15:formulaRef>
                      </c:ext>
                    </c:extLst>
                    <c:strCache>
                      <c:ptCount val="1"/>
                      <c:pt idx="0">
                        <c:v>carbs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'v6'!$A$3:$A$26</c15:sqref>
                        </c15:formulaRef>
                      </c:ext>
                    </c:extLst>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extLst xmlns:c15="http://schemas.microsoft.com/office/drawing/2012/chart">
                      <c:ext xmlns:c15="http://schemas.microsoft.com/office/drawing/2012/chart" uri="{02D57815-91ED-43cb-92C2-25804820EDAC}">
                        <c15:formulaRef>
                          <c15:sqref>'v6'!$AD$3:$AD$26</c15:sqref>
                        </c15:formulaRef>
                      </c:ext>
                    </c:extLst>
                    <c:numCache>
                      <c:formatCode>0.0%</c:formatCode>
                      <c:ptCount val="24"/>
                      <c:pt idx="0">
                        <c:v>0</c:v>
                      </c:pt>
                      <c:pt idx="1">
                        <c:v>0.18587608261159225</c:v>
                      </c:pt>
                      <c:pt idx="2">
                        <c:v>6.6622251832111914E-2</c:v>
                      </c:pt>
                      <c:pt idx="3">
                        <c:v>4.1638907395069952E-2</c:v>
                      </c:pt>
                      <c:pt idx="4">
                        <c:v>9.9933377748167868E-3</c:v>
                      </c:pt>
                      <c:pt idx="5">
                        <c:v>3.1978680879413718E-2</c:v>
                      </c:pt>
                      <c:pt idx="6">
                        <c:v>0</c:v>
                      </c:pt>
                      <c:pt idx="7">
                        <c:v>0</c:v>
                      </c:pt>
                      <c:pt idx="8">
                        <c:v>0</c:v>
                      </c:pt>
                      <c:pt idx="9">
                        <c:v>0.10259826782145236</c:v>
                      </c:pt>
                      <c:pt idx="10">
                        <c:v>3.4643570952698197E-2</c:v>
                      </c:pt>
                      <c:pt idx="11">
                        <c:v>0</c:v>
                      </c:pt>
                      <c:pt idx="12">
                        <c:v>1.6655562958027979E-2</c:v>
                      </c:pt>
                      <c:pt idx="13">
                        <c:v>0</c:v>
                      </c:pt>
                      <c:pt idx="14">
                        <c:v>5.3297801465689533E-3</c:v>
                      </c:pt>
                      <c:pt idx="15">
                        <c:v>0</c:v>
                      </c:pt>
                      <c:pt idx="16">
                        <c:v>4.4970019986675547E-2</c:v>
                      </c:pt>
                      <c:pt idx="17">
                        <c:v>0</c:v>
                      </c:pt>
                      <c:pt idx="18">
                        <c:v>0</c:v>
                      </c:pt>
                      <c:pt idx="19">
                        <c:v>0.3644237175216522</c:v>
                      </c:pt>
                      <c:pt idx="20">
                        <c:v>4.9966688874083934E-3</c:v>
                      </c:pt>
                      <c:pt idx="21">
                        <c:v>8.9606928714190529E-2</c:v>
                      </c:pt>
                      <c:pt idx="22">
                        <c:v>0</c:v>
                      </c:pt>
                      <c:pt idx="23">
                        <c:v>6.6622251832111916E-4</c:v>
                      </c:pt>
                    </c:numCache>
                  </c:numRef>
                </c:val>
                <c:extLst xmlns:c15="http://schemas.microsoft.com/office/drawing/2012/chart">
                  <c:ext xmlns:c16="http://schemas.microsoft.com/office/drawing/2014/chart" uri="{C3380CC4-5D6E-409C-BE32-E72D297353CC}">
                    <c16:uniqueId val="{00000006-2B06-4B39-B661-1BDF77BB9F9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'v6'!$AE$2</c15:sqref>
                        </c15:formulaRef>
                      </c:ext>
                    </c:extLst>
                    <c:strCache>
                      <c:ptCount val="1"/>
                      <c:pt idx="0">
                        <c:v>sugar</c:v>
                      </c:pt>
                    </c:strCache>
                  </c:strRef>
                </c:tx>
                <c:spPr>
                  <a:solidFill>
                    <a:srgbClr val="FFC000"/>
                  </a:solidFill>
                  <a:ln>
                    <a:noFill/>
                  </a:ln>
                  <a:effectLst/>
                </c:spPr>
                <c:invertIfNegative val="0"/>
                <c:cat>
                  <c:strRef>
                    <c:extLst xmlns:c15="http://schemas.microsoft.com/office/drawing/2012/chart">
                      <c:ext xmlns:c15="http://schemas.microsoft.com/office/drawing/2012/chart" uri="{02D57815-91ED-43cb-92C2-25804820EDAC}">
                        <c15:formulaRef>
                          <c15:sqref>'v6'!$A$3:$A$26</c15:sqref>
                        </c15:formulaRef>
                      </c:ext>
                    </c:extLst>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extLst xmlns:c15="http://schemas.microsoft.com/office/drawing/2012/chart">
                      <c:ext xmlns:c15="http://schemas.microsoft.com/office/drawing/2012/chart" uri="{02D57815-91ED-43cb-92C2-25804820EDAC}">
                        <c15:formulaRef>
                          <c15:sqref>'v6'!$AE$3:$AE$26</c15:sqref>
                        </c15:formulaRef>
                      </c:ext>
                    </c:extLst>
                    <c:numCache>
                      <c:formatCode>0.0%</c:formatCode>
                      <c:ptCount val="24"/>
                      <c:pt idx="0">
                        <c:v>2.7605244996549348E-2</c:v>
                      </c:pt>
                      <c:pt idx="1">
                        <c:v>5.6590752242926153E-2</c:v>
                      </c:pt>
                      <c:pt idx="2">
                        <c:v>0.46008741660915581</c:v>
                      </c:pt>
                      <c:pt idx="3">
                        <c:v>3.3356337704163797E-2</c:v>
                      </c:pt>
                      <c:pt idx="4">
                        <c:v>1.9783758914193702E-2</c:v>
                      </c:pt>
                      <c:pt idx="5">
                        <c:v>1.0351966873706006E-2</c:v>
                      </c:pt>
                      <c:pt idx="6">
                        <c:v>2.7605244996549348E-2</c:v>
                      </c:pt>
                      <c:pt idx="7">
                        <c:v>0</c:v>
                      </c:pt>
                      <c:pt idx="8">
                        <c:v>0.10144927536231886</c:v>
                      </c:pt>
                      <c:pt idx="9">
                        <c:v>0</c:v>
                      </c:pt>
                      <c:pt idx="10">
                        <c:v>1.3802622498274675E-3</c:v>
                      </c:pt>
                      <c:pt idx="11">
                        <c:v>0</c:v>
                      </c:pt>
                      <c:pt idx="12">
                        <c:v>0</c:v>
                      </c:pt>
                      <c:pt idx="13">
                        <c:v>0</c:v>
                      </c:pt>
                      <c:pt idx="14">
                        <c:v>3.6806993328732467E-3</c:v>
                      </c:pt>
                      <c:pt idx="15">
                        <c:v>0</c:v>
                      </c:pt>
                      <c:pt idx="16">
                        <c:v>0.22774327122153215</c:v>
                      </c:pt>
                      <c:pt idx="17">
                        <c:v>0</c:v>
                      </c:pt>
                      <c:pt idx="18">
                        <c:v>0</c:v>
                      </c:pt>
                      <c:pt idx="19">
                        <c:v>5.9811364159190255E-3</c:v>
                      </c:pt>
                      <c:pt idx="20">
                        <c:v>2.3004370830457792E-3</c:v>
                      </c:pt>
                      <c:pt idx="21">
                        <c:v>2.5304807913503571E-3</c:v>
                      </c:pt>
                      <c:pt idx="22">
                        <c:v>1.2652403956751787E-2</c:v>
                      </c:pt>
                      <c:pt idx="23">
                        <c:v>6.9013112491373369E-3</c:v>
                      </c:pt>
                    </c:numCache>
                  </c:numRef>
                </c:val>
                <c:extLst xmlns:c15="http://schemas.microsoft.com/office/drawing/2012/chart">
                  <c:ext xmlns:c16="http://schemas.microsoft.com/office/drawing/2014/chart" uri="{C3380CC4-5D6E-409C-BE32-E72D297353CC}">
                    <c16:uniqueId val="{00000007-2B06-4B39-B661-1BDF77BB9F9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'v6'!$AF$2</c15:sqref>
                        </c15:formulaRef>
                      </c:ext>
                    </c:extLst>
                    <c:strCache>
                      <c:ptCount val="1"/>
                      <c:pt idx="0">
                        <c:v>fiber</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'v6'!$A$3:$A$26</c15:sqref>
                        </c15:formulaRef>
                      </c:ext>
                    </c:extLst>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extLst xmlns:c15="http://schemas.microsoft.com/office/drawing/2012/chart">
                      <c:ext xmlns:c15="http://schemas.microsoft.com/office/drawing/2012/chart" uri="{02D57815-91ED-43cb-92C2-25804820EDAC}">
                        <c15:formulaRef>
                          <c15:sqref>'v6'!$AF$3:$AF$26</c15:sqref>
                        </c15:formulaRef>
                      </c:ext>
                    </c:extLst>
                    <c:numCache>
                      <c:formatCode>0.0%</c:formatCode>
                      <c:ptCount val="24"/>
                      <c:pt idx="0">
                        <c:v>0</c:v>
                      </c:pt>
                      <c:pt idx="1">
                        <c:v>8.2651743435213088E-2</c:v>
                      </c:pt>
                      <c:pt idx="2">
                        <c:v>8.2651743435213088E-2</c:v>
                      </c:pt>
                      <c:pt idx="3">
                        <c:v>6.8015497201894107E-2</c:v>
                      </c:pt>
                      <c:pt idx="4">
                        <c:v>1.618596642272923E-2</c:v>
                      </c:pt>
                      <c:pt idx="5">
                        <c:v>2.0662935858803272E-2</c:v>
                      </c:pt>
                      <c:pt idx="6">
                        <c:v>1.5497201894102456E-2</c:v>
                      </c:pt>
                      <c:pt idx="7">
                        <c:v>0</c:v>
                      </c:pt>
                      <c:pt idx="8">
                        <c:v>0.16840292724924666</c:v>
                      </c:pt>
                      <c:pt idx="9">
                        <c:v>0.23693499784761085</c:v>
                      </c:pt>
                      <c:pt idx="10">
                        <c:v>6.3710718897976762E-2</c:v>
                      </c:pt>
                      <c:pt idx="11">
                        <c:v>0</c:v>
                      </c:pt>
                      <c:pt idx="12">
                        <c:v>0</c:v>
                      </c:pt>
                      <c:pt idx="13">
                        <c:v>0</c:v>
                      </c:pt>
                      <c:pt idx="14">
                        <c:v>0</c:v>
                      </c:pt>
                      <c:pt idx="15">
                        <c:v>0</c:v>
                      </c:pt>
                      <c:pt idx="16">
                        <c:v>1.8080068876452866E-2</c:v>
                      </c:pt>
                      <c:pt idx="17">
                        <c:v>0</c:v>
                      </c:pt>
                      <c:pt idx="18">
                        <c:v>0</c:v>
                      </c:pt>
                      <c:pt idx="19">
                        <c:v>3.4438226431338786E-2</c:v>
                      </c:pt>
                      <c:pt idx="20">
                        <c:v>3.7021093413689195E-3</c:v>
                      </c:pt>
                      <c:pt idx="21">
                        <c:v>2.100731812311666E-2</c:v>
                      </c:pt>
                      <c:pt idx="22">
                        <c:v>7.4042186827378398E-2</c:v>
                      </c:pt>
                      <c:pt idx="23">
                        <c:v>9.4016358157554894E-2</c:v>
                      </c:pt>
                    </c:numCache>
                  </c:numRef>
                </c:val>
                <c:extLst xmlns:c15="http://schemas.microsoft.com/office/drawing/2012/chart">
                  <c:ext xmlns:c16="http://schemas.microsoft.com/office/drawing/2014/chart" uri="{C3380CC4-5D6E-409C-BE32-E72D297353CC}">
                    <c16:uniqueId val="{00000008-2B06-4B39-B661-1BDF77BB9F93}"/>
                  </c:ext>
                </c:extLst>
              </c15:ser>
            </c15:filteredBarSeries>
          </c:ext>
        </c:extLst>
      </c:barChart>
      <c:catAx>
        <c:axId val="103574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35747183"/>
        <c:crosses val="autoZero"/>
        <c:auto val="1"/>
        <c:lblAlgn val="ctr"/>
        <c:lblOffset val="100"/>
        <c:noMultiLvlLbl val="0"/>
      </c:catAx>
      <c:valAx>
        <c:axId val="103574718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35746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'v5'!$Z$2</c:f>
              <c:strCache>
                <c:ptCount val="1"/>
                <c:pt idx="0">
                  <c:v>€</c:v>
                </c:pt>
              </c:strCache>
            </c:strRef>
          </c:tx>
          <c:spPr>
            <a:solidFill>
              <a:srgbClr val="FF0000"/>
            </a:solidFill>
            <a:ln>
              <a:noFill/>
            </a:ln>
            <a:effectLst/>
          </c:spPr>
          <c:invertIfNegative val="0"/>
          <c:cat>
            <c:strRef>
              <c:f>'v5'!$A$3:$A$26</c:f>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f>'v5'!$Z$3:$Z$26</c:f>
              <c:numCache>
                <c:formatCode>0.0%</c:formatCode>
                <c:ptCount val="24"/>
                <c:pt idx="0">
                  <c:v>0.14397591675574262</c:v>
                </c:pt>
                <c:pt idx="1">
                  <c:v>0.17015335616587765</c:v>
                </c:pt>
                <c:pt idx="2">
                  <c:v>0.10907266420889591</c:v>
                </c:pt>
                <c:pt idx="3">
                  <c:v>5.9989965314892757E-2</c:v>
                </c:pt>
                <c:pt idx="4">
                  <c:v>4.1447612399380447E-2</c:v>
                </c:pt>
                <c:pt idx="5">
                  <c:v>3.5993979188935654E-2</c:v>
                </c:pt>
                <c:pt idx="6">
                  <c:v>4.9082698894003164E-2</c:v>
                </c:pt>
                <c:pt idx="7">
                  <c:v>3.2558190266355432E-2</c:v>
                </c:pt>
                <c:pt idx="8">
                  <c:v>3.926615911520253E-2</c:v>
                </c:pt>
                <c:pt idx="9">
                  <c:v>2.7922602037477356E-2</c:v>
                </c:pt>
                <c:pt idx="10">
                  <c:v>4.3629065683558371E-2</c:v>
                </c:pt>
                <c:pt idx="11">
                  <c:v>2.7649920376955114E-2</c:v>
                </c:pt>
                <c:pt idx="12">
                  <c:v>1.1997993062978551E-2</c:v>
                </c:pt>
                <c:pt idx="13">
                  <c:v>2.7159093388015084E-2</c:v>
                </c:pt>
                <c:pt idx="14">
                  <c:v>2.7050020723806186E-2</c:v>
                </c:pt>
                <c:pt idx="15">
                  <c:v>2.6068366745926122E-2</c:v>
                </c:pt>
                <c:pt idx="16">
                  <c:v>2.2905259483868141E-2</c:v>
                </c:pt>
                <c:pt idx="17">
                  <c:v>2.2512597892716119E-2</c:v>
                </c:pt>
                <c:pt idx="18">
                  <c:v>2.9318732139351215E-2</c:v>
                </c:pt>
                <c:pt idx="19">
                  <c:v>1.06891210924718E-2</c:v>
                </c:pt>
                <c:pt idx="20">
                  <c:v>9.2711764577561532E-3</c:v>
                </c:pt>
                <c:pt idx="21">
                  <c:v>1.2652429048231927E-2</c:v>
                </c:pt>
                <c:pt idx="22">
                  <c:v>1.0907266420889593E-2</c:v>
                </c:pt>
                <c:pt idx="23">
                  <c:v>8.7258131367116739E-3</c:v>
                </c:pt>
              </c:numCache>
            </c:numRef>
          </c:val>
          <c:extLst>
            <c:ext xmlns:c16="http://schemas.microsoft.com/office/drawing/2014/chart" uri="{C3380CC4-5D6E-409C-BE32-E72D297353CC}">
              <c16:uniqueId val="{00000000-7368-41A4-A0D0-461302C98E70}"/>
            </c:ext>
          </c:extLst>
        </c:ser>
        <c:ser>
          <c:idx val="1"/>
          <c:order val="1"/>
          <c:tx>
            <c:strRef>
              <c:f>'v5'!$AA$2</c:f>
              <c:strCache>
                <c:ptCount val="1"/>
                <c:pt idx="0">
                  <c:v>kcal</c:v>
                </c:pt>
              </c:strCache>
            </c:strRef>
          </c:tx>
          <c:spPr>
            <a:solidFill>
              <a:srgbClr val="92D050"/>
            </a:solidFill>
            <a:ln>
              <a:noFill/>
            </a:ln>
            <a:effectLst/>
          </c:spPr>
          <c:invertIfNegative val="0"/>
          <c:cat>
            <c:strRef>
              <c:f>'v5'!$A$3:$A$26</c:f>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f>'v5'!$AA$3:$AA$26</c:f>
              <c:numCache>
                <c:formatCode>0.0%</c:formatCode>
                <c:ptCount val="24"/>
                <c:pt idx="0">
                  <c:v>8.2581666061855713E-2</c:v>
                </c:pt>
                <c:pt idx="1">
                  <c:v>0.17980384909866645</c:v>
                </c:pt>
                <c:pt idx="2">
                  <c:v>3.9651400140503203E-2</c:v>
                </c:pt>
                <c:pt idx="3">
                  <c:v>0.12467315236485142</c:v>
                </c:pt>
                <c:pt idx="4">
                  <c:v>5.3376884804523544E-2</c:v>
                </c:pt>
                <c:pt idx="5">
                  <c:v>6.7712391009167011E-2</c:v>
                </c:pt>
                <c:pt idx="6">
                  <c:v>4.9182986712739546E-2</c:v>
                </c:pt>
                <c:pt idx="7">
                  <c:v>0</c:v>
                </c:pt>
                <c:pt idx="8">
                  <c:v>0.15326791208156046</c:v>
                </c:pt>
                <c:pt idx="9">
                  <c:v>6.7407380238855452E-2</c:v>
                </c:pt>
                <c:pt idx="10">
                  <c:v>4.5827868239312355E-2</c:v>
                </c:pt>
                <c:pt idx="11">
                  <c:v>0</c:v>
                </c:pt>
                <c:pt idx="12">
                  <c:v>1.3344221201130886E-3</c:v>
                </c:pt>
                <c:pt idx="13">
                  <c:v>0</c:v>
                </c:pt>
                <c:pt idx="14">
                  <c:v>1.2978208276757009E-2</c:v>
                </c:pt>
                <c:pt idx="15">
                  <c:v>0</c:v>
                </c:pt>
                <c:pt idx="16">
                  <c:v>1.5841496883056808E-2</c:v>
                </c:pt>
                <c:pt idx="17">
                  <c:v>0</c:v>
                </c:pt>
                <c:pt idx="18">
                  <c:v>1.0980387731216271E-2</c:v>
                </c:pt>
                <c:pt idx="19">
                  <c:v>2.7832232790930132E-2</c:v>
                </c:pt>
                <c:pt idx="20">
                  <c:v>1.3191715815975105E-2</c:v>
                </c:pt>
                <c:pt idx="21">
                  <c:v>6.0239627136533715E-3</c:v>
                </c:pt>
                <c:pt idx="22">
                  <c:v>4.1176453992061018E-3</c:v>
                </c:pt>
                <c:pt idx="23">
                  <c:v>4.0718937836593673E-2</c:v>
                </c:pt>
              </c:numCache>
            </c:numRef>
          </c:val>
          <c:extLst>
            <c:ext xmlns:c16="http://schemas.microsoft.com/office/drawing/2014/chart" uri="{C3380CC4-5D6E-409C-BE32-E72D297353CC}">
              <c16:uniqueId val="{00000001-7368-41A4-A0D0-461302C98E70}"/>
            </c:ext>
          </c:extLst>
        </c:ser>
        <c:ser>
          <c:idx val="2"/>
          <c:order val="2"/>
          <c:tx>
            <c:strRef>
              <c:f>'v5'!$AB$2</c:f>
              <c:strCache>
                <c:ptCount val="1"/>
                <c:pt idx="0">
                  <c:v>protein</c:v>
                </c:pt>
              </c:strCache>
            </c:strRef>
          </c:tx>
          <c:spPr>
            <a:solidFill>
              <a:srgbClr val="00B0F0"/>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3-7368-41A4-A0D0-461302C98E70}"/>
              </c:ext>
            </c:extLst>
          </c:dPt>
          <c:cat>
            <c:strRef>
              <c:f>'v5'!$A$3:$A$26</c:f>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f>'v5'!$AB$3:$AB$26</c:f>
              <c:numCache>
                <c:formatCode>0.0%</c:formatCode>
                <c:ptCount val="24"/>
                <c:pt idx="0">
                  <c:v>0.44313146233382572</c:v>
                </c:pt>
                <c:pt idx="1">
                  <c:v>3.9729027657515403E-2</c:v>
                </c:pt>
                <c:pt idx="2">
                  <c:v>1.1884751863359308E-2</c:v>
                </c:pt>
                <c:pt idx="3">
                  <c:v>6.7488412366933231E-2</c:v>
                </c:pt>
                <c:pt idx="4">
                  <c:v>1.5619959591843665E-2</c:v>
                </c:pt>
                <c:pt idx="5">
                  <c:v>8.0476748331890183E-2</c:v>
                </c:pt>
                <c:pt idx="6">
                  <c:v>0.11460296439667905</c:v>
                </c:pt>
                <c:pt idx="7">
                  <c:v>0</c:v>
                </c:pt>
                <c:pt idx="8">
                  <c:v>3.5043039779962308E-2</c:v>
                </c:pt>
                <c:pt idx="9">
                  <c:v>5.6028115927265316E-2</c:v>
                </c:pt>
                <c:pt idx="10">
                  <c:v>1.9864513828757702E-2</c:v>
                </c:pt>
                <c:pt idx="11">
                  <c:v>0</c:v>
                </c:pt>
                <c:pt idx="12">
                  <c:v>0</c:v>
                </c:pt>
                <c:pt idx="13">
                  <c:v>0</c:v>
                </c:pt>
                <c:pt idx="14">
                  <c:v>0</c:v>
                </c:pt>
                <c:pt idx="15">
                  <c:v>0</c:v>
                </c:pt>
                <c:pt idx="16">
                  <c:v>2.2920592879335814E-3</c:v>
                </c:pt>
                <c:pt idx="17">
                  <c:v>0</c:v>
                </c:pt>
                <c:pt idx="18">
                  <c:v>5.0934650842968471E-2</c:v>
                </c:pt>
                <c:pt idx="19">
                  <c:v>2.3769503726718617E-2</c:v>
                </c:pt>
                <c:pt idx="20">
                  <c:v>6.3668313553710588E-3</c:v>
                </c:pt>
                <c:pt idx="21">
                  <c:v>1.6978216947656159E-3</c:v>
                </c:pt>
                <c:pt idx="22">
                  <c:v>0</c:v>
                </c:pt>
                <c:pt idx="23">
                  <c:v>3.1070137014210769E-2</c:v>
                </c:pt>
              </c:numCache>
            </c:numRef>
          </c:val>
          <c:extLst>
            <c:ext xmlns:c16="http://schemas.microsoft.com/office/drawing/2014/chart" uri="{C3380CC4-5D6E-409C-BE32-E72D297353CC}">
              <c16:uniqueId val="{00000004-7368-41A4-A0D0-461302C98E70}"/>
            </c:ext>
          </c:extLst>
        </c:ser>
        <c:dLbls>
          <c:showLegendKey val="0"/>
          <c:showVal val="0"/>
          <c:showCatName val="0"/>
          <c:showSerName val="0"/>
          <c:showPercent val="0"/>
          <c:showBubbleSize val="0"/>
        </c:dLbls>
        <c:gapWidth val="219"/>
        <c:overlap val="-27"/>
        <c:axId val="1035746703"/>
        <c:axId val="1035747183"/>
        <c:extLst>
          <c:ext xmlns:c15="http://schemas.microsoft.com/office/drawing/2012/chart" uri="{02D57815-91ED-43cb-92C2-25804820EDAC}">
            <c15:filteredBarSeries>
              <c15:ser>
                <c:idx val="3"/>
                <c:order val="3"/>
                <c:tx>
                  <c:strRef>
                    <c:extLst>
                      <c:ext uri="{02D57815-91ED-43cb-92C2-25804820EDAC}">
                        <c15:formulaRef>
                          <c15:sqref>'v5'!$AC$2</c15:sqref>
                        </c15:formulaRef>
                      </c:ext>
                    </c:extLst>
                    <c:strCache>
                      <c:ptCount val="1"/>
                      <c:pt idx="0">
                        <c:v>fat</c:v>
                      </c:pt>
                    </c:strCache>
                  </c:strRef>
                </c:tx>
                <c:spPr>
                  <a:solidFill>
                    <a:schemeClr val="accent4"/>
                  </a:solidFill>
                  <a:ln>
                    <a:noFill/>
                  </a:ln>
                  <a:effectLst/>
                </c:spPr>
                <c:invertIfNegative val="0"/>
                <c:cat>
                  <c:strRef>
                    <c:extLst>
                      <c:ext uri="{02D57815-91ED-43cb-92C2-25804820EDAC}">
                        <c15:formulaRef>
                          <c15:sqref>'v5'!$A$3:$A$26</c15:sqref>
                        </c15:formulaRef>
                      </c:ext>
                    </c:extLst>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extLst>
                      <c:ext uri="{02D57815-91ED-43cb-92C2-25804820EDAC}">
                        <c15:formulaRef>
                          <c15:sqref>'v5'!$AC$3:$AC$26</c15:sqref>
                        </c15:formulaRef>
                      </c:ext>
                    </c:extLst>
                    <c:numCache>
                      <c:formatCode>0.0%</c:formatCode>
                      <c:ptCount val="24"/>
                      <c:pt idx="0">
                        <c:v>1.5381617941119168E-3</c:v>
                      </c:pt>
                      <c:pt idx="1">
                        <c:v>0.23410822506383372</c:v>
                      </c:pt>
                      <c:pt idx="2">
                        <c:v>0</c:v>
                      </c:pt>
                      <c:pt idx="3">
                        <c:v>0.17458136363170254</c:v>
                      </c:pt>
                      <c:pt idx="4">
                        <c:v>7.1780883725222788E-2</c:v>
                      </c:pt>
                      <c:pt idx="5">
                        <c:v>7.5062295552661543E-2</c:v>
                      </c:pt>
                      <c:pt idx="6">
                        <c:v>3.8454044852797922E-2</c:v>
                      </c:pt>
                      <c:pt idx="7">
                        <c:v>0</c:v>
                      </c:pt>
                      <c:pt idx="8">
                        <c:v>0.19851516114808401</c:v>
                      </c:pt>
                      <c:pt idx="9">
                        <c:v>6.2962089438981128E-2</c:v>
                      </c:pt>
                      <c:pt idx="10">
                        <c:v>5.5886545186066311E-2</c:v>
                      </c:pt>
                      <c:pt idx="11">
                        <c:v>0</c:v>
                      </c:pt>
                      <c:pt idx="12">
                        <c:v>0</c:v>
                      </c:pt>
                      <c:pt idx="13">
                        <c:v>0</c:v>
                      </c:pt>
                      <c:pt idx="14">
                        <c:v>1.8663029768557923E-2</c:v>
                      </c:pt>
                      <c:pt idx="15">
                        <c:v>0</c:v>
                      </c:pt>
                      <c:pt idx="16">
                        <c:v>1.5381617941119167E-4</c:v>
                      </c:pt>
                      <c:pt idx="17">
                        <c:v>0</c:v>
                      </c:pt>
                      <c:pt idx="18">
                        <c:v>0</c:v>
                      </c:pt>
                      <c:pt idx="19">
                        <c:v>7.0755442529148163E-3</c:v>
                      </c:pt>
                      <c:pt idx="20">
                        <c:v>1.7176140034249738E-2</c:v>
                      </c:pt>
                      <c:pt idx="21">
                        <c:v>7.6908089705595838E-4</c:v>
                      </c:pt>
                      <c:pt idx="22">
                        <c:v>0</c:v>
                      </c:pt>
                      <c:pt idx="23">
                        <c:v>4.3273618474348588E-2</c:v>
                      </c:pt>
                    </c:numCache>
                  </c:numRef>
                </c:val>
                <c:extLst>
                  <c:ext xmlns:c16="http://schemas.microsoft.com/office/drawing/2014/chart" uri="{C3380CC4-5D6E-409C-BE32-E72D297353CC}">
                    <c16:uniqueId val="{00000005-7368-41A4-A0D0-461302C98E7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'v5'!$AD$2</c15:sqref>
                        </c15:formulaRef>
                      </c:ext>
                    </c:extLst>
                    <c:strCache>
                      <c:ptCount val="1"/>
                      <c:pt idx="0">
                        <c:v>carbs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'v5'!$A$3:$A$26</c15:sqref>
                        </c15:formulaRef>
                      </c:ext>
                    </c:extLst>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extLst xmlns:c15="http://schemas.microsoft.com/office/drawing/2012/chart">
                      <c:ext xmlns:c15="http://schemas.microsoft.com/office/drawing/2012/chart" uri="{02D57815-91ED-43cb-92C2-25804820EDAC}">
                        <c15:formulaRef>
                          <c15:sqref>'v5'!$AD$3:$AD$26</c15:sqref>
                        </c15:formulaRef>
                      </c:ext>
                    </c:extLst>
                    <c:numCache>
                      <c:formatCode>0.0%</c:formatCode>
                      <c:ptCount val="24"/>
                      <c:pt idx="0">
                        <c:v>0</c:v>
                      </c:pt>
                      <c:pt idx="1">
                        <c:v>0.18587608261159225</c:v>
                      </c:pt>
                      <c:pt idx="2">
                        <c:v>6.6622251832111914E-2</c:v>
                      </c:pt>
                      <c:pt idx="3">
                        <c:v>4.1638907395069952E-2</c:v>
                      </c:pt>
                      <c:pt idx="4">
                        <c:v>9.9933377748167868E-3</c:v>
                      </c:pt>
                      <c:pt idx="5">
                        <c:v>3.1978680879413718E-2</c:v>
                      </c:pt>
                      <c:pt idx="6">
                        <c:v>0</c:v>
                      </c:pt>
                      <c:pt idx="7">
                        <c:v>0</c:v>
                      </c:pt>
                      <c:pt idx="8">
                        <c:v>0</c:v>
                      </c:pt>
                      <c:pt idx="9">
                        <c:v>0.10259826782145236</c:v>
                      </c:pt>
                      <c:pt idx="10">
                        <c:v>3.4643570952698197E-2</c:v>
                      </c:pt>
                      <c:pt idx="11">
                        <c:v>0</c:v>
                      </c:pt>
                      <c:pt idx="12">
                        <c:v>1.6655562958027979E-2</c:v>
                      </c:pt>
                      <c:pt idx="13">
                        <c:v>0</c:v>
                      </c:pt>
                      <c:pt idx="14">
                        <c:v>5.3297801465689533E-3</c:v>
                      </c:pt>
                      <c:pt idx="15">
                        <c:v>0</c:v>
                      </c:pt>
                      <c:pt idx="16">
                        <c:v>4.4970019986675547E-2</c:v>
                      </c:pt>
                      <c:pt idx="17">
                        <c:v>0</c:v>
                      </c:pt>
                      <c:pt idx="18">
                        <c:v>0</c:v>
                      </c:pt>
                      <c:pt idx="19">
                        <c:v>0.3644237175216522</c:v>
                      </c:pt>
                      <c:pt idx="20">
                        <c:v>4.9966688874083934E-3</c:v>
                      </c:pt>
                      <c:pt idx="21">
                        <c:v>8.9606928714190529E-2</c:v>
                      </c:pt>
                      <c:pt idx="22">
                        <c:v>0</c:v>
                      </c:pt>
                      <c:pt idx="23">
                        <c:v>6.6622251832111916E-4</c:v>
                      </c:pt>
                    </c:numCache>
                  </c:numRef>
                </c:val>
                <c:extLst xmlns:c15="http://schemas.microsoft.com/office/drawing/2012/chart">
                  <c:ext xmlns:c16="http://schemas.microsoft.com/office/drawing/2014/chart" uri="{C3380CC4-5D6E-409C-BE32-E72D297353CC}">
                    <c16:uniqueId val="{00000006-7368-41A4-A0D0-461302C98E7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'v5'!$AE$2</c15:sqref>
                        </c15:formulaRef>
                      </c:ext>
                    </c:extLst>
                    <c:strCache>
                      <c:ptCount val="1"/>
                      <c:pt idx="0">
                        <c:v>sugar</c:v>
                      </c:pt>
                    </c:strCache>
                  </c:strRef>
                </c:tx>
                <c:spPr>
                  <a:solidFill>
                    <a:srgbClr val="FFC000"/>
                  </a:solidFill>
                  <a:ln>
                    <a:noFill/>
                  </a:ln>
                  <a:effectLst/>
                </c:spPr>
                <c:invertIfNegative val="0"/>
                <c:cat>
                  <c:strRef>
                    <c:extLst xmlns:c15="http://schemas.microsoft.com/office/drawing/2012/chart">
                      <c:ext xmlns:c15="http://schemas.microsoft.com/office/drawing/2012/chart" uri="{02D57815-91ED-43cb-92C2-25804820EDAC}">
                        <c15:formulaRef>
                          <c15:sqref>'v5'!$A$3:$A$26</c15:sqref>
                        </c15:formulaRef>
                      </c:ext>
                    </c:extLst>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extLst xmlns:c15="http://schemas.microsoft.com/office/drawing/2012/chart">
                      <c:ext xmlns:c15="http://schemas.microsoft.com/office/drawing/2012/chart" uri="{02D57815-91ED-43cb-92C2-25804820EDAC}">
                        <c15:formulaRef>
                          <c15:sqref>'v5'!$AE$3:$AE$26</c15:sqref>
                        </c15:formulaRef>
                      </c:ext>
                    </c:extLst>
                    <c:numCache>
                      <c:formatCode>0.0%</c:formatCode>
                      <c:ptCount val="24"/>
                      <c:pt idx="0">
                        <c:v>2.7605244996549348E-2</c:v>
                      </c:pt>
                      <c:pt idx="1">
                        <c:v>5.6590752242926153E-2</c:v>
                      </c:pt>
                      <c:pt idx="2">
                        <c:v>0.46008741660915581</c:v>
                      </c:pt>
                      <c:pt idx="3">
                        <c:v>3.3356337704163797E-2</c:v>
                      </c:pt>
                      <c:pt idx="4">
                        <c:v>1.9783758914193702E-2</c:v>
                      </c:pt>
                      <c:pt idx="5">
                        <c:v>1.0351966873706006E-2</c:v>
                      </c:pt>
                      <c:pt idx="6">
                        <c:v>2.7605244996549348E-2</c:v>
                      </c:pt>
                      <c:pt idx="7">
                        <c:v>0</c:v>
                      </c:pt>
                      <c:pt idx="8">
                        <c:v>0.10144927536231886</c:v>
                      </c:pt>
                      <c:pt idx="9">
                        <c:v>0</c:v>
                      </c:pt>
                      <c:pt idx="10">
                        <c:v>1.3802622498274675E-3</c:v>
                      </c:pt>
                      <c:pt idx="11">
                        <c:v>0</c:v>
                      </c:pt>
                      <c:pt idx="12">
                        <c:v>0</c:v>
                      </c:pt>
                      <c:pt idx="13">
                        <c:v>0</c:v>
                      </c:pt>
                      <c:pt idx="14">
                        <c:v>3.6806993328732467E-3</c:v>
                      </c:pt>
                      <c:pt idx="15">
                        <c:v>0</c:v>
                      </c:pt>
                      <c:pt idx="16">
                        <c:v>0.22774327122153215</c:v>
                      </c:pt>
                      <c:pt idx="17">
                        <c:v>0</c:v>
                      </c:pt>
                      <c:pt idx="18">
                        <c:v>0</c:v>
                      </c:pt>
                      <c:pt idx="19">
                        <c:v>5.9811364159190255E-3</c:v>
                      </c:pt>
                      <c:pt idx="20">
                        <c:v>2.3004370830457792E-3</c:v>
                      </c:pt>
                      <c:pt idx="21">
                        <c:v>2.5304807913503571E-3</c:v>
                      </c:pt>
                      <c:pt idx="22">
                        <c:v>1.2652403956751787E-2</c:v>
                      </c:pt>
                      <c:pt idx="23">
                        <c:v>6.9013112491373369E-3</c:v>
                      </c:pt>
                    </c:numCache>
                  </c:numRef>
                </c:val>
                <c:extLst xmlns:c15="http://schemas.microsoft.com/office/drawing/2012/chart">
                  <c:ext xmlns:c16="http://schemas.microsoft.com/office/drawing/2014/chart" uri="{C3380CC4-5D6E-409C-BE32-E72D297353CC}">
                    <c16:uniqueId val="{00000007-7368-41A4-A0D0-461302C98E70}"/>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'v5'!$AF$2</c15:sqref>
                        </c15:formulaRef>
                      </c:ext>
                    </c:extLst>
                    <c:strCache>
                      <c:ptCount val="1"/>
                      <c:pt idx="0">
                        <c:v>fiber</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'v5'!$A$3:$A$26</c15:sqref>
                        </c15:formulaRef>
                      </c:ext>
                    </c:extLst>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extLst xmlns:c15="http://schemas.microsoft.com/office/drawing/2012/chart">
                      <c:ext xmlns:c15="http://schemas.microsoft.com/office/drawing/2012/chart" uri="{02D57815-91ED-43cb-92C2-25804820EDAC}">
                        <c15:formulaRef>
                          <c15:sqref>'v5'!$AF$3:$AF$26</c15:sqref>
                        </c15:formulaRef>
                      </c:ext>
                    </c:extLst>
                    <c:numCache>
                      <c:formatCode>0.0%</c:formatCode>
                      <c:ptCount val="24"/>
                      <c:pt idx="0">
                        <c:v>0</c:v>
                      </c:pt>
                      <c:pt idx="1">
                        <c:v>8.2651743435213088E-2</c:v>
                      </c:pt>
                      <c:pt idx="2">
                        <c:v>8.2651743435213088E-2</c:v>
                      </c:pt>
                      <c:pt idx="3">
                        <c:v>6.8015497201894107E-2</c:v>
                      </c:pt>
                      <c:pt idx="4">
                        <c:v>1.618596642272923E-2</c:v>
                      </c:pt>
                      <c:pt idx="5">
                        <c:v>2.0662935858803272E-2</c:v>
                      </c:pt>
                      <c:pt idx="6">
                        <c:v>1.5497201894102456E-2</c:v>
                      </c:pt>
                      <c:pt idx="7">
                        <c:v>0</c:v>
                      </c:pt>
                      <c:pt idx="8">
                        <c:v>0.16840292724924666</c:v>
                      </c:pt>
                      <c:pt idx="9">
                        <c:v>0.23693499784761085</c:v>
                      </c:pt>
                      <c:pt idx="10">
                        <c:v>6.3710718897976762E-2</c:v>
                      </c:pt>
                      <c:pt idx="11">
                        <c:v>0</c:v>
                      </c:pt>
                      <c:pt idx="12">
                        <c:v>0</c:v>
                      </c:pt>
                      <c:pt idx="13">
                        <c:v>0</c:v>
                      </c:pt>
                      <c:pt idx="14">
                        <c:v>0</c:v>
                      </c:pt>
                      <c:pt idx="15">
                        <c:v>0</c:v>
                      </c:pt>
                      <c:pt idx="16">
                        <c:v>1.8080068876452866E-2</c:v>
                      </c:pt>
                      <c:pt idx="17">
                        <c:v>0</c:v>
                      </c:pt>
                      <c:pt idx="18">
                        <c:v>0</c:v>
                      </c:pt>
                      <c:pt idx="19">
                        <c:v>3.4438226431338786E-2</c:v>
                      </c:pt>
                      <c:pt idx="20">
                        <c:v>3.7021093413689195E-3</c:v>
                      </c:pt>
                      <c:pt idx="21">
                        <c:v>2.100731812311666E-2</c:v>
                      </c:pt>
                      <c:pt idx="22">
                        <c:v>7.4042186827378398E-2</c:v>
                      </c:pt>
                      <c:pt idx="23">
                        <c:v>9.4016358157554894E-2</c:v>
                      </c:pt>
                    </c:numCache>
                  </c:numRef>
                </c:val>
                <c:extLst xmlns:c15="http://schemas.microsoft.com/office/drawing/2012/chart">
                  <c:ext xmlns:c16="http://schemas.microsoft.com/office/drawing/2014/chart" uri="{C3380CC4-5D6E-409C-BE32-E72D297353CC}">
                    <c16:uniqueId val="{00000008-7368-41A4-A0D0-461302C98E70}"/>
                  </c:ext>
                </c:extLst>
              </c15:ser>
            </c15:filteredBarSeries>
          </c:ext>
        </c:extLst>
      </c:barChart>
      <c:catAx>
        <c:axId val="103574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35747183"/>
        <c:crosses val="autoZero"/>
        <c:auto val="1"/>
        <c:lblAlgn val="ctr"/>
        <c:lblOffset val="100"/>
        <c:noMultiLvlLbl val="0"/>
      </c:catAx>
      <c:valAx>
        <c:axId val="103574718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35746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'v4'!$Z$2</c:f>
              <c:strCache>
                <c:ptCount val="1"/>
                <c:pt idx="0">
                  <c:v>€</c:v>
                </c:pt>
              </c:strCache>
            </c:strRef>
          </c:tx>
          <c:spPr>
            <a:solidFill>
              <a:srgbClr val="FF0000"/>
            </a:solidFill>
            <a:ln>
              <a:noFill/>
            </a:ln>
            <a:effectLst/>
          </c:spPr>
          <c:invertIfNegative val="0"/>
          <c:cat>
            <c:strRef>
              <c:f>'v4'!$A$3:$A$27</c:f>
              <c:strCache>
                <c:ptCount val="25"/>
                <c:pt idx="0">
                  <c:v>Protein powder</c:v>
                </c:pt>
                <c:pt idx="1">
                  <c:v>Macadamia</c:v>
                </c:pt>
                <c:pt idx="2">
                  <c:v>Blueberries</c:v>
                </c:pt>
                <c:pt idx="3">
                  <c:v>Walnut</c:v>
                </c:pt>
                <c:pt idx="4">
                  <c:v>Pecan nut</c:v>
                </c:pt>
                <c:pt idx="5">
                  <c:v>Hemp</c:v>
                </c:pt>
                <c:pt idx="6">
                  <c:v>Soy yogurt</c:v>
                </c:pt>
                <c:pt idx="7">
                  <c:v>Pomegranate</c:v>
                </c:pt>
                <c:pt idx="8">
                  <c:v>Fenugreek</c:v>
                </c:pt>
                <c:pt idx="9">
                  <c:v>Almond</c:v>
                </c:pt>
                <c:pt idx="10">
                  <c:v>Chia</c:v>
                </c:pt>
                <c:pt idx="11">
                  <c:v>Rose hip</c:v>
                </c:pt>
                <c:pt idx="12">
                  <c:v>Gotu Kola </c:v>
                </c:pt>
                <c:pt idx="13">
                  <c:v>Lecithin</c:v>
                </c:pt>
                <c:pt idx="14">
                  <c:v>Asthaxanthin</c:v>
                </c:pt>
                <c:pt idx="15">
                  <c:v>Dadel</c:v>
                </c:pt>
                <c:pt idx="16">
                  <c:v>Ashwaghanda</c:v>
                </c:pt>
                <c:pt idx="17">
                  <c:v>Grape seed</c:v>
                </c:pt>
                <c:pt idx="18">
                  <c:v>Lysin</c:v>
                </c:pt>
                <c:pt idx="19">
                  <c:v>Oatflour</c:v>
                </c:pt>
                <c:pt idx="20">
                  <c:v>Brazil nut</c:v>
                </c:pt>
                <c:pt idx="21">
                  <c:v>Cinnamon</c:v>
                </c:pt>
                <c:pt idx="22">
                  <c:v>Inulin</c:v>
                </c:pt>
                <c:pt idx="23">
                  <c:v>Oaflakes</c:v>
                </c:pt>
                <c:pt idx="24">
                  <c:v>Flax</c:v>
                </c:pt>
              </c:strCache>
            </c:strRef>
          </c:cat>
          <c:val>
            <c:numRef>
              <c:f>'v4'!$Z$3:$Z$27</c:f>
              <c:numCache>
                <c:formatCode>0.0%</c:formatCode>
                <c:ptCount val="25"/>
                <c:pt idx="0">
                  <c:v>0.1519931833360201</c:v>
                </c:pt>
                <c:pt idx="1">
                  <c:v>0.14969025631577737</c:v>
                </c:pt>
                <c:pt idx="2">
                  <c:v>0.11514635101213642</c:v>
                </c:pt>
                <c:pt idx="3">
                  <c:v>6.3330493056675041E-2</c:v>
                </c:pt>
                <c:pt idx="4">
                  <c:v>4.3755613384611841E-2</c:v>
                </c:pt>
                <c:pt idx="5">
                  <c:v>3.7998295834005026E-2</c:v>
                </c:pt>
                <c:pt idx="6">
                  <c:v>3.4543905303640925E-2</c:v>
                </c:pt>
                <c:pt idx="7">
                  <c:v>3.4371185777122726E-2</c:v>
                </c:pt>
                <c:pt idx="8">
                  <c:v>3.4371185777122726E-2</c:v>
                </c:pt>
                <c:pt idx="9">
                  <c:v>3.1089514773276837E-2</c:v>
                </c:pt>
                <c:pt idx="10">
                  <c:v>2.9477465859106926E-2</c:v>
                </c:pt>
                <c:pt idx="11">
                  <c:v>2.9189599981576584E-2</c:v>
                </c:pt>
                <c:pt idx="12">
                  <c:v>2.867144140202197E-2</c:v>
                </c:pt>
                <c:pt idx="13">
                  <c:v>2.8556295051009834E-2</c:v>
                </c:pt>
                <c:pt idx="14">
                  <c:v>2.7519977891900606E-2</c:v>
                </c:pt>
                <c:pt idx="15">
                  <c:v>2.4180733712548648E-2</c:v>
                </c:pt>
                <c:pt idx="16">
                  <c:v>2.4008014186030446E-2</c:v>
                </c:pt>
                <c:pt idx="17">
                  <c:v>2.3766206848904958E-2</c:v>
                </c:pt>
                <c:pt idx="18">
                  <c:v>2.0634226101374848E-2</c:v>
                </c:pt>
                <c:pt idx="19">
                  <c:v>1.6926513598784054E-2</c:v>
                </c:pt>
                <c:pt idx="20">
                  <c:v>1.1744927803237916E-2</c:v>
                </c:pt>
                <c:pt idx="21">
                  <c:v>1.3356976717407827E-2</c:v>
                </c:pt>
                <c:pt idx="22">
                  <c:v>9.2117080809709147E-3</c:v>
                </c:pt>
                <c:pt idx="23">
                  <c:v>7.2542201137645954E-3</c:v>
                </c:pt>
                <c:pt idx="24">
                  <c:v>9.2117080809709147E-3</c:v>
                </c:pt>
              </c:numCache>
            </c:numRef>
          </c:val>
          <c:extLst>
            <c:ext xmlns:c16="http://schemas.microsoft.com/office/drawing/2014/chart" uri="{C3380CC4-5D6E-409C-BE32-E72D297353CC}">
              <c16:uniqueId val="{00000000-E65C-4A1B-A3CC-984A95016E6D}"/>
            </c:ext>
          </c:extLst>
        </c:ser>
        <c:ser>
          <c:idx val="1"/>
          <c:order val="1"/>
          <c:tx>
            <c:strRef>
              <c:f>'v4'!$AA$2</c:f>
              <c:strCache>
                <c:ptCount val="1"/>
                <c:pt idx="0">
                  <c:v>kcal</c:v>
                </c:pt>
              </c:strCache>
            </c:strRef>
          </c:tx>
          <c:spPr>
            <a:solidFill>
              <a:srgbClr val="92D050"/>
            </a:solidFill>
            <a:ln>
              <a:noFill/>
            </a:ln>
            <a:effectLst/>
          </c:spPr>
          <c:invertIfNegative val="0"/>
          <c:cat>
            <c:strRef>
              <c:f>'v4'!$A$3:$A$27</c:f>
              <c:strCache>
                <c:ptCount val="25"/>
                <c:pt idx="0">
                  <c:v>Protein powder</c:v>
                </c:pt>
                <c:pt idx="1">
                  <c:v>Macadamia</c:v>
                </c:pt>
                <c:pt idx="2">
                  <c:v>Blueberries</c:v>
                </c:pt>
                <c:pt idx="3">
                  <c:v>Walnut</c:v>
                </c:pt>
                <c:pt idx="4">
                  <c:v>Pecan nut</c:v>
                </c:pt>
                <c:pt idx="5">
                  <c:v>Hemp</c:v>
                </c:pt>
                <c:pt idx="6">
                  <c:v>Soy yogurt</c:v>
                </c:pt>
                <c:pt idx="7">
                  <c:v>Pomegranate</c:v>
                </c:pt>
                <c:pt idx="8">
                  <c:v>Fenugreek</c:v>
                </c:pt>
                <c:pt idx="9">
                  <c:v>Almond</c:v>
                </c:pt>
                <c:pt idx="10">
                  <c:v>Chia</c:v>
                </c:pt>
                <c:pt idx="11">
                  <c:v>Rose hip</c:v>
                </c:pt>
                <c:pt idx="12">
                  <c:v>Gotu Kola </c:v>
                </c:pt>
                <c:pt idx="13">
                  <c:v>Lecithin</c:v>
                </c:pt>
                <c:pt idx="14">
                  <c:v>Asthaxanthin</c:v>
                </c:pt>
                <c:pt idx="15">
                  <c:v>Dadel</c:v>
                </c:pt>
                <c:pt idx="16">
                  <c:v>Ashwaghanda</c:v>
                </c:pt>
                <c:pt idx="17">
                  <c:v>Grape seed</c:v>
                </c:pt>
                <c:pt idx="18">
                  <c:v>Lysin</c:v>
                </c:pt>
                <c:pt idx="19">
                  <c:v>Oatflour</c:v>
                </c:pt>
                <c:pt idx="20">
                  <c:v>Brazil nut</c:v>
                </c:pt>
                <c:pt idx="21">
                  <c:v>Cinnamon</c:v>
                </c:pt>
                <c:pt idx="22">
                  <c:v>Inulin</c:v>
                </c:pt>
                <c:pt idx="23">
                  <c:v>Oaflakes</c:v>
                </c:pt>
                <c:pt idx="24">
                  <c:v>Flax</c:v>
                </c:pt>
              </c:strCache>
            </c:strRef>
          </c:cat>
          <c:val>
            <c:numRef>
              <c:f>'v4'!$AA$3:$AA$27</c:f>
              <c:numCache>
                <c:formatCode>0.0%</c:formatCode>
                <c:ptCount val="25"/>
                <c:pt idx="0">
                  <c:v>9.3716146340142165E-2</c:v>
                </c:pt>
                <c:pt idx="1">
                  <c:v>0.17003899128197539</c:v>
                </c:pt>
                <c:pt idx="2">
                  <c:v>4.499759565731664E-2</c:v>
                </c:pt>
                <c:pt idx="3">
                  <c:v>0.14148282480713983</c:v>
                </c:pt>
                <c:pt idx="4">
                  <c:v>6.0573686461772407E-2</c:v>
                </c:pt>
                <c:pt idx="5">
                  <c:v>7.6842047968648422E-2</c:v>
                </c:pt>
                <c:pt idx="6">
                  <c:v>3.7209550255088764E-2</c:v>
                </c:pt>
                <c:pt idx="7">
                  <c:v>0</c:v>
                </c:pt>
                <c:pt idx="8">
                  <c:v>0</c:v>
                </c:pt>
                <c:pt idx="9">
                  <c:v>7.9567863859428184E-2</c:v>
                </c:pt>
                <c:pt idx="10">
                  <c:v>7.6495912617438294E-2</c:v>
                </c:pt>
                <c:pt idx="11">
                  <c:v>0</c:v>
                </c:pt>
                <c:pt idx="12">
                  <c:v>0</c:v>
                </c:pt>
                <c:pt idx="13">
                  <c:v>1.4728059193990947E-2</c:v>
                </c:pt>
                <c:pt idx="14">
                  <c:v>0</c:v>
                </c:pt>
                <c:pt idx="15">
                  <c:v>1.7977404803476024E-2</c:v>
                </c:pt>
                <c:pt idx="16">
                  <c:v>0</c:v>
                </c:pt>
                <c:pt idx="17">
                  <c:v>0</c:v>
                </c:pt>
                <c:pt idx="18">
                  <c:v>8.3072484290430716E-3</c:v>
                </c:pt>
                <c:pt idx="19">
                  <c:v>4.7377276196886274E-2</c:v>
                </c:pt>
                <c:pt idx="20">
                  <c:v>1.7964424727805645E-2</c:v>
                </c:pt>
                <c:pt idx="21">
                  <c:v>6.8361731864000292E-3</c:v>
                </c:pt>
                <c:pt idx="22">
                  <c:v>3.7382617930693828E-3</c:v>
                </c:pt>
                <c:pt idx="23">
                  <c:v>5.2179904194926796E-2</c:v>
                </c:pt>
                <c:pt idx="24">
                  <c:v>4.6209069386552087E-2</c:v>
                </c:pt>
              </c:numCache>
            </c:numRef>
          </c:val>
          <c:extLst>
            <c:ext xmlns:c16="http://schemas.microsoft.com/office/drawing/2014/chart" uri="{C3380CC4-5D6E-409C-BE32-E72D297353CC}">
              <c16:uniqueId val="{00000001-E65C-4A1B-A3CC-984A95016E6D}"/>
            </c:ext>
          </c:extLst>
        </c:ser>
        <c:ser>
          <c:idx val="2"/>
          <c:order val="2"/>
          <c:tx>
            <c:strRef>
              <c:f>'v4'!$AB$2</c:f>
              <c:strCache>
                <c:ptCount val="1"/>
                <c:pt idx="0">
                  <c:v>protein</c:v>
                </c:pt>
              </c:strCache>
            </c:strRef>
          </c:tx>
          <c:spPr>
            <a:solidFill>
              <a:srgbClr val="00B0F0"/>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3-E65C-4A1B-A3CC-984A95016E6D}"/>
              </c:ext>
            </c:extLst>
          </c:dPt>
          <c:cat>
            <c:strRef>
              <c:f>'v4'!$A$3:$A$27</c:f>
              <c:strCache>
                <c:ptCount val="25"/>
                <c:pt idx="0">
                  <c:v>Protein powder</c:v>
                </c:pt>
                <c:pt idx="1">
                  <c:v>Macadamia</c:v>
                </c:pt>
                <c:pt idx="2">
                  <c:v>Blueberries</c:v>
                </c:pt>
                <c:pt idx="3">
                  <c:v>Walnut</c:v>
                </c:pt>
                <c:pt idx="4">
                  <c:v>Pecan nut</c:v>
                </c:pt>
                <c:pt idx="5">
                  <c:v>Hemp</c:v>
                </c:pt>
                <c:pt idx="6">
                  <c:v>Soy yogurt</c:v>
                </c:pt>
                <c:pt idx="7">
                  <c:v>Pomegranate</c:v>
                </c:pt>
                <c:pt idx="8">
                  <c:v>Fenugreek</c:v>
                </c:pt>
                <c:pt idx="9">
                  <c:v>Almond</c:v>
                </c:pt>
                <c:pt idx="10">
                  <c:v>Chia</c:v>
                </c:pt>
                <c:pt idx="11">
                  <c:v>Rose hip</c:v>
                </c:pt>
                <c:pt idx="12">
                  <c:v>Gotu Kola </c:v>
                </c:pt>
                <c:pt idx="13">
                  <c:v>Lecithin</c:v>
                </c:pt>
                <c:pt idx="14">
                  <c:v>Asthaxanthin</c:v>
                </c:pt>
                <c:pt idx="15">
                  <c:v>Dadel</c:v>
                </c:pt>
                <c:pt idx="16">
                  <c:v>Ashwaghanda</c:v>
                </c:pt>
                <c:pt idx="17">
                  <c:v>Grape seed</c:v>
                </c:pt>
                <c:pt idx="18">
                  <c:v>Lysin</c:v>
                </c:pt>
                <c:pt idx="19">
                  <c:v>Oatflour</c:v>
                </c:pt>
                <c:pt idx="20">
                  <c:v>Brazil nut</c:v>
                </c:pt>
                <c:pt idx="21">
                  <c:v>Cinnamon</c:v>
                </c:pt>
                <c:pt idx="22">
                  <c:v>Inulin</c:v>
                </c:pt>
                <c:pt idx="23">
                  <c:v>Oaflakes</c:v>
                </c:pt>
                <c:pt idx="24">
                  <c:v>Flax</c:v>
                </c:pt>
              </c:strCache>
            </c:strRef>
          </c:cat>
          <c:val>
            <c:numRef>
              <c:f>'v4'!$AB$3:$AB$27</c:f>
              <c:numCache>
                <c:formatCode>0.0%</c:formatCode>
                <c:ptCount val="25"/>
                <c:pt idx="0">
                  <c:v>0.44444444444444448</c:v>
                </c:pt>
                <c:pt idx="1">
                  <c:v>3.3205619412515965E-2</c:v>
                </c:pt>
                <c:pt idx="2">
                  <c:v>1.1919965942954448E-2</c:v>
                </c:pt>
                <c:pt idx="3">
                  <c:v>6.7688378033205626E-2</c:v>
                </c:pt>
                <c:pt idx="4">
                  <c:v>1.5666240953597275E-2</c:v>
                </c:pt>
                <c:pt idx="5">
                  <c:v>8.0715197956577264E-2</c:v>
                </c:pt>
                <c:pt idx="6">
                  <c:v>7.662835249042145E-2</c:v>
                </c:pt>
                <c:pt idx="7">
                  <c:v>0</c:v>
                </c:pt>
                <c:pt idx="8">
                  <c:v>0</c:v>
                </c:pt>
                <c:pt idx="9">
                  <c:v>6.6411238825031929E-2</c:v>
                </c:pt>
                <c:pt idx="10">
                  <c:v>5.6194125159642394E-2</c:v>
                </c:pt>
                <c:pt idx="11">
                  <c:v>0</c:v>
                </c:pt>
                <c:pt idx="12">
                  <c:v>0</c:v>
                </c:pt>
                <c:pt idx="13">
                  <c:v>0</c:v>
                </c:pt>
                <c:pt idx="14">
                  <c:v>0</c:v>
                </c:pt>
                <c:pt idx="15">
                  <c:v>2.2988505747126436E-3</c:v>
                </c:pt>
                <c:pt idx="16">
                  <c:v>0</c:v>
                </c:pt>
                <c:pt idx="17">
                  <c:v>0</c:v>
                </c:pt>
                <c:pt idx="18">
                  <c:v>3.4057045551298425E-2</c:v>
                </c:pt>
                <c:pt idx="19">
                  <c:v>3.5759897828863345E-2</c:v>
                </c:pt>
                <c:pt idx="20">
                  <c:v>7.6628352490421452E-3</c:v>
                </c:pt>
                <c:pt idx="21">
                  <c:v>1.7028522775649213E-3</c:v>
                </c:pt>
                <c:pt idx="22">
                  <c:v>0</c:v>
                </c:pt>
                <c:pt idx="23">
                  <c:v>3.4482758620689655E-2</c:v>
                </c:pt>
                <c:pt idx="24">
                  <c:v>3.1162196679438058E-2</c:v>
                </c:pt>
              </c:numCache>
            </c:numRef>
          </c:val>
          <c:extLst>
            <c:ext xmlns:c16="http://schemas.microsoft.com/office/drawing/2014/chart" uri="{C3380CC4-5D6E-409C-BE32-E72D297353CC}">
              <c16:uniqueId val="{00000004-E65C-4A1B-A3CC-984A95016E6D}"/>
            </c:ext>
          </c:extLst>
        </c:ser>
        <c:dLbls>
          <c:showLegendKey val="0"/>
          <c:showVal val="0"/>
          <c:showCatName val="0"/>
          <c:showSerName val="0"/>
          <c:showPercent val="0"/>
          <c:showBubbleSize val="0"/>
        </c:dLbls>
        <c:gapWidth val="219"/>
        <c:overlap val="-27"/>
        <c:axId val="1035746703"/>
        <c:axId val="1035747183"/>
        <c:extLst>
          <c:ext xmlns:c15="http://schemas.microsoft.com/office/drawing/2012/chart" uri="{02D57815-91ED-43cb-92C2-25804820EDAC}">
            <c15:filteredBarSeries>
              <c15:ser>
                <c:idx val="3"/>
                <c:order val="3"/>
                <c:tx>
                  <c:strRef>
                    <c:extLst>
                      <c:ext uri="{02D57815-91ED-43cb-92C2-25804820EDAC}">
                        <c15:formulaRef>
                          <c15:sqref>'v4'!$AC$2</c15:sqref>
                        </c15:formulaRef>
                      </c:ext>
                    </c:extLst>
                    <c:strCache>
                      <c:ptCount val="1"/>
                      <c:pt idx="0">
                        <c:v>fat</c:v>
                      </c:pt>
                    </c:strCache>
                  </c:strRef>
                </c:tx>
                <c:spPr>
                  <a:solidFill>
                    <a:schemeClr val="accent4"/>
                  </a:solidFill>
                  <a:ln>
                    <a:noFill/>
                  </a:ln>
                  <a:effectLst/>
                </c:spPr>
                <c:invertIfNegative val="0"/>
                <c:cat>
                  <c:strRef>
                    <c:extLst>
                      <c:ext uri="{02D57815-91ED-43cb-92C2-25804820EDAC}">
                        <c15:formulaRef>
                          <c15:sqref>'v4'!$A$3:$A$27</c15:sqref>
                        </c15:formulaRef>
                      </c:ext>
                    </c:extLst>
                    <c:strCache>
                      <c:ptCount val="25"/>
                      <c:pt idx="0">
                        <c:v>Protein powder</c:v>
                      </c:pt>
                      <c:pt idx="1">
                        <c:v>Macadamia</c:v>
                      </c:pt>
                      <c:pt idx="2">
                        <c:v>Blueberries</c:v>
                      </c:pt>
                      <c:pt idx="3">
                        <c:v>Walnut</c:v>
                      </c:pt>
                      <c:pt idx="4">
                        <c:v>Pecan nut</c:v>
                      </c:pt>
                      <c:pt idx="5">
                        <c:v>Hemp</c:v>
                      </c:pt>
                      <c:pt idx="6">
                        <c:v>Soy yogurt</c:v>
                      </c:pt>
                      <c:pt idx="7">
                        <c:v>Pomegranate</c:v>
                      </c:pt>
                      <c:pt idx="8">
                        <c:v>Fenugreek</c:v>
                      </c:pt>
                      <c:pt idx="9">
                        <c:v>Almond</c:v>
                      </c:pt>
                      <c:pt idx="10">
                        <c:v>Chia</c:v>
                      </c:pt>
                      <c:pt idx="11">
                        <c:v>Rose hip</c:v>
                      </c:pt>
                      <c:pt idx="12">
                        <c:v>Gotu Kola </c:v>
                      </c:pt>
                      <c:pt idx="13">
                        <c:v>Lecithin</c:v>
                      </c:pt>
                      <c:pt idx="14">
                        <c:v>Asthaxanthin</c:v>
                      </c:pt>
                      <c:pt idx="15">
                        <c:v>Dadel</c:v>
                      </c:pt>
                      <c:pt idx="16">
                        <c:v>Ashwaghanda</c:v>
                      </c:pt>
                      <c:pt idx="17">
                        <c:v>Grape seed</c:v>
                      </c:pt>
                      <c:pt idx="18">
                        <c:v>Lysin</c:v>
                      </c:pt>
                      <c:pt idx="19">
                        <c:v>Oatflour</c:v>
                      </c:pt>
                      <c:pt idx="20">
                        <c:v>Brazil nut</c:v>
                      </c:pt>
                      <c:pt idx="21">
                        <c:v>Cinnamon</c:v>
                      </c:pt>
                      <c:pt idx="22">
                        <c:v>Inulin</c:v>
                      </c:pt>
                      <c:pt idx="23">
                        <c:v>Oaflakes</c:v>
                      </c:pt>
                      <c:pt idx="24">
                        <c:v>Flax</c:v>
                      </c:pt>
                    </c:strCache>
                  </c:strRef>
                </c:cat>
                <c:val>
                  <c:numRef>
                    <c:extLst>
                      <c:ext uri="{02D57815-91ED-43cb-92C2-25804820EDAC}">
                        <c15:formulaRef>
                          <c15:sqref>'v4'!$AC$3:$AC$27</c15:sqref>
                        </c15:formulaRef>
                      </c:ext>
                    </c:extLst>
                    <c:numCache>
                      <c:formatCode>0.0%</c:formatCode>
                      <c:ptCount val="25"/>
                      <c:pt idx="0">
                        <c:v>1.9452729866424592E-3</c:v>
                      </c:pt>
                      <c:pt idx="1">
                        <c:v>0.24672545713915189</c:v>
                      </c:pt>
                      <c:pt idx="2">
                        <c:v>0</c:v>
                      </c:pt>
                      <c:pt idx="3">
                        <c:v>0.22078848398391909</c:v>
                      </c:pt>
                      <c:pt idx="4">
                        <c:v>9.0779406043314761E-2</c:v>
                      </c:pt>
                      <c:pt idx="5">
                        <c:v>9.492932174815201E-2</c:v>
                      </c:pt>
                      <c:pt idx="6">
                        <c:v>3.2421216444040987E-2</c:v>
                      </c:pt>
                      <c:pt idx="7">
                        <c:v>0</c:v>
                      </c:pt>
                      <c:pt idx="8">
                        <c:v>0</c:v>
                      </c:pt>
                      <c:pt idx="9">
                        <c:v>0.10115419530540788</c:v>
                      </c:pt>
                      <c:pt idx="10">
                        <c:v>7.9626507586564657E-2</c:v>
                      </c:pt>
                      <c:pt idx="11">
                        <c:v>0</c:v>
                      </c:pt>
                      <c:pt idx="12">
                        <c:v>0</c:v>
                      </c:pt>
                      <c:pt idx="13">
                        <c:v>2.3602645571261838E-2</c:v>
                      </c:pt>
                      <c:pt idx="14">
                        <c:v>0</c:v>
                      </c:pt>
                      <c:pt idx="15">
                        <c:v>1.9452729866424593E-4</c:v>
                      </c:pt>
                      <c:pt idx="16">
                        <c:v>0</c:v>
                      </c:pt>
                      <c:pt idx="17">
                        <c:v>0</c:v>
                      </c:pt>
                      <c:pt idx="18">
                        <c:v>0</c:v>
                      </c:pt>
                      <c:pt idx="19">
                        <c:v>1.3422383607832968E-2</c:v>
                      </c:pt>
                      <c:pt idx="20">
                        <c:v>2.6066658021008951E-2</c:v>
                      </c:pt>
                      <c:pt idx="21">
                        <c:v>9.726364933212296E-4</c:v>
                      </c:pt>
                      <c:pt idx="22">
                        <c:v>0</c:v>
                      </c:pt>
                      <c:pt idx="23">
                        <c:v>1.2644274413175985E-2</c:v>
                      </c:pt>
                      <c:pt idx="24">
                        <c:v>5.4727013357541182E-2</c:v>
                      </c:pt>
                    </c:numCache>
                  </c:numRef>
                </c:val>
                <c:extLst>
                  <c:ext xmlns:c16="http://schemas.microsoft.com/office/drawing/2014/chart" uri="{C3380CC4-5D6E-409C-BE32-E72D297353CC}">
                    <c16:uniqueId val="{00000005-E65C-4A1B-A3CC-984A95016E6D}"/>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'v4'!$AD$2</c15:sqref>
                        </c15:formulaRef>
                      </c:ext>
                    </c:extLst>
                    <c:strCache>
                      <c:ptCount val="1"/>
                      <c:pt idx="0">
                        <c:v>carbs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'v4'!$A$3:$A$27</c15:sqref>
                        </c15:formulaRef>
                      </c:ext>
                    </c:extLst>
                    <c:strCache>
                      <c:ptCount val="25"/>
                      <c:pt idx="0">
                        <c:v>Protein powder</c:v>
                      </c:pt>
                      <c:pt idx="1">
                        <c:v>Macadamia</c:v>
                      </c:pt>
                      <c:pt idx="2">
                        <c:v>Blueberries</c:v>
                      </c:pt>
                      <c:pt idx="3">
                        <c:v>Walnut</c:v>
                      </c:pt>
                      <c:pt idx="4">
                        <c:v>Pecan nut</c:v>
                      </c:pt>
                      <c:pt idx="5">
                        <c:v>Hemp</c:v>
                      </c:pt>
                      <c:pt idx="6">
                        <c:v>Soy yogurt</c:v>
                      </c:pt>
                      <c:pt idx="7">
                        <c:v>Pomegranate</c:v>
                      </c:pt>
                      <c:pt idx="8">
                        <c:v>Fenugreek</c:v>
                      </c:pt>
                      <c:pt idx="9">
                        <c:v>Almond</c:v>
                      </c:pt>
                      <c:pt idx="10">
                        <c:v>Chia</c:v>
                      </c:pt>
                      <c:pt idx="11">
                        <c:v>Rose hip</c:v>
                      </c:pt>
                      <c:pt idx="12">
                        <c:v>Gotu Kola </c:v>
                      </c:pt>
                      <c:pt idx="13">
                        <c:v>Lecithin</c:v>
                      </c:pt>
                      <c:pt idx="14">
                        <c:v>Asthaxanthin</c:v>
                      </c:pt>
                      <c:pt idx="15">
                        <c:v>Dadel</c:v>
                      </c:pt>
                      <c:pt idx="16">
                        <c:v>Ashwaghanda</c:v>
                      </c:pt>
                      <c:pt idx="17">
                        <c:v>Grape seed</c:v>
                      </c:pt>
                      <c:pt idx="18">
                        <c:v>Lysin</c:v>
                      </c:pt>
                      <c:pt idx="19">
                        <c:v>Oatflour</c:v>
                      </c:pt>
                      <c:pt idx="20">
                        <c:v>Brazil nut</c:v>
                      </c:pt>
                      <c:pt idx="21">
                        <c:v>Cinnamon</c:v>
                      </c:pt>
                      <c:pt idx="22">
                        <c:v>Inulin</c:v>
                      </c:pt>
                      <c:pt idx="23">
                        <c:v>Oaflakes</c:v>
                      </c:pt>
                      <c:pt idx="24">
                        <c:v>Flax</c:v>
                      </c:pt>
                    </c:strCache>
                  </c:strRef>
                </c:cat>
                <c:val>
                  <c:numRef>
                    <c:extLst xmlns:c15="http://schemas.microsoft.com/office/drawing/2012/chart">
                      <c:ext xmlns:c15="http://schemas.microsoft.com/office/drawing/2012/chart" uri="{02D57815-91ED-43cb-92C2-25804820EDAC}">
                        <c15:formulaRef>
                          <c15:sqref>'v4'!$AD$3:$AD$27</c15:sqref>
                        </c15:formulaRef>
                      </c:ext>
                    </c:extLst>
                    <c:numCache>
                      <c:formatCode>0.0%</c:formatCode>
                      <c:ptCount val="25"/>
                      <c:pt idx="0">
                        <c:v>1.2899064817800713E-2</c:v>
                      </c:pt>
                      <c:pt idx="1">
                        <c:v>7.2019778566053988E-2</c:v>
                      </c:pt>
                      <c:pt idx="2">
                        <c:v>0.23648285499301308</c:v>
                      </c:pt>
                      <c:pt idx="3">
                        <c:v>2.9022895840051608E-2</c:v>
                      </c:pt>
                      <c:pt idx="4">
                        <c:v>1.2469095990540689E-2</c:v>
                      </c:pt>
                      <c:pt idx="5">
                        <c:v>1.5156401160915838E-2</c:v>
                      </c:pt>
                      <c:pt idx="6">
                        <c:v>8.5993765452004756E-3</c:v>
                      </c:pt>
                      <c:pt idx="7">
                        <c:v>0</c:v>
                      </c:pt>
                      <c:pt idx="8">
                        <c:v>0</c:v>
                      </c:pt>
                      <c:pt idx="9">
                        <c:v>1.934859722670107E-2</c:v>
                      </c:pt>
                      <c:pt idx="10">
                        <c:v>3.3107599699021828E-2</c:v>
                      </c:pt>
                      <c:pt idx="11">
                        <c:v>0</c:v>
                      </c:pt>
                      <c:pt idx="12">
                        <c:v>0</c:v>
                      </c:pt>
                      <c:pt idx="13">
                        <c:v>3.4397506180801904E-3</c:v>
                      </c:pt>
                      <c:pt idx="14">
                        <c:v>0</c:v>
                      </c:pt>
                      <c:pt idx="15">
                        <c:v>0.12092873266688169</c:v>
                      </c:pt>
                      <c:pt idx="16">
                        <c:v>0</c:v>
                      </c:pt>
                      <c:pt idx="17">
                        <c:v>0</c:v>
                      </c:pt>
                      <c:pt idx="18">
                        <c:v>0</c:v>
                      </c:pt>
                      <c:pt idx="19">
                        <c:v>0.18058690744920999</c:v>
                      </c:pt>
                      <c:pt idx="20">
                        <c:v>3.2247662044501781E-3</c:v>
                      </c:pt>
                      <c:pt idx="21">
                        <c:v>3.0097817908201662E-2</c:v>
                      </c:pt>
                      <c:pt idx="22">
                        <c:v>4.7296570998602615E-3</c:v>
                      </c:pt>
                      <c:pt idx="23">
                        <c:v>0.21444695259593685</c:v>
                      </c:pt>
                      <c:pt idx="24">
                        <c:v>3.4397506180801904E-3</c:v>
                      </c:pt>
                    </c:numCache>
                  </c:numRef>
                </c:val>
                <c:extLst xmlns:c15="http://schemas.microsoft.com/office/drawing/2012/chart">
                  <c:ext xmlns:c16="http://schemas.microsoft.com/office/drawing/2014/chart" uri="{C3380CC4-5D6E-409C-BE32-E72D297353CC}">
                    <c16:uniqueId val="{00000006-E65C-4A1B-A3CC-984A95016E6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'v4'!$AE$2</c15:sqref>
                        </c15:formulaRef>
                      </c:ext>
                    </c:extLst>
                    <c:strCache>
                      <c:ptCount val="1"/>
                      <c:pt idx="0">
                        <c:v>sugar</c:v>
                      </c:pt>
                    </c:strCache>
                  </c:strRef>
                </c:tx>
                <c:spPr>
                  <a:solidFill>
                    <a:srgbClr val="FFC000"/>
                  </a:solidFill>
                  <a:ln>
                    <a:noFill/>
                  </a:ln>
                  <a:effectLst/>
                </c:spPr>
                <c:invertIfNegative val="0"/>
                <c:cat>
                  <c:strRef>
                    <c:extLst xmlns:c15="http://schemas.microsoft.com/office/drawing/2012/chart">
                      <c:ext xmlns:c15="http://schemas.microsoft.com/office/drawing/2012/chart" uri="{02D57815-91ED-43cb-92C2-25804820EDAC}">
                        <c15:formulaRef>
                          <c15:sqref>'v4'!$A$3:$A$27</c15:sqref>
                        </c15:formulaRef>
                      </c:ext>
                    </c:extLst>
                    <c:strCache>
                      <c:ptCount val="25"/>
                      <c:pt idx="0">
                        <c:v>Protein powder</c:v>
                      </c:pt>
                      <c:pt idx="1">
                        <c:v>Macadamia</c:v>
                      </c:pt>
                      <c:pt idx="2">
                        <c:v>Blueberries</c:v>
                      </c:pt>
                      <c:pt idx="3">
                        <c:v>Walnut</c:v>
                      </c:pt>
                      <c:pt idx="4">
                        <c:v>Pecan nut</c:v>
                      </c:pt>
                      <c:pt idx="5">
                        <c:v>Hemp</c:v>
                      </c:pt>
                      <c:pt idx="6">
                        <c:v>Soy yogurt</c:v>
                      </c:pt>
                      <c:pt idx="7">
                        <c:v>Pomegranate</c:v>
                      </c:pt>
                      <c:pt idx="8">
                        <c:v>Fenugreek</c:v>
                      </c:pt>
                      <c:pt idx="9">
                        <c:v>Almond</c:v>
                      </c:pt>
                      <c:pt idx="10">
                        <c:v>Chia</c:v>
                      </c:pt>
                      <c:pt idx="11">
                        <c:v>Rose hip</c:v>
                      </c:pt>
                      <c:pt idx="12">
                        <c:v>Gotu Kola </c:v>
                      </c:pt>
                      <c:pt idx="13">
                        <c:v>Lecithin</c:v>
                      </c:pt>
                      <c:pt idx="14">
                        <c:v>Asthaxanthin</c:v>
                      </c:pt>
                      <c:pt idx="15">
                        <c:v>Dadel</c:v>
                      </c:pt>
                      <c:pt idx="16">
                        <c:v>Ashwaghanda</c:v>
                      </c:pt>
                      <c:pt idx="17">
                        <c:v>Grape seed</c:v>
                      </c:pt>
                      <c:pt idx="18">
                        <c:v>Lysin</c:v>
                      </c:pt>
                      <c:pt idx="19">
                        <c:v>Oatflour</c:v>
                      </c:pt>
                      <c:pt idx="20">
                        <c:v>Brazil nut</c:v>
                      </c:pt>
                      <c:pt idx="21">
                        <c:v>Cinnamon</c:v>
                      </c:pt>
                      <c:pt idx="22">
                        <c:v>Inulin</c:v>
                      </c:pt>
                      <c:pt idx="23">
                        <c:v>Oaflakes</c:v>
                      </c:pt>
                      <c:pt idx="24">
                        <c:v>Flax</c:v>
                      </c:pt>
                    </c:strCache>
                  </c:strRef>
                </c:cat>
                <c:val>
                  <c:numRef>
                    <c:extLst xmlns:c15="http://schemas.microsoft.com/office/drawing/2012/chart">
                      <c:ext xmlns:c15="http://schemas.microsoft.com/office/drawing/2012/chart" uri="{02D57815-91ED-43cb-92C2-25804820EDAC}">
                        <c15:formulaRef>
                          <c15:sqref>'v4'!$AE$3:$AE$27</c15:sqref>
                        </c15:formulaRef>
                      </c:ext>
                    </c:extLst>
                    <c:numCache>
                      <c:formatCode>0.0%</c:formatCode>
                      <c:ptCount val="25"/>
                      <c:pt idx="0">
                        <c:v>3.0226700251889175E-2</c:v>
                      </c:pt>
                      <c:pt idx="1">
                        <c:v>5.1637279596977337E-2</c:v>
                      </c:pt>
                      <c:pt idx="2">
                        <c:v>0.50377833753148626</c:v>
                      </c:pt>
                      <c:pt idx="3">
                        <c:v>3.6523929471032758E-2</c:v>
                      </c:pt>
                      <c:pt idx="4">
                        <c:v>2.1662468513853912E-2</c:v>
                      </c:pt>
                      <c:pt idx="5">
                        <c:v>1.1335012594458441E-2</c:v>
                      </c:pt>
                      <c:pt idx="6">
                        <c:v>2.0151133501259452E-2</c:v>
                      </c:pt>
                      <c:pt idx="7">
                        <c:v>0</c:v>
                      </c:pt>
                      <c:pt idx="8">
                        <c:v>0</c:v>
                      </c:pt>
                      <c:pt idx="9">
                        <c:v>2.9471032745591947E-2</c:v>
                      </c:pt>
                      <c:pt idx="10">
                        <c:v>0</c:v>
                      </c:pt>
                      <c:pt idx="11">
                        <c:v>0</c:v>
                      </c:pt>
                      <c:pt idx="12">
                        <c:v>0</c:v>
                      </c:pt>
                      <c:pt idx="13">
                        <c:v>4.0302267002518908E-3</c:v>
                      </c:pt>
                      <c:pt idx="14">
                        <c:v>0</c:v>
                      </c:pt>
                      <c:pt idx="15">
                        <c:v>0.24937027707808573</c:v>
                      </c:pt>
                      <c:pt idx="16">
                        <c:v>0</c:v>
                      </c:pt>
                      <c:pt idx="17">
                        <c:v>0</c:v>
                      </c:pt>
                      <c:pt idx="18">
                        <c:v>0</c:v>
                      </c:pt>
                      <c:pt idx="19">
                        <c:v>9.8236775818639835E-3</c:v>
                      </c:pt>
                      <c:pt idx="20">
                        <c:v>3.0226700251889177E-3</c:v>
                      </c:pt>
                      <c:pt idx="21">
                        <c:v>2.7707808564231746E-3</c:v>
                      </c:pt>
                      <c:pt idx="22">
                        <c:v>1.1083123425692698E-2</c:v>
                      </c:pt>
                      <c:pt idx="23">
                        <c:v>7.5566750629722937E-3</c:v>
                      </c:pt>
                      <c:pt idx="24">
                        <c:v>7.5566750629722937E-3</c:v>
                      </c:pt>
                    </c:numCache>
                  </c:numRef>
                </c:val>
                <c:extLst xmlns:c15="http://schemas.microsoft.com/office/drawing/2012/chart">
                  <c:ext xmlns:c16="http://schemas.microsoft.com/office/drawing/2014/chart" uri="{C3380CC4-5D6E-409C-BE32-E72D297353CC}">
                    <c16:uniqueId val="{00000007-E65C-4A1B-A3CC-984A95016E6D}"/>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'v4'!$AF$2</c15:sqref>
                        </c15:formulaRef>
                      </c:ext>
                    </c:extLst>
                    <c:strCache>
                      <c:ptCount val="1"/>
                      <c:pt idx="0">
                        <c:v>fiber</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'v4'!$A$3:$A$27</c15:sqref>
                        </c15:formulaRef>
                      </c:ext>
                    </c:extLst>
                    <c:strCache>
                      <c:ptCount val="25"/>
                      <c:pt idx="0">
                        <c:v>Protein powder</c:v>
                      </c:pt>
                      <c:pt idx="1">
                        <c:v>Macadamia</c:v>
                      </c:pt>
                      <c:pt idx="2">
                        <c:v>Blueberries</c:v>
                      </c:pt>
                      <c:pt idx="3">
                        <c:v>Walnut</c:v>
                      </c:pt>
                      <c:pt idx="4">
                        <c:v>Pecan nut</c:v>
                      </c:pt>
                      <c:pt idx="5">
                        <c:v>Hemp</c:v>
                      </c:pt>
                      <c:pt idx="6">
                        <c:v>Soy yogurt</c:v>
                      </c:pt>
                      <c:pt idx="7">
                        <c:v>Pomegranate</c:v>
                      </c:pt>
                      <c:pt idx="8">
                        <c:v>Fenugreek</c:v>
                      </c:pt>
                      <c:pt idx="9">
                        <c:v>Almond</c:v>
                      </c:pt>
                      <c:pt idx="10">
                        <c:v>Chia</c:v>
                      </c:pt>
                      <c:pt idx="11">
                        <c:v>Rose hip</c:v>
                      </c:pt>
                      <c:pt idx="12">
                        <c:v>Gotu Kola </c:v>
                      </c:pt>
                      <c:pt idx="13">
                        <c:v>Lecithin</c:v>
                      </c:pt>
                      <c:pt idx="14">
                        <c:v>Asthaxanthin</c:v>
                      </c:pt>
                      <c:pt idx="15">
                        <c:v>Dadel</c:v>
                      </c:pt>
                      <c:pt idx="16">
                        <c:v>Ashwaghanda</c:v>
                      </c:pt>
                      <c:pt idx="17">
                        <c:v>Grape seed</c:v>
                      </c:pt>
                      <c:pt idx="18">
                        <c:v>Lysin</c:v>
                      </c:pt>
                      <c:pt idx="19">
                        <c:v>Oatflour</c:v>
                      </c:pt>
                      <c:pt idx="20">
                        <c:v>Brazil nut</c:v>
                      </c:pt>
                      <c:pt idx="21">
                        <c:v>Cinnamon</c:v>
                      </c:pt>
                      <c:pt idx="22">
                        <c:v>Inulin</c:v>
                      </c:pt>
                      <c:pt idx="23">
                        <c:v>Oaflakes</c:v>
                      </c:pt>
                      <c:pt idx="24">
                        <c:v>Flax</c:v>
                      </c:pt>
                    </c:strCache>
                  </c:strRef>
                </c:cat>
                <c:val>
                  <c:numRef>
                    <c:extLst xmlns:c15="http://schemas.microsoft.com/office/drawing/2012/chart">
                      <c:ext xmlns:c15="http://schemas.microsoft.com/office/drawing/2012/chart" uri="{02D57815-91ED-43cb-92C2-25804820EDAC}">
                        <c15:formulaRef>
                          <c15:sqref>'v4'!$AF$3:$AF$27</c15:sqref>
                        </c15:formulaRef>
                      </c:ext>
                    </c:extLst>
                    <c:numCache>
                      <c:formatCode>0.0%</c:formatCode>
                      <c:ptCount val="25"/>
                      <c:pt idx="0">
                        <c:v>0</c:v>
                      </c:pt>
                      <c:pt idx="1">
                        <c:v>8.0372930397042283E-2</c:v>
                      </c:pt>
                      <c:pt idx="2">
                        <c:v>9.6447516476450737E-2</c:v>
                      </c:pt>
                      <c:pt idx="3">
                        <c:v>7.9368268767079267E-2</c:v>
                      </c:pt>
                      <c:pt idx="4">
                        <c:v>1.8887638643304935E-2</c:v>
                      </c:pt>
                      <c:pt idx="5">
                        <c:v>2.4111879119112684E-2</c:v>
                      </c:pt>
                      <c:pt idx="6">
                        <c:v>1.2055939559556342E-2</c:v>
                      </c:pt>
                      <c:pt idx="7">
                        <c:v>0</c:v>
                      </c:pt>
                      <c:pt idx="8">
                        <c:v>0</c:v>
                      </c:pt>
                      <c:pt idx="9">
                        <c:v>5.0032149172158827E-2</c:v>
                      </c:pt>
                      <c:pt idx="10">
                        <c:v>0.27648288056582548</c:v>
                      </c:pt>
                      <c:pt idx="11">
                        <c:v>0</c:v>
                      </c:pt>
                      <c:pt idx="12">
                        <c:v>0</c:v>
                      </c:pt>
                      <c:pt idx="13">
                        <c:v>0</c:v>
                      </c:pt>
                      <c:pt idx="14">
                        <c:v>0</c:v>
                      </c:pt>
                      <c:pt idx="15">
                        <c:v>2.1097894229223601E-2</c:v>
                      </c:pt>
                      <c:pt idx="16">
                        <c:v>0</c:v>
                      </c:pt>
                      <c:pt idx="17">
                        <c:v>0</c:v>
                      </c:pt>
                      <c:pt idx="18">
                        <c:v>0</c:v>
                      </c:pt>
                      <c:pt idx="19">
                        <c:v>6.0279697797781716E-2</c:v>
                      </c:pt>
                      <c:pt idx="20">
                        <c:v>5.1840540106092266E-3</c:v>
                      </c:pt>
                      <c:pt idx="21">
                        <c:v>2.4513743771097898E-2</c:v>
                      </c:pt>
                      <c:pt idx="22">
                        <c:v>6.9120720141456371E-2</c:v>
                      </c:pt>
                      <c:pt idx="23">
                        <c:v>7.2335637357338056E-2</c:v>
                      </c:pt>
                      <c:pt idx="24">
                        <c:v>0.10970904999196272</c:v>
                      </c:pt>
                    </c:numCache>
                  </c:numRef>
                </c:val>
                <c:extLst xmlns:c15="http://schemas.microsoft.com/office/drawing/2012/chart">
                  <c:ext xmlns:c16="http://schemas.microsoft.com/office/drawing/2014/chart" uri="{C3380CC4-5D6E-409C-BE32-E72D297353CC}">
                    <c16:uniqueId val="{00000008-E65C-4A1B-A3CC-984A95016E6D}"/>
                  </c:ext>
                </c:extLst>
              </c15:ser>
            </c15:filteredBarSeries>
          </c:ext>
        </c:extLst>
      </c:barChart>
      <c:catAx>
        <c:axId val="103574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35747183"/>
        <c:crosses val="autoZero"/>
        <c:auto val="1"/>
        <c:lblAlgn val="ctr"/>
        <c:lblOffset val="100"/>
        <c:noMultiLvlLbl val="0"/>
      </c:catAx>
      <c:valAx>
        <c:axId val="103574718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35746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'v3'!$R$2</c:f>
              <c:strCache>
                <c:ptCount val="1"/>
                <c:pt idx="0">
                  <c:v>€</c:v>
                </c:pt>
              </c:strCache>
            </c:strRef>
          </c:tx>
          <c:spPr>
            <a:solidFill>
              <a:srgbClr val="FF0000"/>
            </a:solidFill>
            <a:ln>
              <a:noFill/>
            </a:ln>
            <a:effectLst/>
          </c:spPr>
          <c:invertIfNegative val="0"/>
          <c:cat>
            <c:strRef>
              <c:f>'v3'!$A$3:$A$16</c:f>
              <c:strCache>
                <c:ptCount val="14"/>
                <c:pt idx="0">
                  <c:v>Protein powder</c:v>
                </c:pt>
                <c:pt idx="1">
                  <c:v>Hemp</c:v>
                </c:pt>
                <c:pt idx="2">
                  <c:v>Walnut</c:v>
                </c:pt>
                <c:pt idx="3">
                  <c:v>Chia</c:v>
                </c:pt>
                <c:pt idx="4">
                  <c:v>Oaflakes</c:v>
                </c:pt>
                <c:pt idx="5">
                  <c:v>Lysin</c:v>
                </c:pt>
                <c:pt idx="6">
                  <c:v>Macadamia</c:v>
                </c:pt>
                <c:pt idx="7">
                  <c:v>Oatflour</c:v>
                </c:pt>
                <c:pt idx="8">
                  <c:v>Flax</c:v>
                </c:pt>
                <c:pt idx="9">
                  <c:v>Dadel</c:v>
                </c:pt>
                <c:pt idx="10">
                  <c:v>Cinnamon</c:v>
                </c:pt>
                <c:pt idx="11">
                  <c:v>Grape seed</c:v>
                </c:pt>
                <c:pt idx="12">
                  <c:v>Inulin</c:v>
                </c:pt>
                <c:pt idx="13">
                  <c:v>Lecithin</c:v>
                </c:pt>
              </c:strCache>
            </c:strRef>
          </c:cat>
          <c:val>
            <c:numRef>
              <c:f>'v3'!$R$3:$R$16</c:f>
              <c:numCache>
                <c:formatCode>0.0%</c:formatCode>
                <c:ptCount val="14"/>
                <c:pt idx="0">
                  <c:v>0.32881216605014385</c:v>
                </c:pt>
                <c:pt idx="1">
                  <c:v>9.4190985066447463E-2</c:v>
                </c:pt>
                <c:pt idx="2">
                  <c:v>9.4190985066447463E-2</c:v>
                </c:pt>
                <c:pt idx="3">
                  <c:v>4.3841622140019181E-2</c:v>
                </c:pt>
                <c:pt idx="4">
                  <c:v>1.4385532264693794E-2</c:v>
                </c:pt>
                <c:pt idx="5">
                  <c:v>3.0689135498013425E-2</c:v>
                </c:pt>
                <c:pt idx="6">
                  <c:v>0.22263323742978491</c:v>
                </c:pt>
                <c:pt idx="7">
                  <c:v>1.6783120975476094E-2</c:v>
                </c:pt>
                <c:pt idx="8">
                  <c:v>6.8502534593779972E-3</c:v>
                </c:pt>
                <c:pt idx="9">
                  <c:v>3.5963830661734482E-2</c:v>
                </c:pt>
                <c:pt idx="10">
                  <c:v>1.9865735032196193E-2</c:v>
                </c:pt>
                <c:pt idx="11">
                  <c:v>3.5621317988765583E-2</c:v>
                </c:pt>
                <c:pt idx="12">
                  <c:v>1.3700506918755994E-2</c:v>
                </c:pt>
                <c:pt idx="13">
                  <c:v>4.2471571448143584E-2</c:v>
                </c:pt>
              </c:numCache>
            </c:numRef>
          </c:val>
          <c:extLst>
            <c:ext xmlns:c16="http://schemas.microsoft.com/office/drawing/2014/chart" uri="{C3380CC4-5D6E-409C-BE32-E72D297353CC}">
              <c16:uniqueId val="{00000000-C568-4B98-9E95-83301D45B05F}"/>
            </c:ext>
          </c:extLst>
        </c:ser>
        <c:ser>
          <c:idx val="1"/>
          <c:order val="1"/>
          <c:tx>
            <c:strRef>
              <c:f>'v3'!$S$2</c:f>
              <c:strCache>
                <c:ptCount val="1"/>
                <c:pt idx="0">
                  <c:v>kcal</c:v>
                </c:pt>
              </c:strCache>
            </c:strRef>
          </c:tx>
          <c:spPr>
            <a:solidFill>
              <a:srgbClr val="92D050"/>
            </a:solidFill>
            <a:ln>
              <a:noFill/>
            </a:ln>
            <a:effectLst/>
          </c:spPr>
          <c:invertIfNegative val="0"/>
          <c:cat>
            <c:strRef>
              <c:f>'v3'!$A$3:$A$16</c:f>
              <c:strCache>
                <c:ptCount val="14"/>
                <c:pt idx="0">
                  <c:v>Protein powder</c:v>
                </c:pt>
                <c:pt idx="1">
                  <c:v>Hemp</c:v>
                </c:pt>
                <c:pt idx="2">
                  <c:v>Walnut</c:v>
                </c:pt>
                <c:pt idx="3">
                  <c:v>Chia</c:v>
                </c:pt>
                <c:pt idx="4">
                  <c:v>Oaflakes</c:v>
                </c:pt>
                <c:pt idx="5">
                  <c:v>Lysin</c:v>
                </c:pt>
                <c:pt idx="6">
                  <c:v>Macadamia</c:v>
                </c:pt>
                <c:pt idx="7">
                  <c:v>Oatflour</c:v>
                </c:pt>
                <c:pt idx="8">
                  <c:v>Flax</c:v>
                </c:pt>
                <c:pt idx="9">
                  <c:v>Dadel</c:v>
                </c:pt>
                <c:pt idx="10">
                  <c:v>Cinnamon</c:v>
                </c:pt>
                <c:pt idx="11">
                  <c:v>Grape seed</c:v>
                </c:pt>
                <c:pt idx="12">
                  <c:v>Inulin</c:v>
                </c:pt>
                <c:pt idx="13">
                  <c:v>Lecithin</c:v>
                </c:pt>
              </c:strCache>
            </c:strRef>
          </c:cat>
          <c:val>
            <c:numRef>
              <c:f>'v3'!$S$3:$S$16</c:f>
              <c:numCache>
                <c:formatCode>0.0%</c:formatCode>
                <c:ptCount val="14"/>
                <c:pt idx="0">
                  <c:v>0.11890193894698334</c:v>
                </c:pt>
                <c:pt idx="1">
                  <c:v>0.16248833761914622</c:v>
                </c:pt>
                <c:pt idx="2">
                  <c:v>0.17950569730223248</c:v>
                </c:pt>
                <c:pt idx="3">
                  <c:v>9.7053844902246805E-2</c:v>
                </c:pt>
                <c:pt idx="4">
                  <c:v>8.8270691517428085E-2</c:v>
                </c:pt>
                <c:pt idx="5">
                  <c:v>1.0539784061782458E-2</c:v>
                </c:pt>
                <c:pt idx="6">
                  <c:v>0.21573620501460966</c:v>
                </c:pt>
                <c:pt idx="7">
                  <c:v>4.0073137318235384E-2</c:v>
                </c:pt>
                <c:pt idx="8">
                  <c:v>2.9313774421832459E-2</c:v>
                </c:pt>
                <c:pt idx="9">
                  <c:v>2.2808751446201099E-2</c:v>
                </c:pt>
                <c:pt idx="10">
                  <c:v>8.6733639675084812E-3</c:v>
                </c:pt>
                <c:pt idx="11">
                  <c:v>0</c:v>
                </c:pt>
                <c:pt idx="12">
                  <c:v>4.7429028278021057E-3</c:v>
                </c:pt>
                <c:pt idx="13">
                  <c:v>1.8686158826201813E-2</c:v>
                </c:pt>
              </c:numCache>
            </c:numRef>
          </c:val>
          <c:extLst>
            <c:ext xmlns:c16="http://schemas.microsoft.com/office/drawing/2014/chart" uri="{C3380CC4-5D6E-409C-BE32-E72D297353CC}">
              <c16:uniqueId val="{00000001-C568-4B98-9E95-83301D45B05F}"/>
            </c:ext>
          </c:extLst>
        </c:ser>
        <c:ser>
          <c:idx val="2"/>
          <c:order val="2"/>
          <c:tx>
            <c:strRef>
              <c:f>'v3'!$T$2</c:f>
              <c:strCache>
                <c:ptCount val="1"/>
                <c:pt idx="0">
                  <c:v>protein</c:v>
                </c:pt>
              </c:strCache>
            </c:strRef>
          </c:tx>
          <c:spPr>
            <a:solidFill>
              <a:srgbClr val="00B0F0"/>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B-C568-4B98-9E95-83301D45B05F}"/>
              </c:ext>
            </c:extLst>
          </c:dPt>
          <c:cat>
            <c:strRef>
              <c:f>'v3'!$A$3:$A$16</c:f>
              <c:strCache>
                <c:ptCount val="14"/>
                <c:pt idx="0">
                  <c:v>Protein powder</c:v>
                </c:pt>
                <c:pt idx="1">
                  <c:v>Hemp</c:v>
                </c:pt>
                <c:pt idx="2">
                  <c:v>Walnut</c:v>
                </c:pt>
                <c:pt idx="3">
                  <c:v>Chia</c:v>
                </c:pt>
                <c:pt idx="4">
                  <c:v>Oaflakes</c:v>
                </c:pt>
                <c:pt idx="5">
                  <c:v>Lysin</c:v>
                </c:pt>
                <c:pt idx="6">
                  <c:v>Macadamia</c:v>
                </c:pt>
                <c:pt idx="7">
                  <c:v>Oatflour</c:v>
                </c:pt>
                <c:pt idx="8">
                  <c:v>Flax</c:v>
                </c:pt>
                <c:pt idx="9">
                  <c:v>Dadel</c:v>
                </c:pt>
                <c:pt idx="10">
                  <c:v>Cinnamon</c:v>
                </c:pt>
                <c:pt idx="11">
                  <c:v>Grape seed</c:v>
                </c:pt>
                <c:pt idx="12">
                  <c:v>Inulin</c:v>
                </c:pt>
                <c:pt idx="13">
                  <c:v>Lecithin</c:v>
                </c:pt>
              </c:strCache>
            </c:strRef>
          </c:cat>
          <c:val>
            <c:numRef>
              <c:f>'v3'!$T$3:$T$16</c:f>
              <c:numCache>
                <c:formatCode>0.0%</c:formatCode>
                <c:ptCount val="14"/>
                <c:pt idx="0">
                  <c:v>0.51708766716196142</c:v>
                </c:pt>
                <c:pt idx="1">
                  <c:v>0.15651312530955919</c:v>
                </c:pt>
                <c:pt idx="2">
                  <c:v>7.8751857355126298E-2</c:v>
                </c:pt>
                <c:pt idx="3">
                  <c:v>6.537890044576522E-2</c:v>
                </c:pt>
                <c:pt idx="4">
                  <c:v>5.3491827637444284E-2</c:v>
                </c:pt>
                <c:pt idx="5">
                  <c:v>3.9623576027736501E-2</c:v>
                </c:pt>
                <c:pt idx="6">
                  <c:v>3.8632986627043085E-2</c:v>
                </c:pt>
                <c:pt idx="7">
                  <c:v>2.7736503219415551E-2</c:v>
                </c:pt>
                <c:pt idx="8">
                  <c:v>1.8127786032689452E-2</c:v>
                </c:pt>
                <c:pt idx="9">
                  <c:v>2.674591381872214E-3</c:v>
                </c:pt>
                <c:pt idx="10">
                  <c:v>1.9811788013868251E-3</c:v>
                </c:pt>
                <c:pt idx="11">
                  <c:v>0</c:v>
                </c:pt>
                <c:pt idx="12">
                  <c:v>0</c:v>
                </c:pt>
                <c:pt idx="13">
                  <c:v>0</c:v>
                </c:pt>
              </c:numCache>
            </c:numRef>
          </c:val>
          <c:extLst>
            <c:ext xmlns:c16="http://schemas.microsoft.com/office/drawing/2014/chart" uri="{C3380CC4-5D6E-409C-BE32-E72D297353CC}">
              <c16:uniqueId val="{00000002-C568-4B98-9E95-83301D45B05F}"/>
            </c:ext>
          </c:extLst>
        </c:ser>
        <c:dLbls>
          <c:showLegendKey val="0"/>
          <c:showVal val="0"/>
          <c:showCatName val="0"/>
          <c:showSerName val="0"/>
          <c:showPercent val="0"/>
          <c:showBubbleSize val="0"/>
        </c:dLbls>
        <c:gapWidth val="219"/>
        <c:overlap val="-27"/>
        <c:axId val="1035746703"/>
        <c:axId val="1035747183"/>
        <c:extLst>
          <c:ext xmlns:c15="http://schemas.microsoft.com/office/drawing/2012/chart" uri="{02D57815-91ED-43cb-92C2-25804820EDAC}">
            <c15:filteredBarSeries>
              <c15:ser>
                <c:idx val="3"/>
                <c:order val="3"/>
                <c:tx>
                  <c:strRef>
                    <c:extLst>
                      <c:ext uri="{02D57815-91ED-43cb-92C2-25804820EDAC}">
                        <c15:formulaRef>
                          <c15:sqref>'v3'!$U$2</c15:sqref>
                        </c15:formulaRef>
                      </c:ext>
                    </c:extLst>
                    <c:strCache>
                      <c:ptCount val="1"/>
                      <c:pt idx="0">
                        <c:v>fat</c:v>
                      </c:pt>
                    </c:strCache>
                  </c:strRef>
                </c:tx>
                <c:spPr>
                  <a:solidFill>
                    <a:schemeClr val="accent4"/>
                  </a:solidFill>
                  <a:ln>
                    <a:noFill/>
                  </a:ln>
                  <a:effectLst/>
                </c:spPr>
                <c:invertIfNegative val="0"/>
                <c:cat>
                  <c:strRef>
                    <c:extLst>
                      <c:ext uri="{02D57815-91ED-43cb-92C2-25804820EDAC}">
                        <c15:formulaRef>
                          <c15:sqref>'v3'!$A$3:$A$16</c15:sqref>
                        </c15:formulaRef>
                      </c:ext>
                    </c:extLst>
                    <c:strCache>
                      <c:ptCount val="14"/>
                      <c:pt idx="0">
                        <c:v>Protein powder</c:v>
                      </c:pt>
                      <c:pt idx="1">
                        <c:v>Hemp</c:v>
                      </c:pt>
                      <c:pt idx="2">
                        <c:v>Walnut</c:v>
                      </c:pt>
                      <c:pt idx="3">
                        <c:v>Chia</c:v>
                      </c:pt>
                      <c:pt idx="4">
                        <c:v>Oaflakes</c:v>
                      </c:pt>
                      <c:pt idx="5">
                        <c:v>Lysin</c:v>
                      </c:pt>
                      <c:pt idx="6">
                        <c:v>Macadamia</c:v>
                      </c:pt>
                      <c:pt idx="7">
                        <c:v>Oatflour</c:v>
                      </c:pt>
                      <c:pt idx="8">
                        <c:v>Flax</c:v>
                      </c:pt>
                      <c:pt idx="9">
                        <c:v>Dadel</c:v>
                      </c:pt>
                      <c:pt idx="10">
                        <c:v>Cinnamon</c:v>
                      </c:pt>
                      <c:pt idx="11">
                        <c:v>Grape seed</c:v>
                      </c:pt>
                      <c:pt idx="12">
                        <c:v>Inulin</c:v>
                      </c:pt>
                      <c:pt idx="13">
                        <c:v>Lecithin</c:v>
                      </c:pt>
                    </c:strCache>
                  </c:strRef>
                </c:cat>
                <c:val>
                  <c:numRef>
                    <c:extLst>
                      <c:ext uri="{02D57815-91ED-43cb-92C2-25804820EDAC}">
                        <c15:formulaRef>
                          <c15:sqref>'v3'!$U$3:$U$16</c15:sqref>
                        </c15:formulaRef>
                      </c:ext>
                    </c:extLst>
                    <c:numCache>
                      <c:formatCode>0.0%</c:formatCode>
                      <c:ptCount val="14"/>
                      <c:pt idx="0">
                        <c:v>0</c:v>
                      </c:pt>
                      <c:pt idx="1">
                        <c:v>0.20198675496688742</c:v>
                      </c:pt>
                      <c:pt idx="2">
                        <c:v>0.28187086092715236</c:v>
                      </c:pt>
                      <c:pt idx="3">
                        <c:v>0.10165562913907286</c:v>
                      </c:pt>
                      <c:pt idx="4">
                        <c:v>2.1523178807947022E-2</c:v>
                      </c:pt>
                      <c:pt idx="5">
                        <c:v>0</c:v>
                      </c:pt>
                      <c:pt idx="6">
                        <c:v>0.31498344370860931</c:v>
                      </c:pt>
                      <c:pt idx="7">
                        <c:v>1.142384105960265E-2</c:v>
                      </c:pt>
                      <c:pt idx="8">
                        <c:v>3.493377483443709E-2</c:v>
                      </c:pt>
                      <c:pt idx="9">
                        <c:v>2.4834437086092715E-4</c:v>
                      </c:pt>
                      <c:pt idx="10">
                        <c:v>1.2417218543046358E-3</c:v>
                      </c:pt>
                      <c:pt idx="11">
                        <c:v>0</c:v>
                      </c:pt>
                      <c:pt idx="12">
                        <c:v>0</c:v>
                      </c:pt>
                      <c:pt idx="13">
                        <c:v>3.0132450331125833E-2</c:v>
                      </c:pt>
                    </c:numCache>
                  </c:numRef>
                </c:val>
                <c:extLst>
                  <c:ext xmlns:c16="http://schemas.microsoft.com/office/drawing/2014/chart" uri="{C3380CC4-5D6E-409C-BE32-E72D297353CC}">
                    <c16:uniqueId val="{00000007-C568-4B98-9E95-83301D45B05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'v3'!$V$2</c15:sqref>
                        </c15:formulaRef>
                      </c:ext>
                    </c:extLst>
                    <c:strCache>
                      <c:ptCount val="1"/>
                      <c:pt idx="0">
                        <c:v>carbs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'v3'!$A$3:$A$16</c15:sqref>
                        </c15:formulaRef>
                      </c:ext>
                    </c:extLst>
                    <c:strCache>
                      <c:ptCount val="14"/>
                      <c:pt idx="0">
                        <c:v>Protein powder</c:v>
                      </c:pt>
                      <c:pt idx="1">
                        <c:v>Hemp</c:v>
                      </c:pt>
                      <c:pt idx="2">
                        <c:v>Walnut</c:v>
                      </c:pt>
                      <c:pt idx="3">
                        <c:v>Chia</c:v>
                      </c:pt>
                      <c:pt idx="4">
                        <c:v>Oaflakes</c:v>
                      </c:pt>
                      <c:pt idx="5">
                        <c:v>Lysin</c:v>
                      </c:pt>
                      <c:pt idx="6">
                        <c:v>Macadamia</c:v>
                      </c:pt>
                      <c:pt idx="7">
                        <c:v>Oatflour</c:v>
                      </c:pt>
                      <c:pt idx="8">
                        <c:v>Flax</c:v>
                      </c:pt>
                      <c:pt idx="9">
                        <c:v>Dadel</c:v>
                      </c:pt>
                      <c:pt idx="10">
                        <c:v>Cinnamon</c:v>
                      </c:pt>
                      <c:pt idx="11">
                        <c:v>Grape seed</c:v>
                      </c:pt>
                      <c:pt idx="12">
                        <c:v>Inulin</c:v>
                      </c:pt>
                      <c:pt idx="13">
                        <c:v>Lecithin</c:v>
                      </c:pt>
                    </c:strCache>
                  </c:strRef>
                </c:cat>
                <c:val>
                  <c:numRef>
                    <c:extLst xmlns:c15="http://schemas.microsoft.com/office/drawing/2012/chart">
                      <c:ext xmlns:c15="http://schemas.microsoft.com/office/drawing/2012/chart" uri="{02D57815-91ED-43cb-92C2-25804820EDAC}">
                        <c15:formulaRef>
                          <c15:sqref>'v3'!$V$3:$V$16</c15:sqref>
                        </c15:formulaRef>
                      </c:ext>
                    </c:extLst>
                    <c:numCache>
                      <c:formatCode>0.0%</c:formatCode>
                      <c:ptCount val="14"/>
                      <c:pt idx="0">
                        <c:v>1.7441860465116282E-2</c:v>
                      </c:pt>
                      <c:pt idx="1">
                        <c:v>3.4156976744186059E-2</c:v>
                      </c:pt>
                      <c:pt idx="2">
                        <c:v>3.9244186046511642E-2</c:v>
                      </c:pt>
                      <c:pt idx="3">
                        <c:v>4.4767441860465128E-2</c:v>
                      </c:pt>
                      <c:pt idx="4">
                        <c:v>0.38662790697674432</c:v>
                      </c:pt>
                      <c:pt idx="5">
                        <c:v>0</c:v>
                      </c:pt>
                      <c:pt idx="6">
                        <c:v>9.7383720930232578E-2</c:v>
                      </c:pt>
                      <c:pt idx="7">
                        <c:v>0.16279069767441864</c:v>
                      </c:pt>
                      <c:pt idx="8">
                        <c:v>2.325581395348838E-3</c:v>
                      </c:pt>
                      <c:pt idx="9">
                        <c:v>0.16351744186046516</c:v>
                      </c:pt>
                      <c:pt idx="10">
                        <c:v>4.0697674418604661E-2</c:v>
                      </c:pt>
                      <c:pt idx="11">
                        <c:v>0</c:v>
                      </c:pt>
                      <c:pt idx="12">
                        <c:v>6.395348837209304E-3</c:v>
                      </c:pt>
                      <c:pt idx="13">
                        <c:v>4.6511627906976761E-3</c:v>
                      </c:pt>
                    </c:numCache>
                  </c:numRef>
                </c:val>
                <c:extLst xmlns:c15="http://schemas.microsoft.com/office/drawing/2012/chart">
                  <c:ext xmlns:c16="http://schemas.microsoft.com/office/drawing/2014/chart" uri="{C3380CC4-5D6E-409C-BE32-E72D297353CC}">
                    <c16:uniqueId val="{00000008-C568-4B98-9E95-83301D45B05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'v3'!$W$2</c15:sqref>
                        </c15:formulaRef>
                      </c:ext>
                    </c:extLst>
                    <c:strCache>
                      <c:ptCount val="1"/>
                      <c:pt idx="0">
                        <c:v>sugar</c:v>
                      </c:pt>
                    </c:strCache>
                  </c:strRef>
                </c:tx>
                <c:spPr>
                  <a:solidFill>
                    <a:srgbClr val="FFC000"/>
                  </a:solidFill>
                  <a:ln>
                    <a:noFill/>
                  </a:ln>
                  <a:effectLst/>
                </c:spPr>
                <c:invertIfNegative val="0"/>
                <c:cat>
                  <c:strRef>
                    <c:extLst xmlns:c15="http://schemas.microsoft.com/office/drawing/2012/chart">
                      <c:ext xmlns:c15="http://schemas.microsoft.com/office/drawing/2012/chart" uri="{02D57815-91ED-43cb-92C2-25804820EDAC}">
                        <c15:formulaRef>
                          <c15:sqref>'v3'!$A$3:$A$16</c15:sqref>
                        </c15:formulaRef>
                      </c:ext>
                    </c:extLst>
                    <c:strCache>
                      <c:ptCount val="14"/>
                      <c:pt idx="0">
                        <c:v>Protein powder</c:v>
                      </c:pt>
                      <c:pt idx="1">
                        <c:v>Hemp</c:v>
                      </c:pt>
                      <c:pt idx="2">
                        <c:v>Walnut</c:v>
                      </c:pt>
                      <c:pt idx="3">
                        <c:v>Chia</c:v>
                      </c:pt>
                      <c:pt idx="4">
                        <c:v>Oaflakes</c:v>
                      </c:pt>
                      <c:pt idx="5">
                        <c:v>Lysin</c:v>
                      </c:pt>
                      <c:pt idx="6">
                        <c:v>Macadamia</c:v>
                      </c:pt>
                      <c:pt idx="7">
                        <c:v>Oatflour</c:v>
                      </c:pt>
                      <c:pt idx="8">
                        <c:v>Flax</c:v>
                      </c:pt>
                      <c:pt idx="9">
                        <c:v>Dadel</c:v>
                      </c:pt>
                      <c:pt idx="10">
                        <c:v>Cinnamon</c:v>
                      </c:pt>
                      <c:pt idx="11">
                        <c:v>Grape seed</c:v>
                      </c:pt>
                      <c:pt idx="12">
                        <c:v>Inulin</c:v>
                      </c:pt>
                      <c:pt idx="13">
                        <c:v>Lecithin</c:v>
                      </c:pt>
                    </c:strCache>
                  </c:strRef>
                </c:cat>
                <c:val>
                  <c:numRef>
                    <c:extLst xmlns:c15="http://schemas.microsoft.com/office/drawing/2012/chart">
                      <c:ext xmlns:c15="http://schemas.microsoft.com/office/drawing/2012/chart" uri="{02D57815-91ED-43cb-92C2-25804820EDAC}">
                        <c15:formulaRef>
                          <c15:sqref>'v3'!$W$3:$W$16</c15:sqref>
                        </c15:formulaRef>
                      </c:ext>
                    </c:extLst>
                    <c:numCache>
                      <c:formatCode>0.0%</c:formatCode>
                      <c:ptCount val="14"/>
                      <c:pt idx="0">
                        <c:v>7.1132187314759926E-2</c:v>
                      </c:pt>
                      <c:pt idx="1">
                        <c:v>4.445761707172495E-2</c:v>
                      </c:pt>
                      <c:pt idx="2">
                        <c:v>8.59513930053349E-2</c:v>
                      </c:pt>
                      <c:pt idx="3">
                        <c:v>0</c:v>
                      </c:pt>
                      <c:pt idx="4">
                        <c:v>2.3710729104919975E-2</c:v>
                      </c:pt>
                      <c:pt idx="5">
                        <c:v>0</c:v>
                      </c:pt>
                      <c:pt idx="6">
                        <c:v>0.12151748666271486</c:v>
                      </c:pt>
                      <c:pt idx="7">
                        <c:v>1.5411973918197984E-2</c:v>
                      </c:pt>
                      <c:pt idx="8">
                        <c:v>8.8915234143449907E-3</c:v>
                      </c:pt>
                      <c:pt idx="9">
                        <c:v>0.58684054534676944</c:v>
                      </c:pt>
                      <c:pt idx="10">
                        <c:v>6.5204505038529929E-3</c:v>
                      </c:pt>
                      <c:pt idx="11">
                        <c:v>0</c:v>
                      </c:pt>
                      <c:pt idx="12">
                        <c:v>2.6081802015411971E-2</c:v>
                      </c:pt>
                      <c:pt idx="13">
                        <c:v>9.4842916419679898E-3</c:v>
                      </c:pt>
                    </c:numCache>
                  </c:numRef>
                </c:val>
                <c:extLst xmlns:c15="http://schemas.microsoft.com/office/drawing/2012/chart">
                  <c:ext xmlns:c16="http://schemas.microsoft.com/office/drawing/2014/chart" uri="{C3380CC4-5D6E-409C-BE32-E72D297353CC}">
                    <c16:uniqueId val="{00000009-C568-4B98-9E95-83301D45B05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'v3'!$X$2</c15:sqref>
                        </c15:formulaRef>
                      </c:ext>
                    </c:extLst>
                    <c:strCache>
                      <c:ptCount val="1"/>
                      <c:pt idx="0">
                        <c:v>fiber</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'v3'!$A$3:$A$16</c15:sqref>
                        </c15:formulaRef>
                      </c:ext>
                    </c:extLst>
                    <c:strCache>
                      <c:ptCount val="14"/>
                      <c:pt idx="0">
                        <c:v>Protein powder</c:v>
                      </c:pt>
                      <c:pt idx="1">
                        <c:v>Hemp</c:v>
                      </c:pt>
                      <c:pt idx="2">
                        <c:v>Walnut</c:v>
                      </c:pt>
                      <c:pt idx="3">
                        <c:v>Chia</c:v>
                      </c:pt>
                      <c:pt idx="4">
                        <c:v>Oaflakes</c:v>
                      </c:pt>
                      <c:pt idx="5">
                        <c:v>Lysin</c:v>
                      </c:pt>
                      <c:pt idx="6">
                        <c:v>Macadamia</c:v>
                      </c:pt>
                      <c:pt idx="7">
                        <c:v>Oatflour</c:v>
                      </c:pt>
                      <c:pt idx="8">
                        <c:v>Flax</c:v>
                      </c:pt>
                      <c:pt idx="9">
                        <c:v>Dadel</c:v>
                      </c:pt>
                      <c:pt idx="10">
                        <c:v>Cinnamon</c:v>
                      </c:pt>
                      <c:pt idx="11">
                        <c:v>Grape seed</c:v>
                      </c:pt>
                      <c:pt idx="12">
                        <c:v>Inulin</c:v>
                      </c:pt>
                      <c:pt idx="13">
                        <c:v>Lecithin</c:v>
                      </c:pt>
                    </c:strCache>
                  </c:strRef>
                </c:cat>
                <c:val>
                  <c:numRef>
                    <c:extLst xmlns:c15="http://schemas.microsoft.com/office/drawing/2012/chart">
                      <c:ext xmlns:c15="http://schemas.microsoft.com/office/drawing/2012/chart" uri="{02D57815-91ED-43cb-92C2-25804820EDAC}">
                        <c15:formulaRef>
                          <c15:sqref>'v3'!$X$3:$X$16</c15:sqref>
                        </c15:formulaRef>
                      </c:ext>
                    </c:extLst>
                    <c:numCache>
                      <c:formatCode>0.0%</c:formatCode>
                      <c:ptCount val="14"/>
                      <c:pt idx="0">
                        <c:v>0</c:v>
                      </c:pt>
                      <c:pt idx="1">
                        <c:v>5.1347881899871634E-2</c:v>
                      </c:pt>
                      <c:pt idx="2">
                        <c:v>0.10141206675224648</c:v>
                      </c:pt>
                      <c:pt idx="3">
                        <c:v>0.35327342747111684</c:v>
                      </c:pt>
                      <c:pt idx="4">
                        <c:v>0.12323491655969192</c:v>
                      </c:pt>
                      <c:pt idx="5">
                        <c:v>0</c:v>
                      </c:pt>
                      <c:pt idx="6">
                        <c:v>0.10269576379974327</c:v>
                      </c:pt>
                      <c:pt idx="7">
                        <c:v>5.1347881899871634E-2</c:v>
                      </c:pt>
                      <c:pt idx="8">
                        <c:v>7.0089858793324786E-2</c:v>
                      </c:pt>
                      <c:pt idx="9">
                        <c:v>2.6957637997432608E-2</c:v>
                      </c:pt>
                      <c:pt idx="10">
                        <c:v>3.1322207958921697E-2</c:v>
                      </c:pt>
                      <c:pt idx="11">
                        <c:v>0</c:v>
                      </c:pt>
                      <c:pt idx="12">
                        <c:v>8.831835686777921E-2</c:v>
                      </c:pt>
                      <c:pt idx="13">
                        <c:v>0</c:v>
                      </c:pt>
                    </c:numCache>
                  </c:numRef>
                </c:val>
                <c:extLst xmlns:c15="http://schemas.microsoft.com/office/drawing/2012/chart">
                  <c:ext xmlns:c16="http://schemas.microsoft.com/office/drawing/2014/chart" uri="{C3380CC4-5D6E-409C-BE32-E72D297353CC}">
                    <c16:uniqueId val="{0000000A-C568-4B98-9E95-83301D45B05F}"/>
                  </c:ext>
                </c:extLst>
              </c15:ser>
            </c15:filteredBarSeries>
          </c:ext>
        </c:extLst>
      </c:barChart>
      <c:catAx>
        <c:axId val="103574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35747183"/>
        <c:crosses val="autoZero"/>
        <c:auto val="1"/>
        <c:lblAlgn val="ctr"/>
        <c:lblOffset val="100"/>
        <c:noMultiLvlLbl val="0"/>
      </c:catAx>
      <c:valAx>
        <c:axId val="103574718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35746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38</xdr:col>
      <xdr:colOff>568324</xdr:colOff>
      <xdr:row>0</xdr:row>
      <xdr:rowOff>107950</xdr:rowOff>
    </xdr:from>
    <xdr:to>
      <xdr:col>50</xdr:col>
      <xdr:colOff>120649</xdr:colOff>
      <xdr:row>20</xdr:row>
      <xdr:rowOff>76199</xdr:rowOff>
    </xdr:to>
    <xdr:graphicFrame macro="">
      <xdr:nvGraphicFramePr>
        <xdr:cNvPr id="2" name="Chart 1">
          <a:extLst>
            <a:ext uri="{FF2B5EF4-FFF2-40B4-BE49-F238E27FC236}">
              <a16:creationId xmlns:a16="http://schemas.microsoft.com/office/drawing/2014/main" id="{8343F3B1-8E2C-4E46-9CBB-0C7E66BF6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568324</xdr:colOff>
      <xdr:row>0</xdr:row>
      <xdr:rowOff>107950</xdr:rowOff>
    </xdr:from>
    <xdr:to>
      <xdr:col>50</xdr:col>
      <xdr:colOff>120649</xdr:colOff>
      <xdr:row>20</xdr:row>
      <xdr:rowOff>76199</xdr:rowOff>
    </xdr:to>
    <xdr:graphicFrame macro="">
      <xdr:nvGraphicFramePr>
        <xdr:cNvPr id="2" name="Chart 1">
          <a:extLst>
            <a:ext uri="{FF2B5EF4-FFF2-40B4-BE49-F238E27FC236}">
              <a16:creationId xmlns:a16="http://schemas.microsoft.com/office/drawing/2014/main" id="{B9A5EE9B-8C4B-4665-908A-699F34263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38</xdr:col>
      <xdr:colOff>568324</xdr:colOff>
      <xdr:row>0</xdr:row>
      <xdr:rowOff>107950</xdr:rowOff>
    </xdr:from>
    <xdr:to>
      <xdr:col>50</xdr:col>
      <xdr:colOff>120649</xdr:colOff>
      <xdr:row>20</xdr:row>
      <xdr:rowOff>76199</xdr:rowOff>
    </xdr:to>
    <xdr:graphicFrame macro="">
      <xdr:nvGraphicFramePr>
        <xdr:cNvPr id="2" name="Chart 1">
          <a:extLst>
            <a:ext uri="{FF2B5EF4-FFF2-40B4-BE49-F238E27FC236}">
              <a16:creationId xmlns:a16="http://schemas.microsoft.com/office/drawing/2014/main" id="{0632FA84-F5FA-41FA-B063-F937FCE8E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155574</xdr:colOff>
      <xdr:row>16</xdr:row>
      <xdr:rowOff>111124</xdr:rowOff>
    </xdr:from>
    <xdr:to>
      <xdr:col>25</xdr:col>
      <xdr:colOff>761999</xdr:colOff>
      <xdr:row>41</xdr:row>
      <xdr:rowOff>19049</xdr:rowOff>
    </xdr:to>
    <xdr:graphicFrame macro="">
      <xdr:nvGraphicFramePr>
        <xdr:cNvPr id="3" name="Chart 2">
          <a:extLst>
            <a:ext uri="{FF2B5EF4-FFF2-40B4-BE49-F238E27FC236}">
              <a16:creationId xmlns:a16="http://schemas.microsoft.com/office/drawing/2014/main" id="{4A8FB45D-3269-9A91-D16F-7DF8B1082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chweigkofler, F. (Felix)" id="{65186441-A979-4575-BE7A-99BCE82DFA9E}" userId="S::f.schweigkofler@uu.nl::4c44dc7e-7f9f-4d3f-ac16-e0bc1ca6e49a"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E2" dT="2024-11-11T13:48:38.30" personId="{65186441-A979-4575-BE7A-99BCE82DFA9E}" id="{40340525-F5BF-4A3A-9590-929513965DC4}">
    <text>https://blueprint.bryanjohnson.com/products/nutty-pudding-protein-mix
 https://blueprint.bryanjohnson.com/products/nutty-pudding-fruit-and-nut-mix</text>
    <extLst>
      <x:ext xmlns:xltc2="http://schemas.microsoft.com/office/spreadsheetml/2020/threadedcomments2" uri="{F7C98A9C-CBB3-438F-8F68-D28B6AF4A901}">
        <xltc2:checksum>1930295403</xltc2:checksum>
        <xltc2:hyperlink startIndex="0" length="69" url="https://blueprint.bryanjohnson.com/products/nutty-pudding-protein-mix"/>
        <xltc2:hyperlink startIndex="71" length="75" url="https://blueprint.bryanjohnson.com/products/nutty-pudding-fruit-and-nut-mix"/>
      </x:ext>
    </extLst>
  </threadedComment>
  <threadedComment ref="M3" dT="2024-12-29T12:33:22.55" personId="{65186441-A979-4575-BE7A-99BCE82DFA9E}" id="{0C90286B-656A-4F6E-A026-1BC5E1023E6E}">
    <text>Non-sugar, non-fiber carbs</text>
  </threadedComment>
  <threadedComment ref="AE35" dT="2024-11-11T13:48:38.30" personId="{65186441-A979-4575-BE7A-99BCE82DFA9E}" id="{6ADE4F21-22EA-4BE8-9F1B-554531676D10}">
    <text>https://blueprint.bryanjohnson.com/products/nutty-pudding-protein-mix
 https://blueprint.bryanjohnson.com/products/nutty-pudding-fruit-and-nut-mix</text>
    <extLst>
      <x:ext xmlns:xltc2="http://schemas.microsoft.com/office/spreadsheetml/2020/threadedcomments2" uri="{F7C98A9C-CBB3-438F-8F68-D28B6AF4A901}">
        <xltc2:checksum>1930295403</xltc2:checksum>
        <xltc2:hyperlink startIndex="0" length="69" url="https://blueprint.bryanjohnson.com/products/nutty-pudding-protein-mix"/>
        <xltc2:hyperlink startIndex="71" length="75" url="https://blueprint.bryanjohnson.com/products/nutty-pudding-fruit-and-nut-mix"/>
      </x:ext>
    </extLst>
  </threadedComment>
  <threadedComment ref="M36" dT="2024-12-29T12:33:22.55" personId="{65186441-A979-4575-BE7A-99BCE82DFA9E}" id="{E4D3A6F5-863C-4769-A5D2-16F285F304F6}">
    <text>Non-sugar, non-fiber carbs</text>
  </threadedComment>
</ThreadedComments>
</file>

<file path=xl/threadedComments/threadedComment2.xml><?xml version="1.0" encoding="utf-8"?>
<ThreadedComments xmlns="http://schemas.microsoft.com/office/spreadsheetml/2018/threadedcomments" xmlns:x="http://schemas.openxmlformats.org/spreadsheetml/2006/main">
  <threadedComment ref="AE2" dT="2024-11-11T13:48:38.30" personId="{65186441-A979-4575-BE7A-99BCE82DFA9E}" id="{F56AF927-A21F-4225-AC31-431CC9D4ED38}">
    <text>https://blueprint.bryanjohnson.com/products/nutty-pudding-protein-mix
 https://blueprint.bryanjohnson.com/products/nutty-pudding-fruit-and-nut-mix</text>
    <extLst>
      <x:ext xmlns:xltc2="http://schemas.microsoft.com/office/spreadsheetml/2020/threadedcomments2" uri="{F7C98A9C-CBB3-438F-8F68-D28B6AF4A901}">
        <xltc2:checksum>1930295403</xltc2:checksum>
        <xltc2:hyperlink startIndex="0" length="69" url="https://blueprint.bryanjohnson.com/products/nutty-pudding-protein-mix"/>
        <xltc2:hyperlink startIndex="71" length="75" url="https://blueprint.bryanjohnson.com/products/nutty-pudding-fruit-and-nut-mix"/>
      </x:ext>
    </extLst>
  </threadedComment>
  <threadedComment ref="M3" dT="2024-12-29T12:33:22.55" personId="{65186441-A979-4575-BE7A-99BCE82DFA9E}" id="{12F71E77-9644-4A1A-8345-C9ECAA292ADA}">
    <text>Non-sugar, non-fiber carbs</text>
  </threadedComment>
</ThreadedComments>
</file>

<file path=xl/threadedComments/threadedComment3.xml><?xml version="1.0" encoding="utf-8"?>
<ThreadedComments xmlns="http://schemas.microsoft.com/office/spreadsheetml/2018/threadedcomments" xmlns:x="http://schemas.openxmlformats.org/spreadsheetml/2006/main">
  <threadedComment ref="D1" dT="2024-11-11T13:43:33.91" personId="{65186441-A979-4575-BE7A-99BCE82DFA9E}" id="{88FB50BE-99F1-448F-ABA9-A35DF61844C8}">
    <text>1: not relevant
2: relevant
3: important</text>
  </threadedComment>
  <threadedComment ref="G1" dT="2024-11-11T13:48:38.30" personId="{65186441-A979-4575-BE7A-99BCE82DFA9E}" id="{EAE824E0-B3BA-4C40-A691-411FAD2A723C}">
    <text>https://blueprint.bryanjohnson.com/products/nutty-pudding-protein-mix
 https://blueprint.bryanjohnson.com/products/nutty-pudding-fruit-and-nut-mix</text>
    <extLst>
      <x:ext xmlns:xltc2="http://schemas.microsoft.com/office/spreadsheetml/2020/threadedcomments2" uri="{F7C98A9C-CBB3-438F-8F68-D28B6AF4A901}">
        <xltc2:checksum>1930295403</xltc2:checksum>
        <xltc2:hyperlink startIndex="0" length="69" url="https://blueprint.bryanjohnson.com/products/nutty-pudding-protein-mix"/>
        <xltc2:hyperlink startIndex="71" length="75" url="https://blueprint.bryanjohnson.com/products/nutty-pudding-fruit-and-nut-mix"/>
      </x:ext>
    </extLst>
  </threadedComment>
  <threadedComment ref="L1" dT="2024-11-11T13:47:31.55" personId="{65186441-A979-4575-BE7A-99BCE82DFA9E}" id="{09A583B2-F175-4828-8F12-993A73517E84}">
    <text>Exact values can very per batch</text>
  </threadedComment>
  <threadedComment ref="H2" dT="2024-11-11T13:46:07.23" personId="{65186441-A979-4575-BE7A-99BCE82DFA9E}" id="{B1A35DBA-5324-42A4-92A3-9C966BE9C91F}">
    <text>All ingredients are in themselves healthy but good dosages vary per individual. Check the attached word document for more details.</text>
  </threadedComment>
  <threadedComment ref="L2" dT="2024-11-11T13:46:59.43" personId="{65186441-A979-4575-BE7A-99BCE82DFA9E}" id="{6172B586-42A9-46DF-91E7-66DCF6C95C2C}">
    <text>Prices are from autumn 2024, prices also depend on package size</text>
  </threadedComment>
  <threadedComment ref="P2" dT="2024-12-29T12:33:22.55" personId="{65186441-A979-4575-BE7A-99BCE82DFA9E}" id="{6DC32247-1724-4C49-8656-31C64A9763BA}">
    <text>Non-sugar, non-fiber carbs</text>
  </threadedComment>
  <threadedComment ref="L32" dT="2024-11-11T13:47:31.55" personId="{65186441-A979-4575-BE7A-99BCE82DFA9E}" id="{419997EB-C98B-43E8-8BFE-713FA06748AF}">
    <text>Exact values can very per batch</text>
  </threadedComment>
  <threadedComment ref="L45" dT="2024-11-11T13:47:31.55" personId="{65186441-A979-4575-BE7A-99BCE82DFA9E}" id="{5B18FFFA-4172-4E75-AA5F-4FA8BCD8FCA9}">
    <text>Exact values can very per batch</text>
  </threadedComment>
  <threadedComment ref="L56" dT="2024-11-11T13:47:31.55" personId="{65186441-A979-4575-BE7A-99BCE82DFA9E}" id="{69040112-FEC2-45BB-8972-3C09143AAA16}">
    <text>Exact values can very per batch</text>
  </threadedComment>
  <threadedComment ref="L67" dT="2024-11-11T13:47:31.55" personId="{65186441-A979-4575-BE7A-99BCE82DFA9E}" id="{A4BDB13C-DF4E-4DD1-87EF-DE0C0F87D732}">
    <text>Exact values can very per batch</text>
  </threadedComment>
  <threadedComment ref="L80" dT="2024-11-11T13:47:31.55" personId="{65186441-A979-4575-BE7A-99BCE82DFA9E}" id="{1CC5781F-5BA1-4C7D-9A16-8B39CE65644E}">
    <text>Exact values can very per batch</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1-11T13:43:33.91" personId="{65186441-A979-4575-BE7A-99BCE82DFA9E}" id="{C4609592-1A96-48DB-AB95-2D285A7C864E}">
    <text>1: not relevant
2: relevant
3: important</text>
  </threadedComment>
  <threadedComment ref="G1" dT="2024-11-11T13:48:38.30" personId="{65186441-A979-4575-BE7A-99BCE82DFA9E}" id="{F11E2A66-8F3C-4DAD-8A80-95EE4BE83845}">
    <text>https://blueprint.bryanjohnson.com/products/nutty-pudding-protein-mix
 https://blueprint.bryanjohnson.com/products/nutty-pudding-fruit-and-nut-mix</text>
    <extLst>
      <x:ext xmlns:xltc2="http://schemas.microsoft.com/office/spreadsheetml/2020/threadedcomments2" uri="{F7C98A9C-CBB3-438F-8F68-D28B6AF4A901}">
        <xltc2:checksum>1930295403</xltc2:checksum>
        <xltc2:hyperlink startIndex="0" length="69" url="https://blueprint.bryanjohnson.com/products/nutty-pudding-protein-mix"/>
        <xltc2:hyperlink startIndex="71" length="75" url="https://blueprint.bryanjohnson.com/products/nutty-pudding-fruit-and-nut-mix"/>
      </x:ext>
    </extLst>
  </threadedComment>
  <threadedComment ref="L1" dT="2024-11-11T13:47:31.55" personId="{65186441-A979-4575-BE7A-99BCE82DFA9E}" id="{F253FDD9-7A2D-4EA5-ACD6-B206AC29D160}">
    <text>Exact values can very per batch</text>
  </threadedComment>
  <threadedComment ref="H2" dT="2024-11-11T13:46:07.23" personId="{65186441-A979-4575-BE7A-99BCE82DFA9E}" id="{28FF5E2C-B5CF-4CDA-A51B-03D8EA518084}">
    <text>All ingredients are in themselves healthy but good dosages vary per individual. Check the attached word document for more details.</text>
  </threadedComment>
  <threadedComment ref="L2" dT="2024-11-11T13:46:59.43" personId="{65186441-A979-4575-BE7A-99BCE82DFA9E}" id="{891D31CE-28E3-4A46-B349-CFF758F1991F}">
    <text>Prices are from autumn 2024, prices also depend on package size</text>
  </threadedComment>
  <threadedComment ref="P2" dT="2024-12-29T12:33:22.55" personId="{65186441-A979-4575-BE7A-99BCE82DFA9E}" id="{287C8DD9-8ADD-479E-95AE-8FA53DF293E8}">
    <text>Non-sugar, non-fiber carbs</text>
  </threadedComment>
  <threadedComment ref="L32" dT="2024-11-11T13:47:31.55" personId="{65186441-A979-4575-BE7A-99BCE82DFA9E}" id="{7DBCB81A-9BC1-4878-912E-3573EE01DBA6}">
    <text>Exact values can very per batch</text>
  </threadedComment>
  <threadedComment ref="L45" dT="2024-11-11T13:47:31.55" personId="{65186441-A979-4575-BE7A-99BCE82DFA9E}" id="{6174D5B3-D824-4A54-9EC8-D7C95AA4D8F9}">
    <text>Exact values can very per batch</text>
  </threadedComment>
  <threadedComment ref="L56" dT="2024-11-11T13:47:31.55" personId="{65186441-A979-4575-BE7A-99BCE82DFA9E}" id="{1CF4D270-6610-4FF8-A743-F8566EEDF026}">
    <text>Exact values can very per batch</text>
  </threadedComment>
  <threadedComment ref="L67" dT="2024-11-11T13:47:31.55" personId="{65186441-A979-4575-BE7A-99BCE82DFA9E}" id="{AF103EFA-03BB-4F9C-AD16-4F2BE9B1607F}">
    <text>Exact values can very per batch</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1-11T13:43:33.91" personId="{65186441-A979-4575-BE7A-99BCE82DFA9E}" id="{5310F7FF-3B99-4DE2-A3B7-A8E29FDA5ADB}">
    <text>1: not relevant
2: relevant
3: important</text>
  </threadedComment>
  <threadedComment ref="G1" dT="2024-11-11T13:48:38.30" personId="{65186441-A979-4575-BE7A-99BCE82DFA9E}" id="{D32E5E0F-0662-4FF8-894B-FF5AAD23E630}">
    <text>https://blueprint.bryanjohnson.com/products/nutty-pudding-protein-mix
 https://blueprint.bryanjohnson.com/products/nutty-pudding-fruit-and-nut-mix</text>
    <extLst>
      <x:ext xmlns:xltc2="http://schemas.microsoft.com/office/spreadsheetml/2020/threadedcomments2" uri="{F7C98A9C-CBB3-438F-8F68-D28B6AF4A901}">
        <xltc2:checksum>1930295403</xltc2:checksum>
        <xltc2:hyperlink startIndex="0" length="69" url="https://blueprint.bryanjohnson.com/products/nutty-pudding-protein-mix"/>
        <xltc2:hyperlink startIndex="71" length="75" url="https://blueprint.bryanjohnson.com/products/nutty-pudding-fruit-and-nut-mix"/>
      </x:ext>
    </extLst>
  </threadedComment>
  <threadedComment ref="L1" dT="2024-11-11T13:47:31.55" personId="{65186441-A979-4575-BE7A-99BCE82DFA9E}" id="{AD50013C-6C30-4E37-AD51-3D668061CFB7}">
    <text>Exact values can very per batch</text>
  </threadedComment>
  <threadedComment ref="H2" dT="2024-11-11T13:46:07.23" personId="{65186441-A979-4575-BE7A-99BCE82DFA9E}" id="{30B46AD8-560C-4052-ACE8-445824750CF1}">
    <text>All ingredients are in themselves healthy but good dosages vary per individual. Check the attached word document for more details.</text>
  </threadedComment>
  <threadedComment ref="L2" dT="2024-11-11T13:46:59.43" personId="{65186441-A979-4575-BE7A-99BCE82DFA9E}" id="{AF731AAC-CC67-434D-87C2-BF53E94960DF}">
    <text>Prices are from autumn 2024, prices also depend on package size</text>
  </threadedComment>
</ThreadedComments>
</file>

<file path=xl/threadedComments/threadedComment6.xml><?xml version="1.0" encoding="utf-8"?>
<ThreadedComments xmlns="http://schemas.microsoft.com/office/spreadsheetml/2018/threadedcomments" xmlns:x="http://schemas.openxmlformats.org/spreadsheetml/2006/main">
  <threadedComment ref="D1" dT="2024-11-11T13:47:31.55" personId="{65186441-A979-4575-BE7A-99BCE82DFA9E}" id="{D46C0162-2FA0-455C-A2E7-DF078ADA62D5}">
    <text>Exact values can very per batch</text>
  </threadedComment>
  <threadedComment ref="AA1" dT="2024-11-11T13:46:07.23" personId="{65186441-A979-4575-BE7A-99BCE82DFA9E}" id="{B54F4B38-439E-422D-AF63-8D85C9E04DD8}">
    <text>All ingredients are in themselves good to eat, but make sure your digestion can deal with the amount of fiber and cyanide. Check online what your max should be. Raw out flour can contain bacteria, but it is less of a concern than bacteria in wheat, and with this small quantity there should be no issue anyways.</text>
  </threadedComment>
  <threadedComment ref="AB1" dT="2024-11-11T13:43:33.91" personId="{65186441-A979-4575-BE7A-99BCE82DFA9E}" id="{7397306E-D83B-4AC9-9571-0422057375CA}">
    <text>0: ingredient is even detrimental
3: main reason for using this ingredient</text>
  </threadedComment>
  <threadedComment ref="AF1" dT="2024-11-11T13:48:38.30" personId="{65186441-A979-4575-BE7A-99BCE82DFA9E}" id="{A3A30ED0-7BF9-44D2-993D-2A3B100B1303}">
    <text>https://blueprint.bryanjohnson.com/products/nutty-pudding-protein-mix
 https://blueprint.bryanjohnson.com/products/nutty-pudding-fruit-and-nut-mix</text>
    <extLst>
      <x:ext xmlns:xltc2="http://schemas.microsoft.com/office/spreadsheetml/2020/threadedcomments2" uri="{F7C98A9C-CBB3-438F-8F68-D28B6AF4A901}">
        <xltc2:checksum>1930295403</xltc2:checksum>
        <xltc2:hyperlink startIndex="0" length="69" url="https://blueprint.bryanjohnson.com/products/nutty-pudding-protein-mix"/>
        <xltc2:hyperlink startIndex="71" length="75" url="https://blueprint.bryanjohnson.com/products/nutty-pudding-fruit-and-nut-mix"/>
      </x:ext>
    </extLst>
  </threadedComment>
  <threadedComment ref="D2" dT="2024-11-11T13:46:59.43" personId="{65186441-A979-4575-BE7A-99BCE82DFA9E}" id="{CEBE026F-976C-43E9-AD9C-1DACD4902738}">
    <text>Prices are from autumn 2024, prices also depend on package size</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www.ah.nl/producten/product/wi4180/ah-aubergine" TargetMode="External"/><Relationship Id="rId21" Type="http://schemas.openxmlformats.org/officeDocument/2006/relationships/hyperlink" Target="https://www.ah.nl/producten/product/wi198150/tahin-sesampasta" TargetMode="External"/><Relationship Id="rId42" Type="http://schemas.openxmlformats.org/officeDocument/2006/relationships/hyperlink" Target="https://www.ah.nl/producten/product/wi4180/ah-aubergine" TargetMode="External"/><Relationship Id="rId47" Type="http://schemas.openxmlformats.org/officeDocument/2006/relationships/hyperlink" Target="https://www.ah.nl/producten/product/wi445512/ah-zakje-met-mangostukjes" TargetMode="External"/><Relationship Id="rId63" Type="http://schemas.openxmlformats.org/officeDocument/2006/relationships/hyperlink" Target="https://www.ah.nl/producten/product/wi376521/ah-zakje-met-blauwe-bessen" TargetMode="External"/><Relationship Id="rId68" Type="http://schemas.openxmlformats.org/officeDocument/2006/relationships/hyperlink" Target="https://www.denotenshop.nl/cacao-nibs-raw.html" TargetMode="External"/><Relationship Id="rId16" Type="http://schemas.openxmlformats.org/officeDocument/2006/relationships/hyperlink" Target="https://www.denotenshop.nl/fijne-kokosrasp.html" TargetMode="External"/><Relationship Id="rId11" Type="http://schemas.openxmlformats.org/officeDocument/2006/relationships/hyperlink" Target="https://www.denotenshop.nl/kaneel-gemalenceylon.html" TargetMode="External"/><Relationship Id="rId24" Type="http://schemas.openxmlformats.org/officeDocument/2006/relationships/hyperlink" Target="https://www.ah.nl/producten/product/wi171425/ah-prei" TargetMode="External"/><Relationship Id="rId32" Type="http://schemas.openxmlformats.org/officeDocument/2006/relationships/hyperlink" Target="https://www.amazon.nl/NKD-Living-Stevia-Zoetstof-korrels/dp/B0BRBNWHTG/" TargetMode="External"/><Relationship Id="rId37" Type="http://schemas.openxmlformats.org/officeDocument/2006/relationships/hyperlink" Target="https://www.ah.nl/producten/product/wi4180/ah-aubergine" TargetMode="External"/><Relationship Id="rId40" Type="http://schemas.openxmlformats.org/officeDocument/2006/relationships/hyperlink" Target="https://www.ah.nl/producten/product/wi234848/mutti-polpa-fijne-tomatenpulp" TargetMode="External"/><Relationship Id="rId45" Type="http://schemas.openxmlformats.org/officeDocument/2006/relationships/hyperlink" Target="https://www.denotenshop.nl/havermout.html" TargetMode="External"/><Relationship Id="rId53" Type="http://schemas.openxmlformats.org/officeDocument/2006/relationships/hyperlink" Target="https://www.ah.nl/producten/product/wi198150/tahin-sesampasta" TargetMode="External"/><Relationship Id="rId58" Type="http://schemas.openxmlformats.org/officeDocument/2006/relationships/hyperlink" Target="https://www.amazon.nl/Zonnebloemlecithine-poeder-Sunflower-Lecithin-250/dp/B08FJ76RXR/" TargetMode="External"/><Relationship Id="rId66" Type="http://schemas.openxmlformats.org/officeDocument/2006/relationships/hyperlink" Target="https://www.extraktmanufaktur.de/granatapfel" TargetMode="External"/><Relationship Id="rId74" Type="http://schemas.openxmlformats.org/officeDocument/2006/relationships/hyperlink" Target="https://www.denotenshop.nl/havermout.html" TargetMode="External"/><Relationship Id="rId79" Type="http://schemas.openxmlformats.org/officeDocument/2006/relationships/comments" Target="../comments1.xml"/><Relationship Id="rId5" Type="http://schemas.openxmlformats.org/officeDocument/2006/relationships/hyperlink" Target="https://www.amazon.nl/Inuline-poeder-prebiotische-vezel-chicory/dp/B07QJ63P6V" TargetMode="External"/><Relationship Id="rId61" Type="http://schemas.openxmlformats.org/officeDocument/2006/relationships/hyperlink" Target="https://www.extraktmanufaktur.de/astaxanthin" TargetMode="External"/><Relationship Id="rId19" Type="http://schemas.openxmlformats.org/officeDocument/2006/relationships/hyperlink" Target="https://www.denotenshop.nl/quinoa.html" TargetMode="External"/><Relationship Id="rId14" Type="http://schemas.openxmlformats.org/officeDocument/2006/relationships/hyperlink" Target="https://www.ah.nl/producten/product/wi510243/ah-terra-plantaardige-soja-gurt-ongezoet" TargetMode="External"/><Relationship Id="rId22" Type="http://schemas.openxmlformats.org/officeDocument/2006/relationships/hyperlink" Target="https://www.ah.nl/producten/product/wi462469/ah-griekse-feta" TargetMode="External"/><Relationship Id="rId27" Type="http://schemas.openxmlformats.org/officeDocument/2006/relationships/hyperlink" Target="https://www.ah.nl/producten/product/wi67842/ah-witte-champignons" TargetMode="External"/><Relationship Id="rId30" Type="http://schemas.openxmlformats.org/officeDocument/2006/relationships/hyperlink" Target="https://www.orientalwebshop.nl/en/sawat-d-rice-berry-black-cargo-rice-1kg" TargetMode="External"/><Relationship Id="rId35" Type="http://schemas.openxmlformats.org/officeDocument/2006/relationships/hyperlink" Target="https://www.ah.nl/producten/product/wi171425/ah-prei" TargetMode="External"/><Relationship Id="rId43" Type="http://schemas.openxmlformats.org/officeDocument/2006/relationships/hyperlink" Target="https://www.ah.nl/producten/product/wi67842/ah-witte-champignons" TargetMode="External"/><Relationship Id="rId48" Type="http://schemas.openxmlformats.org/officeDocument/2006/relationships/hyperlink" Target="https://www.ah.nl/producten/product/wi565765/ah-terra-plantaardige-sojadrink-ongezoet" TargetMode="External"/><Relationship Id="rId56" Type="http://schemas.openxmlformats.org/officeDocument/2006/relationships/hyperlink" Target="https://www.amazon.nl/Inuline-poeder-prebiotische-vezel-chicory/dp/B07QJ63P6V" TargetMode="External"/><Relationship Id="rId64" Type="http://schemas.openxmlformats.org/officeDocument/2006/relationships/hyperlink" Target="https://www.denotenshop.nl/pecannoten-raw.html" TargetMode="External"/><Relationship Id="rId69" Type="http://schemas.openxmlformats.org/officeDocument/2006/relationships/hyperlink" Target="https://www.amazon.nl/-/en/Saporepuro-VANILLIN-100g-vanillin-desserts/dp/B07V6HSWML" TargetMode="External"/><Relationship Id="rId77" Type="http://schemas.openxmlformats.org/officeDocument/2006/relationships/printerSettings" Target="../printerSettings/printerSettings1.bin"/><Relationship Id="rId8" Type="http://schemas.openxmlformats.org/officeDocument/2006/relationships/hyperlink" Target="https://www.denotenshop.nl/walnoten-stukjes-gepeld-notenshop.html" TargetMode="External"/><Relationship Id="rId51" Type="http://schemas.openxmlformats.org/officeDocument/2006/relationships/hyperlink" Target="https://www.denotenshop.nl/hennepzaad-gepeld.html" TargetMode="External"/><Relationship Id="rId72" Type="http://schemas.openxmlformats.org/officeDocument/2006/relationships/hyperlink" Target="https://www.denotenshop.nl/fijne-kokosrasp.html" TargetMode="External"/><Relationship Id="rId80" Type="http://schemas.microsoft.com/office/2017/10/relationships/threadedComment" Target="../threadedComments/threadedComment1.xml"/><Relationship Id="rId3" Type="http://schemas.openxmlformats.org/officeDocument/2006/relationships/hyperlink" Target="https://www.denotenshop.nl/lijnzaad-gebroken.html" TargetMode="External"/><Relationship Id="rId12" Type="http://schemas.openxmlformats.org/officeDocument/2006/relationships/hyperlink" Target="https://www.ah.nl/producten/product/wi376521/ah-zakje-met-blauwe-bessen" TargetMode="External"/><Relationship Id="rId17" Type="http://schemas.openxmlformats.org/officeDocument/2006/relationships/hyperlink" Target="https://www.denotenshop.nl/paranoten-raw.html" TargetMode="External"/><Relationship Id="rId25" Type="http://schemas.openxmlformats.org/officeDocument/2006/relationships/hyperlink" Target="https://www.ah.nl/producten/product/wi4178/ah-bleekselderij" TargetMode="External"/><Relationship Id="rId33" Type="http://schemas.openxmlformats.org/officeDocument/2006/relationships/hyperlink" Target="https://www.ah.nl/producten/product/wi377126/ah-knoflook" TargetMode="External"/><Relationship Id="rId38" Type="http://schemas.openxmlformats.org/officeDocument/2006/relationships/hyperlink" Target="https://www.ah.nl/producten/product/wi67842/ah-witte-champignons" TargetMode="External"/><Relationship Id="rId46" Type="http://schemas.openxmlformats.org/officeDocument/2006/relationships/hyperlink" Target="https://www.ah.nl/producten/product/wi4180/ah-aubergine" TargetMode="External"/><Relationship Id="rId59" Type="http://schemas.openxmlformats.org/officeDocument/2006/relationships/hyperlink" Target="https://www.denotenshop.nl/walnoten-stukjes-gepeld-notenshop.html" TargetMode="External"/><Relationship Id="rId67" Type="http://schemas.openxmlformats.org/officeDocument/2006/relationships/hyperlink" Target="https://www.denotenshop.nl/paranoten-raw.html" TargetMode="External"/><Relationship Id="rId20" Type="http://schemas.openxmlformats.org/officeDocument/2006/relationships/hyperlink" Target="https://www.ah.nl/producten/product/wi4164/courgette" TargetMode="External"/><Relationship Id="rId41" Type="http://schemas.openxmlformats.org/officeDocument/2006/relationships/hyperlink" Target="https://www.orientalwebshop.nl/en/sawat-d-rice-berry-black-cargo-rice-1kg" TargetMode="External"/><Relationship Id="rId54" Type="http://schemas.openxmlformats.org/officeDocument/2006/relationships/hyperlink" Target="https://www.denotenshop.nl/lijnzaad-gebroken.html" TargetMode="External"/><Relationship Id="rId62" Type="http://schemas.openxmlformats.org/officeDocument/2006/relationships/hyperlink" Target="https://www.denotenshop.nl/kaneel-gemalenceylon.html" TargetMode="External"/><Relationship Id="rId70" Type="http://schemas.openxmlformats.org/officeDocument/2006/relationships/hyperlink" Target="https://www.amazon.nl/Gemicroniseerd-Creatinepoeder-Monohydraatpoeder-Spierkracht-Niet-gearomatiseerd/dp/B00T7L20AQ/" TargetMode="External"/><Relationship Id="rId75" Type="http://schemas.openxmlformats.org/officeDocument/2006/relationships/hyperlink" Target="https://www.bulk.com/nl/products/soja-eiwitisolaat-90/bpb-spi9-0000" TargetMode="External"/><Relationship Id="rId1" Type="http://schemas.openxmlformats.org/officeDocument/2006/relationships/hyperlink" Target="https://www.denotenshop.nl/havermeel-volkoren-bio.html" TargetMode="External"/><Relationship Id="rId6" Type="http://schemas.openxmlformats.org/officeDocument/2006/relationships/hyperlink" Target="https://www.denotenshop.nl/macadamia-noten-raw.html" TargetMode="External"/><Relationship Id="rId15" Type="http://schemas.openxmlformats.org/officeDocument/2006/relationships/hyperlink" Target="https://www.extraktmanufaktur.de/granatapfel" TargetMode="External"/><Relationship Id="rId23" Type="http://schemas.openxmlformats.org/officeDocument/2006/relationships/hyperlink" Target="https://www.amazon.nl/-/en/Saporepuro-VANILLIN-100g-vanillin-desserts/dp/B07V6HSWML" TargetMode="External"/><Relationship Id="rId28" Type="http://schemas.openxmlformats.org/officeDocument/2006/relationships/hyperlink" Target="https://www.ah.nl/producten/product/wi377126/ah-knoflook" TargetMode="External"/><Relationship Id="rId36" Type="http://schemas.openxmlformats.org/officeDocument/2006/relationships/hyperlink" Target="https://www.ah.nl/producten/product/wi4178/ah-bleekselderij" TargetMode="External"/><Relationship Id="rId49" Type="http://schemas.openxmlformats.org/officeDocument/2006/relationships/hyperlink" Target="https://www.ah.nl/producten/product/wi510243/ah-terra-plantaardige-soja-gurt-ongezoet" TargetMode="External"/><Relationship Id="rId57" Type="http://schemas.openxmlformats.org/officeDocument/2006/relationships/hyperlink" Target="https://www.denotenshop.nl/macadamia-noten-raw.html" TargetMode="External"/><Relationship Id="rId10" Type="http://schemas.openxmlformats.org/officeDocument/2006/relationships/hyperlink" Target="https://www.extraktmanufaktur.de/astaxanthin" TargetMode="External"/><Relationship Id="rId31" Type="http://schemas.openxmlformats.org/officeDocument/2006/relationships/hyperlink" Target="https://www.amazon.nl/Gemicroniseerd-Creatinepoeder-Monohydraatpoeder-Spierkracht-Niet-gearomatiseerd/dp/B00T7L20AQ/" TargetMode="External"/><Relationship Id="rId44" Type="http://schemas.openxmlformats.org/officeDocument/2006/relationships/hyperlink" Target="https://www.ah.nl/producten/product/wi377126/ah-knoflook" TargetMode="External"/><Relationship Id="rId52" Type="http://schemas.openxmlformats.org/officeDocument/2006/relationships/hyperlink" Target="https://www.ah.nl/producten/product/wi230437/polenghi-citroensap" TargetMode="External"/><Relationship Id="rId60" Type="http://schemas.openxmlformats.org/officeDocument/2006/relationships/hyperlink" Target="https://www.amazon.nl/lysinepoeder-veganistisch-schadelijke-laboratorium-certificaat/dp/B0D17WTM82" TargetMode="External"/><Relationship Id="rId65" Type="http://schemas.openxmlformats.org/officeDocument/2006/relationships/hyperlink" Target="https://www.ah.nl/producten/product/wi510243/ah-terra-plantaardige-soja-gurt-ongezoet" TargetMode="External"/><Relationship Id="rId73" Type="http://schemas.openxmlformats.org/officeDocument/2006/relationships/hyperlink" Target="https://www.denotenshop.nl/havermeel-volkoren-bio.html" TargetMode="External"/><Relationship Id="rId78" Type="http://schemas.openxmlformats.org/officeDocument/2006/relationships/vmlDrawing" Target="../drawings/vmlDrawing1.vml"/><Relationship Id="rId4" Type="http://schemas.openxmlformats.org/officeDocument/2006/relationships/hyperlink" Target="https://www.denotenshop.nl/hennepzaad-gepeld.html" TargetMode="External"/><Relationship Id="rId9" Type="http://schemas.openxmlformats.org/officeDocument/2006/relationships/hyperlink" Target="https://www.amazon.nl/lysinepoeder-veganistisch-schadelijke-laboratorium-certificaat/dp/B0D17WTM82" TargetMode="External"/><Relationship Id="rId13" Type="http://schemas.openxmlformats.org/officeDocument/2006/relationships/hyperlink" Target="https://www.denotenshop.nl/pecannoten-raw.html" TargetMode="External"/><Relationship Id="rId18" Type="http://schemas.openxmlformats.org/officeDocument/2006/relationships/hyperlink" Target="https://www.denotenshop.nl/cacao-nibs-raw.html" TargetMode="External"/><Relationship Id="rId39" Type="http://schemas.openxmlformats.org/officeDocument/2006/relationships/hyperlink" Target="https://www.ah.nl/producten/product/wi377126/ah-knoflook" TargetMode="External"/><Relationship Id="rId34" Type="http://schemas.openxmlformats.org/officeDocument/2006/relationships/hyperlink" Target="https://www.ah.nl/producten/product/wi234848/mutti-polpa-fijne-tomatenpulp" TargetMode="External"/><Relationship Id="rId50" Type="http://schemas.openxmlformats.org/officeDocument/2006/relationships/hyperlink" Target="https://www.ah.nl/producten/product/wi495314/chiquita-bananen-family-pack" TargetMode="External"/><Relationship Id="rId55" Type="http://schemas.openxmlformats.org/officeDocument/2006/relationships/hyperlink" Target="https://www.denotenshop.nl/hennepzaad-gepeld.html" TargetMode="External"/><Relationship Id="rId76" Type="http://schemas.openxmlformats.org/officeDocument/2006/relationships/hyperlink" Target="https://www.denotenshop.nl/chiazaad.html" TargetMode="External"/><Relationship Id="rId7" Type="http://schemas.openxmlformats.org/officeDocument/2006/relationships/hyperlink" Target="https://www.amazon.nl/Zonnebloemlecithine-poeder-Sunflower-Lecithin-250/dp/B08FJ76RXR/" TargetMode="External"/><Relationship Id="rId71" Type="http://schemas.openxmlformats.org/officeDocument/2006/relationships/hyperlink" Target="https://www.amazon.nl/NKD-Living-Stevia-Zoetstof-korrels/dp/B0BRBNWHTG/" TargetMode="External"/><Relationship Id="rId2" Type="http://schemas.openxmlformats.org/officeDocument/2006/relationships/hyperlink" Target="https://www.denotenshop.nl/chiazaad.html" TargetMode="External"/><Relationship Id="rId29" Type="http://schemas.openxmlformats.org/officeDocument/2006/relationships/hyperlink" Target="https://www.ah.nl/producten/product/wi234848/mutti-polpa-fijne-tomatenpul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denotenshop.nl/pecannoten-raw.html" TargetMode="External"/><Relationship Id="rId18" Type="http://schemas.openxmlformats.org/officeDocument/2006/relationships/hyperlink" Target="https://www.denotenshop.nl/cacao-nibs-raw.html" TargetMode="External"/><Relationship Id="rId26" Type="http://schemas.openxmlformats.org/officeDocument/2006/relationships/hyperlink" Target="https://www.ah.nl/producten/product/wi171425/ah-prei" TargetMode="External"/><Relationship Id="rId39" Type="http://schemas.openxmlformats.org/officeDocument/2006/relationships/hyperlink" Target="https://www.ah.nl/producten/product/wi445512/ah-zakje-met-mangostukjes" TargetMode="External"/><Relationship Id="rId21" Type="http://schemas.openxmlformats.org/officeDocument/2006/relationships/hyperlink" Target="https://www.denotenshop.nl/quinoa.html" TargetMode="External"/><Relationship Id="rId34" Type="http://schemas.openxmlformats.org/officeDocument/2006/relationships/hyperlink" Target="https://www.ah.nl/producten/product/wi495314/chiquita-bananen-family-pack" TargetMode="External"/><Relationship Id="rId42" Type="http://schemas.openxmlformats.org/officeDocument/2006/relationships/hyperlink" Target="https://www.ah.nl/producten/product/wi171425/ah-prei" TargetMode="External"/><Relationship Id="rId47" Type="http://schemas.openxmlformats.org/officeDocument/2006/relationships/hyperlink" Target="https://www.ah.nl/producten/product/wi234848/mutti-polpa-fijne-tomatenpulp" TargetMode="External"/><Relationship Id="rId50" Type="http://schemas.openxmlformats.org/officeDocument/2006/relationships/hyperlink" Target="https://www.ah.nl/producten/product/wi67842/ah-witte-champignons" TargetMode="External"/><Relationship Id="rId55" Type="http://schemas.microsoft.com/office/2017/10/relationships/threadedComment" Target="../threadedComments/threadedComment2.xml"/><Relationship Id="rId7" Type="http://schemas.openxmlformats.org/officeDocument/2006/relationships/hyperlink" Target="https://www.amazon.nl/Zonnebloemlecithine-poeder-Sunflower-Lecithin-250/dp/B08FJ76RXR/" TargetMode="External"/><Relationship Id="rId2" Type="http://schemas.openxmlformats.org/officeDocument/2006/relationships/hyperlink" Target="https://www.denotenshop.nl/chiazaad.html" TargetMode="External"/><Relationship Id="rId16" Type="http://schemas.openxmlformats.org/officeDocument/2006/relationships/hyperlink" Target="https://www.denotenshop.nl/fijne-kokosrasp.html" TargetMode="External"/><Relationship Id="rId29" Type="http://schemas.openxmlformats.org/officeDocument/2006/relationships/hyperlink" Target="https://www.ah.nl/producten/product/wi67842/ah-witte-champignons" TargetMode="External"/><Relationship Id="rId11" Type="http://schemas.openxmlformats.org/officeDocument/2006/relationships/hyperlink" Target="https://www.denotenshop.nl/kaneel-gemalenceylon.html" TargetMode="External"/><Relationship Id="rId24" Type="http://schemas.openxmlformats.org/officeDocument/2006/relationships/hyperlink" Target="https://www.ah.nl/producten/product/wi462469/ah-griekse-feta" TargetMode="External"/><Relationship Id="rId32" Type="http://schemas.openxmlformats.org/officeDocument/2006/relationships/hyperlink" Target="https://www.orientalwebshop.nl/en/sawat-d-rice-berry-black-cargo-rice-1kg" TargetMode="External"/><Relationship Id="rId37" Type="http://schemas.openxmlformats.org/officeDocument/2006/relationships/hyperlink" Target="https://www.amazon.nl/NKD-Living-Stevia-Zoetstof-korrels/dp/B0BRBNWHTG/" TargetMode="External"/><Relationship Id="rId40" Type="http://schemas.openxmlformats.org/officeDocument/2006/relationships/hyperlink" Target="https://www.ah.nl/producten/product/wi377126/ah-knoflook" TargetMode="External"/><Relationship Id="rId45" Type="http://schemas.openxmlformats.org/officeDocument/2006/relationships/hyperlink" Target="https://www.ah.nl/producten/product/wi67842/ah-witte-champignons" TargetMode="External"/><Relationship Id="rId53" Type="http://schemas.openxmlformats.org/officeDocument/2006/relationships/vmlDrawing" Target="../drawings/vmlDrawing2.vml"/><Relationship Id="rId5" Type="http://schemas.openxmlformats.org/officeDocument/2006/relationships/hyperlink" Target="https://www.amazon.nl/Inuline-poeder-prebiotische-vezel-chicory/dp/B07QJ63P6V" TargetMode="External"/><Relationship Id="rId10" Type="http://schemas.openxmlformats.org/officeDocument/2006/relationships/hyperlink" Target="https://www.extraktmanufaktur.de/astaxanthin" TargetMode="External"/><Relationship Id="rId19" Type="http://schemas.openxmlformats.org/officeDocument/2006/relationships/hyperlink" Target="https://www.ah.nl/producten/product/wi198150/tahin-sesampasta" TargetMode="External"/><Relationship Id="rId31" Type="http://schemas.openxmlformats.org/officeDocument/2006/relationships/hyperlink" Target="https://www.ah.nl/producten/product/wi234848/mutti-polpa-fijne-tomatenpulp" TargetMode="External"/><Relationship Id="rId44" Type="http://schemas.openxmlformats.org/officeDocument/2006/relationships/hyperlink" Target="https://www.ah.nl/producten/product/wi4180/ah-aubergine" TargetMode="External"/><Relationship Id="rId52" Type="http://schemas.openxmlformats.org/officeDocument/2006/relationships/printerSettings" Target="../printerSettings/printerSettings2.bin"/><Relationship Id="rId4" Type="http://schemas.openxmlformats.org/officeDocument/2006/relationships/hyperlink" Target="https://www.denotenshop.nl/hennepzaad-gepeld.html" TargetMode="External"/><Relationship Id="rId9" Type="http://schemas.openxmlformats.org/officeDocument/2006/relationships/hyperlink" Target="https://www.amazon.nl/lysinepoeder-veganistisch-schadelijke-laboratorium-certificaat/dp/B0D17WTM82" TargetMode="External"/><Relationship Id="rId14" Type="http://schemas.openxmlformats.org/officeDocument/2006/relationships/hyperlink" Target="https://www.ah.nl/producten/product/wi510243/ah-terra-plantaardige-soja-gurt-ongezoet" TargetMode="External"/><Relationship Id="rId22" Type="http://schemas.openxmlformats.org/officeDocument/2006/relationships/hyperlink" Target="https://www.ah.nl/producten/product/wi4164/courgette" TargetMode="External"/><Relationship Id="rId27" Type="http://schemas.openxmlformats.org/officeDocument/2006/relationships/hyperlink" Target="https://www.ah.nl/producten/product/wi4178/ah-bleekselderij" TargetMode="External"/><Relationship Id="rId30" Type="http://schemas.openxmlformats.org/officeDocument/2006/relationships/hyperlink" Target="https://www.ah.nl/producten/product/wi377126/ah-knoflook" TargetMode="External"/><Relationship Id="rId35" Type="http://schemas.openxmlformats.org/officeDocument/2006/relationships/hyperlink" Target="https://www.ah.nl/producten/product/wi510243/ah-terra-plantaardige-soja-gurt-ongezoet" TargetMode="External"/><Relationship Id="rId43" Type="http://schemas.openxmlformats.org/officeDocument/2006/relationships/hyperlink" Target="https://www.ah.nl/producten/product/wi4178/ah-bleekselderij" TargetMode="External"/><Relationship Id="rId48" Type="http://schemas.openxmlformats.org/officeDocument/2006/relationships/hyperlink" Target="https://www.orientalwebshop.nl/en/sawat-d-rice-berry-black-cargo-rice-1kg" TargetMode="External"/><Relationship Id="rId8" Type="http://schemas.openxmlformats.org/officeDocument/2006/relationships/hyperlink" Target="https://www.denotenshop.nl/walnoten-stukjes-gepeld-notenshop.html" TargetMode="External"/><Relationship Id="rId51" Type="http://schemas.openxmlformats.org/officeDocument/2006/relationships/hyperlink" Target="https://www.ah.nl/producten/product/wi377126/ah-knoflook" TargetMode="External"/><Relationship Id="rId3" Type="http://schemas.openxmlformats.org/officeDocument/2006/relationships/hyperlink" Target="https://www.denotenshop.nl/lijnzaad-gebroken.html" TargetMode="External"/><Relationship Id="rId12" Type="http://schemas.openxmlformats.org/officeDocument/2006/relationships/hyperlink" Target="https://www.ah.nl/producten/product/wi376521/ah-zakje-met-blauwe-bessen" TargetMode="External"/><Relationship Id="rId17" Type="http://schemas.openxmlformats.org/officeDocument/2006/relationships/hyperlink" Target="https://www.denotenshop.nl/paranoten-raw.html" TargetMode="External"/><Relationship Id="rId25" Type="http://schemas.openxmlformats.org/officeDocument/2006/relationships/hyperlink" Target="https://www.amazon.nl/-/en/Saporepuro-VANILLIN-100g-vanillin-desserts/dp/B07V6HSWML" TargetMode="External"/><Relationship Id="rId33" Type="http://schemas.openxmlformats.org/officeDocument/2006/relationships/hyperlink" Target="https://www.denotenshop.nl/hennepzaad-gepeld.html" TargetMode="External"/><Relationship Id="rId38" Type="http://schemas.openxmlformats.org/officeDocument/2006/relationships/hyperlink" Target="https://www.ah.nl/producten/product/wi565765/ah-terra-plantaardige-sojadrink-ongezoet" TargetMode="External"/><Relationship Id="rId46" Type="http://schemas.openxmlformats.org/officeDocument/2006/relationships/hyperlink" Target="https://www.ah.nl/producten/product/wi377126/ah-knoflook" TargetMode="External"/><Relationship Id="rId20" Type="http://schemas.openxmlformats.org/officeDocument/2006/relationships/hyperlink" Target="https://www.ah.nl/producten/product/wi230437/polenghi-citroensap" TargetMode="External"/><Relationship Id="rId41" Type="http://schemas.openxmlformats.org/officeDocument/2006/relationships/hyperlink" Target="https://www.ah.nl/producten/product/wi234848/mutti-polpa-fijne-tomatenpulp" TargetMode="External"/><Relationship Id="rId54" Type="http://schemas.openxmlformats.org/officeDocument/2006/relationships/comments" Target="../comments2.xml"/><Relationship Id="rId1" Type="http://schemas.openxmlformats.org/officeDocument/2006/relationships/hyperlink" Target="https://www.denotenshop.nl/havermeel-volkoren-bio.html" TargetMode="External"/><Relationship Id="rId6" Type="http://schemas.openxmlformats.org/officeDocument/2006/relationships/hyperlink" Target="https://www.denotenshop.nl/macadamia-noten-raw.html" TargetMode="External"/><Relationship Id="rId15" Type="http://schemas.openxmlformats.org/officeDocument/2006/relationships/hyperlink" Target="https://www.extraktmanufaktur.de/granatapfel" TargetMode="External"/><Relationship Id="rId23" Type="http://schemas.openxmlformats.org/officeDocument/2006/relationships/hyperlink" Target="https://www.ah.nl/producten/product/wi198150/tahin-sesampasta" TargetMode="External"/><Relationship Id="rId28" Type="http://schemas.openxmlformats.org/officeDocument/2006/relationships/hyperlink" Target="https://www.ah.nl/producten/product/wi4180/ah-aubergine" TargetMode="External"/><Relationship Id="rId36" Type="http://schemas.openxmlformats.org/officeDocument/2006/relationships/hyperlink" Target="https://www.amazon.nl/Gemicroniseerd-Creatinepoeder-Monohydraatpoeder-Spierkracht-Niet-gearomatiseerd/dp/B00T7L20AQ/" TargetMode="External"/><Relationship Id="rId49" Type="http://schemas.openxmlformats.org/officeDocument/2006/relationships/hyperlink" Target="https://www.ah.nl/producten/product/wi4180/ah-aubergine"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ah.nl/producten/product/wi376521/ah-zakje-met-blauwe-bessen" TargetMode="External"/><Relationship Id="rId18" Type="http://schemas.openxmlformats.org/officeDocument/2006/relationships/hyperlink" Target="https://www.denotenshop.nl/paranoten-raw.html" TargetMode="External"/><Relationship Id="rId26" Type="http://schemas.openxmlformats.org/officeDocument/2006/relationships/hyperlink" Target="https://www.amazon.nl/-/en/Saporepuro-VANILLIN-100g-vanillin-desserts/dp/B07V6HSWML" TargetMode="External"/><Relationship Id="rId21" Type="http://schemas.openxmlformats.org/officeDocument/2006/relationships/hyperlink" Target="https://www.ah.nl/producten/product/wi230437/polenghi-citroensap" TargetMode="External"/><Relationship Id="rId34" Type="http://schemas.openxmlformats.org/officeDocument/2006/relationships/printerSettings" Target="../printerSettings/printerSettings3.bin"/><Relationship Id="rId7" Type="http://schemas.openxmlformats.org/officeDocument/2006/relationships/hyperlink" Target="https://www.amazon.nl/Zonnebloemlecithine-poeder-Sunflower-Lecithin-250/dp/B08FJ76RXR/" TargetMode="External"/><Relationship Id="rId12" Type="http://schemas.openxmlformats.org/officeDocument/2006/relationships/hyperlink" Target="https://www.denotenshop.nl/kaneel-gemalenceylon.html" TargetMode="External"/><Relationship Id="rId17" Type="http://schemas.openxmlformats.org/officeDocument/2006/relationships/hyperlink" Target="https://www.denotenshop.nl/fijne-kokosrasp.html" TargetMode="External"/><Relationship Id="rId25" Type="http://schemas.openxmlformats.org/officeDocument/2006/relationships/hyperlink" Target="https://www.ah.nl/producten/product/wi462469/ah-griekse-feta" TargetMode="External"/><Relationship Id="rId33" Type="http://schemas.openxmlformats.org/officeDocument/2006/relationships/hyperlink" Target="https://www.orientalwebshop.nl/en/sawat-d-rice-berry-black-cargo-rice-1kg" TargetMode="External"/><Relationship Id="rId38" Type="http://schemas.microsoft.com/office/2017/10/relationships/threadedComment" Target="../threadedComments/threadedComment3.xml"/><Relationship Id="rId2" Type="http://schemas.openxmlformats.org/officeDocument/2006/relationships/hyperlink" Target="https://www.denotenshop.nl/chiazaad.html" TargetMode="External"/><Relationship Id="rId16" Type="http://schemas.openxmlformats.org/officeDocument/2006/relationships/hyperlink" Target="https://www.extraktmanufaktur.de/granatapfel" TargetMode="External"/><Relationship Id="rId20" Type="http://schemas.openxmlformats.org/officeDocument/2006/relationships/hyperlink" Target="https://www.ah.nl/producten/product/wi198150/tahin-sesampasta" TargetMode="External"/><Relationship Id="rId29" Type="http://schemas.openxmlformats.org/officeDocument/2006/relationships/hyperlink" Target="https://www.ah.nl/producten/product/wi4180/ah-aubergine" TargetMode="External"/><Relationship Id="rId1" Type="http://schemas.openxmlformats.org/officeDocument/2006/relationships/hyperlink" Target="https://www.denotenshop.nl/havermeel-volkoren-bio.html" TargetMode="External"/><Relationship Id="rId6" Type="http://schemas.openxmlformats.org/officeDocument/2006/relationships/hyperlink" Target="https://www.denotenshop.nl/macadamia-noten-raw.html" TargetMode="External"/><Relationship Id="rId11" Type="http://schemas.openxmlformats.org/officeDocument/2006/relationships/hyperlink" Target="https://www.extraktmanufaktur.de/astaxanthin" TargetMode="External"/><Relationship Id="rId24" Type="http://schemas.openxmlformats.org/officeDocument/2006/relationships/hyperlink" Target="https://www.ah.nl/producten/product/wi198150/tahin-sesampasta" TargetMode="External"/><Relationship Id="rId32" Type="http://schemas.openxmlformats.org/officeDocument/2006/relationships/hyperlink" Target="https://www.ah.nl/producten/product/wi234848/mutti-polpa-fijne-tomatenpulp" TargetMode="External"/><Relationship Id="rId37" Type="http://schemas.openxmlformats.org/officeDocument/2006/relationships/comments" Target="../comments3.xml"/><Relationship Id="rId5" Type="http://schemas.openxmlformats.org/officeDocument/2006/relationships/hyperlink" Target="https://www.amazon.nl/Inuline-poeder-prebiotische-vezel-chicory/dp/B07QJ63P6V" TargetMode="External"/><Relationship Id="rId15" Type="http://schemas.openxmlformats.org/officeDocument/2006/relationships/hyperlink" Target="https://www.ah.nl/producten/product/wi510243/ah-terra-plantaardige-soja-gurt-ongezoet" TargetMode="External"/><Relationship Id="rId23" Type="http://schemas.openxmlformats.org/officeDocument/2006/relationships/hyperlink" Target="https://www.ah.nl/producten/product/wi4164/courgette" TargetMode="External"/><Relationship Id="rId28" Type="http://schemas.openxmlformats.org/officeDocument/2006/relationships/hyperlink" Target="https://www.ah.nl/producten/product/wi4178/ah-bleekselderij" TargetMode="External"/><Relationship Id="rId36" Type="http://schemas.openxmlformats.org/officeDocument/2006/relationships/vmlDrawing" Target="../drawings/vmlDrawing3.vml"/><Relationship Id="rId10" Type="http://schemas.openxmlformats.org/officeDocument/2006/relationships/hyperlink" Target="https://www.amazon.nl/lysinepoeder-veganistisch-schadelijke-laboratorium-certificaat/dp/B0D17WTM82" TargetMode="External"/><Relationship Id="rId19" Type="http://schemas.openxmlformats.org/officeDocument/2006/relationships/hyperlink" Target="https://www.denotenshop.nl/cacao-nibs-raw.html" TargetMode="External"/><Relationship Id="rId31" Type="http://schemas.openxmlformats.org/officeDocument/2006/relationships/hyperlink" Target="https://www.ah.nl/producten/product/wi377126/ah-knoflook" TargetMode="External"/><Relationship Id="rId4" Type="http://schemas.openxmlformats.org/officeDocument/2006/relationships/hyperlink" Target="https://www.denotenshop.nl/hennepzaad-gepeld.html" TargetMode="External"/><Relationship Id="rId9" Type="http://schemas.openxmlformats.org/officeDocument/2006/relationships/hyperlink" Target="https://www.denotenshop.nl/dadels-medjoul-bio.html" TargetMode="External"/><Relationship Id="rId14" Type="http://schemas.openxmlformats.org/officeDocument/2006/relationships/hyperlink" Target="https://www.denotenshop.nl/pecannoten-raw.html" TargetMode="External"/><Relationship Id="rId22" Type="http://schemas.openxmlformats.org/officeDocument/2006/relationships/hyperlink" Target="https://www.denotenshop.nl/quinoa.html" TargetMode="External"/><Relationship Id="rId27" Type="http://schemas.openxmlformats.org/officeDocument/2006/relationships/hyperlink" Target="https://www.ah.nl/producten/product/wi171425/ah-prei" TargetMode="External"/><Relationship Id="rId30" Type="http://schemas.openxmlformats.org/officeDocument/2006/relationships/hyperlink" Target="https://www.ah.nl/producten/product/wi67842/ah-witte-champignons" TargetMode="External"/><Relationship Id="rId35" Type="http://schemas.openxmlformats.org/officeDocument/2006/relationships/drawing" Target="../drawings/drawing1.xml"/><Relationship Id="rId8" Type="http://schemas.openxmlformats.org/officeDocument/2006/relationships/hyperlink" Target="https://www.denotenshop.nl/walnoten-stukjes-gepeld-notenshop.html" TargetMode="External"/><Relationship Id="rId3" Type="http://schemas.openxmlformats.org/officeDocument/2006/relationships/hyperlink" Target="https://www.denotenshop.nl/lijnzaad-gebroken.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denotenshop.nl/walnoten-stukjes-gepeld-notenshop.html" TargetMode="External"/><Relationship Id="rId13" Type="http://schemas.openxmlformats.org/officeDocument/2006/relationships/hyperlink" Target="https://www.ah.nl/producten/product/wi376521/ah-zakje-met-blauwe-bessen" TargetMode="External"/><Relationship Id="rId18" Type="http://schemas.openxmlformats.org/officeDocument/2006/relationships/hyperlink" Target="https://www.denotenshop.nl/paranoten-raw.html" TargetMode="External"/><Relationship Id="rId26" Type="http://schemas.openxmlformats.org/officeDocument/2006/relationships/hyperlink" Target="https://www.amazon.nl/-/en/Saporepuro-VANILLIN-100g-vanillin-desserts/dp/B07V6HSWML" TargetMode="External"/><Relationship Id="rId3" Type="http://schemas.openxmlformats.org/officeDocument/2006/relationships/hyperlink" Target="https://www.denotenshop.nl/lijnzaad-gebroken.html" TargetMode="External"/><Relationship Id="rId21" Type="http://schemas.openxmlformats.org/officeDocument/2006/relationships/hyperlink" Target="https://www.ah.nl/producten/product/wi230437/polenghi-citroensap" TargetMode="External"/><Relationship Id="rId7" Type="http://schemas.openxmlformats.org/officeDocument/2006/relationships/hyperlink" Target="https://www.amazon.nl/Zonnebloemlecithine-poeder-Sunflower-Lecithin-250/dp/B08FJ76RXR/" TargetMode="External"/><Relationship Id="rId12" Type="http://schemas.openxmlformats.org/officeDocument/2006/relationships/hyperlink" Target="https://www.denotenshop.nl/kaneel-gemalenceylon.html" TargetMode="External"/><Relationship Id="rId17" Type="http://schemas.openxmlformats.org/officeDocument/2006/relationships/hyperlink" Target="https://www.denotenshop.nl/fijne-kokosrasp.html" TargetMode="External"/><Relationship Id="rId25" Type="http://schemas.openxmlformats.org/officeDocument/2006/relationships/hyperlink" Target="https://www.ah.nl/producten/product/wi462469/ah-griekse-feta" TargetMode="External"/><Relationship Id="rId2" Type="http://schemas.openxmlformats.org/officeDocument/2006/relationships/hyperlink" Target="https://www.denotenshop.nl/chiazaad.html" TargetMode="External"/><Relationship Id="rId16" Type="http://schemas.openxmlformats.org/officeDocument/2006/relationships/hyperlink" Target="https://www.extraktmanufaktur.de/granatapfel" TargetMode="External"/><Relationship Id="rId20" Type="http://schemas.openxmlformats.org/officeDocument/2006/relationships/hyperlink" Target="https://www.ah.nl/producten/product/wi198150/tahin-sesampasta" TargetMode="External"/><Relationship Id="rId29" Type="http://schemas.openxmlformats.org/officeDocument/2006/relationships/vmlDrawing" Target="../drawings/vmlDrawing4.vml"/><Relationship Id="rId1" Type="http://schemas.openxmlformats.org/officeDocument/2006/relationships/hyperlink" Target="https://www.denotenshop.nl/havermeel-volkoren-bio.html" TargetMode="External"/><Relationship Id="rId6" Type="http://schemas.openxmlformats.org/officeDocument/2006/relationships/hyperlink" Target="https://www.denotenshop.nl/macadamia-noten-raw.html" TargetMode="External"/><Relationship Id="rId11" Type="http://schemas.openxmlformats.org/officeDocument/2006/relationships/hyperlink" Target="https://www.extraktmanufaktur.de/astaxanthin" TargetMode="External"/><Relationship Id="rId24" Type="http://schemas.openxmlformats.org/officeDocument/2006/relationships/hyperlink" Target="https://www.ah.nl/producten/product/wi198150/tahin-sesampasta" TargetMode="External"/><Relationship Id="rId5" Type="http://schemas.openxmlformats.org/officeDocument/2006/relationships/hyperlink" Target="https://www.amazon.nl/Inuline-poeder-prebiotische-vezel-chicory/dp/B07QJ63P6V" TargetMode="External"/><Relationship Id="rId15" Type="http://schemas.openxmlformats.org/officeDocument/2006/relationships/hyperlink" Target="https://www.ah.nl/producten/product/wi510243/ah-terra-plantaardige-soja-gurt-ongezoet" TargetMode="External"/><Relationship Id="rId23" Type="http://schemas.openxmlformats.org/officeDocument/2006/relationships/hyperlink" Target="https://www.ah.nl/producten/product/wi4164/courgette" TargetMode="External"/><Relationship Id="rId28" Type="http://schemas.openxmlformats.org/officeDocument/2006/relationships/drawing" Target="../drawings/drawing2.xml"/><Relationship Id="rId10" Type="http://schemas.openxmlformats.org/officeDocument/2006/relationships/hyperlink" Target="https://www.amazon.nl/lysinepoeder-veganistisch-schadelijke-laboratorium-certificaat/dp/B0D17WTM82" TargetMode="External"/><Relationship Id="rId19" Type="http://schemas.openxmlformats.org/officeDocument/2006/relationships/hyperlink" Target="https://www.denotenshop.nl/cacao-nibs-raw.html" TargetMode="External"/><Relationship Id="rId31" Type="http://schemas.microsoft.com/office/2017/10/relationships/threadedComment" Target="../threadedComments/threadedComment4.xml"/><Relationship Id="rId4" Type="http://schemas.openxmlformats.org/officeDocument/2006/relationships/hyperlink" Target="https://www.denotenshop.nl/hennepzaad-gepeld.html" TargetMode="External"/><Relationship Id="rId9" Type="http://schemas.openxmlformats.org/officeDocument/2006/relationships/hyperlink" Target="https://www.denotenshop.nl/dadels-medjoul-bio.html" TargetMode="External"/><Relationship Id="rId14" Type="http://schemas.openxmlformats.org/officeDocument/2006/relationships/hyperlink" Target="https://www.denotenshop.nl/pecannoten-raw.html" TargetMode="External"/><Relationship Id="rId22" Type="http://schemas.openxmlformats.org/officeDocument/2006/relationships/hyperlink" Target="https://www.denotenshop.nl/quinoa.html" TargetMode="External"/><Relationship Id="rId27" Type="http://schemas.openxmlformats.org/officeDocument/2006/relationships/printerSettings" Target="../printerSettings/printerSettings4.bin"/><Relationship Id="rId30" Type="http://schemas.openxmlformats.org/officeDocument/2006/relationships/comments" Target="../comments4.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nl/Zonnebloemlecithine-poeder-Sunflower-Lecithin-250/dp/B08FJ76RXR/" TargetMode="External"/><Relationship Id="rId13" Type="http://schemas.openxmlformats.org/officeDocument/2006/relationships/hyperlink" Target="https://www.denotenshop.nl/kaneel-gemalenceylon.html" TargetMode="External"/><Relationship Id="rId18" Type="http://schemas.microsoft.com/office/2017/10/relationships/threadedComment" Target="../threadedComments/threadedComment5.xml"/><Relationship Id="rId3" Type="http://schemas.openxmlformats.org/officeDocument/2006/relationships/hyperlink" Target="https://www.denotenshop.nl/chiazaad.html" TargetMode="External"/><Relationship Id="rId7" Type="http://schemas.openxmlformats.org/officeDocument/2006/relationships/hyperlink" Target="https://www.denotenshop.nl/macadamia-noten-raw.html" TargetMode="External"/><Relationship Id="rId12" Type="http://schemas.openxmlformats.org/officeDocument/2006/relationships/hyperlink" Target="https://www.extraktmanufaktur.de/astaxanthin" TargetMode="External"/><Relationship Id="rId17" Type="http://schemas.openxmlformats.org/officeDocument/2006/relationships/comments" Target="../comments5.xml"/><Relationship Id="rId2" Type="http://schemas.openxmlformats.org/officeDocument/2006/relationships/hyperlink" Target="https://www.denotenshop.nl/havermeel-volkoren-bio.html" TargetMode="External"/><Relationship Id="rId16" Type="http://schemas.openxmlformats.org/officeDocument/2006/relationships/vmlDrawing" Target="../drawings/vmlDrawing5.vml"/><Relationship Id="rId1" Type="http://schemas.openxmlformats.org/officeDocument/2006/relationships/hyperlink" Target="https://www.denotenshop.nl/havermout.html" TargetMode="External"/><Relationship Id="rId6" Type="http://schemas.openxmlformats.org/officeDocument/2006/relationships/hyperlink" Target="https://www.amazon.nl/Inuline-poeder-prebiotische-vezel-chicory/dp/B07QJ63P6V" TargetMode="External"/><Relationship Id="rId11" Type="http://schemas.openxmlformats.org/officeDocument/2006/relationships/hyperlink" Target="https://www.amazon.nl/lysinepoeder-veganistisch-schadelijke-laboratorium-certificaat/dp/B0D17WTM82" TargetMode="External"/><Relationship Id="rId5" Type="http://schemas.openxmlformats.org/officeDocument/2006/relationships/hyperlink" Target="https://www.denotenshop.nl/hennepzaad-gepeld.html" TargetMode="External"/><Relationship Id="rId15" Type="http://schemas.openxmlformats.org/officeDocument/2006/relationships/drawing" Target="../drawings/drawing3.xml"/><Relationship Id="rId10" Type="http://schemas.openxmlformats.org/officeDocument/2006/relationships/hyperlink" Target="https://www.denotenshop.nl/dadels-medjoul-bio.html" TargetMode="External"/><Relationship Id="rId4" Type="http://schemas.openxmlformats.org/officeDocument/2006/relationships/hyperlink" Target="https://www.denotenshop.nl/lijnzaad-gebroken.html" TargetMode="External"/><Relationship Id="rId9" Type="http://schemas.openxmlformats.org/officeDocument/2006/relationships/hyperlink" Target="https://www.denotenshop.nl/walnoten-stukjes-gepeld-notenshop.html" TargetMode="External"/><Relationship Id="rId1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amazon.nl/Inuline-poeder-prebiotische-vezel-chicory/dp/B07QJ63P6V" TargetMode="External"/><Relationship Id="rId13" Type="http://schemas.openxmlformats.org/officeDocument/2006/relationships/hyperlink" Target="https://www.denotenshop.nl/dadels-medjoul-bio.html" TargetMode="External"/><Relationship Id="rId18" Type="http://schemas.openxmlformats.org/officeDocument/2006/relationships/comments" Target="../comments6.xml"/><Relationship Id="rId3" Type="http://schemas.openxmlformats.org/officeDocument/2006/relationships/hyperlink" Target="https://www.denotenshop.nl/havermout.html" TargetMode="External"/><Relationship Id="rId7" Type="http://schemas.openxmlformats.org/officeDocument/2006/relationships/hyperlink" Target="https://www.denotenshop.nl/hennepzaad-gepeld.html" TargetMode="External"/><Relationship Id="rId12" Type="http://schemas.openxmlformats.org/officeDocument/2006/relationships/hyperlink" Target="https://www.denotenshop.nl/kaneel-gemalenceylon.html" TargetMode="External"/><Relationship Id="rId17" Type="http://schemas.openxmlformats.org/officeDocument/2006/relationships/vmlDrawing" Target="../drawings/vmlDrawing6.vml"/><Relationship Id="rId2" Type="http://schemas.openxmlformats.org/officeDocument/2006/relationships/hyperlink" Target="https://www.extraktmanufaktur.de/" TargetMode="External"/><Relationship Id="rId16" Type="http://schemas.openxmlformats.org/officeDocument/2006/relationships/drawing" Target="../drawings/drawing4.xml"/><Relationship Id="rId1" Type="http://schemas.openxmlformats.org/officeDocument/2006/relationships/hyperlink" Target="https://www.amazon.nl/Druivenpittenextract-druivenpitextract-seed-extractpoeder-hooggedoseerd-veganistisch/dp/B071DMR9CG/" TargetMode="External"/><Relationship Id="rId6" Type="http://schemas.openxmlformats.org/officeDocument/2006/relationships/hyperlink" Target="https://www.denotenshop.nl/lijnzaad-gebroken.html" TargetMode="External"/><Relationship Id="rId11" Type="http://schemas.openxmlformats.org/officeDocument/2006/relationships/hyperlink" Target="https://www.denotenshop.nl/walnoten-stukjes-gepeld-notenshop.html" TargetMode="External"/><Relationship Id="rId5" Type="http://schemas.openxmlformats.org/officeDocument/2006/relationships/hyperlink" Target="https://www.denotenshop.nl/chiazaad.html" TargetMode="External"/><Relationship Id="rId15" Type="http://schemas.openxmlformats.org/officeDocument/2006/relationships/printerSettings" Target="../printerSettings/printerSettings6.bin"/><Relationship Id="rId10" Type="http://schemas.openxmlformats.org/officeDocument/2006/relationships/hyperlink" Target="https://www.amazon.nl/Zonnebloemlecithine-poeder-Sunflower-Lecithin-250/dp/B08FJ76RXR/" TargetMode="External"/><Relationship Id="rId19" Type="http://schemas.microsoft.com/office/2017/10/relationships/threadedComment" Target="../threadedComments/threadedComment6.xml"/><Relationship Id="rId4" Type="http://schemas.openxmlformats.org/officeDocument/2006/relationships/hyperlink" Target="https://www.denotenshop.nl/havermeel-volkoren-bio.html" TargetMode="External"/><Relationship Id="rId9" Type="http://schemas.openxmlformats.org/officeDocument/2006/relationships/hyperlink" Target="https://www.denotenshop.nl/macadamia-noten-raw.html" TargetMode="External"/><Relationship Id="rId14" Type="http://schemas.openxmlformats.org/officeDocument/2006/relationships/hyperlink" Target="https://www.amazon.nl/lysinepoeder-veganistisch-schadelijke-laboratorium-certificaat/dp/B0D17WTM8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CF899-5DED-4C8C-B803-9D3421072F17}">
  <dimension ref="A1:AL189"/>
  <sheetViews>
    <sheetView tabSelected="1" workbookViewId="0">
      <pane xSplit="1" topLeftCell="K1" activePane="topRight" state="frozen"/>
      <selection pane="topRight" activeCell="P66" sqref="P66:V67"/>
    </sheetView>
  </sheetViews>
  <sheetFormatPr defaultRowHeight="14.5" x14ac:dyDescent="0.35"/>
  <cols>
    <col min="1" max="1" width="17.54296875" style="3" bestFit="1" customWidth="1"/>
    <col min="2" max="2" width="7.81640625" style="9" customWidth="1"/>
    <col min="3" max="3" width="15.7265625" style="9" bestFit="1" customWidth="1"/>
    <col min="4" max="4" width="13.6328125" style="9" bestFit="1" customWidth="1"/>
    <col min="5" max="5" width="8.7265625" style="15"/>
    <col min="6" max="6" width="23.36328125" bestFit="1" customWidth="1"/>
    <col min="7" max="7" width="11.453125" bestFit="1" customWidth="1"/>
    <col min="8" max="8" width="10.90625" bestFit="1" customWidth="1"/>
    <col min="9" max="9" width="10.08984375" bestFit="1" customWidth="1"/>
    <col min="16" max="29" width="8.7265625" customWidth="1"/>
    <col min="30" max="30" width="12" bestFit="1" customWidth="1"/>
    <col min="31" max="31" width="12.1796875" bestFit="1" customWidth="1"/>
    <col min="32" max="32" width="16.54296875" customWidth="1"/>
    <col min="33" max="33" width="25" customWidth="1"/>
    <col min="35" max="35" width="8.7265625" customWidth="1"/>
  </cols>
  <sheetData>
    <row r="1" spans="1:37" ht="15" thickBot="1" x14ac:dyDescent="0.4"/>
    <row r="2" spans="1:37" ht="15" customHeight="1" x14ac:dyDescent="0.35">
      <c r="A2" s="134" t="s">
        <v>303</v>
      </c>
      <c r="B2" s="178"/>
      <c r="C2" s="178"/>
      <c r="D2" s="178"/>
      <c r="E2" s="184"/>
      <c r="F2" s="101"/>
      <c r="G2" s="21" t="s">
        <v>52</v>
      </c>
      <c r="H2" s="22" t="s">
        <v>54</v>
      </c>
      <c r="I2" s="223" t="s">
        <v>143</v>
      </c>
      <c r="J2" s="224"/>
      <c r="K2" s="224"/>
      <c r="L2" s="224"/>
      <c r="M2" s="224"/>
      <c r="N2" s="224"/>
      <c r="O2" s="225"/>
      <c r="P2" s="226" t="s">
        <v>142</v>
      </c>
      <c r="Q2" s="227"/>
      <c r="R2" s="227"/>
      <c r="S2" s="227"/>
      <c r="T2" s="227"/>
      <c r="U2" s="227"/>
      <c r="V2" s="228"/>
      <c r="W2" s="229" t="s">
        <v>134</v>
      </c>
      <c r="X2" s="230"/>
      <c r="Y2" s="230"/>
      <c r="Z2" s="230"/>
      <c r="AA2" s="230"/>
      <c r="AB2" s="230"/>
      <c r="AC2" s="231"/>
      <c r="AD2" s="218"/>
      <c r="AE2" s="46"/>
      <c r="AF2" s="21"/>
      <c r="AG2" s="22"/>
      <c r="AH2" s="232" t="s">
        <v>264</v>
      </c>
      <c r="AI2" s="233"/>
      <c r="AJ2" s="233"/>
      <c r="AK2" s="234"/>
    </row>
    <row r="3" spans="1:37" s="40" customFormat="1" ht="15" thickBot="1" x14ac:dyDescent="0.4">
      <c r="A3" s="63" t="s">
        <v>53</v>
      </c>
      <c r="B3" s="63" t="s">
        <v>102</v>
      </c>
      <c r="C3" s="31" t="s">
        <v>126</v>
      </c>
      <c r="D3" s="31" t="s">
        <v>252</v>
      </c>
      <c r="E3" s="63" t="s">
        <v>69</v>
      </c>
      <c r="F3" s="180" t="s">
        <v>129</v>
      </c>
      <c r="G3" s="31" t="s">
        <v>144</v>
      </c>
      <c r="H3" s="44" t="s">
        <v>144</v>
      </c>
      <c r="I3" s="71" t="s">
        <v>7</v>
      </c>
      <c r="J3" s="72" t="s">
        <v>9</v>
      </c>
      <c r="K3" s="72" t="s">
        <v>55</v>
      </c>
      <c r="L3" s="72" t="s">
        <v>56</v>
      </c>
      <c r="M3" s="72" t="s">
        <v>57</v>
      </c>
      <c r="N3" s="72" t="s">
        <v>58</v>
      </c>
      <c r="O3" s="73" t="s">
        <v>59</v>
      </c>
      <c r="P3" s="33" t="s">
        <v>7</v>
      </c>
      <c r="Q3" s="34" t="s">
        <v>9</v>
      </c>
      <c r="R3" s="34" t="s">
        <v>55</v>
      </c>
      <c r="S3" s="34" t="s">
        <v>56</v>
      </c>
      <c r="T3" s="34" t="s">
        <v>57</v>
      </c>
      <c r="U3" s="34" t="s">
        <v>58</v>
      </c>
      <c r="V3" s="32" t="s">
        <v>59</v>
      </c>
      <c r="W3" s="72" t="s">
        <v>7</v>
      </c>
      <c r="X3" s="72" t="s">
        <v>9</v>
      </c>
      <c r="Y3" s="72" t="s">
        <v>55</v>
      </c>
      <c r="Z3" s="72" t="s">
        <v>56</v>
      </c>
      <c r="AA3" s="72" t="s">
        <v>57</v>
      </c>
      <c r="AB3" s="72" t="s">
        <v>58</v>
      </c>
      <c r="AC3" s="72" t="s">
        <v>59</v>
      </c>
      <c r="AD3" s="63" t="s">
        <v>65</v>
      </c>
      <c r="AE3" s="64" t="s">
        <v>174</v>
      </c>
      <c r="AF3" s="33" t="s">
        <v>60</v>
      </c>
      <c r="AG3" s="32" t="s">
        <v>61</v>
      </c>
      <c r="AH3" s="201" t="s">
        <v>256</v>
      </c>
      <c r="AI3" s="202" t="s">
        <v>259</v>
      </c>
      <c r="AJ3" s="203" t="s">
        <v>257</v>
      </c>
      <c r="AK3" s="205" t="s">
        <v>258</v>
      </c>
    </row>
    <row r="4" spans="1:37" x14ac:dyDescent="0.35">
      <c r="A4" s="24" t="s">
        <v>158</v>
      </c>
      <c r="B4" s="87" t="s">
        <v>233</v>
      </c>
      <c r="C4" s="87" t="s">
        <v>243</v>
      </c>
      <c r="D4" s="87" t="s">
        <v>249</v>
      </c>
      <c r="E4" s="41">
        <v>2</v>
      </c>
      <c r="F4" t="s">
        <v>262</v>
      </c>
      <c r="G4" s="19">
        <v>3000</v>
      </c>
      <c r="H4" s="219">
        <f t="shared" ref="H4:H24" si="0">G4/20</f>
        <v>150</v>
      </c>
      <c r="I4" s="74">
        <v>1.5</v>
      </c>
      <c r="J4" s="75">
        <v>43</v>
      </c>
      <c r="K4" s="75">
        <v>4.5</v>
      </c>
      <c r="L4" s="75">
        <v>2.5</v>
      </c>
      <c r="M4" s="75">
        <v>0</v>
      </c>
      <c r="N4" s="75">
        <v>0.4</v>
      </c>
      <c r="O4" s="76">
        <v>0.3</v>
      </c>
      <c r="P4" s="68">
        <f t="shared" ref="P4:P29" si="1">I4*H4/1000</f>
        <v>0.22500000000000001</v>
      </c>
      <c r="Q4" s="15">
        <f t="shared" ref="Q4:Q29" si="2">H4*J4/100</f>
        <v>64.5</v>
      </c>
      <c r="R4" s="15">
        <f t="shared" ref="R4:R29" si="3">H4*K4/100</f>
        <v>6.75</v>
      </c>
      <c r="S4" s="15">
        <f t="shared" ref="S4:S29" si="4">H4*L4/100</f>
        <v>3.75</v>
      </c>
      <c r="T4" s="15">
        <f t="shared" ref="T4:T29" si="5">H4*M4/100</f>
        <v>0</v>
      </c>
      <c r="U4" s="15">
        <f t="shared" ref="U4:U29" si="6">H4*N4/100</f>
        <v>0.6</v>
      </c>
      <c r="V4" s="16">
        <f t="shared" ref="V4:V29" si="7">H4*O4/100</f>
        <v>0.45</v>
      </c>
      <c r="W4" s="81">
        <f t="shared" ref="W4:W29" si="8">P4/SUM($P$4:$P$29)</f>
        <v>5.5788005578800558E-2</v>
      </c>
      <c r="X4" s="82">
        <f t="shared" ref="X4:X29" si="9">Q4/SUM($P$4:$Q$29)</f>
        <v>5.666602789264423E-2</v>
      </c>
      <c r="Y4" s="82">
        <f t="shared" ref="Y4:Y29" si="10">R4/SUM($R$4:$R$29)</f>
        <v>0.19414404049700879</v>
      </c>
      <c r="Z4" s="82">
        <f t="shared" ref="Z4:Z29" si="11">S4/SUM($S$4:$S$29)</f>
        <v>4.2157094195811269E-2</v>
      </c>
      <c r="AA4" s="82">
        <f t="shared" ref="AA4:AA29" si="12">T4/SUM($T$4:$T$29)</f>
        <v>0</v>
      </c>
      <c r="AB4" s="82">
        <f t="shared" ref="AB4:AB29" si="13">U4/SUM($U$4:$U$29)</f>
        <v>3.8143674507310869E-2</v>
      </c>
      <c r="AC4" s="82">
        <f t="shared" ref="AC4:AC29" si="14">V4/SUM($V$4:$V$29)</f>
        <v>1.4401152092167375E-2</v>
      </c>
      <c r="AD4" s="41" t="s">
        <v>66</v>
      </c>
      <c r="AE4" s="41" t="s">
        <v>73</v>
      </c>
      <c r="AF4" s="21" t="s">
        <v>97</v>
      </c>
      <c r="AG4" s="194" t="s">
        <v>99</v>
      </c>
      <c r="AH4" s="206">
        <f t="shared" ref="AH4:AH29" si="15">Q4/P4</f>
        <v>286.66666666666669</v>
      </c>
      <c r="AI4" s="207">
        <f t="shared" ref="AI4:AI29" si="16">R4/P4</f>
        <v>30</v>
      </c>
      <c r="AJ4" s="207">
        <f t="shared" ref="AJ4:AJ29" si="17">R4/Q4</f>
        <v>0.10465116279069768</v>
      </c>
      <c r="AK4" s="208">
        <f t="shared" ref="AK4:AK29" si="18">U4/Q4</f>
        <v>9.3023255813953487E-3</v>
      </c>
    </row>
    <row r="5" spans="1:37" x14ac:dyDescent="0.35">
      <c r="A5" s="24" t="s">
        <v>12</v>
      </c>
      <c r="B5" s="87" t="s">
        <v>103</v>
      </c>
      <c r="C5" s="87" t="s">
        <v>243</v>
      </c>
      <c r="D5" s="87" t="s">
        <v>70</v>
      </c>
      <c r="E5" s="41">
        <v>2</v>
      </c>
      <c r="G5" s="19">
        <v>600</v>
      </c>
      <c r="H5" s="219">
        <f t="shared" si="0"/>
        <v>30</v>
      </c>
      <c r="I5" s="74">
        <v>6.4</v>
      </c>
      <c r="J5" s="75">
        <v>442</v>
      </c>
      <c r="K5" s="75">
        <v>16.5</v>
      </c>
      <c r="L5" s="75">
        <v>30.7</v>
      </c>
      <c r="M5" s="75">
        <v>7.7</v>
      </c>
      <c r="N5" s="75">
        <v>0</v>
      </c>
      <c r="O5" s="76">
        <v>34.4</v>
      </c>
      <c r="P5" s="68">
        <f t="shared" si="1"/>
        <v>0.192</v>
      </c>
      <c r="Q5" s="15">
        <f t="shared" si="2"/>
        <v>132.6</v>
      </c>
      <c r="R5" s="15">
        <f t="shared" si="3"/>
        <v>4.95</v>
      </c>
      <c r="S5" s="15">
        <f t="shared" si="4"/>
        <v>9.2100000000000009</v>
      </c>
      <c r="T5" s="15">
        <f t="shared" si="5"/>
        <v>2.31</v>
      </c>
      <c r="U5" s="15">
        <f t="shared" si="6"/>
        <v>0</v>
      </c>
      <c r="V5" s="16">
        <f t="shared" si="7"/>
        <v>10.32</v>
      </c>
      <c r="W5" s="81">
        <f t="shared" si="8"/>
        <v>4.7605764760576479E-2</v>
      </c>
      <c r="X5" s="82">
        <f t="shared" si="9"/>
        <v>0.11649481083045929</v>
      </c>
      <c r="Y5" s="82">
        <f t="shared" si="10"/>
        <v>0.1423722963644731</v>
      </c>
      <c r="Z5" s="82">
        <f t="shared" si="11"/>
        <v>0.10353782334491249</v>
      </c>
      <c r="AA5" s="82">
        <f t="shared" si="12"/>
        <v>0.11031518624641835</v>
      </c>
      <c r="AB5" s="82">
        <f t="shared" si="13"/>
        <v>0</v>
      </c>
      <c r="AC5" s="82">
        <f t="shared" si="14"/>
        <v>0.33026642131370509</v>
      </c>
      <c r="AD5" s="41" t="s">
        <v>59</v>
      </c>
      <c r="AE5" s="41" t="s">
        <v>72</v>
      </c>
      <c r="AF5" s="19" t="s">
        <v>34</v>
      </c>
      <c r="AG5" s="27" t="s">
        <v>28</v>
      </c>
      <c r="AH5" s="209">
        <f t="shared" si="15"/>
        <v>690.625</v>
      </c>
      <c r="AI5" s="204">
        <f t="shared" si="16"/>
        <v>25.78125</v>
      </c>
      <c r="AJ5" s="204">
        <f t="shared" si="17"/>
        <v>3.7330316742081454E-2</v>
      </c>
      <c r="AK5" s="210">
        <f t="shared" si="18"/>
        <v>0</v>
      </c>
    </row>
    <row r="6" spans="1:37" x14ac:dyDescent="0.35">
      <c r="A6" s="24" t="s">
        <v>19</v>
      </c>
      <c r="B6" s="87" t="s">
        <v>103</v>
      </c>
      <c r="C6" s="87" t="s">
        <v>130</v>
      </c>
      <c r="D6" s="87" t="s">
        <v>69</v>
      </c>
      <c r="E6" s="41">
        <v>0</v>
      </c>
      <c r="F6" t="s">
        <v>261</v>
      </c>
      <c r="G6" s="19">
        <v>60</v>
      </c>
      <c r="H6" s="219">
        <f t="shared" si="0"/>
        <v>3</v>
      </c>
      <c r="I6" s="74">
        <v>44.8</v>
      </c>
      <c r="J6" s="75">
        <v>480</v>
      </c>
      <c r="K6" s="75">
        <v>100</v>
      </c>
      <c r="L6" s="75">
        <v>0</v>
      </c>
      <c r="M6" s="75">
        <v>0</v>
      </c>
      <c r="N6" s="75">
        <v>0</v>
      </c>
      <c r="O6" s="76">
        <v>0</v>
      </c>
      <c r="P6" s="68">
        <f t="shared" si="1"/>
        <v>0.13439999999999996</v>
      </c>
      <c r="Q6" s="15">
        <f t="shared" si="2"/>
        <v>14.4</v>
      </c>
      <c r="R6" s="15">
        <f t="shared" si="3"/>
        <v>3</v>
      </c>
      <c r="S6" s="15">
        <f t="shared" si="4"/>
        <v>0</v>
      </c>
      <c r="T6" s="15">
        <f t="shared" si="5"/>
        <v>0</v>
      </c>
      <c r="U6" s="15">
        <f t="shared" si="6"/>
        <v>0</v>
      </c>
      <c r="V6" s="16">
        <f t="shared" si="7"/>
        <v>0</v>
      </c>
      <c r="W6" s="81">
        <f t="shared" si="8"/>
        <v>3.3324035332403523E-2</v>
      </c>
      <c r="X6" s="82">
        <f t="shared" si="9"/>
        <v>1.2651020180683363E-2</v>
      </c>
      <c r="Y6" s="82">
        <f t="shared" si="10"/>
        <v>8.628624022089279E-2</v>
      </c>
      <c r="Z6" s="82">
        <f t="shared" si="11"/>
        <v>0</v>
      </c>
      <c r="AA6" s="82">
        <f t="shared" si="12"/>
        <v>0</v>
      </c>
      <c r="AB6" s="82">
        <f t="shared" si="13"/>
        <v>0</v>
      </c>
      <c r="AC6" s="82">
        <f t="shared" si="14"/>
        <v>0</v>
      </c>
      <c r="AD6" s="41" t="s">
        <v>66</v>
      </c>
      <c r="AE6" s="41" t="s">
        <v>73</v>
      </c>
      <c r="AF6" s="19" t="s">
        <v>114</v>
      </c>
      <c r="AG6" s="27" t="s">
        <v>39</v>
      </c>
      <c r="AH6" s="209">
        <f t="shared" si="15"/>
        <v>107.14285714285717</v>
      </c>
      <c r="AI6" s="204">
        <f t="shared" si="16"/>
        <v>22.321428571428577</v>
      </c>
      <c r="AJ6" s="204">
        <f t="shared" si="17"/>
        <v>0.20833333333333331</v>
      </c>
      <c r="AK6" s="210">
        <f t="shared" si="18"/>
        <v>0</v>
      </c>
    </row>
    <row r="7" spans="1:37" x14ac:dyDescent="0.35">
      <c r="A7" s="24" t="s">
        <v>181</v>
      </c>
      <c r="B7" s="87" t="s">
        <v>103</v>
      </c>
      <c r="C7" s="87" t="s">
        <v>243</v>
      </c>
      <c r="D7" s="87" t="s">
        <v>69</v>
      </c>
      <c r="E7" s="41">
        <v>3</v>
      </c>
      <c r="G7" s="221">
        <v>200</v>
      </c>
      <c r="H7" s="219">
        <f t="shared" si="0"/>
        <v>10</v>
      </c>
      <c r="I7" s="74">
        <v>20</v>
      </c>
      <c r="J7" s="75">
        <v>601</v>
      </c>
      <c r="K7" s="75">
        <v>11.7</v>
      </c>
      <c r="L7" s="75">
        <v>54.5</v>
      </c>
      <c r="M7" s="75">
        <v>5.2</v>
      </c>
      <c r="N7" s="75">
        <v>0.3</v>
      </c>
      <c r="O7" s="76">
        <v>18.5</v>
      </c>
      <c r="P7" s="68">
        <f t="shared" si="1"/>
        <v>0.2</v>
      </c>
      <c r="Q7" s="15">
        <f t="shared" si="2"/>
        <v>60.1</v>
      </c>
      <c r="R7" s="15">
        <f t="shared" si="3"/>
        <v>1.17</v>
      </c>
      <c r="S7" s="15">
        <f t="shared" si="4"/>
        <v>5.45</v>
      </c>
      <c r="T7" s="15">
        <f t="shared" si="5"/>
        <v>0.52</v>
      </c>
      <c r="U7" s="15">
        <f t="shared" si="6"/>
        <v>0.03</v>
      </c>
      <c r="V7" s="16">
        <f t="shared" si="7"/>
        <v>1.85</v>
      </c>
      <c r="W7" s="81">
        <f t="shared" si="8"/>
        <v>4.9589338292267165E-2</v>
      </c>
      <c r="X7" s="82">
        <f t="shared" si="9"/>
        <v>5.2800438392990978E-2</v>
      </c>
      <c r="Y7" s="82">
        <f t="shared" si="10"/>
        <v>3.3651633686148187E-2</v>
      </c>
      <c r="Z7" s="82">
        <f t="shared" si="11"/>
        <v>6.1268310231245716E-2</v>
      </c>
      <c r="AA7" s="82">
        <f t="shared" si="12"/>
        <v>2.4832855778414521E-2</v>
      </c>
      <c r="AB7" s="82">
        <f t="shared" si="13"/>
        <v>1.9071837253655435E-3</v>
      </c>
      <c r="AC7" s="82">
        <f t="shared" si="14"/>
        <v>5.9204736378910321E-2</v>
      </c>
      <c r="AD7" s="41" t="s">
        <v>66</v>
      </c>
      <c r="AE7" s="41" t="s">
        <v>72</v>
      </c>
      <c r="AF7" s="19" t="s">
        <v>34</v>
      </c>
      <c r="AG7" s="27" t="s">
        <v>182</v>
      </c>
      <c r="AH7" s="209">
        <f t="shared" si="15"/>
        <v>300.5</v>
      </c>
      <c r="AI7" s="204">
        <f t="shared" si="16"/>
        <v>5.85</v>
      </c>
      <c r="AJ7" s="204">
        <f t="shared" si="17"/>
        <v>1.9467554076539099E-2</v>
      </c>
      <c r="AK7" s="210">
        <f t="shared" si="18"/>
        <v>4.9916805324459236E-4</v>
      </c>
    </row>
    <row r="8" spans="1:37" x14ac:dyDescent="0.35">
      <c r="A8" s="24" t="s">
        <v>46</v>
      </c>
      <c r="B8" s="87" t="s">
        <v>103</v>
      </c>
      <c r="C8" s="87" t="s">
        <v>244</v>
      </c>
      <c r="D8" s="87" t="s">
        <v>246</v>
      </c>
      <c r="E8" s="185">
        <v>1</v>
      </c>
      <c r="G8" s="19">
        <v>300</v>
      </c>
      <c r="H8" s="219">
        <f t="shared" si="0"/>
        <v>15</v>
      </c>
      <c r="I8" s="74">
        <v>11</v>
      </c>
      <c r="J8" s="75">
        <v>592</v>
      </c>
      <c r="K8" s="75">
        <v>31.6</v>
      </c>
      <c r="L8" s="75">
        <v>48.8</v>
      </c>
      <c r="M8" s="75">
        <v>3.2</v>
      </c>
      <c r="N8" s="75">
        <v>1.5</v>
      </c>
      <c r="O8" s="76">
        <v>4</v>
      </c>
      <c r="P8" s="68">
        <f t="shared" si="1"/>
        <v>0.16500000000000001</v>
      </c>
      <c r="Q8" s="15">
        <f t="shared" si="2"/>
        <v>88.8</v>
      </c>
      <c r="R8" s="15">
        <f t="shared" si="3"/>
        <v>4.74</v>
      </c>
      <c r="S8" s="15">
        <f t="shared" si="4"/>
        <v>7.32</v>
      </c>
      <c r="T8" s="15">
        <f t="shared" si="5"/>
        <v>0.48</v>
      </c>
      <c r="U8" s="15">
        <f t="shared" si="6"/>
        <v>0.22500000000000001</v>
      </c>
      <c r="V8" s="16">
        <f t="shared" si="7"/>
        <v>0.6</v>
      </c>
      <c r="W8" s="81">
        <f t="shared" si="8"/>
        <v>4.0911204091120409E-2</v>
      </c>
      <c r="X8" s="82">
        <f t="shared" si="9"/>
        <v>7.8014624447547407E-2</v>
      </c>
      <c r="Y8" s="82">
        <f t="shared" si="10"/>
        <v>0.13633225954901063</v>
      </c>
      <c r="Z8" s="82">
        <f t="shared" si="11"/>
        <v>8.2290647870223596E-2</v>
      </c>
      <c r="AA8" s="82">
        <f t="shared" si="12"/>
        <v>2.2922636103151865E-2</v>
      </c>
      <c r="AB8" s="82">
        <f t="shared" si="13"/>
        <v>1.4303877940241577E-2</v>
      </c>
      <c r="AC8" s="82">
        <f t="shared" si="14"/>
        <v>1.9201536122889832E-2</v>
      </c>
      <c r="AD8" s="41" t="s">
        <v>66</v>
      </c>
      <c r="AE8" s="41" t="s">
        <v>72</v>
      </c>
      <c r="AF8" s="19" t="s">
        <v>34</v>
      </c>
      <c r="AG8" s="27" t="s">
        <v>30</v>
      </c>
      <c r="AH8" s="209">
        <f t="shared" si="15"/>
        <v>538.18181818181813</v>
      </c>
      <c r="AI8" s="204">
        <f t="shared" si="16"/>
        <v>28.727272727272727</v>
      </c>
      <c r="AJ8" s="204">
        <f t="shared" si="17"/>
        <v>5.3378378378378381E-2</v>
      </c>
      <c r="AK8" s="210">
        <f t="shared" si="18"/>
        <v>2.5337837837837839E-3</v>
      </c>
    </row>
    <row r="9" spans="1:37" x14ac:dyDescent="0.35">
      <c r="A9" s="24" t="s">
        <v>45</v>
      </c>
      <c r="B9" s="87" t="s">
        <v>103</v>
      </c>
      <c r="C9" s="87" t="s">
        <v>243</v>
      </c>
      <c r="D9" s="87" t="s">
        <v>69</v>
      </c>
      <c r="E9" s="41">
        <v>2</v>
      </c>
      <c r="F9" s="15"/>
      <c r="G9" s="19">
        <v>200</v>
      </c>
      <c r="H9" s="219">
        <f t="shared" si="0"/>
        <v>10</v>
      </c>
      <c r="I9" s="74">
        <v>4</v>
      </c>
      <c r="J9" s="75">
        <v>534</v>
      </c>
      <c r="K9" s="75">
        <v>18.3</v>
      </c>
      <c r="L9" s="75">
        <v>42.2</v>
      </c>
      <c r="M9" s="75">
        <v>0.1</v>
      </c>
      <c r="N9" s="75">
        <v>1.5</v>
      </c>
      <c r="O9" s="76">
        <v>27.3</v>
      </c>
      <c r="P9" s="68">
        <f t="shared" si="1"/>
        <v>0.04</v>
      </c>
      <c r="Q9" s="15">
        <f t="shared" si="2"/>
        <v>53.4</v>
      </c>
      <c r="R9" s="15">
        <f t="shared" si="3"/>
        <v>1.83</v>
      </c>
      <c r="S9" s="15">
        <f t="shared" si="4"/>
        <v>4.22</v>
      </c>
      <c r="T9" s="15">
        <f t="shared" si="5"/>
        <v>0.01</v>
      </c>
      <c r="U9" s="15">
        <f t="shared" si="6"/>
        <v>0.15</v>
      </c>
      <c r="V9" s="16">
        <f t="shared" si="7"/>
        <v>2.73</v>
      </c>
      <c r="W9" s="81">
        <f t="shared" si="8"/>
        <v>9.9178676584534328E-3</v>
      </c>
      <c r="X9" s="82">
        <f t="shared" si="9"/>
        <v>4.6914199836700803E-2</v>
      </c>
      <c r="Y9" s="82">
        <f t="shared" si="10"/>
        <v>5.2634606534744603E-2</v>
      </c>
      <c r="Z9" s="82">
        <f t="shared" si="11"/>
        <v>4.744078333501961E-2</v>
      </c>
      <c r="AA9" s="82">
        <f t="shared" si="12"/>
        <v>4.7755491881566384E-4</v>
      </c>
      <c r="AB9" s="82">
        <f t="shared" si="13"/>
        <v>9.5359186268277173E-3</v>
      </c>
      <c r="AC9" s="82">
        <f t="shared" si="14"/>
        <v>8.7366989359148731E-2</v>
      </c>
      <c r="AD9" s="132" t="s">
        <v>67</v>
      </c>
      <c r="AE9" s="41" t="s">
        <v>73</v>
      </c>
      <c r="AF9" s="19" t="s">
        <v>34</v>
      </c>
      <c r="AG9" s="27" t="s">
        <v>29</v>
      </c>
      <c r="AH9" s="209">
        <f t="shared" si="15"/>
        <v>1335</v>
      </c>
      <c r="AI9" s="204">
        <f t="shared" si="16"/>
        <v>45.75</v>
      </c>
      <c r="AJ9" s="204">
        <f t="shared" si="17"/>
        <v>3.4269662921348316E-2</v>
      </c>
      <c r="AK9" s="210">
        <f t="shared" si="18"/>
        <v>2.8089887640449437E-3</v>
      </c>
    </row>
    <row r="10" spans="1:37" x14ac:dyDescent="0.35">
      <c r="A10" s="24" t="s">
        <v>294</v>
      </c>
      <c r="B10" s="87" t="s">
        <v>103</v>
      </c>
      <c r="C10" s="87" t="s">
        <v>247</v>
      </c>
      <c r="D10" s="87" t="s">
        <v>70</v>
      </c>
      <c r="E10" s="41">
        <v>1</v>
      </c>
      <c r="F10" s="15" t="s">
        <v>116</v>
      </c>
      <c r="G10" s="19">
        <v>200</v>
      </c>
      <c r="H10" s="219">
        <f t="shared" si="0"/>
        <v>10</v>
      </c>
      <c r="I10" s="74">
        <v>2.1</v>
      </c>
      <c r="J10" s="75">
        <v>402</v>
      </c>
      <c r="K10" s="75">
        <v>13.5</v>
      </c>
      <c r="L10" s="75">
        <v>6.5</v>
      </c>
      <c r="M10" s="75">
        <v>66.5</v>
      </c>
      <c r="N10" s="75">
        <v>1</v>
      </c>
      <c r="O10" s="76">
        <v>12</v>
      </c>
      <c r="P10" s="68">
        <f t="shared" si="1"/>
        <v>2.1000000000000001E-2</v>
      </c>
      <c r="Q10" s="15">
        <f t="shared" si="2"/>
        <v>40.200000000000003</v>
      </c>
      <c r="R10" s="15">
        <f t="shared" si="3"/>
        <v>1.35</v>
      </c>
      <c r="S10" s="15">
        <f t="shared" si="4"/>
        <v>0.65</v>
      </c>
      <c r="T10" s="15">
        <f t="shared" si="5"/>
        <v>6.65</v>
      </c>
      <c r="U10" s="15">
        <f t="shared" si="6"/>
        <v>0.1</v>
      </c>
      <c r="V10" s="16">
        <f t="shared" si="7"/>
        <v>1.2</v>
      </c>
      <c r="W10" s="81">
        <f t="shared" si="8"/>
        <v>5.2068805206880522E-3</v>
      </c>
      <c r="X10" s="82">
        <f t="shared" si="9"/>
        <v>3.5317431337741061E-2</v>
      </c>
      <c r="Y10" s="82">
        <f t="shared" si="10"/>
        <v>3.8828808099401757E-2</v>
      </c>
      <c r="Z10" s="82">
        <f t="shared" si="11"/>
        <v>7.3072296606072869E-3</v>
      </c>
      <c r="AA10" s="82">
        <f t="shared" si="12"/>
        <v>0.3175740210124165</v>
      </c>
      <c r="AB10" s="82">
        <f t="shared" si="13"/>
        <v>6.3572790845518121E-3</v>
      </c>
      <c r="AC10" s="82">
        <f t="shared" si="14"/>
        <v>3.8403072245779664E-2</v>
      </c>
      <c r="AD10" s="132" t="s">
        <v>66</v>
      </c>
      <c r="AE10" s="41" t="s">
        <v>73</v>
      </c>
      <c r="AF10" s="19" t="s">
        <v>34</v>
      </c>
      <c r="AG10" s="27" t="s">
        <v>26</v>
      </c>
      <c r="AH10" s="209">
        <f t="shared" si="15"/>
        <v>1914.2857142857142</v>
      </c>
      <c r="AI10" s="204">
        <f t="shared" si="16"/>
        <v>64.285714285714292</v>
      </c>
      <c r="AJ10" s="204">
        <f t="shared" si="17"/>
        <v>3.3582089552238806E-2</v>
      </c>
      <c r="AK10" s="210">
        <f t="shared" si="18"/>
        <v>2.4875621890547263E-3</v>
      </c>
    </row>
    <row r="11" spans="1:37" x14ac:dyDescent="0.35">
      <c r="A11" s="24" t="s">
        <v>250</v>
      </c>
      <c r="B11" s="87" t="s">
        <v>103</v>
      </c>
      <c r="C11" s="87" t="s">
        <v>244</v>
      </c>
      <c r="D11" s="87" t="s">
        <v>70</v>
      </c>
      <c r="E11" s="41">
        <v>1</v>
      </c>
      <c r="F11" t="s">
        <v>116</v>
      </c>
      <c r="G11" s="19">
        <v>100</v>
      </c>
      <c r="H11" s="219">
        <f t="shared" si="0"/>
        <v>5</v>
      </c>
      <c r="I11" s="74">
        <v>4.9000000000000004</v>
      </c>
      <c r="J11" s="75">
        <v>365</v>
      </c>
      <c r="K11" s="75">
        <v>14</v>
      </c>
      <c r="L11" s="75">
        <v>6.9</v>
      </c>
      <c r="M11" s="75">
        <v>54.7</v>
      </c>
      <c r="N11" s="75">
        <v>1.3</v>
      </c>
      <c r="O11" s="76">
        <v>10</v>
      </c>
      <c r="P11" s="68">
        <f t="shared" si="1"/>
        <v>2.4500000000000001E-2</v>
      </c>
      <c r="Q11" s="15">
        <f t="shared" si="2"/>
        <v>18.25</v>
      </c>
      <c r="R11" s="15">
        <f t="shared" si="3"/>
        <v>0.7</v>
      </c>
      <c r="S11" s="15">
        <f t="shared" si="4"/>
        <v>0.34499999999999997</v>
      </c>
      <c r="T11" s="15">
        <f t="shared" si="5"/>
        <v>2.7349999999999999</v>
      </c>
      <c r="U11" s="15">
        <f t="shared" si="6"/>
        <v>6.5000000000000002E-2</v>
      </c>
      <c r="V11" s="16">
        <f t="shared" si="7"/>
        <v>0.5</v>
      </c>
      <c r="W11" s="81">
        <f t="shared" si="8"/>
        <v>6.0746939408027273E-3</v>
      </c>
      <c r="X11" s="82">
        <f t="shared" si="9"/>
        <v>1.6033410992879957E-2</v>
      </c>
      <c r="Y11" s="82">
        <f t="shared" si="10"/>
        <v>2.013345605154165E-2</v>
      </c>
      <c r="Z11" s="82">
        <f t="shared" si="11"/>
        <v>3.8784526660146364E-3</v>
      </c>
      <c r="AA11" s="82">
        <f t="shared" si="12"/>
        <v>0.13061127029608405</v>
      </c>
      <c r="AB11" s="82">
        <f t="shared" si="13"/>
        <v>4.1322314049586778E-3</v>
      </c>
      <c r="AC11" s="82">
        <f t="shared" si="14"/>
        <v>1.6001280102408193E-2</v>
      </c>
      <c r="AD11" s="41" t="s">
        <v>59</v>
      </c>
      <c r="AE11" s="41" t="s">
        <v>73</v>
      </c>
      <c r="AF11" s="19" t="s">
        <v>34</v>
      </c>
      <c r="AG11" s="27" t="s">
        <v>27</v>
      </c>
      <c r="AH11" s="209">
        <f t="shared" si="15"/>
        <v>744.89795918367349</v>
      </c>
      <c r="AI11" s="204">
        <f t="shared" si="16"/>
        <v>28.571428571428569</v>
      </c>
      <c r="AJ11" s="204">
        <f t="shared" si="17"/>
        <v>3.8356164383561639E-2</v>
      </c>
      <c r="AK11" s="210">
        <f t="shared" si="18"/>
        <v>3.5616438356164386E-3</v>
      </c>
    </row>
    <row r="12" spans="1:37" x14ac:dyDescent="0.35">
      <c r="A12" s="24" t="s">
        <v>270</v>
      </c>
      <c r="B12" s="87" t="s">
        <v>103</v>
      </c>
      <c r="C12" s="87" t="s">
        <v>247</v>
      </c>
      <c r="D12" s="87" t="s">
        <v>71</v>
      </c>
      <c r="E12" s="41">
        <v>0</v>
      </c>
      <c r="F12" t="s">
        <v>269</v>
      </c>
      <c r="G12" s="19">
        <v>100</v>
      </c>
      <c r="H12" s="219">
        <f t="shared" si="0"/>
        <v>5</v>
      </c>
      <c r="I12" s="74">
        <v>20</v>
      </c>
      <c r="J12" s="75">
        <v>0</v>
      </c>
      <c r="K12" s="75">
        <v>0</v>
      </c>
      <c r="L12" s="75">
        <v>0</v>
      </c>
      <c r="M12" s="75">
        <v>0</v>
      </c>
      <c r="N12" s="75">
        <v>0</v>
      </c>
      <c r="O12" s="76">
        <v>0</v>
      </c>
      <c r="P12" s="68">
        <f t="shared" si="1"/>
        <v>0.1</v>
      </c>
      <c r="Q12" s="45">
        <f t="shared" si="2"/>
        <v>0</v>
      </c>
      <c r="R12" s="45">
        <f t="shared" si="3"/>
        <v>0</v>
      </c>
      <c r="S12" s="45">
        <f t="shared" si="4"/>
        <v>0</v>
      </c>
      <c r="T12" s="45">
        <f t="shared" si="5"/>
        <v>0</v>
      </c>
      <c r="U12" s="45">
        <f t="shared" si="6"/>
        <v>0</v>
      </c>
      <c r="V12" s="16">
        <f t="shared" si="7"/>
        <v>0</v>
      </c>
      <c r="W12" s="81">
        <f t="shared" si="8"/>
        <v>2.4794669146133583E-2</v>
      </c>
      <c r="X12" s="82">
        <f t="shared" si="9"/>
        <v>0</v>
      </c>
      <c r="Y12" s="82">
        <f t="shared" si="10"/>
        <v>0</v>
      </c>
      <c r="Z12" s="82">
        <f t="shared" si="11"/>
        <v>0</v>
      </c>
      <c r="AA12" s="82">
        <f t="shared" si="12"/>
        <v>0</v>
      </c>
      <c r="AB12" s="82">
        <f t="shared" si="13"/>
        <v>0</v>
      </c>
      <c r="AC12" s="82">
        <f t="shared" si="14"/>
        <v>0</v>
      </c>
      <c r="AD12" s="41"/>
      <c r="AE12" s="41"/>
      <c r="AF12" s="19" t="s">
        <v>271</v>
      </c>
      <c r="AG12" s="27" t="s">
        <v>272</v>
      </c>
      <c r="AH12" s="209">
        <f t="shared" si="15"/>
        <v>0</v>
      </c>
      <c r="AI12" s="204">
        <f t="shared" si="16"/>
        <v>0</v>
      </c>
      <c r="AJ12" s="204" t="e">
        <f t="shared" si="17"/>
        <v>#DIV/0!</v>
      </c>
      <c r="AK12" s="210" t="e">
        <f t="shared" si="18"/>
        <v>#DIV/0!</v>
      </c>
    </row>
    <row r="13" spans="1:37" x14ac:dyDescent="0.35">
      <c r="A13" s="24" t="s">
        <v>15</v>
      </c>
      <c r="B13" s="87" t="s">
        <v>103</v>
      </c>
      <c r="C13" s="87" t="s">
        <v>243</v>
      </c>
      <c r="D13" s="87" t="s">
        <v>69</v>
      </c>
      <c r="E13" s="41">
        <v>3</v>
      </c>
      <c r="G13" s="19">
        <v>50</v>
      </c>
      <c r="H13" s="219">
        <f t="shared" si="0"/>
        <v>2.5</v>
      </c>
      <c r="I13" s="74">
        <v>62</v>
      </c>
      <c r="J13" s="75">
        <v>851</v>
      </c>
      <c r="K13" s="75">
        <v>0</v>
      </c>
      <c r="L13" s="75">
        <v>91</v>
      </c>
      <c r="M13" s="75">
        <v>4</v>
      </c>
      <c r="N13" s="75">
        <v>4</v>
      </c>
      <c r="O13" s="76">
        <v>0</v>
      </c>
      <c r="P13" s="68">
        <f t="shared" si="1"/>
        <v>0.155</v>
      </c>
      <c r="Q13" s="15">
        <f t="shared" si="2"/>
        <v>21.274999999999999</v>
      </c>
      <c r="R13" s="15">
        <f t="shared" si="3"/>
        <v>0</v>
      </c>
      <c r="S13" s="15">
        <f t="shared" si="4"/>
        <v>2.2749999999999999</v>
      </c>
      <c r="T13" s="15">
        <f t="shared" si="5"/>
        <v>0.1</v>
      </c>
      <c r="U13" s="15">
        <f t="shared" si="6"/>
        <v>0.1</v>
      </c>
      <c r="V13" s="16">
        <f t="shared" si="7"/>
        <v>0</v>
      </c>
      <c r="W13" s="81">
        <f t="shared" si="8"/>
        <v>3.8431737176507053E-2</v>
      </c>
      <c r="X13" s="82">
        <f t="shared" si="9"/>
        <v>1.8691003773891563E-2</v>
      </c>
      <c r="Y13" s="82">
        <f t="shared" si="10"/>
        <v>0</v>
      </c>
      <c r="Z13" s="82">
        <f t="shared" si="11"/>
        <v>2.5575303812125503E-2</v>
      </c>
      <c r="AA13" s="82">
        <f t="shared" si="12"/>
        <v>4.7755491881566392E-3</v>
      </c>
      <c r="AB13" s="82">
        <f t="shared" si="13"/>
        <v>6.3572790845518121E-3</v>
      </c>
      <c r="AC13" s="82">
        <f t="shared" si="14"/>
        <v>0</v>
      </c>
      <c r="AD13" s="41" t="s">
        <v>66</v>
      </c>
      <c r="AE13" s="41" t="s">
        <v>72</v>
      </c>
      <c r="AF13" s="19" t="s">
        <v>31</v>
      </c>
      <c r="AG13" s="27" t="s">
        <v>35</v>
      </c>
      <c r="AH13" s="209">
        <f t="shared" si="15"/>
        <v>137.25806451612902</v>
      </c>
      <c r="AI13" s="204">
        <f t="shared" si="16"/>
        <v>0</v>
      </c>
      <c r="AJ13" s="204">
        <f t="shared" si="17"/>
        <v>0</v>
      </c>
      <c r="AK13" s="210">
        <f t="shared" si="18"/>
        <v>4.7003525264394837E-3</v>
      </c>
    </row>
    <row r="14" spans="1:37" x14ac:dyDescent="0.35">
      <c r="A14" s="24" t="s">
        <v>175</v>
      </c>
      <c r="B14" s="87" t="s">
        <v>103</v>
      </c>
      <c r="C14" s="87" t="s">
        <v>244</v>
      </c>
      <c r="D14" s="87" t="s">
        <v>245</v>
      </c>
      <c r="E14" s="41">
        <v>2</v>
      </c>
      <c r="F14" s="45" t="s">
        <v>176</v>
      </c>
      <c r="G14" s="19">
        <v>200</v>
      </c>
      <c r="H14" s="219">
        <f t="shared" si="0"/>
        <v>10</v>
      </c>
      <c r="I14" s="74">
        <v>6</v>
      </c>
      <c r="J14" s="77">
        <v>670</v>
      </c>
      <c r="K14" s="77">
        <v>6.88</v>
      </c>
      <c r="L14" s="77">
        <v>64.53</v>
      </c>
      <c r="M14" s="77">
        <v>0</v>
      </c>
      <c r="N14" s="77">
        <v>7.35</v>
      </c>
      <c r="O14" s="76">
        <v>16.3</v>
      </c>
      <c r="P14" s="68">
        <f t="shared" si="1"/>
        <v>0.06</v>
      </c>
      <c r="Q14" s="15">
        <f t="shared" si="2"/>
        <v>67</v>
      </c>
      <c r="R14" s="15">
        <f t="shared" si="3"/>
        <v>0.68799999999999994</v>
      </c>
      <c r="S14" s="15">
        <f t="shared" si="4"/>
        <v>6.4529999999999994</v>
      </c>
      <c r="T14" s="15">
        <f t="shared" si="5"/>
        <v>0</v>
      </c>
      <c r="U14" s="15">
        <f t="shared" si="6"/>
        <v>0.73499999999999999</v>
      </c>
      <c r="V14" s="16">
        <f t="shared" si="7"/>
        <v>1.63</v>
      </c>
      <c r="W14" s="81">
        <f t="shared" si="8"/>
        <v>1.4876801487680148E-2</v>
      </c>
      <c r="X14" s="82">
        <f t="shared" si="9"/>
        <v>5.8862385562901756E-2</v>
      </c>
      <c r="Y14" s="82">
        <f t="shared" si="10"/>
        <v>1.9788311090658078E-2</v>
      </c>
      <c r="Z14" s="82">
        <f t="shared" si="11"/>
        <v>7.2543927692152024E-2</v>
      </c>
      <c r="AA14" s="82">
        <f t="shared" si="12"/>
        <v>0</v>
      </c>
      <c r="AB14" s="82">
        <f t="shared" si="13"/>
        <v>4.6726001271455812E-2</v>
      </c>
      <c r="AC14" s="82">
        <f t="shared" si="14"/>
        <v>5.2164173133850709E-2</v>
      </c>
      <c r="AD14" s="41" t="s">
        <v>66</v>
      </c>
      <c r="AE14" s="41" t="s">
        <v>73</v>
      </c>
      <c r="AF14" s="19" t="s">
        <v>34</v>
      </c>
      <c r="AG14" s="27" t="s">
        <v>177</v>
      </c>
      <c r="AH14" s="209">
        <f t="shared" si="15"/>
        <v>1116.6666666666667</v>
      </c>
      <c r="AI14" s="204">
        <f t="shared" si="16"/>
        <v>11.466666666666667</v>
      </c>
      <c r="AJ14" s="204">
        <f t="shared" si="17"/>
        <v>1.026865671641791E-2</v>
      </c>
      <c r="AK14" s="210">
        <f t="shared" si="18"/>
        <v>1.0970149253731343E-2</v>
      </c>
    </row>
    <row r="15" spans="1:37" x14ac:dyDescent="0.35">
      <c r="A15" s="24" t="s">
        <v>265</v>
      </c>
      <c r="B15" s="87" t="s">
        <v>103</v>
      </c>
      <c r="C15" s="87" t="s">
        <v>247</v>
      </c>
      <c r="D15" s="87" t="s">
        <v>69</v>
      </c>
      <c r="E15" s="41">
        <v>1</v>
      </c>
      <c r="F15" s="45" t="s">
        <v>268</v>
      </c>
      <c r="G15" s="19">
        <v>50</v>
      </c>
      <c r="H15" s="219">
        <f t="shared" si="0"/>
        <v>2.5</v>
      </c>
      <c r="I15" s="74">
        <v>66.209999999999994</v>
      </c>
      <c r="J15" s="77">
        <v>0</v>
      </c>
      <c r="K15" s="77">
        <v>0</v>
      </c>
      <c r="L15" s="77">
        <v>0</v>
      </c>
      <c r="M15" s="77">
        <v>0</v>
      </c>
      <c r="N15" s="77">
        <v>0</v>
      </c>
      <c r="O15" s="76">
        <v>0</v>
      </c>
      <c r="P15" s="68">
        <f t="shared" si="1"/>
        <v>0.16552499999999998</v>
      </c>
      <c r="Q15" s="15">
        <f t="shared" si="2"/>
        <v>0</v>
      </c>
      <c r="R15" s="15">
        <f t="shared" si="3"/>
        <v>0</v>
      </c>
      <c r="S15" s="15">
        <f t="shared" si="4"/>
        <v>0</v>
      </c>
      <c r="T15" s="15">
        <f t="shared" si="5"/>
        <v>0</v>
      </c>
      <c r="U15" s="15">
        <f t="shared" si="6"/>
        <v>0</v>
      </c>
      <c r="V15" s="16">
        <f t="shared" si="7"/>
        <v>0</v>
      </c>
      <c r="W15" s="81">
        <f t="shared" si="8"/>
        <v>4.1041376104137606E-2</v>
      </c>
      <c r="X15" s="82">
        <f t="shared" si="9"/>
        <v>0</v>
      </c>
      <c r="Y15" s="82">
        <f t="shared" si="10"/>
        <v>0</v>
      </c>
      <c r="Z15" s="82">
        <f t="shared" si="11"/>
        <v>0</v>
      </c>
      <c r="AA15" s="82">
        <f t="shared" si="12"/>
        <v>0</v>
      </c>
      <c r="AB15" s="82">
        <f t="shared" si="13"/>
        <v>0</v>
      </c>
      <c r="AC15" s="82">
        <f t="shared" si="14"/>
        <v>0</v>
      </c>
      <c r="AD15" s="41" t="s">
        <v>66</v>
      </c>
      <c r="AE15" s="41" t="s">
        <v>73</v>
      </c>
      <c r="AF15" s="19" t="s">
        <v>266</v>
      </c>
      <c r="AG15" s="27" t="s">
        <v>267</v>
      </c>
      <c r="AH15" s="209">
        <f t="shared" si="15"/>
        <v>0</v>
      </c>
      <c r="AI15" s="204">
        <f t="shared" si="16"/>
        <v>0</v>
      </c>
      <c r="AJ15" s="204" t="e">
        <f t="shared" si="17"/>
        <v>#DIV/0!</v>
      </c>
      <c r="AK15" s="210" t="e">
        <f t="shared" si="18"/>
        <v>#DIV/0!</v>
      </c>
    </row>
    <row r="16" spans="1:37" x14ac:dyDescent="0.35">
      <c r="A16" s="24" t="s">
        <v>241</v>
      </c>
      <c r="B16" s="87" t="s">
        <v>103</v>
      </c>
      <c r="C16" s="87" t="s">
        <v>243</v>
      </c>
      <c r="D16" s="87" t="s">
        <v>70</v>
      </c>
      <c r="E16" s="41">
        <v>2</v>
      </c>
      <c r="F16" s="45" t="s">
        <v>176</v>
      </c>
      <c r="G16" s="19">
        <v>100</v>
      </c>
      <c r="H16" s="219">
        <f t="shared" si="0"/>
        <v>5</v>
      </c>
      <c r="I16" s="74">
        <v>4</v>
      </c>
      <c r="J16" s="77">
        <v>403</v>
      </c>
      <c r="K16" s="77">
        <v>16.899999999999999</v>
      </c>
      <c r="L16" s="77">
        <v>15.4</v>
      </c>
      <c r="M16" s="77">
        <v>40</v>
      </c>
      <c r="N16" s="77">
        <v>17.3</v>
      </c>
      <c r="O16" s="76">
        <v>8.1</v>
      </c>
      <c r="P16" s="68">
        <f t="shared" si="1"/>
        <v>0.02</v>
      </c>
      <c r="Q16" s="15">
        <f t="shared" si="2"/>
        <v>20.149999999999999</v>
      </c>
      <c r="R16" s="15">
        <f t="shared" si="3"/>
        <v>0.84499999999999997</v>
      </c>
      <c r="S16" s="15">
        <f t="shared" si="4"/>
        <v>0.77</v>
      </c>
      <c r="T16" s="15">
        <f t="shared" si="5"/>
        <v>2</v>
      </c>
      <c r="U16" s="15">
        <f t="shared" si="6"/>
        <v>0.86499999999999999</v>
      </c>
      <c r="V16" s="16">
        <f t="shared" si="7"/>
        <v>0.40500000000000003</v>
      </c>
      <c r="W16" s="81">
        <f t="shared" si="8"/>
        <v>4.9589338292267164E-3</v>
      </c>
      <c r="X16" s="82">
        <f t="shared" si="9"/>
        <v>1.7702642822275676E-2</v>
      </c>
      <c r="Y16" s="82">
        <f t="shared" si="10"/>
        <v>2.4303957662218136E-2</v>
      </c>
      <c r="Z16" s="82">
        <f t="shared" si="11"/>
        <v>8.6562566748732469E-3</v>
      </c>
      <c r="AA16" s="82">
        <f t="shared" si="12"/>
        <v>9.5510983763132773E-2</v>
      </c>
      <c r="AB16" s="82">
        <f t="shared" si="13"/>
        <v>5.4990464081373168E-2</v>
      </c>
      <c r="AC16" s="82">
        <f t="shared" si="14"/>
        <v>1.2961036882950637E-2</v>
      </c>
      <c r="AD16" s="41" t="s">
        <v>66</v>
      </c>
      <c r="AE16" s="41" t="s">
        <v>73</v>
      </c>
      <c r="AF16" s="19" t="s">
        <v>34</v>
      </c>
      <c r="AG16" s="27" t="s">
        <v>242</v>
      </c>
      <c r="AH16" s="209">
        <f t="shared" si="15"/>
        <v>1007.4999999999999</v>
      </c>
      <c r="AI16" s="204">
        <f t="shared" si="16"/>
        <v>42.25</v>
      </c>
      <c r="AJ16" s="204">
        <f t="shared" si="17"/>
        <v>4.1935483870967745E-2</v>
      </c>
      <c r="AK16" s="210">
        <f t="shared" si="18"/>
        <v>4.2928039702233252E-2</v>
      </c>
    </row>
    <row r="17" spans="1:37" x14ac:dyDescent="0.35">
      <c r="A17" s="24" t="s">
        <v>50</v>
      </c>
      <c r="B17" s="87" t="s">
        <v>104</v>
      </c>
      <c r="C17" s="87" t="s">
        <v>243</v>
      </c>
      <c r="D17" s="87" t="s">
        <v>248</v>
      </c>
      <c r="E17" s="41">
        <v>2</v>
      </c>
      <c r="F17" s="15"/>
      <c r="G17" s="19">
        <v>50</v>
      </c>
      <c r="H17" s="219">
        <f t="shared" si="0"/>
        <v>2.5</v>
      </c>
      <c r="I17" s="74">
        <v>23.2</v>
      </c>
      <c r="J17" s="75">
        <v>316</v>
      </c>
      <c r="K17" s="75">
        <v>4</v>
      </c>
      <c r="L17" s="75">
        <v>3</v>
      </c>
      <c r="M17" s="75">
        <v>53.8</v>
      </c>
      <c r="N17" s="75">
        <v>2.2000000000000002</v>
      </c>
      <c r="O17" s="76">
        <v>24.4</v>
      </c>
      <c r="P17" s="68">
        <f t="shared" si="1"/>
        <v>5.8000000000000003E-2</v>
      </c>
      <c r="Q17" s="15">
        <f t="shared" si="2"/>
        <v>7.9</v>
      </c>
      <c r="R17" s="15">
        <f t="shared" si="3"/>
        <v>0.1</v>
      </c>
      <c r="S17" s="15">
        <f t="shared" si="4"/>
        <v>7.4999999999999997E-2</v>
      </c>
      <c r="T17" s="15">
        <f t="shared" si="5"/>
        <v>1.345</v>
      </c>
      <c r="U17" s="15">
        <f t="shared" si="6"/>
        <v>5.5E-2</v>
      </c>
      <c r="V17" s="16">
        <f t="shared" si="7"/>
        <v>0.61</v>
      </c>
      <c r="W17" s="81">
        <f t="shared" si="8"/>
        <v>1.4380908104757478E-2</v>
      </c>
      <c r="X17" s="82">
        <f t="shared" si="9"/>
        <v>6.9404902380137898E-3</v>
      </c>
      <c r="Y17" s="82">
        <f t="shared" si="10"/>
        <v>2.8762080073630931E-3</v>
      </c>
      <c r="Z17" s="82">
        <f t="shared" si="11"/>
        <v>8.4314188391622531E-4</v>
      </c>
      <c r="AA17" s="82">
        <f t="shared" si="12"/>
        <v>6.4231136580706782E-2</v>
      </c>
      <c r="AB17" s="82">
        <f t="shared" si="13"/>
        <v>3.4965034965034965E-3</v>
      </c>
      <c r="AC17" s="82">
        <f t="shared" si="14"/>
        <v>1.9521561724937995E-2</v>
      </c>
      <c r="AD17" s="41" t="s">
        <v>66</v>
      </c>
      <c r="AE17" s="41" t="s">
        <v>72</v>
      </c>
      <c r="AF17" s="19" t="s">
        <v>34</v>
      </c>
      <c r="AG17" s="65" t="s">
        <v>37</v>
      </c>
      <c r="AH17" s="209">
        <f t="shared" si="15"/>
        <v>136.20689655172413</v>
      </c>
      <c r="AI17" s="204">
        <f t="shared" si="16"/>
        <v>1.7241379310344829</v>
      </c>
      <c r="AJ17" s="204">
        <f t="shared" si="17"/>
        <v>1.2658227848101266E-2</v>
      </c>
      <c r="AK17" s="210">
        <f t="shared" si="18"/>
        <v>6.962025316455696E-3</v>
      </c>
    </row>
    <row r="18" spans="1:37" x14ac:dyDescent="0.35">
      <c r="A18" s="24" t="s">
        <v>209</v>
      </c>
      <c r="B18" s="87" t="s">
        <v>104</v>
      </c>
      <c r="C18" s="87" t="s">
        <v>247</v>
      </c>
      <c r="D18" s="87" t="s">
        <v>71</v>
      </c>
      <c r="E18" s="41">
        <v>0</v>
      </c>
      <c r="F18" s="45" t="s">
        <v>260</v>
      </c>
      <c r="G18" s="221">
        <v>4</v>
      </c>
      <c r="H18" s="219">
        <f t="shared" si="0"/>
        <v>0.2</v>
      </c>
      <c r="I18" s="74">
        <v>110</v>
      </c>
      <c r="J18" s="77">
        <v>350</v>
      </c>
      <c r="K18" s="77">
        <v>0</v>
      </c>
      <c r="L18" s="77">
        <v>0</v>
      </c>
      <c r="M18" s="77">
        <v>50</v>
      </c>
      <c r="N18" s="77">
        <v>0</v>
      </c>
      <c r="O18" s="76">
        <v>0</v>
      </c>
      <c r="P18" s="68">
        <f t="shared" si="1"/>
        <v>2.1999999999999999E-2</v>
      </c>
      <c r="Q18" s="15">
        <f t="shared" si="2"/>
        <v>0.7</v>
      </c>
      <c r="R18" s="15">
        <f t="shared" si="3"/>
        <v>0</v>
      </c>
      <c r="S18" s="15">
        <f t="shared" si="4"/>
        <v>0</v>
      </c>
      <c r="T18" s="15">
        <f t="shared" si="5"/>
        <v>0.1</v>
      </c>
      <c r="U18" s="15">
        <f t="shared" si="6"/>
        <v>0</v>
      </c>
      <c r="V18" s="16">
        <f t="shared" si="7"/>
        <v>0</v>
      </c>
      <c r="W18" s="81">
        <f t="shared" si="8"/>
        <v>5.4548272121493872E-3</v>
      </c>
      <c r="X18" s="82">
        <f t="shared" si="9"/>
        <v>6.1498014767210783E-4</v>
      </c>
      <c r="Y18" s="82">
        <f t="shared" si="10"/>
        <v>0</v>
      </c>
      <c r="Z18" s="82">
        <f t="shared" si="11"/>
        <v>0</v>
      </c>
      <c r="AA18" s="82">
        <f t="shared" si="12"/>
        <v>4.7755491881566392E-3</v>
      </c>
      <c r="AB18" s="82">
        <f t="shared" si="13"/>
        <v>0</v>
      </c>
      <c r="AC18" s="82">
        <f t="shared" si="14"/>
        <v>0</v>
      </c>
      <c r="AD18" s="41" t="s">
        <v>263</v>
      </c>
      <c r="AE18" s="41" t="s">
        <v>73</v>
      </c>
      <c r="AF18" s="19" t="s">
        <v>31</v>
      </c>
      <c r="AG18" s="27" t="s">
        <v>210</v>
      </c>
      <c r="AH18" s="209">
        <f t="shared" si="15"/>
        <v>31.818181818181817</v>
      </c>
      <c r="AI18" s="204">
        <f t="shared" si="16"/>
        <v>0</v>
      </c>
      <c r="AJ18" s="204">
        <f t="shared" si="17"/>
        <v>0</v>
      </c>
      <c r="AK18" s="210">
        <f t="shared" si="18"/>
        <v>0</v>
      </c>
    </row>
    <row r="19" spans="1:37" x14ac:dyDescent="0.35">
      <c r="A19" s="24" t="s">
        <v>18</v>
      </c>
      <c r="B19" s="87" t="s">
        <v>104</v>
      </c>
      <c r="C19" s="87" t="s">
        <v>244</v>
      </c>
      <c r="D19" s="87" t="s">
        <v>69</v>
      </c>
      <c r="E19" s="41">
        <v>2</v>
      </c>
      <c r="F19" s="15" t="s">
        <v>118</v>
      </c>
      <c r="G19" s="19">
        <v>80</v>
      </c>
      <c r="H19" s="219">
        <f t="shared" si="0"/>
        <v>4</v>
      </c>
      <c r="I19" s="74">
        <v>20</v>
      </c>
      <c r="J19" s="75">
        <v>216</v>
      </c>
      <c r="K19" s="75">
        <v>0</v>
      </c>
      <c r="L19" s="75">
        <v>0</v>
      </c>
      <c r="M19" s="75">
        <v>0</v>
      </c>
      <c r="N19" s="75">
        <v>11</v>
      </c>
      <c r="O19" s="76">
        <v>86</v>
      </c>
      <c r="P19" s="68">
        <f t="shared" si="1"/>
        <v>0.08</v>
      </c>
      <c r="Q19" s="15">
        <f t="shared" si="2"/>
        <v>8.64</v>
      </c>
      <c r="R19" s="15">
        <f t="shared" si="3"/>
        <v>0</v>
      </c>
      <c r="S19" s="15">
        <f t="shared" si="4"/>
        <v>0</v>
      </c>
      <c r="T19" s="15">
        <f t="shared" si="5"/>
        <v>0</v>
      </c>
      <c r="U19" s="15">
        <f t="shared" si="6"/>
        <v>0.44</v>
      </c>
      <c r="V19" s="16">
        <f t="shared" si="7"/>
        <v>3.44</v>
      </c>
      <c r="W19" s="81">
        <f t="shared" si="8"/>
        <v>1.9835735316906866E-2</v>
      </c>
      <c r="X19" s="82">
        <f t="shared" si="9"/>
        <v>7.590612108410018E-3</v>
      </c>
      <c r="Y19" s="82">
        <f t="shared" si="10"/>
        <v>0</v>
      </c>
      <c r="Z19" s="82">
        <f t="shared" si="11"/>
        <v>0</v>
      </c>
      <c r="AA19" s="82">
        <f t="shared" si="12"/>
        <v>0</v>
      </c>
      <c r="AB19" s="82">
        <f t="shared" si="13"/>
        <v>2.7972027972027972E-2</v>
      </c>
      <c r="AC19" s="82">
        <f t="shared" si="14"/>
        <v>0.11008880710456836</v>
      </c>
      <c r="AD19" s="132" t="s">
        <v>59</v>
      </c>
      <c r="AE19" s="41" t="s">
        <v>73</v>
      </c>
      <c r="AF19" s="19" t="s">
        <v>31</v>
      </c>
      <c r="AG19" s="27" t="s">
        <v>32</v>
      </c>
      <c r="AH19" s="209">
        <f t="shared" si="15"/>
        <v>108</v>
      </c>
      <c r="AI19" s="204">
        <f t="shared" si="16"/>
        <v>0</v>
      </c>
      <c r="AJ19" s="204">
        <f t="shared" si="17"/>
        <v>0</v>
      </c>
      <c r="AK19" s="210">
        <f t="shared" si="18"/>
        <v>5.0925925925925923E-2</v>
      </c>
    </row>
    <row r="20" spans="1:37" x14ac:dyDescent="0.35">
      <c r="A20" s="24" t="s">
        <v>90</v>
      </c>
      <c r="B20" s="87" t="s">
        <v>104</v>
      </c>
      <c r="C20" s="87" t="s">
        <v>243</v>
      </c>
      <c r="D20" s="87" t="s">
        <v>69</v>
      </c>
      <c r="E20" s="41">
        <v>3</v>
      </c>
      <c r="G20" s="19">
        <v>15</v>
      </c>
      <c r="H20" s="219">
        <f t="shared" si="0"/>
        <v>0.75</v>
      </c>
      <c r="I20" s="74">
        <v>199</v>
      </c>
      <c r="J20" s="77">
        <v>0</v>
      </c>
      <c r="K20" s="77">
        <v>0</v>
      </c>
      <c r="L20" s="77">
        <v>0</v>
      </c>
      <c r="M20" s="77">
        <v>0</v>
      </c>
      <c r="N20" s="77">
        <v>0</v>
      </c>
      <c r="O20" s="76">
        <v>0</v>
      </c>
      <c r="P20" s="68">
        <f t="shared" si="1"/>
        <v>0.14924999999999999</v>
      </c>
      <c r="Q20" s="15">
        <f t="shared" si="2"/>
        <v>0</v>
      </c>
      <c r="R20" s="15">
        <f t="shared" si="3"/>
        <v>0</v>
      </c>
      <c r="S20" s="15">
        <f t="shared" si="4"/>
        <v>0</v>
      </c>
      <c r="T20" s="15">
        <f t="shared" si="5"/>
        <v>0</v>
      </c>
      <c r="U20" s="15">
        <f t="shared" si="6"/>
        <v>0</v>
      </c>
      <c r="V20" s="16">
        <f t="shared" si="7"/>
        <v>0</v>
      </c>
      <c r="W20" s="81">
        <f t="shared" si="8"/>
        <v>3.7006043700604369E-2</v>
      </c>
      <c r="X20" s="82">
        <f t="shared" si="9"/>
        <v>0</v>
      </c>
      <c r="Y20" s="82">
        <f t="shared" si="10"/>
        <v>0</v>
      </c>
      <c r="Z20" s="82">
        <f t="shared" si="11"/>
        <v>0</v>
      </c>
      <c r="AA20" s="82">
        <f t="shared" si="12"/>
        <v>0</v>
      </c>
      <c r="AB20" s="82">
        <f t="shared" si="13"/>
        <v>0</v>
      </c>
      <c r="AC20" s="82">
        <f t="shared" si="14"/>
        <v>0</v>
      </c>
      <c r="AD20" s="41" t="s">
        <v>263</v>
      </c>
      <c r="AE20" s="41" t="s">
        <v>72</v>
      </c>
      <c r="AF20" s="19" t="s">
        <v>25</v>
      </c>
      <c r="AG20" s="27" t="s">
        <v>89</v>
      </c>
      <c r="AH20" s="209">
        <f t="shared" si="15"/>
        <v>0</v>
      </c>
      <c r="AI20" s="204">
        <f t="shared" si="16"/>
        <v>0</v>
      </c>
      <c r="AJ20" s="204" t="e">
        <f t="shared" si="17"/>
        <v>#DIV/0!</v>
      </c>
      <c r="AK20" s="210" t="e">
        <f t="shared" si="18"/>
        <v>#DIV/0!</v>
      </c>
    </row>
    <row r="21" spans="1:37" x14ac:dyDescent="0.35">
      <c r="A21" s="24" t="s">
        <v>87</v>
      </c>
      <c r="B21" s="87" t="s">
        <v>104</v>
      </c>
      <c r="C21" s="87" t="s">
        <v>247</v>
      </c>
      <c r="D21" s="87" t="s">
        <v>69</v>
      </c>
      <c r="E21" s="41">
        <v>1</v>
      </c>
      <c r="F21" s="41" t="s">
        <v>120</v>
      </c>
      <c r="G21" s="19">
        <v>15</v>
      </c>
      <c r="H21" s="219">
        <f t="shared" si="0"/>
        <v>0.75</v>
      </c>
      <c r="I21" s="74">
        <v>169</v>
      </c>
      <c r="J21" s="77">
        <v>0</v>
      </c>
      <c r="K21" s="77">
        <v>0</v>
      </c>
      <c r="L21" s="77">
        <v>0</v>
      </c>
      <c r="M21" s="77">
        <v>0</v>
      </c>
      <c r="N21" s="77">
        <v>0</v>
      </c>
      <c r="O21" s="76">
        <v>0</v>
      </c>
      <c r="P21" s="68">
        <f t="shared" si="1"/>
        <v>0.12675</v>
      </c>
      <c r="Q21" s="15">
        <f t="shared" si="2"/>
        <v>0</v>
      </c>
      <c r="R21" s="15">
        <f t="shared" si="3"/>
        <v>0</v>
      </c>
      <c r="S21" s="15">
        <f t="shared" si="4"/>
        <v>0</v>
      </c>
      <c r="T21" s="15">
        <f t="shared" si="5"/>
        <v>0</v>
      </c>
      <c r="U21" s="15">
        <f t="shared" si="6"/>
        <v>0</v>
      </c>
      <c r="V21" s="16">
        <f t="shared" si="7"/>
        <v>0</v>
      </c>
      <c r="W21" s="81">
        <f t="shared" si="8"/>
        <v>3.1427243142724312E-2</v>
      </c>
      <c r="X21" s="82">
        <f t="shared" si="9"/>
        <v>0</v>
      </c>
      <c r="Y21" s="82">
        <f t="shared" si="10"/>
        <v>0</v>
      </c>
      <c r="Z21" s="82">
        <f t="shared" si="11"/>
        <v>0</v>
      </c>
      <c r="AA21" s="82">
        <f t="shared" si="12"/>
        <v>0</v>
      </c>
      <c r="AB21" s="82">
        <f t="shared" si="13"/>
        <v>0</v>
      </c>
      <c r="AC21" s="82">
        <f t="shared" si="14"/>
        <v>0</v>
      </c>
      <c r="AD21" s="41" t="s">
        <v>263</v>
      </c>
      <c r="AE21" s="41" t="s">
        <v>73</v>
      </c>
      <c r="AF21" s="19" t="s">
        <v>25</v>
      </c>
      <c r="AG21" s="27" t="s">
        <v>88</v>
      </c>
      <c r="AH21" s="209">
        <f t="shared" si="15"/>
        <v>0</v>
      </c>
      <c r="AI21" s="204">
        <f t="shared" si="16"/>
        <v>0</v>
      </c>
      <c r="AJ21" s="204" t="e">
        <f t="shared" si="17"/>
        <v>#DIV/0!</v>
      </c>
      <c r="AK21" s="210" t="e">
        <f t="shared" si="18"/>
        <v>#DIV/0!</v>
      </c>
    </row>
    <row r="22" spans="1:37" x14ac:dyDescent="0.35">
      <c r="A22" s="167" t="s">
        <v>85</v>
      </c>
      <c r="B22" s="87" t="s">
        <v>104</v>
      </c>
      <c r="C22" s="87" t="s">
        <v>247</v>
      </c>
      <c r="D22" s="87" t="s">
        <v>69</v>
      </c>
      <c r="E22" s="41">
        <v>1</v>
      </c>
      <c r="F22" t="s">
        <v>121</v>
      </c>
      <c r="G22" s="19">
        <v>10</v>
      </c>
      <c r="H22" s="219">
        <f t="shared" si="0"/>
        <v>0.5</v>
      </c>
      <c r="I22" s="74">
        <v>249</v>
      </c>
      <c r="J22" s="77">
        <v>0</v>
      </c>
      <c r="K22" s="77">
        <v>0</v>
      </c>
      <c r="L22" s="77">
        <v>0</v>
      </c>
      <c r="M22" s="77">
        <v>0</v>
      </c>
      <c r="N22" s="77">
        <v>0</v>
      </c>
      <c r="O22" s="76">
        <v>0</v>
      </c>
      <c r="P22" s="68">
        <f t="shared" si="1"/>
        <v>0.1245</v>
      </c>
      <c r="Q22" s="15">
        <f t="shared" si="2"/>
        <v>0</v>
      </c>
      <c r="R22" s="15">
        <f t="shared" si="3"/>
        <v>0</v>
      </c>
      <c r="S22" s="15">
        <f t="shared" si="4"/>
        <v>0</v>
      </c>
      <c r="T22" s="15">
        <f t="shared" si="5"/>
        <v>0</v>
      </c>
      <c r="U22" s="15">
        <f t="shared" si="6"/>
        <v>0</v>
      </c>
      <c r="V22" s="16">
        <f t="shared" si="7"/>
        <v>0</v>
      </c>
      <c r="W22" s="81">
        <f t="shared" si="8"/>
        <v>3.0869363086936309E-2</v>
      </c>
      <c r="X22" s="82">
        <f t="shared" si="9"/>
        <v>0</v>
      </c>
      <c r="Y22" s="82">
        <f t="shared" si="10"/>
        <v>0</v>
      </c>
      <c r="Z22" s="82">
        <f t="shared" si="11"/>
        <v>0</v>
      </c>
      <c r="AA22" s="82">
        <f t="shared" si="12"/>
        <v>0</v>
      </c>
      <c r="AB22" s="82">
        <f t="shared" si="13"/>
        <v>0</v>
      </c>
      <c r="AC22" s="82">
        <f t="shared" si="14"/>
        <v>0</v>
      </c>
      <c r="AD22" s="41" t="s">
        <v>263</v>
      </c>
      <c r="AE22" s="41" t="s">
        <v>73</v>
      </c>
      <c r="AF22" s="19" t="s">
        <v>25</v>
      </c>
      <c r="AG22" s="27" t="s">
        <v>86</v>
      </c>
      <c r="AH22" s="209">
        <f t="shared" si="15"/>
        <v>0</v>
      </c>
      <c r="AI22" s="204">
        <f t="shared" si="16"/>
        <v>0</v>
      </c>
      <c r="AJ22" s="204" t="e">
        <f t="shared" si="17"/>
        <v>#DIV/0!</v>
      </c>
      <c r="AK22" s="210" t="e">
        <f t="shared" si="18"/>
        <v>#DIV/0!</v>
      </c>
    </row>
    <row r="23" spans="1:37" s="15" customFormat="1" x14ac:dyDescent="0.35">
      <c r="A23" s="24" t="s">
        <v>80</v>
      </c>
      <c r="B23" s="87" t="s">
        <v>104</v>
      </c>
      <c r="C23" s="87" t="s">
        <v>247</v>
      </c>
      <c r="D23" s="87" t="s">
        <v>69</v>
      </c>
      <c r="E23" s="41">
        <v>1</v>
      </c>
      <c r="F23" t="s">
        <v>122</v>
      </c>
      <c r="G23" s="19">
        <v>1</v>
      </c>
      <c r="H23" s="219">
        <f t="shared" si="0"/>
        <v>0.05</v>
      </c>
      <c r="I23" s="74">
        <v>2390</v>
      </c>
      <c r="J23" s="75">
        <v>0</v>
      </c>
      <c r="K23" s="75">
        <v>0</v>
      </c>
      <c r="L23" s="75">
        <v>0</v>
      </c>
      <c r="M23" s="75">
        <v>0</v>
      </c>
      <c r="N23" s="75">
        <v>0</v>
      </c>
      <c r="O23" s="76">
        <v>0</v>
      </c>
      <c r="P23" s="68">
        <f t="shared" si="1"/>
        <v>0.1195</v>
      </c>
      <c r="Q23" s="15">
        <f t="shared" si="2"/>
        <v>0</v>
      </c>
      <c r="R23" s="15">
        <f t="shared" si="3"/>
        <v>0</v>
      </c>
      <c r="S23" s="15">
        <f t="shared" si="4"/>
        <v>0</v>
      </c>
      <c r="T23" s="15">
        <f t="shared" si="5"/>
        <v>0</v>
      </c>
      <c r="U23" s="15">
        <f t="shared" si="6"/>
        <v>0</v>
      </c>
      <c r="V23" s="16">
        <f t="shared" si="7"/>
        <v>0</v>
      </c>
      <c r="W23" s="81">
        <f t="shared" si="8"/>
        <v>2.9629629629629627E-2</v>
      </c>
      <c r="X23" s="82">
        <f t="shared" si="9"/>
        <v>0</v>
      </c>
      <c r="Y23" s="82">
        <f t="shared" si="10"/>
        <v>0</v>
      </c>
      <c r="Z23" s="82">
        <f t="shared" si="11"/>
        <v>0</v>
      </c>
      <c r="AA23" s="82">
        <f t="shared" si="12"/>
        <v>0</v>
      </c>
      <c r="AB23" s="82">
        <f t="shared" si="13"/>
        <v>0</v>
      </c>
      <c r="AC23" s="82">
        <f t="shared" si="14"/>
        <v>0</v>
      </c>
      <c r="AD23" s="41" t="s">
        <v>263</v>
      </c>
      <c r="AE23" s="41" t="s">
        <v>73</v>
      </c>
      <c r="AF23" s="19" t="s">
        <v>25</v>
      </c>
      <c r="AG23" s="27" t="s">
        <v>79</v>
      </c>
      <c r="AH23" s="209">
        <f t="shared" si="15"/>
        <v>0</v>
      </c>
      <c r="AI23" s="204">
        <f t="shared" si="16"/>
        <v>0</v>
      </c>
      <c r="AJ23" s="204" t="e">
        <f t="shared" si="17"/>
        <v>#DIV/0!</v>
      </c>
      <c r="AK23" s="210" t="e">
        <f t="shared" si="18"/>
        <v>#DIV/0!</v>
      </c>
    </row>
    <row r="24" spans="1:37" s="15" customFormat="1" x14ac:dyDescent="0.35">
      <c r="A24" s="24" t="s">
        <v>47</v>
      </c>
      <c r="B24" s="87" t="s">
        <v>104</v>
      </c>
      <c r="C24" s="87" t="s">
        <v>243</v>
      </c>
      <c r="D24" s="87" t="s">
        <v>69</v>
      </c>
      <c r="E24" s="41">
        <v>3</v>
      </c>
      <c r="G24" s="19">
        <v>16</v>
      </c>
      <c r="H24" s="219">
        <f t="shared" si="0"/>
        <v>0.8</v>
      </c>
      <c r="I24" s="74">
        <v>129</v>
      </c>
      <c r="J24" s="75">
        <v>0</v>
      </c>
      <c r="K24" s="75">
        <v>0</v>
      </c>
      <c r="L24" s="75">
        <v>0</v>
      </c>
      <c r="M24" s="75">
        <v>0</v>
      </c>
      <c r="N24" s="75">
        <v>0</v>
      </c>
      <c r="O24" s="76">
        <v>0</v>
      </c>
      <c r="P24" s="68">
        <f t="shared" si="1"/>
        <v>0.1032</v>
      </c>
      <c r="Q24" s="15">
        <f t="shared" si="2"/>
        <v>0</v>
      </c>
      <c r="R24" s="15">
        <f t="shared" si="3"/>
        <v>0</v>
      </c>
      <c r="S24" s="15">
        <f t="shared" si="4"/>
        <v>0</v>
      </c>
      <c r="T24" s="15">
        <f t="shared" si="5"/>
        <v>0</v>
      </c>
      <c r="U24" s="15">
        <f t="shared" si="6"/>
        <v>0</v>
      </c>
      <c r="V24" s="16">
        <f t="shared" si="7"/>
        <v>0</v>
      </c>
      <c r="W24" s="81">
        <f t="shared" si="8"/>
        <v>2.5588098558809856E-2</v>
      </c>
      <c r="X24" s="82">
        <f t="shared" si="9"/>
        <v>0</v>
      </c>
      <c r="Y24" s="82">
        <f t="shared" si="10"/>
        <v>0</v>
      </c>
      <c r="Z24" s="82">
        <f t="shared" si="11"/>
        <v>0</v>
      </c>
      <c r="AA24" s="82">
        <f t="shared" si="12"/>
        <v>0</v>
      </c>
      <c r="AB24" s="82">
        <f t="shared" si="13"/>
        <v>0</v>
      </c>
      <c r="AC24" s="82">
        <f t="shared" si="14"/>
        <v>0</v>
      </c>
      <c r="AD24" s="41" t="s">
        <v>263</v>
      </c>
      <c r="AE24" s="41" t="s">
        <v>72</v>
      </c>
      <c r="AF24" s="19" t="s">
        <v>25</v>
      </c>
      <c r="AG24" s="27" t="s">
        <v>113</v>
      </c>
      <c r="AH24" s="209">
        <f t="shared" si="15"/>
        <v>0</v>
      </c>
      <c r="AI24" s="204">
        <f t="shared" si="16"/>
        <v>0</v>
      </c>
      <c r="AJ24" s="204" t="e">
        <f t="shared" si="17"/>
        <v>#DIV/0!</v>
      </c>
      <c r="AK24" s="210" t="e">
        <f t="shared" si="18"/>
        <v>#DIV/0!</v>
      </c>
    </row>
    <row r="25" spans="1:37" x14ac:dyDescent="0.35">
      <c r="A25" s="24" t="s">
        <v>100</v>
      </c>
      <c r="B25" s="87" t="s">
        <v>232</v>
      </c>
      <c r="C25" s="87" t="s">
        <v>243</v>
      </c>
      <c r="D25" s="87" t="s">
        <v>248</v>
      </c>
      <c r="E25" s="41">
        <v>3</v>
      </c>
      <c r="G25" s="19">
        <v>2000</v>
      </c>
      <c r="H25" s="219">
        <v>100</v>
      </c>
      <c r="I25" s="74">
        <v>5</v>
      </c>
      <c r="J25" s="75">
        <v>52</v>
      </c>
      <c r="K25" s="75">
        <v>0.7</v>
      </c>
      <c r="L25" s="75">
        <v>0</v>
      </c>
      <c r="M25" s="75">
        <v>1</v>
      </c>
      <c r="N25" s="75">
        <v>10</v>
      </c>
      <c r="O25" s="76">
        <v>2.4</v>
      </c>
      <c r="P25" s="68">
        <f t="shared" si="1"/>
        <v>0.5</v>
      </c>
      <c r="Q25" s="15">
        <f t="shared" si="2"/>
        <v>52</v>
      </c>
      <c r="R25" s="15">
        <f t="shared" si="3"/>
        <v>0.7</v>
      </c>
      <c r="S25" s="15">
        <f t="shared" si="4"/>
        <v>0</v>
      </c>
      <c r="T25" s="15">
        <f t="shared" si="5"/>
        <v>1</v>
      </c>
      <c r="U25" s="15">
        <f t="shared" si="6"/>
        <v>10</v>
      </c>
      <c r="V25" s="16">
        <f t="shared" si="7"/>
        <v>2.4</v>
      </c>
      <c r="W25" s="81">
        <f t="shared" si="8"/>
        <v>0.1239733457306679</v>
      </c>
      <c r="X25" s="82">
        <f t="shared" si="9"/>
        <v>4.5684239541356586E-2</v>
      </c>
      <c r="Y25" s="82">
        <f t="shared" si="10"/>
        <v>2.013345605154165E-2</v>
      </c>
      <c r="Z25" s="82">
        <f t="shared" si="11"/>
        <v>0</v>
      </c>
      <c r="AA25" s="82">
        <f t="shared" si="12"/>
        <v>4.7755491881566386E-2</v>
      </c>
      <c r="AB25" s="82">
        <f t="shared" si="13"/>
        <v>0.63572790845518112</v>
      </c>
      <c r="AC25" s="82">
        <f t="shared" si="14"/>
        <v>7.6806144491559328E-2</v>
      </c>
      <c r="AD25" s="41" t="s">
        <v>66</v>
      </c>
      <c r="AE25" s="41" t="s">
        <v>72</v>
      </c>
      <c r="AF25" s="19" t="s">
        <v>97</v>
      </c>
      <c r="AG25" s="27" t="s">
        <v>101</v>
      </c>
      <c r="AH25" s="209">
        <f t="shared" si="15"/>
        <v>104</v>
      </c>
      <c r="AI25" s="204">
        <f t="shared" si="16"/>
        <v>1.4</v>
      </c>
      <c r="AJ25" s="204">
        <f t="shared" si="17"/>
        <v>1.3461538461538461E-2</v>
      </c>
      <c r="AK25" s="210">
        <f t="shared" si="18"/>
        <v>0.19230769230769232</v>
      </c>
    </row>
    <row r="26" spans="1:37" x14ac:dyDescent="0.35">
      <c r="A26" s="24" t="s">
        <v>91</v>
      </c>
      <c r="B26" s="87" t="s">
        <v>115</v>
      </c>
      <c r="C26" s="87" t="s">
        <v>244</v>
      </c>
      <c r="D26" s="87" t="s">
        <v>69</v>
      </c>
      <c r="E26" s="41">
        <v>2</v>
      </c>
      <c r="F26" s="45" t="s">
        <v>132</v>
      </c>
      <c r="G26" s="19">
        <v>50</v>
      </c>
      <c r="H26" s="219">
        <f>G26/20</f>
        <v>2.5</v>
      </c>
      <c r="I26" s="74">
        <v>17</v>
      </c>
      <c r="J26" s="75">
        <v>692</v>
      </c>
      <c r="K26" s="75">
        <v>15</v>
      </c>
      <c r="L26" s="75">
        <v>67</v>
      </c>
      <c r="M26" s="75">
        <v>3</v>
      </c>
      <c r="N26" s="75">
        <v>2</v>
      </c>
      <c r="O26" s="76">
        <v>4.3</v>
      </c>
      <c r="P26" s="68">
        <f t="shared" si="1"/>
        <v>4.2500000000000003E-2</v>
      </c>
      <c r="Q26" s="15">
        <f t="shared" si="2"/>
        <v>17.3</v>
      </c>
      <c r="R26" s="15">
        <f t="shared" si="3"/>
        <v>0.375</v>
      </c>
      <c r="S26" s="15">
        <f t="shared" si="4"/>
        <v>1.675</v>
      </c>
      <c r="T26" s="15">
        <f t="shared" si="5"/>
        <v>7.4999999999999997E-2</v>
      </c>
      <c r="U26" s="15">
        <f t="shared" si="6"/>
        <v>0.05</v>
      </c>
      <c r="V26" s="16">
        <f t="shared" si="7"/>
        <v>0.1075</v>
      </c>
      <c r="W26" s="81">
        <f t="shared" si="8"/>
        <v>1.0537734387106772E-2</v>
      </c>
      <c r="X26" s="82">
        <f t="shared" si="9"/>
        <v>1.5198795078182096E-2</v>
      </c>
      <c r="Y26" s="82">
        <f t="shared" si="10"/>
        <v>1.0785780027611599E-2</v>
      </c>
      <c r="Z26" s="82">
        <f t="shared" si="11"/>
        <v>1.88301687407957E-2</v>
      </c>
      <c r="AA26" s="82">
        <f t="shared" si="12"/>
        <v>3.5816618911174787E-3</v>
      </c>
      <c r="AB26" s="82">
        <f t="shared" si="13"/>
        <v>3.1786395422759061E-3</v>
      </c>
      <c r="AC26" s="82">
        <f t="shared" si="14"/>
        <v>3.4402752220177614E-3</v>
      </c>
      <c r="AD26" s="41" t="s">
        <v>263</v>
      </c>
      <c r="AE26" s="41" t="s">
        <v>73</v>
      </c>
      <c r="AF26" s="19" t="s">
        <v>34</v>
      </c>
      <c r="AG26" s="27" t="s">
        <v>93</v>
      </c>
      <c r="AH26" s="209">
        <f t="shared" si="15"/>
        <v>407.05882352941177</v>
      </c>
      <c r="AI26" s="204">
        <f t="shared" si="16"/>
        <v>8.8235294117647047</v>
      </c>
      <c r="AJ26" s="204">
        <f t="shared" si="17"/>
        <v>2.1676300578034682E-2</v>
      </c>
      <c r="AK26" s="210">
        <f t="shared" si="18"/>
        <v>2.8901734104046241E-3</v>
      </c>
    </row>
    <row r="27" spans="1:37" x14ac:dyDescent="0.35">
      <c r="A27" s="24" t="s">
        <v>48</v>
      </c>
      <c r="B27" s="87" t="s">
        <v>115</v>
      </c>
      <c r="C27" s="87" t="s">
        <v>243</v>
      </c>
      <c r="D27" s="87" t="s">
        <v>69</v>
      </c>
      <c r="E27" s="41">
        <v>3</v>
      </c>
      <c r="G27" s="19">
        <v>600</v>
      </c>
      <c r="H27" s="219">
        <f>G27/20</f>
        <v>30</v>
      </c>
      <c r="I27" s="74">
        <v>11</v>
      </c>
      <c r="J27" s="75">
        <v>654</v>
      </c>
      <c r="K27" s="75">
        <v>15.9</v>
      </c>
      <c r="L27" s="75">
        <v>68.099999999999994</v>
      </c>
      <c r="M27" s="75">
        <v>2.5</v>
      </c>
      <c r="N27" s="75">
        <v>2.9</v>
      </c>
      <c r="O27" s="76">
        <v>7.9</v>
      </c>
      <c r="P27" s="68">
        <f t="shared" si="1"/>
        <v>0.33</v>
      </c>
      <c r="Q27" s="15">
        <f t="shared" si="2"/>
        <v>196.2</v>
      </c>
      <c r="R27" s="15">
        <f t="shared" si="3"/>
        <v>4.7699999999999996</v>
      </c>
      <c r="S27" s="15">
        <f t="shared" si="4"/>
        <v>20.429999999999996</v>
      </c>
      <c r="T27" s="15">
        <f t="shared" si="5"/>
        <v>0.75</v>
      </c>
      <c r="U27" s="15">
        <f t="shared" si="6"/>
        <v>0.87</v>
      </c>
      <c r="V27" s="16">
        <f t="shared" si="7"/>
        <v>2.37</v>
      </c>
      <c r="W27" s="81">
        <f t="shared" si="8"/>
        <v>8.1822408182240819E-2</v>
      </c>
      <c r="X27" s="82">
        <f t="shared" si="9"/>
        <v>0.1723701499618108</v>
      </c>
      <c r="Y27" s="82">
        <f t="shared" si="10"/>
        <v>0.13719512195121952</v>
      </c>
      <c r="Z27" s="82">
        <f t="shared" si="11"/>
        <v>0.22967184917877975</v>
      </c>
      <c r="AA27" s="82">
        <f t="shared" si="12"/>
        <v>3.581661891117479E-2</v>
      </c>
      <c r="AB27" s="82">
        <f t="shared" si="13"/>
        <v>5.5308328035600762E-2</v>
      </c>
      <c r="AC27" s="82">
        <f t="shared" si="14"/>
        <v>7.5846067685414839E-2</v>
      </c>
      <c r="AD27" s="41" t="s">
        <v>66</v>
      </c>
      <c r="AE27" s="41" t="s">
        <v>72</v>
      </c>
      <c r="AF27" s="19" t="s">
        <v>34</v>
      </c>
      <c r="AG27" s="27" t="s">
        <v>36</v>
      </c>
      <c r="AH27" s="209">
        <f t="shared" si="15"/>
        <v>594.5454545454545</v>
      </c>
      <c r="AI27" s="204">
        <f t="shared" si="16"/>
        <v>14.454545454545453</v>
      </c>
      <c r="AJ27" s="204">
        <f t="shared" si="17"/>
        <v>2.4311926605504585E-2</v>
      </c>
      <c r="AK27" s="210">
        <f t="shared" si="18"/>
        <v>4.4342507645259944E-3</v>
      </c>
    </row>
    <row r="28" spans="1:37" x14ac:dyDescent="0.35">
      <c r="A28" s="24" t="s">
        <v>240</v>
      </c>
      <c r="B28" s="87" t="s">
        <v>115</v>
      </c>
      <c r="C28" s="87" t="s">
        <v>243</v>
      </c>
      <c r="D28" s="87" t="s">
        <v>69</v>
      </c>
      <c r="E28" s="41">
        <v>3</v>
      </c>
      <c r="G28" s="19">
        <v>600</v>
      </c>
      <c r="H28" s="219">
        <f>G28/20</f>
        <v>30</v>
      </c>
      <c r="I28" s="74">
        <v>26</v>
      </c>
      <c r="J28" s="75">
        <v>786</v>
      </c>
      <c r="K28" s="75">
        <v>7.8</v>
      </c>
      <c r="L28" s="75">
        <v>76.099999999999994</v>
      </c>
      <c r="M28" s="75">
        <v>9.3000000000000007</v>
      </c>
      <c r="N28" s="75">
        <v>4.0999999999999996</v>
      </c>
      <c r="O28" s="76">
        <v>8</v>
      </c>
      <c r="P28" s="68">
        <f t="shared" si="1"/>
        <v>0.78</v>
      </c>
      <c r="Q28" s="15">
        <f t="shared" si="2"/>
        <v>235.8</v>
      </c>
      <c r="R28" s="15">
        <f t="shared" si="3"/>
        <v>2.34</v>
      </c>
      <c r="S28" s="15">
        <f t="shared" si="4"/>
        <v>22.83</v>
      </c>
      <c r="T28" s="15">
        <f t="shared" si="5"/>
        <v>2.79</v>
      </c>
      <c r="U28" s="15">
        <f t="shared" si="6"/>
        <v>1.2299999999999998</v>
      </c>
      <c r="V28" s="16">
        <f t="shared" si="7"/>
        <v>2.4</v>
      </c>
      <c r="W28" s="81">
        <f t="shared" si="8"/>
        <v>0.19339841933984195</v>
      </c>
      <c r="X28" s="82">
        <f t="shared" si="9"/>
        <v>0.20716045545869008</v>
      </c>
      <c r="Y28" s="82">
        <f t="shared" si="10"/>
        <v>6.7303267372296374E-2</v>
      </c>
      <c r="Z28" s="82">
        <f t="shared" si="11"/>
        <v>0.25665238946409902</v>
      </c>
      <c r="AA28" s="82">
        <f t="shared" si="12"/>
        <v>0.13323782234957021</v>
      </c>
      <c r="AB28" s="82">
        <f t="shared" si="13"/>
        <v>7.8194532739987263E-2</v>
      </c>
      <c r="AC28" s="82">
        <f t="shared" si="14"/>
        <v>7.6806144491559328E-2</v>
      </c>
      <c r="AD28" s="41" t="s">
        <v>66</v>
      </c>
      <c r="AE28" s="41" t="s">
        <v>72</v>
      </c>
      <c r="AF28" s="19" t="s">
        <v>34</v>
      </c>
      <c r="AG28" s="27" t="s">
        <v>33</v>
      </c>
      <c r="AH28" s="209">
        <f t="shared" si="15"/>
        <v>302.30769230769232</v>
      </c>
      <c r="AI28" s="204">
        <f t="shared" si="16"/>
        <v>2.9999999999999996</v>
      </c>
      <c r="AJ28" s="204">
        <f t="shared" si="17"/>
        <v>9.9236641221374031E-3</v>
      </c>
      <c r="AK28" s="210">
        <f t="shared" si="18"/>
        <v>5.2162849872773526E-3</v>
      </c>
    </row>
    <row r="29" spans="1:37" s="13" customFormat="1" ht="15" thickBot="1" x14ac:dyDescent="0.4">
      <c r="A29" s="25" t="s">
        <v>94</v>
      </c>
      <c r="B29" s="25" t="s">
        <v>115</v>
      </c>
      <c r="C29" s="25" t="s">
        <v>244</v>
      </c>
      <c r="D29" s="25" t="s">
        <v>69</v>
      </c>
      <c r="E29" s="43">
        <v>2</v>
      </c>
      <c r="G29" s="20">
        <v>100</v>
      </c>
      <c r="H29" s="220">
        <f>G29/20</f>
        <v>5</v>
      </c>
      <c r="I29" s="195">
        <v>19</v>
      </c>
      <c r="J29" s="235">
        <v>700</v>
      </c>
      <c r="K29" s="235">
        <v>9.1999999999999993</v>
      </c>
      <c r="L29" s="235">
        <v>70</v>
      </c>
      <c r="M29" s="235">
        <v>1.5</v>
      </c>
      <c r="N29" s="235">
        <v>4.3</v>
      </c>
      <c r="O29" s="196">
        <v>4.7</v>
      </c>
      <c r="P29" s="197">
        <f t="shared" si="1"/>
        <v>9.5000000000000001E-2</v>
      </c>
      <c r="Q29" s="13">
        <f t="shared" si="2"/>
        <v>35</v>
      </c>
      <c r="R29" s="13">
        <f t="shared" si="3"/>
        <v>0.46</v>
      </c>
      <c r="S29" s="13">
        <f t="shared" si="4"/>
        <v>3.5</v>
      </c>
      <c r="T29" s="13">
        <f t="shared" si="5"/>
        <v>7.4999999999999997E-2</v>
      </c>
      <c r="U29" s="13">
        <f t="shared" si="6"/>
        <v>0.215</v>
      </c>
      <c r="V29" s="18">
        <f t="shared" si="7"/>
        <v>0.23499999999999999</v>
      </c>
      <c r="W29" s="198">
        <f t="shared" si="8"/>
        <v>2.3554935688826901E-2</v>
      </c>
      <c r="X29" s="199">
        <f t="shared" si="9"/>
        <v>3.0749007383605396E-2</v>
      </c>
      <c r="Y29" s="199">
        <f t="shared" si="10"/>
        <v>1.3230556833870229E-2</v>
      </c>
      <c r="Z29" s="199">
        <f t="shared" si="11"/>
        <v>3.9346621249423855E-2</v>
      </c>
      <c r="AA29" s="199">
        <f t="shared" si="12"/>
        <v>3.5816618911174787E-3</v>
      </c>
      <c r="AB29" s="199">
        <f t="shared" si="13"/>
        <v>1.3668150031786395E-2</v>
      </c>
      <c r="AC29" s="199">
        <f t="shared" si="14"/>
        <v>7.5206016481318503E-3</v>
      </c>
      <c r="AD29" s="43" t="s">
        <v>66</v>
      </c>
      <c r="AE29" s="43" t="s">
        <v>73</v>
      </c>
      <c r="AF29" s="20" t="s">
        <v>34</v>
      </c>
      <c r="AG29" s="29" t="s">
        <v>96</v>
      </c>
      <c r="AH29" s="211">
        <f t="shared" si="15"/>
        <v>368.42105263157896</v>
      </c>
      <c r="AI29" s="200">
        <f t="shared" si="16"/>
        <v>4.8421052631578947</v>
      </c>
      <c r="AJ29" s="200">
        <f t="shared" si="17"/>
        <v>1.3142857142857144E-2</v>
      </c>
      <c r="AK29" s="212">
        <f t="shared" si="18"/>
        <v>6.1428571428571426E-3</v>
      </c>
    </row>
    <row r="30" spans="1:37" s="15" customFormat="1" x14ac:dyDescent="0.35">
      <c r="A30" s="53"/>
      <c r="B30" s="53"/>
      <c r="C30" s="53"/>
      <c r="D30" s="53"/>
      <c r="I30" s="48"/>
      <c r="P30" s="48"/>
      <c r="W30" s="35"/>
      <c r="X30" s="35"/>
      <c r="Y30" s="35"/>
      <c r="Z30" s="35"/>
      <c r="AA30" s="35"/>
      <c r="AB30" s="35"/>
      <c r="AC30" s="35"/>
      <c r="AF30" s="49"/>
      <c r="AG30" s="49"/>
    </row>
    <row r="31" spans="1:37" s="15" customFormat="1" x14ac:dyDescent="0.35">
      <c r="A31" s="53"/>
      <c r="B31" s="53"/>
      <c r="C31" s="53"/>
      <c r="D31" s="53"/>
      <c r="H31" s="164" t="s">
        <v>237</v>
      </c>
      <c r="I31" s="48"/>
      <c r="P31" s="163" t="s">
        <v>7</v>
      </c>
      <c r="Q31" s="164" t="s">
        <v>9</v>
      </c>
      <c r="R31" s="164" t="s">
        <v>55</v>
      </c>
      <c r="S31" s="164" t="s">
        <v>56</v>
      </c>
      <c r="T31" s="164" t="s">
        <v>57</v>
      </c>
      <c r="U31" s="164" t="s">
        <v>58</v>
      </c>
      <c r="V31" s="164" t="s">
        <v>59</v>
      </c>
      <c r="W31" s="35"/>
      <c r="X31" s="35"/>
      <c r="Y31" s="35"/>
      <c r="Z31" s="35"/>
      <c r="AA31" s="35"/>
      <c r="AB31" s="35"/>
      <c r="AC31" s="35"/>
      <c r="AF31" s="49"/>
      <c r="AH31" s="176" t="s">
        <v>256</v>
      </c>
      <c r="AI31" s="176" t="s">
        <v>259</v>
      </c>
      <c r="AJ31" s="176" t="s">
        <v>257</v>
      </c>
      <c r="AK31" s="176" t="s">
        <v>258</v>
      </c>
    </row>
    <row r="32" spans="1:37" s="9" customFormat="1" x14ac:dyDescent="0.35">
      <c r="A32" s="51"/>
      <c r="B32" s="51"/>
      <c r="C32" s="51"/>
      <c r="D32" s="51"/>
      <c r="E32" s="51"/>
      <c r="G32" s="51"/>
      <c r="H32" s="164">
        <f>SUBTOTAL(9, H4:H29)</f>
        <v>435.05</v>
      </c>
      <c r="I32" s="51"/>
      <c r="O32" s="51"/>
      <c r="P32" s="165">
        <f t="shared" ref="P32:V32" si="19">SUBTOTAL(9, P4:P29)</f>
        <v>4.0331250000000001</v>
      </c>
      <c r="Q32" s="166">
        <f t="shared" si="19"/>
        <v>1134.2149999999999</v>
      </c>
      <c r="R32" s="166">
        <f t="shared" si="19"/>
        <v>34.767999999999994</v>
      </c>
      <c r="S32" s="166">
        <f t="shared" si="19"/>
        <v>88.953000000000003</v>
      </c>
      <c r="T32" s="166">
        <f t="shared" si="19"/>
        <v>20.939999999999998</v>
      </c>
      <c r="U32" s="166">
        <f t="shared" si="19"/>
        <v>15.73</v>
      </c>
      <c r="V32" s="166">
        <f t="shared" si="19"/>
        <v>31.247499999999999</v>
      </c>
      <c r="W32" s="52"/>
      <c r="X32" s="11"/>
      <c r="Y32" s="11"/>
      <c r="Z32" s="11"/>
      <c r="AA32" s="11"/>
      <c r="AB32" s="11"/>
      <c r="AC32" s="11"/>
      <c r="AF32" s="51"/>
      <c r="AH32" s="216">
        <f t="shared" ref="AH32" si="20">Q32/P32</f>
        <v>281.224856655819</v>
      </c>
      <c r="AI32" s="217">
        <f t="shared" ref="AI32" si="21">R32/P32</f>
        <v>8.6206105687277219</v>
      </c>
      <c r="AJ32" s="217">
        <f>R32/Q32</f>
        <v>3.0653800205428419E-2</v>
      </c>
      <c r="AK32" s="217">
        <f t="shared" ref="AK32" si="22">U32/Q32</f>
        <v>1.3868622791975068E-2</v>
      </c>
    </row>
    <row r="33" spans="1:37" s="97" customFormat="1" x14ac:dyDescent="0.35">
      <c r="E33" s="53"/>
      <c r="P33" s="98"/>
      <c r="Q33" s="99"/>
      <c r="R33" s="99"/>
      <c r="S33" s="99"/>
      <c r="T33" s="99"/>
      <c r="U33" s="99"/>
      <c r="V33" s="99"/>
      <c r="W33" s="99"/>
      <c r="X33" s="99"/>
      <c r="Y33" s="99"/>
      <c r="Z33" s="99"/>
      <c r="AA33" s="99"/>
      <c r="AB33" s="99"/>
      <c r="AC33" s="99"/>
    </row>
    <row r="34" spans="1:37" s="97" customFormat="1" ht="15" thickBot="1" x14ac:dyDescent="0.4">
      <c r="E34" s="53"/>
      <c r="P34" s="98"/>
      <c r="Q34" s="99"/>
      <c r="R34" s="99"/>
      <c r="S34" s="99"/>
      <c r="T34" s="99"/>
      <c r="U34" s="99"/>
      <c r="V34" s="99"/>
      <c r="W34" s="99"/>
      <c r="X34" s="99"/>
      <c r="Y34" s="99"/>
      <c r="Z34" s="99"/>
      <c r="AA34" s="99"/>
      <c r="AB34" s="99"/>
      <c r="AC34" s="99"/>
    </row>
    <row r="35" spans="1:37" ht="15" customHeight="1" x14ac:dyDescent="0.35">
      <c r="A35" s="134" t="s">
        <v>297</v>
      </c>
      <c r="B35" s="178"/>
      <c r="C35" s="178"/>
      <c r="D35" s="178"/>
      <c r="E35" s="184"/>
      <c r="F35" s="101"/>
      <c r="G35" s="21" t="s">
        <v>52</v>
      </c>
      <c r="H35" s="22" t="s">
        <v>54</v>
      </c>
      <c r="I35" s="223" t="s">
        <v>143</v>
      </c>
      <c r="J35" s="224"/>
      <c r="K35" s="224"/>
      <c r="L35" s="224"/>
      <c r="M35" s="224"/>
      <c r="N35" s="224"/>
      <c r="O35" s="225"/>
      <c r="P35" s="226" t="s">
        <v>142</v>
      </c>
      <c r="Q35" s="227"/>
      <c r="R35" s="227"/>
      <c r="S35" s="227"/>
      <c r="T35" s="227"/>
      <c r="U35" s="227"/>
      <c r="V35" s="228"/>
      <c r="W35" s="229" t="s">
        <v>134</v>
      </c>
      <c r="X35" s="230"/>
      <c r="Y35" s="230"/>
      <c r="Z35" s="230"/>
      <c r="AA35" s="230"/>
      <c r="AB35" s="230"/>
      <c r="AC35" s="231"/>
      <c r="AD35" s="218"/>
      <c r="AE35" s="46"/>
      <c r="AF35" s="21"/>
      <c r="AG35" s="22"/>
      <c r="AH35" s="232" t="s">
        <v>264</v>
      </c>
      <c r="AI35" s="233"/>
      <c r="AJ35" s="233"/>
      <c r="AK35" s="234"/>
    </row>
    <row r="36" spans="1:37" s="40" customFormat="1" ht="15" thickBot="1" x14ac:dyDescent="0.4">
      <c r="A36" s="63" t="s">
        <v>53</v>
      </c>
      <c r="B36" s="63" t="s">
        <v>102</v>
      </c>
      <c r="C36" s="31" t="s">
        <v>126</v>
      </c>
      <c r="D36" s="31" t="s">
        <v>252</v>
      </c>
      <c r="E36" s="63" t="s">
        <v>69</v>
      </c>
      <c r="F36" s="180" t="s">
        <v>129</v>
      </c>
      <c r="G36" s="31" t="s">
        <v>144</v>
      </c>
      <c r="H36" s="44" t="s">
        <v>144</v>
      </c>
      <c r="I36" s="71" t="s">
        <v>7</v>
      </c>
      <c r="J36" s="72" t="s">
        <v>9</v>
      </c>
      <c r="K36" s="72" t="s">
        <v>55</v>
      </c>
      <c r="L36" s="72" t="s">
        <v>56</v>
      </c>
      <c r="M36" s="72" t="s">
        <v>57</v>
      </c>
      <c r="N36" s="72" t="s">
        <v>58</v>
      </c>
      <c r="O36" s="73" t="s">
        <v>59</v>
      </c>
      <c r="P36" s="33" t="s">
        <v>7</v>
      </c>
      <c r="Q36" s="34" t="s">
        <v>9</v>
      </c>
      <c r="R36" s="34" t="s">
        <v>55</v>
      </c>
      <c r="S36" s="34" t="s">
        <v>56</v>
      </c>
      <c r="T36" s="34" t="s">
        <v>57</v>
      </c>
      <c r="U36" s="34" t="s">
        <v>58</v>
      </c>
      <c r="V36" s="32" t="s">
        <v>59</v>
      </c>
      <c r="W36" s="72" t="s">
        <v>7</v>
      </c>
      <c r="X36" s="72" t="s">
        <v>9</v>
      </c>
      <c r="Y36" s="72" t="s">
        <v>55</v>
      </c>
      <c r="Z36" s="72" t="s">
        <v>56</v>
      </c>
      <c r="AA36" s="72" t="s">
        <v>57</v>
      </c>
      <c r="AB36" s="72" t="s">
        <v>58</v>
      </c>
      <c r="AC36" s="72" t="s">
        <v>59</v>
      </c>
      <c r="AD36" s="63" t="s">
        <v>65</v>
      </c>
      <c r="AE36" s="64" t="s">
        <v>174</v>
      </c>
      <c r="AF36" s="33" t="s">
        <v>60</v>
      </c>
      <c r="AG36" s="32" t="s">
        <v>61</v>
      </c>
      <c r="AH36" s="201" t="s">
        <v>256</v>
      </c>
      <c r="AI36" s="202" t="s">
        <v>259</v>
      </c>
      <c r="AJ36" s="203" t="s">
        <v>257</v>
      </c>
      <c r="AK36" s="205" t="s">
        <v>258</v>
      </c>
    </row>
    <row r="37" spans="1:37" x14ac:dyDescent="0.35">
      <c r="A37" s="24" t="s">
        <v>158</v>
      </c>
      <c r="B37" s="87" t="s">
        <v>233</v>
      </c>
      <c r="C37" s="87" t="s">
        <v>243</v>
      </c>
      <c r="D37" s="87" t="s">
        <v>249</v>
      </c>
      <c r="E37" s="41">
        <v>2</v>
      </c>
      <c r="F37" t="s">
        <v>262</v>
      </c>
      <c r="G37" s="19">
        <v>2000</v>
      </c>
      <c r="H37" s="219">
        <f t="shared" ref="H37:H60" si="23">G37/20</f>
        <v>100</v>
      </c>
      <c r="I37" s="74">
        <v>1.5</v>
      </c>
      <c r="J37" s="75">
        <v>43</v>
      </c>
      <c r="K37" s="75">
        <v>4.5</v>
      </c>
      <c r="L37" s="75">
        <v>2.5</v>
      </c>
      <c r="M37" s="75">
        <v>0</v>
      </c>
      <c r="N37" s="75">
        <v>0.4</v>
      </c>
      <c r="O37" s="76">
        <v>0.3</v>
      </c>
      <c r="P37" s="68">
        <f t="shared" ref="P37:P64" si="24">I37*H37/1000</f>
        <v>0.15</v>
      </c>
      <c r="Q37" s="15">
        <f t="shared" ref="Q37:Q64" si="25">H37*J37/100</f>
        <v>43</v>
      </c>
      <c r="R37" s="15">
        <f t="shared" ref="R37:R64" si="26">H37*K37/100</f>
        <v>4.5</v>
      </c>
      <c r="S37" s="15">
        <f t="shared" ref="S37:S64" si="27">H37*L37/100</f>
        <v>2.5</v>
      </c>
      <c r="T37" s="15">
        <f t="shared" ref="T37:T64" si="28">H37*M37/100</f>
        <v>0</v>
      </c>
      <c r="U37" s="15">
        <f t="shared" ref="U37:U64" si="29">H37*N37/100</f>
        <v>0.4</v>
      </c>
      <c r="V37" s="16">
        <f t="shared" ref="V37:V64" si="30">H37*O37/100</f>
        <v>0.3</v>
      </c>
      <c r="W37" s="81">
        <f t="shared" ref="W37:W64" si="31">P37/SUM($P$4:$P$29)</f>
        <v>3.7192003719200367E-2</v>
      </c>
      <c r="X37" s="82">
        <f t="shared" ref="X37:X64" si="32">Q37/SUM($P$4:$Q$29)</f>
        <v>3.7777351928429487E-2</v>
      </c>
      <c r="Y37" s="82">
        <f t="shared" ref="Y37:Y64" si="33">R37/SUM($R$4:$R$29)</f>
        <v>0.1294293603313392</v>
      </c>
      <c r="Z37" s="82">
        <f t="shared" ref="Z37:Z64" si="34">S37/SUM($S$4:$S$29)</f>
        <v>2.8104729463874181E-2</v>
      </c>
      <c r="AA37" s="82">
        <f t="shared" ref="AA37:AA64" si="35">T37/SUM($T$4:$T$29)</f>
        <v>0</v>
      </c>
      <c r="AB37" s="82">
        <f t="shared" ref="AB37:AB64" si="36">U37/SUM($U$4:$U$29)</f>
        <v>2.5429116338207249E-2</v>
      </c>
      <c r="AC37" s="82">
        <f t="shared" ref="AC37:AC64" si="37">V37/SUM($V$4:$V$29)</f>
        <v>9.600768061444916E-3</v>
      </c>
      <c r="AD37" s="41" t="s">
        <v>66</v>
      </c>
      <c r="AE37" s="41" t="s">
        <v>73</v>
      </c>
      <c r="AF37" s="21" t="s">
        <v>97</v>
      </c>
      <c r="AG37" s="194" t="s">
        <v>99</v>
      </c>
      <c r="AH37" s="206">
        <f t="shared" ref="AH37:AH64" si="38">Q37/P37</f>
        <v>286.66666666666669</v>
      </c>
      <c r="AI37" s="207">
        <f t="shared" ref="AI37:AI64" si="39">R37/P37</f>
        <v>30</v>
      </c>
      <c r="AJ37" s="207">
        <f t="shared" ref="AJ37:AJ64" si="40">R37/Q37</f>
        <v>0.10465116279069768</v>
      </c>
      <c r="AK37" s="208">
        <f t="shared" ref="AK37:AK64" si="41">U37/Q37</f>
        <v>9.3023255813953487E-3</v>
      </c>
    </row>
    <row r="38" spans="1:37" x14ac:dyDescent="0.35">
      <c r="A38" s="264" t="s">
        <v>12</v>
      </c>
      <c r="B38" s="87" t="s">
        <v>103</v>
      </c>
      <c r="C38" s="87" t="s">
        <v>243</v>
      </c>
      <c r="D38" s="87" t="s">
        <v>70</v>
      </c>
      <c r="E38" s="41">
        <v>2</v>
      </c>
      <c r="G38" s="265">
        <v>0</v>
      </c>
      <c r="H38" s="219">
        <f t="shared" si="23"/>
        <v>0</v>
      </c>
      <c r="I38" s="74">
        <v>6.4</v>
      </c>
      <c r="J38" s="75">
        <v>442</v>
      </c>
      <c r="K38" s="75">
        <v>16.5</v>
      </c>
      <c r="L38" s="75">
        <v>30.7</v>
      </c>
      <c r="M38" s="75">
        <v>7.7</v>
      </c>
      <c r="N38" s="75">
        <v>0</v>
      </c>
      <c r="O38" s="76">
        <v>34.4</v>
      </c>
      <c r="P38" s="68">
        <f t="shared" si="24"/>
        <v>0</v>
      </c>
      <c r="Q38" s="15">
        <f t="shared" si="25"/>
        <v>0</v>
      </c>
      <c r="R38" s="15">
        <f t="shared" si="26"/>
        <v>0</v>
      </c>
      <c r="S38" s="15">
        <f t="shared" si="27"/>
        <v>0</v>
      </c>
      <c r="T38" s="15">
        <f t="shared" si="28"/>
        <v>0</v>
      </c>
      <c r="U38" s="15">
        <f t="shared" si="29"/>
        <v>0</v>
      </c>
      <c r="V38" s="16">
        <f t="shared" si="30"/>
        <v>0</v>
      </c>
      <c r="W38" s="81">
        <f t="shared" si="31"/>
        <v>0</v>
      </c>
      <c r="X38" s="82">
        <f t="shared" si="32"/>
        <v>0</v>
      </c>
      <c r="Y38" s="82">
        <f t="shared" si="33"/>
        <v>0</v>
      </c>
      <c r="Z38" s="82">
        <f t="shared" si="34"/>
        <v>0</v>
      </c>
      <c r="AA38" s="82">
        <f t="shared" si="35"/>
        <v>0</v>
      </c>
      <c r="AB38" s="82">
        <f t="shared" si="36"/>
        <v>0</v>
      </c>
      <c r="AC38" s="82">
        <f t="shared" si="37"/>
        <v>0</v>
      </c>
      <c r="AD38" s="41" t="s">
        <v>59</v>
      </c>
      <c r="AE38" s="41" t="s">
        <v>72</v>
      </c>
      <c r="AF38" s="19" t="s">
        <v>34</v>
      </c>
      <c r="AG38" s="27" t="s">
        <v>28</v>
      </c>
      <c r="AH38" s="209" t="e">
        <f t="shared" si="38"/>
        <v>#DIV/0!</v>
      </c>
      <c r="AI38" s="204" t="e">
        <f t="shared" si="39"/>
        <v>#DIV/0!</v>
      </c>
      <c r="AJ38" s="204" t="e">
        <f t="shared" si="40"/>
        <v>#DIV/0!</v>
      </c>
      <c r="AK38" s="210" t="e">
        <f t="shared" si="41"/>
        <v>#DIV/0!</v>
      </c>
    </row>
    <row r="39" spans="1:37" x14ac:dyDescent="0.35">
      <c r="A39" s="24" t="s">
        <v>19</v>
      </c>
      <c r="B39" s="87" t="s">
        <v>103</v>
      </c>
      <c r="C39" s="87" t="s">
        <v>130</v>
      </c>
      <c r="D39" s="87" t="s">
        <v>69</v>
      </c>
      <c r="E39" s="41">
        <v>0</v>
      </c>
      <c r="F39" t="s">
        <v>261</v>
      </c>
      <c r="G39" s="19">
        <v>60</v>
      </c>
      <c r="H39" s="219">
        <f t="shared" si="23"/>
        <v>3</v>
      </c>
      <c r="I39" s="74">
        <v>44.8</v>
      </c>
      <c r="J39" s="75">
        <v>480</v>
      </c>
      <c r="K39" s="75">
        <v>100</v>
      </c>
      <c r="L39" s="75">
        <v>0</v>
      </c>
      <c r="M39" s="75">
        <v>0</v>
      </c>
      <c r="N39" s="75">
        <v>0</v>
      </c>
      <c r="O39" s="76">
        <v>0</v>
      </c>
      <c r="P39" s="68">
        <f t="shared" si="24"/>
        <v>0.13439999999999996</v>
      </c>
      <c r="Q39" s="15">
        <f t="shared" si="25"/>
        <v>14.4</v>
      </c>
      <c r="R39" s="15">
        <f t="shared" si="26"/>
        <v>3</v>
      </c>
      <c r="S39" s="15">
        <f t="shared" si="27"/>
        <v>0</v>
      </c>
      <c r="T39" s="15">
        <f t="shared" si="28"/>
        <v>0</v>
      </c>
      <c r="U39" s="15">
        <f t="shared" si="29"/>
        <v>0</v>
      </c>
      <c r="V39" s="16">
        <f t="shared" si="30"/>
        <v>0</v>
      </c>
      <c r="W39" s="81">
        <f t="shared" si="31"/>
        <v>3.3324035332403523E-2</v>
      </c>
      <c r="X39" s="82">
        <f t="shared" si="32"/>
        <v>1.2651020180683363E-2</v>
      </c>
      <c r="Y39" s="82">
        <f t="shared" si="33"/>
        <v>8.628624022089279E-2</v>
      </c>
      <c r="Z39" s="82">
        <f t="shared" si="34"/>
        <v>0</v>
      </c>
      <c r="AA39" s="82">
        <f t="shared" si="35"/>
        <v>0</v>
      </c>
      <c r="AB39" s="82">
        <f t="shared" si="36"/>
        <v>0</v>
      </c>
      <c r="AC39" s="82">
        <f t="shared" si="37"/>
        <v>0</v>
      </c>
      <c r="AD39" s="41" t="s">
        <v>66</v>
      </c>
      <c r="AE39" s="41" t="s">
        <v>73</v>
      </c>
      <c r="AF39" s="19" t="s">
        <v>114</v>
      </c>
      <c r="AG39" s="27" t="s">
        <v>39</v>
      </c>
      <c r="AH39" s="209">
        <f t="shared" si="38"/>
        <v>107.14285714285717</v>
      </c>
      <c r="AI39" s="204">
        <f t="shared" si="39"/>
        <v>22.321428571428577</v>
      </c>
      <c r="AJ39" s="204">
        <f t="shared" si="40"/>
        <v>0.20833333333333331</v>
      </c>
      <c r="AK39" s="210">
        <f t="shared" si="41"/>
        <v>0</v>
      </c>
    </row>
    <row r="40" spans="1:37" x14ac:dyDescent="0.35">
      <c r="A40" s="168" t="s">
        <v>301</v>
      </c>
      <c r="B40" s="87" t="s">
        <v>103</v>
      </c>
      <c r="C40" s="87" t="s">
        <v>244</v>
      </c>
      <c r="D40" s="87" t="s">
        <v>298</v>
      </c>
      <c r="E40" s="41">
        <v>1</v>
      </c>
      <c r="G40" s="266">
        <v>400</v>
      </c>
      <c r="H40" s="219">
        <f t="shared" si="23"/>
        <v>20</v>
      </c>
      <c r="I40" s="74">
        <v>23</v>
      </c>
      <c r="J40" s="75">
        <v>376</v>
      </c>
      <c r="K40" s="75">
        <v>75</v>
      </c>
      <c r="L40" s="75">
        <v>4</v>
      </c>
      <c r="M40" s="75">
        <v>4.5999999999999996</v>
      </c>
      <c r="N40" s="75">
        <v>4.5</v>
      </c>
      <c r="O40" s="76">
        <v>2.4</v>
      </c>
      <c r="P40" s="68">
        <f t="shared" si="24"/>
        <v>0.46</v>
      </c>
      <c r="Q40" s="15">
        <f t="shared" si="25"/>
        <v>75.2</v>
      </c>
      <c r="R40" s="15">
        <f t="shared" si="26"/>
        <v>15</v>
      </c>
      <c r="S40" s="15">
        <f t="shared" si="27"/>
        <v>0.8</v>
      </c>
      <c r="T40" s="15">
        <f t="shared" si="28"/>
        <v>0.92</v>
      </c>
      <c r="U40" s="15">
        <f t="shared" si="29"/>
        <v>0.9</v>
      </c>
      <c r="V40" s="16">
        <f t="shared" si="30"/>
        <v>0.48</v>
      </c>
      <c r="W40" s="81">
        <f t="shared" si="31"/>
        <v>0.11405547807221447</v>
      </c>
      <c r="X40" s="82">
        <f t="shared" si="32"/>
        <v>6.606643872134646E-2</v>
      </c>
      <c r="Y40" s="82">
        <f t="shared" si="33"/>
        <v>0.43143120110446398</v>
      </c>
      <c r="Z40" s="82">
        <f t="shared" si="34"/>
        <v>8.9935134284397384E-3</v>
      </c>
      <c r="AA40" s="82">
        <f t="shared" si="35"/>
        <v>4.3935052531041074E-2</v>
      </c>
      <c r="AB40" s="82">
        <f t="shared" si="36"/>
        <v>5.7215511760966307E-2</v>
      </c>
      <c r="AC40" s="82">
        <f t="shared" si="37"/>
        <v>1.5361228898311865E-2</v>
      </c>
      <c r="AD40" s="41" t="s">
        <v>66</v>
      </c>
      <c r="AE40" s="41" t="s">
        <v>73</v>
      </c>
      <c r="AF40" s="19" t="s">
        <v>41</v>
      </c>
      <c r="AG40" s="27" t="s">
        <v>302</v>
      </c>
      <c r="AH40" s="209">
        <f t="shared" si="38"/>
        <v>163.47826086956522</v>
      </c>
      <c r="AI40" s="204">
        <f t="shared" si="39"/>
        <v>32.608695652173914</v>
      </c>
      <c r="AJ40" s="204">
        <f t="shared" si="40"/>
        <v>0.19946808510638298</v>
      </c>
      <c r="AK40" s="210">
        <f t="shared" si="41"/>
        <v>1.1968085106382979E-2</v>
      </c>
    </row>
    <row r="41" spans="1:37" x14ac:dyDescent="0.35">
      <c r="A41" s="168" t="s">
        <v>300</v>
      </c>
      <c r="B41" s="87" t="s">
        <v>103</v>
      </c>
      <c r="C41" s="87" t="s">
        <v>244</v>
      </c>
      <c r="D41" s="87" t="s">
        <v>298</v>
      </c>
      <c r="E41" s="41">
        <v>1</v>
      </c>
      <c r="G41" s="266">
        <v>100</v>
      </c>
      <c r="H41" s="219">
        <f t="shared" si="23"/>
        <v>5</v>
      </c>
      <c r="I41" s="74">
        <v>19</v>
      </c>
      <c r="J41" s="75">
        <v>357</v>
      </c>
      <c r="K41" s="75">
        <v>84</v>
      </c>
      <c r="L41" s="75">
        <v>0.8</v>
      </c>
      <c r="M41" s="75">
        <v>1.9</v>
      </c>
      <c r="N41" s="75">
        <v>0.7</v>
      </c>
      <c r="O41" s="76">
        <v>2.4</v>
      </c>
      <c r="P41" s="68">
        <f t="shared" ref="P41" si="42">I41*H41/1000</f>
        <v>9.5000000000000001E-2</v>
      </c>
      <c r="Q41" s="15">
        <f t="shared" ref="Q41" si="43">H41*J41/100</f>
        <v>17.850000000000001</v>
      </c>
      <c r="R41" s="15">
        <f t="shared" ref="R41" si="44">H41*K41/100</f>
        <v>4.2</v>
      </c>
      <c r="S41" s="15">
        <f t="shared" ref="S41" si="45">H41*L41/100</f>
        <v>0.04</v>
      </c>
      <c r="T41" s="15">
        <f t="shared" ref="T41" si="46">H41*M41/100</f>
        <v>9.5000000000000001E-2</v>
      </c>
      <c r="U41" s="15">
        <f t="shared" ref="U41" si="47">H41*N41/100</f>
        <v>3.5000000000000003E-2</v>
      </c>
      <c r="V41" s="16">
        <f t="shared" ref="V41" si="48">H41*O41/100</f>
        <v>0.12</v>
      </c>
      <c r="W41" s="81">
        <f t="shared" ref="W41" si="49">P41/SUM($P$4:$P$29)</f>
        <v>2.3554935688826901E-2</v>
      </c>
      <c r="X41" s="82">
        <f t="shared" ref="X41" si="50">Q41/SUM($P$4:$Q$29)</f>
        <v>1.5681993765638752E-2</v>
      </c>
      <c r="Y41" s="82">
        <f t="shared" ref="Y41" si="51">R41/SUM($R$4:$R$29)</f>
        <v>0.12080073630924991</v>
      </c>
      <c r="Z41" s="82">
        <f t="shared" ref="Z41" si="52">S41/SUM($S$4:$S$29)</f>
        <v>4.4967567142198688E-4</v>
      </c>
      <c r="AA41" s="82">
        <f t="shared" ref="AA41" si="53">T41/SUM($T$4:$T$29)</f>
        <v>4.5367717287488063E-3</v>
      </c>
      <c r="AB41" s="82">
        <f t="shared" ref="AB41" si="54">U41/SUM($U$4:$U$29)</f>
        <v>2.2250476795931343E-3</v>
      </c>
      <c r="AC41" s="82">
        <f t="shared" ref="AC41" si="55">V41/SUM($V$4:$V$29)</f>
        <v>3.8403072245779663E-3</v>
      </c>
      <c r="AD41" s="41" t="s">
        <v>66</v>
      </c>
      <c r="AE41" s="41" t="s">
        <v>73</v>
      </c>
      <c r="AF41" s="19" t="s">
        <v>41</v>
      </c>
      <c r="AG41" s="27" t="s">
        <v>299</v>
      </c>
      <c r="AH41" s="209">
        <f t="shared" ref="AH41" si="56">Q41/P41</f>
        <v>187.89473684210529</v>
      </c>
      <c r="AI41" s="204">
        <f t="shared" ref="AI41" si="57">R41/P41</f>
        <v>44.210526315789473</v>
      </c>
      <c r="AJ41" s="204">
        <f t="shared" ref="AJ41" si="58">R41/Q41</f>
        <v>0.23529411764705882</v>
      </c>
      <c r="AK41" s="210">
        <f t="shared" ref="AK41" si="59">U41/Q41</f>
        <v>1.9607843137254902E-3</v>
      </c>
    </row>
    <row r="42" spans="1:37" x14ac:dyDescent="0.35">
      <c r="A42" s="24" t="s">
        <v>181</v>
      </c>
      <c r="B42" s="87" t="s">
        <v>103</v>
      </c>
      <c r="C42" s="87" t="s">
        <v>243</v>
      </c>
      <c r="D42" s="87" t="s">
        <v>69</v>
      </c>
      <c r="E42" s="41">
        <v>3</v>
      </c>
      <c r="G42" s="221">
        <v>200</v>
      </c>
      <c r="H42" s="219">
        <f t="shared" si="23"/>
        <v>10</v>
      </c>
      <c r="I42" s="74">
        <v>20</v>
      </c>
      <c r="J42" s="75">
        <v>601</v>
      </c>
      <c r="K42" s="75">
        <v>11.7</v>
      </c>
      <c r="L42" s="75">
        <v>54.5</v>
      </c>
      <c r="M42" s="75">
        <v>5.2</v>
      </c>
      <c r="N42" s="75">
        <v>0.3</v>
      </c>
      <c r="O42" s="76">
        <v>18.5</v>
      </c>
      <c r="P42" s="68">
        <f t="shared" si="24"/>
        <v>0.2</v>
      </c>
      <c r="Q42" s="15">
        <f t="shared" si="25"/>
        <v>60.1</v>
      </c>
      <c r="R42" s="15">
        <f t="shared" si="26"/>
        <v>1.17</v>
      </c>
      <c r="S42" s="15">
        <f t="shared" si="27"/>
        <v>5.45</v>
      </c>
      <c r="T42" s="15">
        <f t="shared" si="28"/>
        <v>0.52</v>
      </c>
      <c r="U42" s="15">
        <f t="shared" si="29"/>
        <v>0.03</v>
      </c>
      <c r="V42" s="16">
        <f t="shared" si="30"/>
        <v>1.85</v>
      </c>
      <c r="W42" s="81">
        <f t="shared" si="31"/>
        <v>4.9589338292267165E-2</v>
      </c>
      <c r="X42" s="82">
        <f t="shared" si="32"/>
        <v>5.2800438392990978E-2</v>
      </c>
      <c r="Y42" s="82">
        <f t="shared" si="33"/>
        <v>3.3651633686148187E-2</v>
      </c>
      <c r="Z42" s="82">
        <f t="shared" si="34"/>
        <v>6.1268310231245716E-2</v>
      </c>
      <c r="AA42" s="82">
        <f t="shared" si="35"/>
        <v>2.4832855778414521E-2</v>
      </c>
      <c r="AB42" s="82">
        <f t="shared" si="36"/>
        <v>1.9071837253655435E-3</v>
      </c>
      <c r="AC42" s="82">
        <f t="shared" si="37"/>
        <v>5.9204736378910321E-2</v>
      </c>
      <c r="AD42" s="41" t="s">
        <v>66</v>
      </c>
      <c r="AE42" s="41" t="s">
        <v>72</v>
      </c>
      <c r="AF42" s="19" t="s">
        <v>34</v>
      </c>
      <c r="AG42" s="27" t="s">
        <v>182</v>
      </c>
      <c r="AH42" s="209">
        <f t="shared" si="38"/>
        <v>300.5</v>
      </c>
      <c r="AI42" s="204">
        <f t="shared" si="39"/>
        <v>5.85</v>
      </c>
      <c r="AJ42" s="204">
        <f t="shared" si="40"/>
        <v>1.9467554076539099E-2</v>
      </c>
      <c r="AK42" s="210">
        <f t="shared" si="41"/>
        <v>4.9916805324459236E-4</v>
      </c>
    </row>
    <row r="43" spans="1:37" x14ac:dyDescent="0.35">
      <c r="A43" s="267" t="s">
        <v>46</v>
      </c>
      <c r="B43" s="87" t="s">
        <v>103</v>
      </c>
      <c r="C43" s="87" t="s">
        <v>244</v>
      </c>
      <c r="D43" s="87" t="s">
        <v>246</v>
      </c>
      <c r="E43" s="185">
        <v>1</v>
      </c>
      <c r="G43" s="268">
        <v>600</v>
      </c>
      <c r="H43" s="219">
        <f t="shared" si="23"/>
        <v>30</v>
      </c>
      <c r="I43" s="74">
        <v>11</v>
      </c>
      <c r="J43" s="75">
        <v>592</v>
      </c>
      <c r="K43" s="75">
        <v>31.6</v>
      </c>
      <c r="L43" s="75">
        <v>48.8</v>
      </c>
      <c r="M43" s="75">
        <v>3.2</v>
      </c>
      <c r="N43" s="75">
        <v>1.5</v>
      </c>
      <c r="O43" s="76">
        <v>4</v>
      </c>
      <c r="P43" s="68">
        <f t="shared" si="24"/>
        <v>0.33</v>
      </c>
      <c r="Q43" s="15">
        <f t="shared" si="25"/>
        <v>177.6</v>
      </c>
      <c r="R43" s="15">
        <f t="shared" si="26"/>
        <v>9.48</v>
      </c>
      <c r="S43" s="15">
        <f t="shared" si="27"/>
        <v>14.64</v>
      </c>
      <c r="T43" s="15">
        <f t="shared" si="28"/>
        <v>0.96</v>
      </c>
      <c r="U43" s="15">
        <f t="shared" si="29"/>
        <v>0.45</v>
      </c>
      <c r="V43" s="16">
        <f t="shared" si="30"/>
        <v>1.2</v>
      </c>
      <c r="W43" s="81">
        <f t="shared" si="31"/>
        <v>8.1822408182240819E-2</v>
      </c>
      <c r="X43" s="82">
        <f t="shared" si="32"/>
        <v>0.15602924889509481</v>
      </c>
      <c r="Y43" s="82">
        <f t="shared" si="33"/>
        <v>0.27266451909802125</v>
      </c>
      <c r="Z43" s="82">
        <f t="shared" si="34"/>
        <v>0.16458129574044719</v>
      </c>
      <c r="AA43" s="82">
        <f t="shared" si="35"/>
        <v>4.584527220630373E-2</v>
      </c>
      <c r="AB43" s="82">
        <f t="shared" si="36"/>
        <v>2.8607755880483154E-2</v>
      </c>
      <c r="AC43" s="82">
        <f t="shared" si="37"/>
        <v>3.8403072245779664E-2</v>
      </c>
      <c r="AD43" s="41" t="s">
        <v>66</v>
      </c>
      <c r="AE43" s="41" t="s">
        <v>72</v>
      </c>
      <c r="AF43" s="19" t="s">
        <v>34</v>
      </c>
      <c r="AG43" s="27" t="s">
        <v>30</v>
      </c>
      <c r="AH43" s="209">
        <f t="shared" si="38"/>
        <v>538.18181818181813</v>
      </c>
      <c r="AI43" s="204">
        <f t="shared" si="39"/>
        <v>28.727272727272727</v>
      </c>
      <c r="AJ43" s="204">
        <f t="shared" si="40"/>
        <v>5.3378378378378381E-2</v>
      </c>
      <c r="AK43" s="210">
        <f t="shared" si="41"/>
        <v>2.5337837837837839E-3</v>
      </c>
    </row>
    <row r="44" spans="1:37" x14ac:dyDescent="0.35">
      <c r="A44" s="24" t="s">
        <v>45</v>
      </c>
      <c r="B44" s="87" t="s">
        <v>103</v>
      </c>
      <c r="C44" s="87" t="s">
        <v>243</v>
      </c>
      <c r="D44" s="87" t="s">
        <v>69</v>
      </c>
      <c r="E44" s="41">
        <v>2</v>
      </c>
      <c r="F44" s="15"/>
      <c r="G44" s="19">
        <v>200</v>
      </c>
      <c r="H44" s="219">
        <f t="shared" si="23"/>
        <v>10</v>
      </c>
      <c r="I44" s="74">
        <v>4</v>
      </c>
      <c r="J44" s="75">
        <v>534</v>
      </c>
      <c r="K44" s="75">
        <v>18.3</v>
      </c>
      <c r="L44" s="75">
        <v>42.2</v>
      </c>
      <c r="M44" s="75">
        <v>0.1</v>
      </c>
      <c r="N44" s="75">
        <v>1.5</v>
      </c>
      <c r="O44" s="76">
        <v>27.3</v>
      </c>
      <c r="P44" s="68">
        <f t="shared" si="24"/>
        <v>0.04</v>
      </c>
      <c r="Q44" s="15">
        <f t="shared" si="25"/>
        <v>53.4</v>
      </c>
      <c r="R44" s="15">
        <f t="shared" si="26"/>
        <v>1.83</v>
      </c>
      <c r="S44" s="15">
        <f t="shared" si="27"/>
        <v>4.22</v>
      </c>
      <c r="T44" s="15">
        <f t="shared" si="28"/>
        <v>0.01</v>
      </c>
      <c r="U44" s="15">
        <f t="shared" si="29"/>
        <v>0.15</v>
      </c>
      <c r="V44" s="16">
        <f t="shared" si="30"/>
        <v>2.73</v>
      </c>
      <c r="W44" s="81">
        <f t="shared" si="31"/>
        <v>9.9178676584534328E-3</v>
      </c>
      <c r="X44" s="82">
        <f t="shared" si="32"/>
        <v>4.6914199836700803E-2</v>
      </c>
      <c r="Y44" s="82">
        <f t="shared" si="33"/>
        <v>5.2634606534744603E-2</v>
      </c>
      <c r="Z44" s="82">
        <f t="shared" si="34"/>
        <v>4.744078333501961E-2</v>
      </c>
      <c r="AA44" s="82">
        <f t="shared" si="35"/>
        <v>4.7755491881566384E-4</v>
      </c>
      <c r="AB44" s="82">
        <f t="shared" si="36"/>
        <v>9.5359186268277173E-3</v>
      </c>
      <c r="AC44" s="82">
        <f t="shared" si="37"/>
        <v>8.7366989359148731E-2</v>
      </c>
      <c r="AD44" s="132" t="s">
        <v>67</v>
      </c>
      <c r="AE44" s="41" t="s">
        <v>73</v>
      </c>
      <c r="AF44" s="19" t="s">
        <v>34</v>
      </c>
      <c r="AG44" s="27" t="s">
        <v>29</v>
      </c>
      <c r="AH44" s="209">
        <f t="shared" si="38"/>
        <v>1335</v>
      </c>
      <c r="AI44" s="204">
        <f t="shared" si="39"/>
        <v>45.75</v>
      </c>
      <c r="AJ44" s="204">
        <f t="shared" si="40"/>
        <v>3.4269662921348316E-2</v>
      </c>
      <c r="AK44" s="210">
        <f t="shared" si="41"/>
        <v>2.8089887640449437E-3</v>
      </c>
    </row>
    <row r="45" spans="1:37" x14ac:dyDescent="0.35">
      <c r="A45" s="264" t="s">
        <v>294</v>
      </c>
      <c r="B45" s="87" t="s">
        <v>103</v>
      </c>
      <c r="C45" s="87" t="s">
        <v>247</v>
      </c>
      <c r="D45" s="87" t="s">
        <v>70</v>
      </c>
      <c r="E45" s="41">
        <v>1</v>
      </c>
      <c r="F45" s="15" t="s">
        <v>116</v>
      </c>
      <c r="G45" s="265">
        <v>0</v>
      </c>
      <c r="H45" s="219">
        <f t="shared" si="23"/>
        <v>0</v>
      </c>
      <c r="I45" s="74">
        <v>2.1</v>
      </c>
      <c r="J45" s="75">
        <v>402</v>
      </c>
      <c r="K45" s="75">
        <v>13.5</v>
      </c>
      <c r="L45" s="75">
        <v>6.5</v>
      </c>
      <c r="M45" s="75">
        <v>66.5</v>
      </c>
      <c r="N45" s="75">
        <v>1</v>
      </c>
      <c r="O45" s="76">
        <v>12</v>
      </c>
      <c r="P45" s="68">
        <f t="shared" si="24"/>
        <v>0</v>
      </c>
      <c r="Q45" s="15">
        <f t="shared" si="25"/>
        <v>0</v>
      </c>
      <c r="R45" s="15">
        <f t="shared" si="26"/>
        <v>0</v>
      </c>
      <c r="S45" s="15">
        <f t="shared" si="27"/>
        <v>0</v>
      </c>
      <c r="T45" s="15">
        <f t="shared" si="28"/>
        <v>0</v>
      </c>
      <c r="U45" s="15">
        <f t="shared" si="29"/>
        <v>0</v>
      </c>
      <c r="V45" s="16">
        <f t="shared" si="30"/>
        <v>0</v>
      </c>
      <c r="W45" s="81">
        <f t="shared" si="31"/>
        <v>0</v>
      </c>
      <c r="X45" s="82">
        <f t="shared" si="32"/>
        <v>0</v>
      </c>
      <c r="Y45" s="82">
        <f t="shared" si="33"/>
        <v>0</v>
      </c>
      <c r="Z45" s="82">
        <f t="shared" si="34"/>
        <v>0</v>
      </c>
      <c r="AA45" s="82">
        <f t="shared" si="35"/>
        <v>0</v>
      </c>
      <c r="AB45" s="82">
        <f t="shared" si="36"/>
        <v>0</v>
      </c>
      <c r="AC45" s="82">
        <f t="shared" si="37"/>
        <v>0</v>
      </c>
      <c r="AD45" s="132" t="s">
        <v>66</v>
      </c>
      <c r="AE45" s="41" t="s">
        <v>73</v>
      </c>
      <c r="AF45" s="19" t="s">
        <v>34</v>
      </c>
      <c r="AG45" s="27" t="s">
        <v>26</v>
      </c>
      <c r="AH45" s="209" t="e">
        <f t="shared" si="38"/>
        <v>#DIV/0!</v>
      </c>
      <c r="AI45" s="204" t="e">
        <f t="shared" si="39"/>
        <v>#DIV/0!</v>
      </c>
      <c r="AJ45" s="204" t="e">
        <f t="shared" si="40"/>
        <v>#DIV/0!</v>
      </c>
      <c r="AK45" s="210" t="e">
        <f t="shared" si="41"/>
        <v>#DIV/0!</v>
      </c>
    </row>
    <row r="46" spans="1:37" x14ac:dyDescent="0.35">
      <c r="A46" s="264" t="s">
        <v>250</v>
      </c>
      <c r="B46" s="87" t="s">
        <v>103</v>
      </c>
      <c r="C46" s="87" t="s">
        <v>244</v>
      </c>
      <c r="D46" s="87" t="s">
        <v>70</v>
      </c>
      <c r="E46" s="41">
        <v>1</v>
      </c>
      <c r="F46" t="s">
        <v>116</v>
      </c>
      <c r="G46" s="265">
        <v>0</v>
      </c>
      <c r="H46" s="219">
        <f t="shared" si="23"/>
        <v>0</v>
      </c>
      <c r="I46" s="74">
        <v>4.9000000000000004</v>
      </c>
      <c r="J46" s="75">
        <v>365</v>
      </c>
      <c r="K46" s="75">
        <v>14</v>
      </c>
      <c r="L46" s="75">
        <v>6.9</v>
      </c>
      <c r="M46" s="75">
        <v>54.7</v>
      </c>
      <c r="N46" s="75">
        <v>1.3</v>
      </c>
      <c r="O46" s="76">
        <v>10</v>
      </c>
      <c r="P46" s="68">
        <f t="shared" si="24"/>
        <v>0</v>
      </c>
      <c r="Q46" s="15">
        <f t="shared" si="25"/>
        <v>0</v>
      </c>
      <c r="R46" s="15">
        <f t="shared" si="26"/>
        <v>0</v>
      </c>
      <c r="S46" s="15">
        <f t="shared" si="27"/>
        <v>0</v>
      </c>
      <c r="T46" s="15">
        <f t="shared" si="28"/>
        <v>0</v>
      </c>
      <c r="U46" s="15">
        <f t="shared" si="29"/>
        <v>0</v>
      </c>
      <c r="V46" s="16">
        <f t="shared" si="30"/>
        <v>0</v>
      </c>
      <c r="W46" s="81">
        <f t="shared" si="31"/>
        <v>0</v>
      </c>
      <c r="X46" s="82">
        <f t="shared" si="32"/>
        <v>0</v>
      </c>
      <c r="Y46" s="82">
        <f t="shared" si="33"/>
        <v>0</v>
      </c>
      <c r="Z46" s="82">
        <f t="shared" si="34"/>
        <v>0</v>
      </c>
      <c r="AA46" s="82">
        <f t="shared" si="35"/>
        <v>0</v>
      </c>
      <c r="AB46" s="82">
        <f t="shared" si="36"/>
        <v>0</v>
      </c>
      <c r="AC46" s="82">
        <f t="shared" si="37"/>
        <v>0</v>
      </c>
      <c r="AD46" s="41" t="s">
        <v>59</v>
      </c>
      <c r="AE46" s="41" t="s">
        <v>73</v>
      </c>
      <c r="AF46" s="19" t="s">
        <v>34</v>
      </c>
      <c r="AG46" s="27" t="s">
        <v>27</v>
      </c>
      <c r="AH46" s="209" t="e">
        <f t="shared" si="38"/>
        <v>#DIV/0!</v>
      </c>
      <c r="AI46" s="204" t="e">
        <f t="shared" si="39"/>
        <v>#DIV/0!</v>
      </c>
      <c r="AJ46" s="204" t="e">
        <f t="shared" si="40"/>
        <v>#DIV/0!</v>
      </c>
      <c r="AK46" s="210" t="e">
        <f t="shared" si="41"/>
        <v>#DIV/0!</v>
      </c>
    </row>
    <row r="47" spans="1:37" x14ac:dyDescent="0.35">
      <c r="A47" s="24" t="s">
        <v>270</v>
      </c>
      <c r="B47" s="87" t="s">
        <v>103</v>
      </c>
      <c r="C47" s="87" t="s">
        <v>247</v>
      </c>
      <c r="D47" s="87" t="s">
        <v>71</v>
      </c>
      <c r="E47" s="41">
        <v>0</v>
      </c>
      <c r="F47" t="s">
        <v>269</v>
      </c>
      <c r="G47" s="19">
        <v>100</v>
      </c>
      <c r="H47" s="219">
        <f t="shared" si="23"/>
        <v>5</v>
      </c>
      <c r="I47" s="74">
        <v>20</v>
      </c>
      <c r="J47" s="75">
        <v>0</v>
      </c>
      <c r="K47" s="75">
        <v>0</v>
      </c>
      <c r="L47" s="75">
        <v>0</v>
      </c>
      <c r="M47" s="75">
        <v>0</v>
      </c>
      <c r="N47" s="75">
        <v>0</v>
      </c>
      <c r="O47" s="76">
        <v>0</v>
      </c>
      <c r="P47" s="68">
        <f t="shared" si="24"/>
        <v>0.1</v>
      </c>
      <c r="Q47" s="45">
        <f t="shared" si="25"/>
        <v>0</v>
      </c>
      <c r="R47" s="45">
        <f t="shared" si="26"/>
        <v>0</v>
      </c>
      <c r="S47" s="45">
        <f t="shared" si="27"/>
        <v>0</v>
      </c>
      <c r="T47" s="45">
        <f t="shared" si="28"/>
        <v>0</v>
      </c>
      <c r="U47" s="45">
        <f t="shared" si="29"/>
        <v>0</v>
      </c>
      <c r="V47" s="16">
        <f t="shared" si="30"/>
        <v>0</v>
      </c>
      <c r="W47" s="81">
        <f t="shared" si="31"/>
        <v>2.4794669146133583E-2</v>
      </c>
      <c r="X47" s="82">
        <f t="shared" si="32"/>
        <v>0</v>
      </c>
      <c r="Y47" s="82">
        <f t="shared" si="33"/>
        <v>0</v>
      </c>
      <c r="Z47" s="82">
        <f t="shared" si="34"/>
        <v>0</v>
      </c>
      <c r="AA47" s="82">
        <f t="shared" si="35"/>
        <v>0</v>
      </c>
      <c r="AB47" s="82">
        <f t="shared" si="36"/>
        <v>0</v>
      </c>
      <c r="AC47" s="82">
        <f t="shared" si="37"/>
        <v>0</v>
      </c>
      <c r="AD47" s="41"/>
      <c r="AE47" s="41"/>
      <c r="AF47" s="19" t="s">
        <v>271</v>
      </c>
      <c r="AG47" s="27" t="s">
        <v>272</v>
      </c>
      <c r="AH47" s="209">
        <f t="shared" si="38"/>
        <v>0</v>
      </c>
      <c r="AI47" s="204">
        <f t="shared" si="39"/>
        <v>0</v>
      </c>
      <c r="AJ47" s="204" t="e">
        <f t="shared" si="40"/>
        <v>#DIV/0!</v>
      </c>
      <c r="AK47" s="210" t="e">
        <f t="shared" si="41"/>
        <v>#DIV/0!</v>
      </c>
    </row>
    <row r="48" spans="1:37" x14ac:dyDescent="0.35">
      <c r="A48" s="24" t="s">
        <v>15</v>
      </c>
      <c r="B48" s="87" t="s">
        <v>103</v>
      </c>
      <c r="C48" s="87" t="s">
        <v>243</v>
      </c>
      <c r="D48" s="87" t="s">
        <v>69</v>
      </c>
      <c r="E48" s="41">
        <v>3</v>
      </c>
      <c r="G48" s="19">
        <v>50</v>
      </c>
      <c r="H48" s="219">
        <f t="shared" si="23"/>
        <v>2.5</v>
      </c>
      <c r="I48" s="74">
        <v>62</v>
      </c>
      <c r="J48" s="75">
        <v>851</v>
      </c>
      <c r="K48" s="75">
        <v>0</v>
      </c>
      <c r="L48" s="75">
        <v>91</v>
      </c>
      <c r="M48" s="75">
        <v>4</v>
      </c>
      <c r="N48" s="75">
        <v>4</v>
      </c>
      <c r="O48" s="76">
        <v>0</v>
      </c>
      <c r="P48" s="68">
        <f t="shared" si="24"/>
        <v>0.155</v>
      </c>
      <c r="Q48" s="15">
        <f t="shared" si="25"/>
        <v>21.274999999999999</v>
      </c>
      <c r="R48" s="15">
        <f t="shared" si="26"/>
        <v>0</v>
      </c>
      <c r="S48" s="15">
        <f t="shared" si="27"/>
        <v>2.2749999999999999</v>
      </c>
      <c r="T48" s="15">
        <f t="shared" si="28"/>
        <v>0.1</v>
      </c>
      <c r="U48" s="15">
        <f t="shared" si="29"/>
        <v>0.1</v>
      </c>
      <c r="V48" s="16">
        <f t="shared" si="30"/>
        <v>0</v>
      </c>
      <c r="W48" s="81">
        <f t="shared" si="31"/>
        <v>3.8431737176507053E-2</v>
      </c>
      <c r="X48" s="82">
        <f t="shared" si="32"/>
        <v>1.8691003773891563E-2</v>
      </c>
      <c r="Y48" s="82">
        <f t="shared" si="33"/>
        <v>0</v>
      </c>
      <c r="Z48" s="82">
        <f t="shared" si="34"/>
        <v>2.5575303812125503E-2</v>
      </c>
      <c r="AA48" s="82">
        <f t="shared" si="35"/>
        <v>4.7755491881566392E-3</v>
      </c>
      <c r="AB48" s="82">
        <f t="shared" si="36"/>
        <v>6.3572790845518121E-3</v>
      </c>
      <c r="AC48" s="82">
        <f t="shared" si="37"/>
        <v>0</v>
      </c>
      <c r="AD48" s="41" t="s">
        <v>66</v>
      </c>
      <c r="AE48" s="41" t="s">
        <v>72</v>
      </c>
      <c r="AF48" s="19" t="s">
        <v>31</v>
      </c>
      <c r="AG48" s="27" t="s">
        <v>35</v>
      </c>
      <c r="AH48" s="209">
        <f t="shared" si="38"/>
        <v>137.25806451612902</v>
      </c>
      <c r="AI48" s="204">
        <f t="shared" si="39"/>
        <v>0</v>
      </c>
      <c r="AJ48" s="204">
        <f t="shared" si="40"/>
        <v>0</v>
      </c>
      <c r="AK48" s="210">
        <f t="shared" si="41"/>
        <v>4.7003525264394837E-3</v>
      </c>
    </row>
    <row r="49" spans="1:37" x14ac:dyDescent="0.35">
      <c r="A49" s="264" t="s">
        <v>175</v>
      </c>
      <c r="B49" s="87" t="s">
        <v>103</v>
      </c>
      <c r="C49" s="87" t="s">
        <v>244</v>
      </c>
      <c r="D49" s="87" t="s">
        <v>245</v>
      </c>
      <c r="E49" s="41">
        <v>2</v>
      </c>
      <c r="F49" s="45" t="s">
        <v>176</v>
      </c>
      <c r="G49" s="265">
        <v>0</v>
      </c>
      <c r="H49" s="219">
        <f t="shared" si="23"/>
        <v>0</v>
      </c>
      <c r="I49" s="74">
        <v>6</v>
      </c>
      <c r="J49" s="77">
        <v>670</v>
      </c>
      <c r="K49" s="77">
        <v>6.88</v>
      </c>
      <c r="L49" s="77">
        <v>64.53</v>
      </c>
      <c r="M49" s="77">
        <v>0</v>
      </c>
      <c r="N49" s="77">
        <v>7.35</v>
      </c>
      <c r="O49" s="76">
        <v>16.3</v>
      </c>
      <c r="P49" s="68">
        <f t="shared" si="24"/>
        <v>0</v>
      </c>
      <c r="Q49" s="15">
        <f t="shared" si="25"/>
        <v>0</v>
      </c>
      <c r="R49" s="15">
        <f t="shared" si="26"/>
        <v>0</v>
      </c>
      <c r="S49" s="15">
        <f t="shared" si="27"/>
        <v>0</v>
      </c>
      <c r="T49" s="15">
        <f t="shared" si="28"/>
        <v>0</v>
      </c>
      <c r="U49" s="15">
        <f t="shared" si="29"/>
        <v>0</v>
      </c>
      <c r="V49" s="16">
        <f t="shared" si="30"/>
        <v>0</v>
      </c>
      <c r="W49" s="81">
        <f t="shared" si="31"/>
        <v>0</v>
      </c>
      <c r="X49" s="82">
        <f t="shared" si="32"/>
        <v>0</v>
      </c>
      <c r="Y49" s="82">
        <f t="shared" si="33"/>
        <v>0</v>
      </c>
      <c r="Z49" s="82">
        <f t="shared" si="34"/>
        <v>0</v>
      </c>
      <c r="AA49" s="82">
        <f t="shared" si="35"/>
        <v>0</v>
      </c>
      <c r="AB49" s="82">
        <f t="shared" si="36"/>
        <v>0</v>
      </c>
      <c r="AC49" s="82">
        <f t="shared" si="37"/>
        <v>0</v>
      </c>
      <c r="AD49" s="41" t="s">
        <v>66</v>
      </c>
      <c r="AE49" s="41" t="s">
        <v>73</v>
      </c>
      <c r="AF49" s="19" t="s">
        <v>34</v>
      </c>
      <c r="AG49" s="27" t="s">
        <v>177</v>
      </c>
      <c r="AH49" s="209" t="e">
        <f t="shared" si="38"/>
        <v>#DIV/0!</v>
      </c>
      <c r="AI49" s="204" t="e">
        <f t="shared" si="39"/>
        <v>#DIV/0!</v>
      </c>
      <c r="AJ49" s="204" t="e">
        <f t="shared" si="40"/>
        <v>#DIV/0!</v>
      </c>
      <c r="AK49" s="210" t="e">
        <f t="shared" si="41"/>
        <v>#DIV/0!</v>
      </c>
    </row>
    <row r="50" spans="1:37" x14ac:dyDescent="0.35">
      <c r="A50" s="24" t="s">
        <v>265</v>
      </c>
      <c r="B50" s="87" t="s">
        <v>103</v>
      </c>
      <c r="C50" s="87" t="s">
        <v>247</v>
      </c>
      <c r="D50" s="87" t="s">
        <v>69</v>
      </c>
      <c r="E50" s="41">
        <v>1</v>
      </c>
      <c r="F50" s="45" t="s">
        <v>268</v>
      </c>
      <c r="G50" s="19">
        <v>50</v>
      </c>
      <c r="H50" s="219">
        <f t="shared" si="23"/>
        <v>2.5</v>
      </c>
      <c r="I50" s="74">
        <v>66.209999999999994</v>
      </c>
      <c r="J50" s="77">
        <v>0</v>
      </c>
      <c r="K50" s="77">
        <v>0</v>
      </c>
      <c r="L50" s="77">
        <v>0</v>
      </c>
      <c r="M50" s="77">
        <v>0</v>
      </c>
      <c r="N50" s="77">
        <v>0</v>
      </c>
      <c r="O50" s="76">
        <v>0</v>
      </c>
      <c r="P50" s="68">
        <f t="shared" si="24"/>
        <v>0.16552499999999998</v>
      </c>
      <c r="Q50" s="15">
        <f t="shared" si="25"/>
        <v>0</v>
      </c>
      <c r="R50" s="15">
        <f t="shared" si="26"/>
        <v>0</v>
      </c>
      <c r="S50" s="15">
        <f t="shared" si="27"/>
        <v>0</v>
      </c>
      <c r="T50" s="15">
        <f t="shared" si="28"/>
        <v>0</v>
      </c>
      <c r="U50" s="15">
        <f t="shared" si="29"/>
        <v>0</v>
      </c>
      <c r="V50" s="16">
        <f t="shared" si="30"/>
        <v>0</v>
      </c>
      <c r="W50" s="81">
        <f t="shared" si="31"/>
        <v>4.1041376104137606E-2</v>
      </c>
      <c r="X50" s="82">
        <f t="shared" si="32"/>
        <v>0</v>
      </c>
      <c r="Y50" s="82">
        <f t="shared" si="33"/>
        <v>0</v>
      </c>
      <c r="Z50" s="82">
        <f t="shared" si="34"/>
        <v>0</v>
      </c>
      <c r="AA50" s="82">
        <f t="shared" si="35"/>
        <v>0</v>
      </c>
      <c r="AB50" s="82">
        <f t="shared" si="36"/>
        <v>0</v>
      </c>
      <c r="AC50" s="82">
        <f t="shared" si="37"/>
        <v>0</v>
      </c>
      <c r="AD50" s="41" t="s">
        <v>66</v>
      </c>
      <c r="AE50" s="41" t="s">
        <v>73</v>
      </c>
      <c r="AF50" s="19" t="s">
        <v>266</v>
      </c>
      <c r="AG50" s="27" t="s">
        <v>267</v>
      </c>
      <c r="AH50" s="209">
        <f t="shared" si="38"/>
        <v>0</v>
      </c>
      <c r="AI50" s="204">
        <f t="shared" si="39"/>
        <v>0</v>
      </c>
      <c r="AJ50" s="204" t="e">
        <f t="shared" si="40"/>
        <v>#DIV/0!</v>
      </c>
      <c r="AK50" s="210" t="e">
        <f t="shared" si="41"/>
        <v>#DIV/0!</v>
      </c>
    </row>
    <row r="51" spans="1:37" x14ac:dyDescent="0.35">
      <c r="A51" s="264" t="s">
        <v>241</v>
      </c>
      <c r="B51" s="87" t="s">
        <v>103</v>
      </c>
      <c r="C51" s="87" t="s">
        <v>243</v>
      </c>
      <c r="D51" s="87" t="s">
        <v>70</v>
      </c>
      <c r="E51" s="41">
        <v>2</v>
      </c>
      <c r="F51" s="45" t="s">
        <v>176</v>
      </c>
      <c r="G51" s="265">
        <v>0</v>
      </c>
      <c r="H51" s="219">
        <f t="shared" si="23"/>
        <v>0</v>
      </c>
      <c r="I51" s="74">
        <v>4</v>
      </c>
      <c r="J51" s="77">
        <v>403</v>
      </c>
      <c r="K51" s="77">
        <v>16.899999999999999</v>
      </c>
      <c r="L51" s="77">
        <v>15.4</v>
      </c>
      <c r="M51" s="77">
        <v>40</v>
      </c>
      <c r="N51" s="77">
        <v>17.3</v>
      </c>
      <c r="O51" s="76">
        <v>8.1</v>
      </c>
      <c r="P51" s="68">
        <f t="shared" si="24"/>
        <v>0</v>
      </c>
      <c r="Q51" s="15">
        <f t="shared" si="25"/>
        <v>0</v>
      </c>
      <c r="R51" s="15">
        <f t="shared" si="26"/>
        <v>0</v>
      </c>
      <c r="S51" s="15">
        <f t="shared" si="27"/>
        <v>0</v>
      </c>
      <c r="T51" s="15">
        <f t="shared" si="28"/>
        <v>0</v>
      </c>
      <c r="U51" s="15">
        <f t="shared" si="29"/>
        <v>0</v>
      </c>
      <c r="V51" s="16">
        <f t="shared" si="30"/>
        <v>0</v>
      </c>
      <c r="W51" s="81">
        <f t="shared" si="31"/>
        <v>0</v>
      </c>
      <c r="X51" s="82">
        <f t="shared" si="32"/>
        <v>0</v>
      </c>
      <c r="Y51" s="82">
        <f t="shared" si="33"/>
        <v>0</v>
      </c>
      <c r="Z51" s="82">
        <f t="shared" si="34"/>
        <v>0</v>
      </c>
      <c r="AA51" s="82">
        <f t="shared" si="35"/>
        <v>0</v>
      </c>
      <c r="AB51" s="82">
        <f t="shared" si="36"/>
        <v>0</v>
      </c>
      <c r="AC51" s="82">
        <f t="shared" si="37"/>
        <v>0</v>
      </c>
      <c r="AD51" s="41" t="s">
        <v>66</v>
      </c>
      <c r="AE51" s="41" t="s">
        <v>73</v>
      </c>
      <c r="AF51" s="19" t="s">
        <v>34</v>
      </c>
      <c r="AG51" s="27" t="s">
        <v>242</v>
      </c>
      <c r="AH51" s="209" t="e">
        <f t="shared" si="38"/>
        <v>#DIV/0!</v>
      </c>
      <c r="AI51" s="204" t="e">
        <f t="shared" si="39"/>
        <v>#DIV/0!</v>
      </c>
      <c r="AJ51" s="204" t="e">
        <f t="shared" si="40"/>
        <v>#DIV/0!</v>
      </c>
      <c r="AK51" s="210" t="e">
        <f t="shared" si="41"/>
        <v>#DIV/0!</v>
      </c>
    </row>
    <row r="52" spans="1:37" x14ac:dyDescent="0.35">
      <c r="A52" s="24" t="s">
        <v>50</v>
      </c>
      <c r="B52" s="87" t="s">
        <v>104</v>
      </c>
      <c r="C52" s="87" t="s">
        <v>243</v>
      </c>
      <c r="D52" s="87" t="s">
        <v>248</v>
      </c>
      <c r="E52" s="41">
        <v>2</v>
      </c>
      <c r="F52" s="15"/>
      <c r="G52" s="19">
        <v>50</v>
      </c>
      <c r="H52" s="219">
        <f t="shared" si="23"/>
        <v>2.5</v>
      </c>
      <c r="I52" s="74">
        <v>23.2</v>
      </c>
      <c r="J52" s="75">
        <v>316</v>
      </c>
      <c r="K52" s="75">
        <v>4</v>
      </c>
      <c r="L52" s="75">
        <v>3</v>
      </c>
      <c r="M52" s="75">
        <v>53.8</v>
      </c>
      <c r="N52" s="75">
        <v>2.2000000000000002</v>
      </c>
      <c r="O52" s="76">
        <v>24.4</v>
      </c>
      <c r="P52" s="68">
        <f t="shared" si="24"/>
        <v>5.8000000000000003E-2</v>
      </c>
      <c r="Q52" s="15">
        <f t="shared" si="25"/>
        <v>7.9</v>
      </c>
      <c r="R52" s="15">
        <f t="shared" si="26"/>
        <v>0.1</v>
      </c>
      <c r="S52" s="15">
        <f t="shared" si="27"/>
        <v>7.4999999999999997E-2</v>
      </c>
      <c r="T52" s="15">
        <f t="shared" si="28"/>
        <v>1.345</v>
      </c>
      <c r="U52" s="15">
        <f t="shared" si="29"/>
        <v>5.5E-2</v>
      </c>
      <c r="V52" s="16">
        <f t="shared" si="30"/>
        <v>0.61</v>
      </c>
      <c r="W52" s="81">
        <f t="shared" si="31"/>
        <v>1.4380908104757478E-2</v>
      </c>
      <c r="X52" s="82">
        <f t="shared" si="32"/>
        <v>6.9404902380137898E-3</v>
      </c>
      <c r="Y52" s="82">
        <f t="shared" si="33"/>
        <v>2.8762080073630931E-3</v>
      </c>
      <c r="Z52" s="82">
        <f t="shared" si="34"/>
        <v>8.4314188391622531E-4</v>
      </c>
      <c r="AA52" s="82">
        <f t="shared" si="35"/>
        <v>6.4231136580706782E-2</v>
      </c>
      <c r="AB52" s="82">
        <f t="shared" si="36"/>
        <v>3.4965034965034965E-3</v>
      </c>
      <c r="AC52" s="82">
        <f t="shared" si="37"/>
        <v>1.9521561724937995E-2</v>
      </c>
      <c r="AD52" s="41" t="s">
        <v>66</v>
      </c>
      <c r="AE52" s="41" t="s">
        <v>72</v>
      </c>
      <c r="AF52" s="19" t="s">
        <v>34</v>
      </c>
      <c r="AG52" s="65" t="s">
        <v>37</v>
      </c>
      <c r="AH52" s="209">
        <f t="shared" si="38"/>
        <v>136.20689655172413</v>
      </c>
      <c r="AI52" s="204">
        <f t="shared" si="39"/>
        <v>1.7241379310344829</v>
      </c>
      <c r="AJ52" s="204">
        <f t="shared" si="40"/>
        <v>1.2658227848101266E-2</v>
      </c>
      <c r="AK52" s="210">
        <f t="shared" si="41"/>
        <v>6.962025316455696E-3</v>
      </c>
    </row>
    <row r="53" spans="1:37" x14ac:dyDescent="0.35">
      <c r="A53" s="24" t="s">
        <v>209</v>
      </c>
      <c r="B53" s="87" t="s">
        <v>104</v>
      </c>
      <c r="C53" s="87" t="s">
        <v>247</v>
      </c>
      <c r="D53" s="87" t="s">
        <v>71</v>
      </c>
      <c r="E53" s="41">
        <v>0</v>
      </c>
      <c r="F53" s="45" t="s">
        <v>260</v>
      </c>
      <c r="G53" s="221">
        <v>4</v>
      </c>
      <c r="H53" s="219">
        <f t="shared" si="23"/>
        <v>0.2</v>
      </c>
      <c r="I53" s="74">
        <v>110</v>
      </c>
      <c r="J53" s="77">
        <v>350</v>
      </c>
      <c r="K53" s="77">
        <v>0</v>
      </c>
      <c r="L53" s="77">
        <v>0</v>
      </c>
      <c r="M53" s="77">
        <v>50</v>
      </c>
      <c r="N53" s="77">
        <v>0</v>
      </c>
      <c r="O53" s="76">
        <v>0</v>
      </c>
      <c r="P53" s="68">
        <f t="shared" si="24"/>
        <v>2.1999999999999999E-2</v>
      </c>
      <c r="Q53" s="15">
        <f t="shared" si="25"/>
        <v>0.7</v>
      </c>
      <c r="R53" s="15">
        <f t="shared" si="26"/>
        <v>0</v>
      </c>
      <c r="S53" s="15">
        <f t="shared" si="27"/>
        <v>0</v>
      </c>
      <c r="T53" s="15">
        <f t="shared" si="28"/>
        <v>0.1</v>
      </c>
      <c r="U53" s="15">
        <f t="shared" si="29"/>
        <v>0</v>
      </c>
      <c r="V53" s="16">
        <f t="shared" si="30"/>
        <v>0</v>
      </c>
      <c r="W53" s="81">
        <f t="shared" si="31"/>
        <v>5.4548272121493872E-3</v>
      </c>
      <c r="X53" s="82">
        <f t="shared" si="32"/>
        <v>6.1498014767210783E-4</v>
      </c>
      <c r="Y53" s="82">
        <f t="shared" si="33"/>
        <v>0</v>
      </c>
      <c r="Z53" s="82">
        <f t="shared" si="34"/>
        <v>0</v>
      </c>
      <c r="AA53" s="82">
        <f t="shared" si="35"/>
        <v>4.7755491881566392E-3</v>
      </c>
      <c r="AB53" s="82">
        <f t="shared" si="36"/>
        <v>0</v>
      </c>
      <c r="AC53" s="82">
        <f t="shared" si="37"/>
        <v>0</v>
      </c>
      <c r="AD53" s="41" t="s">
        <v>263</v>
      </c>
      <c r="AE53" s="41" t="s">
        <v>73</v>
      </c>
      <c r="AF53" s="19" t="s">
        <v>31</v>
      </c>
      <c r="AG53" s="27" t="s">
        <v>210</v>
      </c>
      <c r="AH53" s="209">
        <f t="shared" si="38"/>
        <v>31.818181818181817</v>
      </c>
      <c r="AI53" s="204">
        <f t="shared" si="39"/>
        <v>0</v>
      </c>
      <c r="AJ53" s="204">
        <f t="shared" si="40"/>
        <v>0</v>
      </c>
      <c r="AK53" s="210">
        <f t="shared" si="41"/>
        <v>0</v>
      </c>
    </row>
    <row r="54" spans="1:37" x14ac:dyDescent="0.35">
      <c r="A54" s="24" t="s">
        <v>18</v>
      </c>
      <c r="B54" s="87" t="s">
        <v>104</v>
      </c>
      <c r="C54" s="87" t="s">
        <v>244</v>
      </c>
      <c r="D54" s="87" t="s">
        <v>69</v>
      </c>
      <c r="E54" s="41">
        <v>2</v>
      </c>
      <c r="F54" s="15" t="s">
        <v>118</v>
      </c>
      <c r="G54" s="19">
        <v>80</v>
      </c>
      <c r="H54" s="219">
        <f t="shared" si="23"/>
        <v>4</v>
      </c>
      <c r="I54" s="74">
        <v>20</v>
      </c>
      <c r="J54" s="75">
        <v>216</v>
      </c>
      <c r="K54" s="75">
        <v>0</v>
      </c>
      <c r="L54" s="75">
        <v>0</v>
      </c>
      <c r="M54" s="75">
        <v>0</v>
      </c>
      <c r="N54" s="75">
        <v>11</v>
      </c>
      <c r="O54" s="76">
        <v>86</v>
      </c>
      <c r="P54" s="68">
        <f t="shared" si="24"/>
        <v>0.08</v>
      </c>
      <c r="Q54" s="15">
        <f t="shared" si="25"/>
        <v>8.64</v>
      </c>
      <c r="R54" s="15">
        <f t="shared" si="26"/>
        <v>0</v>
      </c>
      <c r="S54" s="15">
        <f t="shared" si="27"/>
        <v>0</v>
      </c>
      <c r="T54" s="15">
        <f t="shared" si="28"/>
        <v>0</v>
      </c>
      <c r="U54" s="15">
        <f t="shared" si="29"/>
        <v>0.44</v>
      </c>
      <c r="V54" s="16">
        <f t="shared" si="30"/>
        <v>3.44</v>
      </c>
      <c r="W54" s="81">
        <f t="shared" si="31"/>
        <v>1.9835735316906866E-2</v>
      </c>
      <c r="X54" s="82">
        <f t="shared" si="32"/>
        <v>7.590612108410018E-3</v>
      </c>
      <c r="Y54" s="82">
        <f t="shared" si="33"/>
        <v>0</v>
      </c>
      <c r="Z54" s="82">
        <f t="shared" si="34"/>
        <v>0</v>
      </c>
      <c r="AA54" s="82">
        <f t="shared" si="35"/>
        <v>0</v>
      </c>
      <c r="AB54" s="82">
        <f t="shared" si="36"/>
        <v>2.7972027972027972E-2</v>
      </c>
      <c r="AC54" s="82">
        <f t="shared" si="37"/>
        <v>0.11008880710456836</v>
      </c>
      <c r="AD54" s="132" t="s">
        <v>59</v>
      </c>
      <c r="AE54" s="41" t="s">
        <v>73</v>
      </c>
      <c r="AF54" s="19" t="s">
        <v>31</v>
      </c>
      <c r="AG54" s="27" t="s">
        <v>32</v>
      </c>
      <c r="AH54" s="209">
        <f t="shared" si="38"/>
        <v>108</v>
      </c>
      <c r="AI54" s="204">
        <f t="shared" si="39"/>
        <v>0</v>
      </c>
      <c r="AJ54" s="204">
        <f t="shared" si="40"/>
        <v>0</v>
      </c>
      <c r="AK54" s="210">
        <f t="shared" si="41"/>
        <v>5.0925925925925923E-2</v>
      </c>
    </row>
    <row r="55" spans="1:37" x14ac:dyDescent="0.35">
      <c r="A55" s="24" t="s">
        <v>90</v>
      </c>
      <c r="B55" s="87" t="s">
        <v>104</v>
      </c>
      <c r="C55" s="87" t="s">
        <v>243</v>
      </c>
      <c r="D55" s="87" t="s">
        <v>69</v>
      </c>
      <c r="E55" s="41">
        <v>3</v>
      </c>
      <c r="G55" s="19">
        <v>15</v>
      </c>
      <c r="H55" s="219">
        <f t="shared" si="23"/>
        <v>0.75</v>
      </c>
      <c r="I55" s="74">
        <v>199</v>
      </c>
      <c r="J55" s="77">
        <v>0</v>
      </c>
      <c r="K55" s="77">
        <v>0</v>
      </c>
      <c r="L55" s="77">
        <v>0</v>
      </c>
      <c r="M55" s="77">
        <v>0</v>
      </c>
      <c r="N55" s="77">
        <v>0</v>
      </c>
      <c r="O55" s="76">
        <v>0</v>
      </c>
      <c r="P55" s="68">
        <f t="shared" si="24"/>
        <v>0.14924999999999999</v>
      </c>
      <c r="Q55" s="15">
        <f t="shared" si="25"/>
        <v>0</v>
      </c>
      <c r="R55" s="15">
        <f t="shared" si="26"/>
        <v>0</v>
      </c>
      <c r="S55" s="15">
        <f t="shared" si="27"/>
        <v>0</v>
      </c>
      <c r="T55" s="15">
        <f t="shared" si="28"/>
        <v>0</v>
      </c>
      <c r="U55" s="15">
        <f t="shared" si="29"/>
        <v>0</v>
      </c>
      <c r="V55" s="16">
        <f t="shared" si="30"/>
        <v>0</v>
      </c>
      <c r="W55" s="81">
        <f t="shared" si="31"/>
        <v>3.7006043700604369E-2</v>
      </c>
      <c r="X55" s="82">
        <f t="shared" si="32"/>
        <v>0</v>
      </c>
      <c r="Y55" s="82">
        <f t="shared" si="33"/>
        <v>0</v>
      </c>
      <c r="Z55" s="82">
        <f t="shared" si="34"/>
        <v>0</v>
      </c>
      <c r="AA55" s="82">
        <f t="shared" si="35"/>
        <v>0</v>
      </c>
      <c r="AB55" s="82">
        <f t="shared" si="36"/>
        <v>0</v>
      </c>
      <c r="AC55" s="82">
        <f t="shared" si="37"/>
        <v>0</v>
      </c>
      <c r="AD55" s="41" t="s">
        <v>263</v>
      </c>
      <c r="AE55" s="41" t="s">
        <v>72</v>
      </c>
      <c r="AF55" s="19" t="s">
        <v>25</v>
      </c>
      <c r="AG55" s="27" t="s">
        <v>89</v>
      </c>
      <c r="AH55" s="209">
        <f t="shared" si="38"/>
        <v>0</v>
      </c>
      <c r="AI55" s="204">
        <f t="shared" si="39"/>
        <v>0</v>
      </c>
      <c r="AJ55" s="204" t="e">
        <f t="shared" si="40"/>
        <v>#DIV/0!</v>
      </c>
      <c r="AK55" s="210" t="e">
        <f t="shared" si="41"/>
        <v>#DIV/0!</v>
      </c>
    </row>
    <row r="56" spans="1:37" x14ac:dyDescent="0.35">
      <c r="A56" s="24" t="s">
        <v>87</v>
      </c>
      <c r="B56" s="87" t="s">
        <v>104</v>
      </c>
      <c r="C56" s="87" t="s">
        <v>247</v>
      </c>
      <c r="D56" s="87" t="s">
        <v>69</v>
      </c>
      <c r="E56" s="41">
        <v>1</v>
      </c>
      <c r="F56" s="41" t="s">
        <v>120</v>
      </c>
      <c r="G56" s="19">
        <v>15</v>
      </c>
      <c r="H56" s="219">
        <f t="shared" si="23"/>
        <v>0.75</v>
      </c>
      <c r="I56" s="74">
        <v>169</v>
      </c>
      <c r="J56" s="77">
        <v>0</v>
      </c>
      <c r="K56" s="77">
        <v>0</v>
      </c>
      <c r="L56" s="77">
        <v>0</v>
      </c>
      <c r="M56" s="77">
        <v>0</v>
      </c>
      <c r="N56" s="77">
        <v>0</v>
      </c>
      <c r="O56" s="76">
        <v>0</v>
      </c>
      <c r="P56" s="68">
        <f t="shared" si="24"/>
        <v>0.12675</v>
      </c>
      <c r="Q56" s="15">
        <f t="shared" si="25"/>
        <v>0</v>
      </c>
      <c r="R56" s="15">
        <f t="shared" si="26"/>
        <v>0</v>
      </c>
      <c r="S56" s="15">
        <f t="shared" si="27"/>
        <v>0</v>
      </c>
      <c r="T56" s="15">
        <f t="shared" si="28"/>
        <v>0</v>
      </c>
      <c r="U56" s="15">
        <f t="shared" si="29"/>
        <v>0</v>
      </c>
      <c r="V56" s="16">
        <f t="shared" si="30"/>
        <v>0</v>
      </c>
      <c r="W56" s="81">
        <f t="shared" si="31"/>
        <v>3.1427243142724312E-2</v>
      </c>
      <c r="X56" s="82">
        <f t="shared" si="32"/>
        <v>0</v>
      </c>
      <c r="Y56" s="82">
        <f t="shared" si="33"/>
        <v>0</v>
      </c>
      <c r="Z56" s="82">
        <f t="shared" si="34"/>
        <v>0</v>
      </c>
      <c r="AA56" s="82">
        <f t="shared" si="35"/>
        <v>0</v>
      </c>
      <c r="AB56" s="82">
        <f t="shared" si="36"/>
        <v>0</v>
      </c>
      <c r="AC56" s="82">
        <f t="shared" si="37"/>
        <v>0</v>
      </c>
      <c r="AD56" s="41" t="s">
        <v>263</v>
      </c>
      <c r="AE56" s="41" t="s">
        <v>73</v>
      </c>
      <c r="AF56" s="19" t="s">
        <v>25</v>
      </c>
      <c r="AG56" s="27" t="s">
        <v>88</v>
      </c>
      <c r="AH56" s="209">
        <f t="shared" si="38"/>
        <v>0</v>
      </c>
      <c r="AI56" s="204">
        <f t="shared" si="39"/>
        <v>0</v>
      </c>
      <c r="AJ56" s="204" t="e">
        <f t="shared" si="40"/>
        <v>#DIV/0!</v>
      </c>
      <c r="AK56" s="210" t="e">
        <f t="shared" si="41"/>
        <v>#DIV/0!</v>
      </c>
    </row>
    <row r="57" spans="1:37" x14ac:dyDescent="0.35">
      <c r="A57" s="167" t="s">
        <v>85</v>
      </c>
      <c r="B57" s="87" t="s">
        <v>104</v>
      </c>
      <c r="C57" s="87" t="s">
        <v>247</v>
      </c>
      <c r="D57" s="87" t="s">
        <v>69</v>
      </c>
      <c r="E57" s="41">
        <v>1</v>
      </c>
      <c r="F57" t="s">
        <v>121</v>
      </c>
      <c r="G57" s="19">
        <v>10</v>
      </c>
      <c r="H57" s="219">
        <f t="shared" si="23"/>
        <v>0.5</v>
      </c>
      <c r="I57" s="74">
        <v>249</v>
      </c>
      <c r="J57" s="77">
        <v>0</v>
      </c>
      <c r="K57" s="77">
        <v>0</v>
      </c>
      <c r="L57" s="77">
        <v>0</v>
      </c>
      <c r="M57" s="77">
        <v>0</v>
      </c>
      <c r="N57" s="77">
        <v>0</v>
      </c>
      <c r="O57" s="76">
        <v>0</v>
      </c>
      <c r="P57" s="68">
        <f t="shared" si="24"/>
        <v>0.1245</v>
      </c>
      <c r="Q57" s="15">
        <f t="shared" si="25"/>
        <v>0</v>
      </c>
      <c r="R57" s="15">
        <f t="shared" si="26"/>
        <v>0</v>
      </c>
      <c r="S57" s="15">
        <f t="shared" si="27"/>
        <v>0</v>
      </c>
      <c r="T57" s="15">
        <f t="shared" si="28"/>
        <v>0</v>
      </c>
      <c r="U57" s="15">
        <f t="shared" si="29"/>
        <v>0</v>
      </c>
      <c r="V57" s="16">
        <f t="shared" si="30"/>
        <v>0</v>
      </c>
      <c r="W57" s="81">
        <f t="shared" si="31"/>
        <v>3.0869363086936309E-2</v>
      </c>
      <c r="X57" s="82">
        <f t="shared" si="32"/>
        <v>0</v>
      </c>
      <c r="Y57" s="82">
        <f t="shared" si="33"/>
        <v>0</v>
      </c>
      <c r="Z57" s="82">
        <f t="shared" si="34"/>
        <v>0</v>
      </c>
      <c r="AA57" s="82">
        <f t="shared" si="35"/>
        <v>0</v>
      </c>
      <c r="AB57" s="82">
        <f t="shared" si="36"/>
        <v>0</v>
      </c>
      <c r="AC57" s="82">
        <f t="shared" si="37"/>
        <v>0</v>
      </c>
      <c r="AD57" s="41" t="s">
        <v>263</v>
      </c>
      <c r="AE57" s="41" t="s">
        <v>73</v>
      </c>
      <c r="AF57" s="19" t="s">
        <v>25</v>
      </c>
      <c r="AG57" s="27" t="s">
        <v>86</v>
      </c>
      <c r="AH57" s="209">
        <f t="shared" si="38"/>
        <v>0</v>
      </c>
      <c r="AI57" s="204">
        <f t="shared" si="39"/>
        <v>0</v>
      </c>
      <c r="AJ57" s="204" t="e">
        <f t="shared" si="40"/>
        <v>#DIV/0!</v>
      </c>
      <c r="AK57" s="210" t="e">
        <f t="shared" si="41"/>
        <v>#DIV/0!</v>
      </c>
    </row>
    <row r="58" spans="1:37" s="15" customFormat="1" x14ac:dyDescent="0.35">
      <c r="A58" s="24" t="s">
        <v>80</v>
      </c>
      <c r="B58" s="87" t="s">
        <v>104</v>
      </c>
      <c r="C58" s="87" t="s">
        <v>247</v>
      </c>
      <c r="D58" s="87" t="s">
        <v>69</v>
      </c>
      <c r="E58" s="41">
        <v>1</v>
      </c>
      <c r="F58" t="s">
        <v>122</v>
      </c>
      <c r="G58" s="19">
        <v>1</v>
      </c>
      <c r="H58" s="219">
        <f t="shared" si="23"/>
        <v>0.05</v>
      </c>
      <c r="I58" s="74">
        <v>2390</v>
      </c>
      <c r="J58" s="75">
        <v>0</v>
      </c>
      <c r="K58" s="75">
        <v>0</v>
      </c>
      <c r="L58" s="75">
        <v>0</v>
      </c>
      <c r="M58" s="75">
        <v>0</v>
      </c>
      <c r="N58" s="75">
        <v>0</v>
      </c>
      <c r="O58" s="76">
        <v>0</v>
      </c>
      <c r="P58" s="68">
        <f t="shared" si="24"/>
        <v>0.1195</v>
      </c>
      <c r="Q58" s="15">
        <f t="shared" si="25"/>
        <v>0</v>
      </c>
      <c r="R58" s="15">
        <f t="shared" si="26"/>
        <v>0</v>
      </c>
      <c r="S58" s="15">
        <f t="shared" si="27"/>
        <v>0</v>
      </c>
      <c r="T58" s="15">
        <f t="shared" si="28"/>
        <v>0</v>
      </c>
      <c r="U58" s="15">
        <f t="shared" si="29"/>
        <v>0</v>
      </c>
      <c r="V58" s="16">
        <f t="shared" si="30"/>
        <v>0</v>
      </c>
      <c r="W58" s="81">
        <f t="shared" si="31"/>
        <v>2.9629629629629627E-2</v>
      </c>
      <c r="X58" s="82">
        <f t="shared" si="32"/>
        <v>0</v>
      </c>
      <c r="Y58" s="82">
        <f t="shared" si="33"/>
        <v>0</v>
      </c>
      <c r="Z58" s="82">
        <f t="shared" si="34"/>
        <v>0</v>
      </c>
      <c r="AA58" s="82">
        <f t="shared" si="35"/>
        <v>0</v>
      </c>
      <c r="AB58" s="82">
        <f t="shared" si="36"/>
        <v>0</v>
      </c>
      <c r="AC58" s="82">
        <f t="shared" si="37"/>
        <v>0</v>
      </c>
      <c r="AD58" s="41" t="s">
        <v>263</v>
      </c>
      <c r="AE58" s="41" t="s">
        <v>73</v>
      </c>
      <c r="AF58" s="19" t="s">
        <v>25</v>
      </c>
      <c r="AG58" s="27" t="s">
        <v>79</v>
      </c>
      <c r="AH58" s="209">
        <f t="shared" si="38"/>
        <v>0</v>
      </c>
      <c r="AI58" s="204">
        <f t="shared" si="39"/>
        <v>0</v>
      </c>
      <c r="AJ58" s="204" t="e">
        <f t="shared" si="40"/>
        <v>#DIV/0!</v>
      </c>
      <c r="AK58" s="210" t="e">
        <f t="shared" si="41"/>
        <v>#DIV/0!</v>
      </c>
    </row>
    <row r="59" spans="1:37" s="15" customFormat="1" x14ac:dyDescent="0.35">
      <c r="A59" s="24" t="s">
        <v>47</v>
      </c>
      <c r="B59" s="87" t="s">
        <v>104</v>
      </c>
      <c r="C59" s="87" t="s">
        <v>243</v>
      </c>
      <c r="D59" s="87" t="s">
        <v>69</v>
      </c>
      <c r="E59" s="41">
        <v>3</v>
      </c>
      <c r="G59" s="19">
        <v>16</v>
      </c>
      <c r="H59" s="219">
        <f t="shared" si="23"/>
        <v>0.8</v>
      </c>
      <c r="I59" s="74">
        <v>129</v>
      </c>
      <c r="J59" s="75">
        <v>0</v>
      </c>
      <c r="K59" s="75">
        <v>0</v>
      </c>
      <c r="L59" s="75">
        <v>0</v>
      </c>
      <c r="M59" s="75">
        <v>0</v>
      </c>
      <c r="N59" s="75">
        <v>0</v>
      </c>
      <c r="O59" s="76">
        <v>0</v>
      </c>
      <c r="P59" s="68">
        <f t="shared" si="24"/>
        <v>0.1032</v>
      </c>
      <c r="Q59" s="15">
        <f t="shared" si="25"/>
        <v>0</v>
      </c>
      <c r="R59" s="15">
        <f t="shared" si="26"/>
        <v>0</v>
      </c>
      <c r="S59" s="15">
        <f t="shared" si="27"/>
        <v>0</v>
      </c>
      <c r="T59" s="15">
        <f t="shared" si="28"/>
        <v>0</v>
      </c>
      <c r="U59" s="15">
        <f t="shared" si="29"/>
        <v>0</v>
      </c>
      <c r="V59" s="16">
        <f t="shared" si="30"/>
        <v>0</v>
      </c>
      <c r="W59" s="81">
        <f t="shared" si="31"/>
        <v>2.5588098558809856E-2</v>
      </c>
      <c r="X59" s="82">
        <f t="shared" si="32"/>
        <v>0</v>
      </c>
      <c r="Y59" s="82">
        <f t="shared" si="33"/>
        <v>0</v>
      </c>
      <c r="Z59" s="82">
        <f t="shared" si="34"/>
        <v>0</v>
      </c>
      <c r="AA59" s="82">
        <f t="shared" si="35"/>
        <v>0</v>
      </c>
      <c r="AB59" s="82">
        <f t="shared" si="36"/>
        <v>0</v>
      </c>
      <c r="AC59" s="82">
        <f t="shared" si="37"/>
        <v>0</v>
      </c>
      <c r="AD59" s="41" t="s">
        <v>263</v>
      </c>
      <c r="AE59" s="41" t="s">
        <v>72</v>
      </c>
      <c r="AF59" s="19" t="s">
        <v>25</v>
      </c>
      <c r="AG59" s="27" t="s">
        <v>113</v>
      </c>
      <c r="AH59" s="209">
        <f t="shared" si="38"/>
        <v>0</v>
      </c>
      <c r="AI59" s="204">
        <f t="shared" si="39"/>
        <v>0</v>
      </c>
      <c r="AJ59" s="204" t="e">
        <f t="shared" si="40"/>
        <v>#DIV/0!</v>
      </c>
      <c r="AK59" s="210" t="e">
        <f t="shared" si="41"/>
        <v>#DIV/0!</v>
      </c>
    </row>
    <row r="60" spans="1:37" x14ac:dyDescent="0.35">
      <c r="A60" s="24" t="s">
        <v>100</v>
      </c>
      <c r="B60" s="87" t="s">
        <v>232</v>
      </c>
      <c r="C60" s="87" t="s">
        <v>243</v>
      </c>
      <c r="D60" s="87" t="s">
        <v>248</v>
      </c>
      <c r="E60" s="41">
        <v>3</v>
      </c>
      <c r="G60" s="19">
        <v>2000</v>
      </c>
      <c r="H60" s="219">
        <f t="shared" si="23"/>
        <v>100</v>
      </c>
      <c r="I60" s="74">
        <v>5</v>
      </c>
      <c r="J60" s="75">
        <v>52</v>
      </c>
      <c r="K60" s="75">
        <v>0.7</v>
      </c>
      <c r="L60" s="75">
        <v>0</v>
      </c>
      <c r="M60" s="75">
        <v>1</v>
      </c>
      <c r="N60" s="75">
        <v>10</v>
      </c>
      <c r="O60" s="76">
        <v>2.4</v>
      </c>
      <c r="P60" s="68">
        <f t="shared" si="24"/>
        <v>0.5</v>
      </c>
      <c r="Q60" s="15">
        <f t="shared" si="25"/>
        <v>52</v>
      </c>
      <c r="R60" s="15">
        <f t="shared" si="26"/>
        <v>0.7</v>
      </c>
      <c r="S60" s="15">
        <f t="shared" si="27"/>
        <v>0</v>
      </c>
      <c r="T60" s="15">
        <f t="shared" si="28"/>
        <v>1</v>
      </c>
      <c r="U60" s="15">
        <f t="shared" si="29"/>
        <v>10</v>
      </c>
      <c r="V60" s="16">
        <f t="shared" si="30"/>
        <v>2.4</v>
      </c>
      <c r="W60" s="81">
        <f t="shared" si="31"/>
        <v>0.1239733457306679</v>
      </c>
      <c r="X60" s="82">
        <f t="shared" si="32"/>
        <v>4.5684239541356586E-2</v>
      </c>
      <c r="Y60" s="82">
        <f t="shared" si="33"/>
        <v>2.013345605154165E-2</v>
      </c>
      <c r="Z60" s="82">
        <f t="shared" si="34"/>
        <v>0</v>
      </c>
      <c r="AA60" s="82">
        <f t="shared" si="35"/>
        <v>4.7755491881566386E-2</v>
      </c>
      <c r="AB60" s="82">
        <f t="shared" si="36"/>
        <v>0.63572790845518112</v>
      </c>
      <c r="AC60" s="82">
        <f t="shared" si="37"/>
        <v>7.6806144491559328E-2</v>
      </c>
      <c r="AD60" s="41" t="s">
        <v>66</v>
      </c>
      <c r="AE60" s="41" t="s">
        <v>72</v>
      </c>
      <c r="AF60" s="19" t="s">
        <v>97</v>
      </c>
      <c r="AG60" s="27" t="s">
        <v>101</v>
      </c>
      <c r="AH60" s="209">
        <f t="shared" si="38"/>
        <v>104</v>
      </c>
      <c r="AI60" s="204">
        <f t="shared" si="39"/>
        <v>1.4</v>
      </c>
      <c r="AJ60" s="204">
        <f t="shared" si="40"/>
        <v>1.3461538461538461E-2</v>
      </c>
      <c r="AK60" s="210">
        <f t="shared" si="41"/>
        <v>0.19230769230769232</v>
      </c>
    </row>
    <row r="61" spans="1:37" x14ac:dyDescent="0.35">
      <c r="A61" s="24" t="s">
        <v>91</v>
      </c>
      <c r="B61" s="87" t="s">
        <v>115</v>
      </c>
      <c r="C61" s="87" t="s">
        <v>244</v>
      </c>
      <c r="D61" s="87" t="s">
        <v>69</v>
      </c>
      <c r="E61" s="41">
        <v>2</v>
      </c>
      <c r="F61" s="45" t="s">
        <v>132</v>
      </c>
      <c r="G61" s="19">
        <v>50</v>
      </c>
      <c r="H61" s="219">
        <f>G61/20</f>
        <v>2.5</v>
      </c>
      <c r="I61" s="74">
        <v>17</v>
      </c>
      <c r="J61" s="75">
        <v>692</v>
      </c>
      <c r="K61" s="75">
        <v>15</v>
      </c>
      <c r="L61" s="75">
        <v>67</v>
      </c>
      <c r="M61" s="75">
        <v>3</v>
      </c>
      <c r="N61" s="75">
        <v>2</v>
      </c>
      <c r="O61" s="76">
        <v>4.3</v>
      </c>
      <c r="P61" s="68">
        <f t="shared" si="24"/>
        <v>4.2500000000000003E-2</v>
      </c>
      <c r="Q61" s="15">
        <f t="shared" si="25"/>
        <v>17.3</v>
      </c>
      <c r="R61" s="15">
        <f t="shared" si="26"/>
        <v>0.375</v>
      </c>
      <c r="S61" s="15">
        <f t="shared" si="27"/>
        <v>1.675</v>
      </c>
      <c r="T61" s="15">
        <f t="shared" si="28"/>
        <v>7.4999999999999997E-2</v>
      </c>
      <c r="U61" s="15">
        <f t="shared" si="29"/>
        <v>0.05</v>
      </c>
      <c r="V61" s="16">
        <f t="shared" si="30"/>
        <v>0.1075</v>
      </c>
      <c r="W61" s="81">
        <f t="shared" si="31"/>
        <v>1.0537734387106772E-2</v>
      </c>
      <c r="X61" s="82">
        <f t="shared" si="32"/>
        <v>1.5198795078182096E-2</v>
      </c>
      <c r="Y61" s="82">
        <f t="shared" si="33"/>
        <v>1.0785780027611599E-2</v>
      </c>
      <c r="Z61" s="82">
        <f t="shared" si="34"/>
        <v>1.88301687407957E-2</v>
      </c>
      <c r="AA61" s="82">
        <f t="shared" si="35"/>
        <v>3.5816618911174787E-3</v>
      </c>
      <c r="AB61" s="82">
        <f t="shared" si="36"/>
        <v>3.1786395422759061E-3</v>
      </c>
      <c r="AC61" s="82">
        <f t="shared" si="37"/>
        <v>3.4402752220177614E-3</v>
      </c>
      <c r="AD61" s="41" t="s">
        <v>263</v>
      </c>
      <c r="AE61" s="41" t="s">
        <v>73</v>
      </c>
      <c r="AF61" s="19" t="s">
        <v>34</v>
      </c>
      <c r="AG61" s="27" t="s">
        <v>93</v>
      </c>
      <c r="AH61" s="209">
        <f t="shared" si="38"/>
        <v>407.05882352941177</v>
      </c>
      <c r="AI61" s="204">
        <f t="shared" si="39"/>
        <v>8.8235294117647047</v>
      </c>
      <c r="AJ61" s="204">
        <f t="shared" si="40"/>
        <v>2.1676300578034682E-2</v>
      </c>
      <c r="AK61" s="210">
        <f t="shared" si="41"/>
        <v>2.8901734104046241E-3</v>
      </c>
    </row>
    <row r="62" spans="1:37" x14ac:dyDescent="0.35">
      <c r="A62" s="24" t="s">
        <v>48</v>
      </c>
      <c r="B62" s="87" t="s">
        <v>115</v>
      </c>
      <c r="C62" s="87" t="s">
        <v>243</v>
      </c>
      <c r="D62" s="87" t="s">
        <v>69</v>
      </c>
      <c r="E62" s="41">
        <v>3</v>
      </c>
      <c r="G62" s="19">
        <v>600</v>
      </c>
      <c r="H62" s="219">
        <f>G62/20</f>
        <v>30</v>
      </c>
      <c r="I62" s="74">
        <v>11</v>
      </c>
      <c r="J62" s="75">
        <v>654</v>
      </c>
      <c r="K62" s="75">
        <v>15.9</v>
      </c>
      <c r="L62" s="75">
        <v>68.099999999999994</v>
      </c>
      <c r="M62" s="75">
        <v>2.5</v>
      </c>
      <c r="N62" s="75">
        <v>2.9</v>
      </c>
      <c r="O62" s="76">
        <v>7.9</v>
      </c>
      <c r="P62" s="68">
        <f t="shared" si="24"/>
        <v>0.33</v>
      </c>
      <c r="Q62" s="15">
        <f t="shared" si="25"/>
        <v>196.2</v>
      </c>
      <c r="R62" s="15">
        <f t="shared" si="26"/>
        <v>4.7699999999999996</v>
      </c>
      <c r="S62" s="15">
        <f t="shared" si="27"/>
        <v>20.429999999999996</v>
      </c>
      <c r="T62" s="15">
        <f t="shared" si="28"/>
        <v>0.75</v>
      </c>
      <c r="U62" s="15">
        <f t="shared" si="29"/>
        <v>0.87</v>
      </c>
      <c r="V62" s="16">
        <f t="shared" si="30"/>
        <v>2.37</v>
      </c>
      <c r="W62" s="81">
        <f t="shared" si="31"/>
        <v>8.1822408182240819E-2</v>
      </c>
      <c r="X62" s="82">
        <f t="shared" si="32"/>
        <v>0.1723701499618108</v>
      </c>
      <c r="Y62" s="82">
        <f t="shared" si="33"/>
        <v>0.13719512195121952</v>
      </c>
      <c r="Z62" s="82">
        <f t="shared" si="34"/>
        <v>0.22967184917877975</v>
      </c>
      <c r="AA62" s="82">
        <f t="shared" si="35"/>
        <v>3.581661891117479E-2</v>
      </c>
      <c r="AB62" s="82">
        <f t="shared" si="36"/>
        <v>5.5308328035600762E-2</v>
      </c>
      <c r="AC62" s="82">
        <f t="shared" si="37"/>
        <v>7.5846067685414839E-2</v>
      </c>
      <c r="AD62" s="41" t="s">
        <v>66</v>
      </c>
      <c r="AE62" s="41" t="s">
        <v>72</v>
      </c>
      <c r="AF62" s="19" t="s">
        <v>34</v>
      </c>
      <c r="AG62" s="27" t="s">
        <v>36</v>
      </c>
      <c r="AH62" s="209">
        <f t="shared" si="38"/>
        <v>594.5454545454545</v>
      </c>
      <c r="AI62" s="204">
        <f t="shared" si="39"/>
        <v>14.454545454545453</v>
      </c>
      <c r="AJ62" s="204">
        <f t="shared" si="40"/>
        <v>2.4311926605504585E-2</v>
      </c>
      <c r="AK62" s="210">
        <f t="shared" si="41"/>
        <v>4.4342507645259944E-3</v>
      </c>
    </row>
    <row r="63" spans="1:37" x14ac:dyDescent="0.35">
      <c r="A63" s="24" t="s">
        <v>240</v>
      </c>
      <c r="B63" s="87" t="s">
        <v>115</v>
      </c>
      <c r="C63" s="87" t="s">
        <v>243</v>
      </c>
      <c r="D63" s="87" t="s">
        <v>69</v>
      </c>
      <c r="E63" s="41">
        <v>3</v>
      </c>
      <c r="G63" s="19">
        <v>600</v>
      </c>
      <c r="H63" s="219">
        <f>G63/20</f>
        <v>30</v>
      </c>
      <c r="I63" s="74">
        <v>26</v>
      </c>
      <c r="J63" s="75">
        <v>786</v>
      </c>
      <c r="K63" s="75">
        <v>7.8</v>
      </c>
      <c r="L63" s="75">
        <v>76.099999999999994</v>
      </c>
      <c r="M63" s="75">
        <v>9.3000000000000007</v>
      </c>
      <c r="N63" s="75">
        <v>4.0999999999999996</v>
      </c>
      <c r="O63" s="76">
        <v>8</v>
      </c>
      <c r="P63" s="68">
        <f t="shared" si="24"/>
        <v>0.78</v>
      </c>
      <c r="Q63" s="15">
        <f t="shared" si="25"/>
        <v>235.8</v>
      </c>
      <c r="R63" s="15">
        <f t="shared" si="26"/>
        <v>2.34</v>
      </c>
      <c r="S63" s="15">
        <f t="shared" si="27"/>
        <v>22.83</v>
      </c>
      <c r="T63" s="15">
        <f t="shared" si="28"/>
        <v>2.79</v>
      </c>
      <c r="U63" s="15">
        <f t="shared" si="29"/>
        <v>1.2299999999999998</v>
      </c>
      <c r="V63" s="16">
        <f t="shared" si="30"/>
        <v>2.4</v>
      </c>
      <c r="W63" s="81">
        <f t="shared" si="31"/>
        <v>0.19339841933984195</v>
      </c>
      <c r="X63" s="82">
        <f t="shared" si="32"/>
        <v>0.20716045545869008</v>
      </c>
      <c r="Y63" s="82">
        <f t="shared" si="33"/>
        <v>6.7303267372296374E-2</v>
      </c>
      <c r="Z63" s="82">
        <f t="shared" si="34"/>
        <v>0.25665238946409902</v>
      </c>
      <c r="AA63" s="82">
        <f t="shared" si="35"/>
        <v>0.13323782234957021</v>
      </c>
      <c r="AB63" s="82">
        <f t="shared" si="36"/>
        <v>7.8194532739987263E-2</v>
      </c>
      <c r="AC63" s="82">
        <f t="shared" si="37"/>
        <v>7.6806144491559328E-2</v>
      </c>
      <c r="AD63" s="41" t="s">
        <v>66</v>
      </c>
      <c r="AE63" s="41" t="s">
        <v>72</v>
      </c>
      <c r="AF63" s="19" t="s">
        <v>34</v>
      </c>
      <c r="AG63" s="27" t="s">
        <v>33</v>
      </c>
      <c r="AH63" s="209">
        <f t="shared" si="38"/>
        <v>302.30769230769232</v>
      </c>
      <c r="AI63" s="204">
        <f t="shared" si="39"/>
        <v>2.9999999999999996</v>
      </c>
      <c r="AJ63" s="204">
        <f t="shared" si="40"/>
        <v>9.9236641221374031E-3</v>
      </c>
      <c r="AK63" s="210">
        <f t="shared" si="41"/>
        <v>5.2162849872773526E-3</v>
      </c>
    </row>
    <row r="64" spans="1:37" s="13" customFormat="1" ht="15" thickBot="1" x14ac:dyDescent="0.4">
      <c r="A64" s="269" t="s">
        <v>94</v>
      </c>
      <c r="B64" s="25" t="s">
        <v>115</v>
      </c>
      <c r="C64" s="25" t="s">
        <v>244</v>
      </c>
      <c r="D64" s="25" t="s">
        <v>69</v>
      </c>
      <c r="E64" s="43">
        <v>2</v>
      </c>
      <c r="G64" s="270">
        <v>300</v>
      </c>
      <c r="H64" s="220">
        <f>G64/20</f>
        <v>15</v>
      </c>
      <c r="I64" s="195">
        <v>19</v>
      </c>
      <c r="J64" s="235">
        <v>700</v>
      </c>
      <c r="K64" s="235">
        <v>9.1999999999999993</v>
      </c>
      <c r="L64" s="235">
        <v>70</v>
      </c>
      <c r="M64" s="235">
        <v>1.5</v>
      </c>
      <c r="N64" s="235">
        <v>4.3</v>
      </c>
      <c r="O64" s="196">
        <v>4.7</v>
      </c>
      <c r="P64" s="197">
        <f t="shared" si="24"/>
        <v>0.28499999999999998</v>
      </c>
      <c r="Q64" s="13">
        <f t="shared" si="25"/>
        <v>105</v>
      </c>
      <c r="R64" s="13">
        <f t="shared" si="26"/>
        <v>1.38</v>
      </c>
      <c r="S64" s="13">
        <f t="shared" si="27"/>
        <v>10.5</v>
      </c>
      <c r="T64" s="13">
        <f t="shared" si="28"/>
        <v>0.22500000000000001</v>
      </c>
      <c r="U64" s="13">
        <f t="shared" si="29"/>
        <v>0.64500000000000002</v>
      </c>
      <c r="V64" s="18">
        <f t="shared" si="30"/>
        <v>0.70499999999999996</v>
      </c>
      <c r="W64" s="198">
        <f t="shared" si="31"/>
        <v>7.0664807066480706E-2</v>
      </c>
      <c r="X64" s="199">
        <f t="shared" si="32"/>
        <v>9.2247022150816191E-2</v>
      </c>
      <c r="Y64" s="199">
        <f t="shared" si="33"/>
        <v>3.9691670501610682E-2</v>
      </c>
      <c r="Z64" s="199">
        <f t="shared" si="34"/>
        <v>0.11803986374827155</v>
      </c>
      <c r="AA64" s="199">
        <f t="shared" si="35"/>
        <v>1.0744985673352437E-2</v>
      </c>
      <c r="AB64" s="199">
        <f t="shared" si="36"/>
        <v>4.1004450095359184E-2</v>
      </c>
      <c r="AC64" s="199">
        <f t="shared" si="37"/>
        <v>2.2561804944395553E-2</v>
      </c>
      <c r="AD64" s="43" t="s">
        <v>66</v>
      </c>
      <c r="AE64" s="43" t="s">
        <v>73</v>
      </c>
      <c r="AF64" s="20" t="s">
        <v>34</v>
      </c>
      <c r="AG64" s="29" t="s">
        <v>96</v>
      </c>
      <c r="AH64" s="211">
        <f t="shared" si="38"/>
        <v>368.42105263157896</v>
      </c>
      <c r="AI64" s="200">
        <f t="shared" si="39"/>
        <v>4.8421052631578947</v>
      </c>
      <c r="AJ64" s="200">
        <f t="shared" si="40"/>
        <v>1.3142857142857142E-2</v>
      </c>
      <c r="AK64" s="212">
        <f t="shared" si="41"/>
        <v>6.1428571428571426E-3</v>
      </c>
    </row>
    <row r="65" spans="1:37" s="15" customFormat="1" x14ac:dyDescent="0.35">
      <c r="A65" s="53"/>
      <c r="B65" s="53"/>
      <c r="C65" s="53"/>
      <c r="D65" s="53"/>
      <c r="I65" s="48"/>
      <c r="P65" s="48"/>
      <c r="W65" s="35"/>
      <c r="X65" s="35"/>
      <c r="Y65" s="35"/>
      <c r="Z65" s="35"/>
      <c r="AA65" s="35"/>
      <c r="AB65" s="35"/>
      <c r="AC65" s="35"/>
      <c r="AF65" s="49"/>
      <c r="AG65" s="49"/>
    </row>
    <row r="66" spans="1:37" s="15" customFormat="1" x14ac:dyDescent="0.35">
      <c r="A66" s="53"/>
      <c r="B66" s="53"/>
      <c r="C66" s="53"/>
      <c r="D66" s="53"/>
      <c r="H66" s="164" t="s">
        <v>237</v>
      </c>
      <c r="I66" s="48"/>
      <c r="P66" s="163" t="s">
        <v>7</v>
      </c>
      <c r="Q66" s="164" t="s">
        <v>9</v>
      </c>
      <c r="R66" s="164" t="s">
        <v>55</v>
      </c>
      <c r="S66" s="164" t="s">
        <v>56</v>
      </c>
      <c r="T66" s="164" t="s">
        <v>57</v>
      </c>
      <c r="U66" s="164" t="s">
        <v>58</v>
      </c>
      <c r="V66" s="164" t="s">
        <v>59</v>
      </c>
      <c r="W66" s="35"/>
      <c r="X66" s="35"/>
      <c r="Y66" s="35"/>
      <c r="Z66" s="35"/>
      <c r="AA66" s="35"/>
      <c r="AB66" s="35"/>
      <c r="AC66" s="35"/>
      <c r="AF66" s="49"/>
      <c r="AH66" s="176" t="s">
        <v>256</v>
      </c>
      <c r="AI66" s="176" t="s">
        <v>259</v>
      </c>
      <c r="AJ66" s="176" t="s">
        <v>257</v>
      </c>
      <c r="AK66" s="176" t="s">
        <v>258</v>
      </c>
    </row>
    <row r="67" spans="1:37" s="9" customFormat="1" x14ac:dyDescent="0.35">
      <c r="A67" s="51"/>
      <c r="B67" s="51"/>
      <c r="C67" s="51"/>
      <c r="D67" s="51"/>
      <c r="E67" s="51"/>
      <c r="G67" s="51"/>
      <c r="H67" s="164">
        <f>SUBTOTAL(9, H37:H64)</f>
        <v>375.05</v>
      </c>
      <c r="I67" s="51"/>
      <c r="O67" s="51"/>
      <c r="P67" s="165">
        <f>SUBTOTAL(9, P37:P64)</f>
        <v>4.5506250000000001</v>
      </c>
      <c r="Q67" s="166">
        <f>SUBTOTAL(9, Q37:Q64)</f>
        <v>1086.3649999999998</v>
      </c>
      <c r="R67" s="166">
        <f>SUBTOTAL(9, R37:R64)</f>
        <v>48.845000000000006</v>
      </c>
      <c r="S67" s="166">
        <f>SUBTOTAL(9, S37:S64)</f>
        <v>85.434999999999988</v>
      </c>
      <c r="T67" s="166">
        <f>SUBTOTAL(9, T37:T64)</f>
        <v>8.8899999999999988</v>
      </c>
      <c r="U67" s="166">
        <f>SUBTOTAL(9, U37:U64)</f>
        <v>15.355</v>
      </c>
      <c r="V67" s="166">
        <f>SUBTOTAL(9, V37:V64)</f>
        <v>18.712499999999999</v>
      </c>
      <c r="W67" s="52"/>
      <c r="X67" s="11"/>
      <c r="Y67" s="11"/>
      <c r="Z67" s="11"/>
      <c r="AA67" s="11"/>
      <c r="AB67" s="11"/>
      <c r="AC67" s="11"/>
      <c r="AF67" s="51"/>
      <c r="AH67" s="216">
        <f t="shared" ref="AH67" si="60">Q67/P67</f>
        <v>238.72874605136653</v>
      </c>
      <c r="AI67" s="217">
        <f t="shared" ref="AI67" si="61">R67/P67</f>
        <v>10.73369042713913</v>
      </c>
      <c r="AJ67" s="217">
        <f>R67/Q67</f>
        <v>4.4961868248700958E-2</v>
      </c>
      <c r="AK67" s="217">
        <f t="shared" ref="AK67" si="62">U67/Q67</f>
        <v>1.4134291881641992E-2</v>
      </c>
    </row>
    <row r="68" spans="1:37" s="97" customFormat="1" x14ac:dyDescent="0.35">
      <c r="E68" s="53"/>
      <c r="P68" s="98"/>
      <c r="Q68" s="99"/>
      <c r="R68" s="99"/>
      <c r="S68" s="99"/>
      <c r="T68" s="99"/>
      <c r="U68" s="99"/>
      <c r="V68" s="99"/>
      <c r="W68" s="99"/>
      <c r="X68" s="99"/>
      <c r="Y68" s="99"/>
      <c r="Z68" s="99"/>
      <c r="AA68" s="99"/>
      <c r="AB68" s="99"/>
      <c r="AC68" s="99"/>
    </row>
    <row r="69" spans="1:37" s="100" customFormat="1" ht="15" thickBot="1" x14ac:dyDescent="0.4">
      <c r="A69" s="173"/>
      <c r="B69" s="97"/>
      <c r="C69" s="97"/>
      <c r="D69" s="97"/>
      <c r="E69" s="151"/>
    </row>
    <row r="70" spans="1:37" s="100" customFormat="1" ht="15" thickBot="1" x14ac:dyDescent="0.4">
      <c r="A70" s="135" t="s">
        <v>149</v>
      </c>
      <c r="B70" s="191"/>
      <c r="C70" s="191"/>
      <c r="D70" s="191"/>
      <c r="E70" s="23"/>
      <c r="F70" s="23"/>
      <c r="G70" s="190" t="s">
        <v>163</v>
      </c>
      <c r="H70" s="183" t="s">
        <v>54</v>
      </c>
      <c r="I70" s="236" t="s">
        <v>143</v>
      </c>
      <c r="J70" s="237"/>
      <c r="K70" s="237"/>
      <c r="L70" s="237"/>
      <c r="M70" s="237"/>
      <c r="N70" s="237"/>
      <c r="O70" s="238"/>
      <c r="P70" s="239" t="s">
        <v>142</v>
      </c>
      <c r="Q70" s="240"/>
      <c r="R70" s="240"/>
      <c r="S70" s="240"/>
      <c r="T70" s="240"/>
      <c r="U70" s="240"/>
      <c r="V70" s="241"/>
      <c r="W70" s="242" t="s">
        <v>134</v>
      </c>
      <c r="X70" s="243"/>
      <c r="Y70" s="243"/>
      <c r="Z70" s="243"/>
      <c r="AA70" s="243"/>
      <c r="AB70" s="243"/>
      <c r="AC70" s="244"/>
      <c r="AD70" s="23"/>
      <c r="AE70" s="23"/>
      <c r="AF70" s="21"/>
      <c r="AG70" s="22"/>
      <c r="AH70" s="245" t="s">
        <v>264</v>
      </c>
      <c r="AI70" s="246"/>
      <c r="AJ70" s="246"/>
      <c r="AK70" s="247"/>
    </row>
    <row r="71" spans="1:37" s="100" customFormat="1" ht="15" thickBot="1" x14ac:dyDescent="0.4">
      <c r="A71" s="189" t="s">
        <v>53</v>
      </c>
      <c r="B71" s="192" t="s">
        <v>102</v>
      </c>
      <c r="C71" s="192" t="s">
        <v>126</v>
      </c>
      <c r="D71" s="192" t="s">
        <v>252</v>
      </c>
      <c r="E71" s="86" t="s">
        <v>69</v>
      </c>
      <c r="F71" s="86" t="s">
        <v>129</v>
      </c>
      <c r="G71" s="104" t="s">
        <v>144</v>
      </c>
      <c r="H71" s="180" t="s">
        <v>144</v>
      </c>
      <c r="I71" s="72" t="s">
        <v>7</v>
      </c>
      <c r="J71" s="72" t="s">
        <v>9</v>
      </c>
      <c r="K71" s="72" t="s">
        <v>55</v>
      </c>
      <c r="L71" s="72" t="s">
        <v>56</v>
      </c>
      <c r="M71" s="72" t="s">
        <v>57</v>
      </c>
      <c r="N71" s="72" t="s">
        <v>58</v>
      </c>
      <c r="O71" s="73" t="s">
        <v>59</v>
      </c>
      <c r="P71" s="33" t="s">
        <v>7</v>
      </c>
      <c r="Q71" s="34" t="s">
        <v>9</v>
      </c>
      <c r="R71" s="34" t="s">
        <v>55</v>
      </c>
      <c r="S71" s="34" t="s">
        <v>56</v>
      </c>
      <c r="T71" s="34" t="s">
        <v>57</v>
      </c>
      <c r="U71" s="34" t="s">
        <v>58</v>
      </c>
      <c r="V71" s="32" t="s">
        <v>59</v>
      </c>
      <c r="W71" s="72" t="s">
        <v>7</v>
      </c>
      <c r="X71" s="72" t="s">
        <v>9</v>
      </c>
      <c r="Y71" s="72" t="s">
        <v>55</v>
      </c>
      <c r="Z71" s="72" t="s">
        <v>56</v>
      </c>
      <c r="AA71" s="72" t="s">
        <v>57</v>
      </c>
      <c r="AB71" s="72" t="s">
        <v>58</v>
      </c>
      <c r="AC71" s="72" t="s">
        <v>59</v>
      </c>
      <c r="AD71" s="86" t="s">
        <v>65</v>
      </c>
      <c r="AE71" s="193" t="s">
        <v>174</v>
      </c>
      <c r="AF71" s="33" t="s">
        <v>60</v>
      </c>
      <c r="AG71" s="32" t="s">
        <v>61</v>
      </c>
      <c r="AH71" s="201" t="s">
        <v>256</v>
      </c>
      <c r="AI71" s="202" t="s">
        <v>259</v>
      </c>
      <c r="AJ71" s="203" t="s">
        <v>257</v>
      </c>
      <c r="AK71" s="205" t="s">
        <v>258</v>
      </c>
    </row>
    <row r="72" spans="1:37" s="100" customFormat="1" x14ac:dyDescent="0.35">
      <c r="A72" s="174" t="s">
        <v>197</v>
      </c>
      <c r="B72" s="24" t="s">
        <v>232</v>
      </c>
      <c r="C72" s="24" t="s">
        <v>243</v>
      </c>
      <c r="D72" s="24" t="s">
        <v>71</v>
      </c>
      <c r="E72" s="121">
        <v>1</v>
      </c>
      <c r="F72" s="181" t="s">
        <v>234</v>
      </c>
      <c r="G72" s="100">
        <v>60</v>
      </c>
      <c r="H72" s="102">
        <f>G72/3</f>
        <v>20</v>
      </c>
      <c r="I72" s="154">
        <v>5.69</v>
      </c>
      <c r="J72" s="155">
        <v>63</v>
      </c>
      <c r="K72" s="155">
        <v>0.6</v>
      </c>
      <c r="L72" s="155">
        <v>0.1</v>
      </c>
      <c r="M72" s="155">
        <v>0</v>
      </c>
      <c r="N72" s="155">
        <v>14</v>
      </c>
      <c r="O72" s="155">
        <v>1.6</v>
      </c>
      <c r="P72" s="115">
        <f>$H72*I72/1000</f>
        <v>0.11380000000000001</v>
      </c>
      <c r="Q72" s="116">
        <f t="shared" ref="Q72:V78" si="63">$H72*J72/100</f>
        <v>12.6</v>
      </c>
      <c r="R72" s="116">
        <f t="shared" si="63"/>
        <v>0.12</v>
      </c>
      <c r="S72" s="116">
        <f t="shared" si="63"/>
        <v>0.02</v>
      </c>
      <c r="T72" s="116">
        <f t="shared" si="63"/>
        <v>0</v>
      </c>
      <c r="U72" s="116">
        <f t="shared" si="63"/>
        <v>2.8</v>
      </c>
      <c r="V72" s="117">
        <f t="shared" si="63"/>
        <v>0.32</v>
      </c>
      <c r="W72" s="103">
        <f>P72/SUM(P$72:P$78)</f>
        <v>0.28124227695856335</v>
      </c>
      <c r="X72" s="103">
        <f>Q72/SUM(Q$72:Q$78)</f>
        <v>8.8009313154831181E-2</v>
      </c>
      <c r="Y72" s="103">
        <f>R72/SUM(R$72:R$78)</f>
        <v>1.537804357112345E-2</v>
      </c>
      <c r="Z72" s="103">
        <f>S72/SUM(S$72:S$78)</f>
        <v>2.3752969121140144E-3</v>
      </c>
      <c r="AA72" s="103">
        <f>T72/SUM(T$72:T$78)</f>
        <v>0</v>
      </c>
      <c r="AB72" s="103">
        <f>U72/SUM(U$72:U$78)</f>
        <v>0.47945205479452052</v>
      </c>
      <c r="AC72" s="110">
        <f>V72/SUM(V$72:V$78)</f>
        <v>0.20125786163522011</v>
      </c>
      <c r="AD72" s="121" t="s">
        <v>162</v>
      </c>
      <c r="AE72" s="100" t="s">
        <v>73</v>
      </c>
      <c r="AF72" s="100" t="s">
        <v>97</v>
      </c>
      <c r="AG72" s="47" t="s">
        <v>230</v>
      </c>
      <c r="AH72" s="206">
        <f>Q72/P72</f>
        <v>110.72056239015815</v>
      </c>
      <c r="AI72" s="207">
        <f>R72/P72</f>
        <v>1.0544815465729349</v>
      </c>
      <c r="AJ72" s="207">
        <f>R72/Q72</f>
        <v>9.5238095238095229E-3</v>
      </c>
      <c r="AK72" s="208">
        <f>U72/Q72</f>
        <v>0.22222222222222221</v>
      </c>
    </row>
    <row r="73" spans="1:37" s="100" customFormat="1" x14ac:dyDescent="0.35">
      <c r="A73" s="174" t="s">
        <v>295</v>
      </c>
      <c r="B73" s="24"/>
      <c r="C73" s="24"/>
      <c r="D73" s="24"/>
      <c r="E73" s="121"/>
      <c r="F73" s="181"/>
      <c r="G73" s="100">
        <v>60</v>
      </c>
      <c r="H73" s="102"/>
      <c r="I73" s="154"/>
      <c r="J73" s="155"/>
      <c r="K73" s="155"/>
      <c r="L73" s="155"/>
      <c r="M73" s="155"/>
      <c r="N73" s="155"/>
      <c r="O73" s="155"/>
      <c r="P73" s="115"/>
      <c r="Q73" s="116"/>
      <c r="R73" s="116"/>
      <c r="S73" s="116"/>
      <c r="T73" s="116"/>
      <c r="U73" s="116"/>
      <c r="V73" s="117"/>
      <c r="W73" s="103"/>
      <c r="X73" s="103"/>
      <c r="Y73" s="103"/>
      <c r="Z73" s="103"/>
      <c r="AA73" s="103"/>
      <c r="AB73" s="103"/>
      <c r="AC73" s="110"/>
      <c r="AD73" s="121"/>
      <c r="AG73" s="47"/>
      <c r="AH73" s="209"/>
      <c r="AI73" s="204"/>
      <c r="AJ73" s="204"/>
      <c r="AK73" s="210"/>
    </row>
    <row r="74" spans="1:37" s="100" customFormat="1" x14ac:dyDescent="0.35">
      <c r="A74" s="174" t="s">
        <v>23</v>
      </c>
      <c r="B74" s="24"/>
      <c r="C74" s="24"/>
      <c r="D74" s="24"/>
      <c r="E74" s="121"/>
      <c r="F74" s="181"/>
      <c r="G74" s="100">
        <v>60</v>
      </c>
      <c r="H74" s="102"/>
      <c r="I74" s="154"/>
      <c r="J74" s="155"/>
      <c r="K74" s="155"/>
      <c r="L74" s="155"/>
      <c r="M74" s="155"/>
      <c r="N74" s="155"/>
      <c r="O74" s="155"/>
      <c r="P74" s="115"/>
      <c r="Q74" s="116"/>
      <c r="R74" s="116"/>
      <c r="S74" s="116"/>
      <c r="T74" s="116"/>
      <c r="U74" s="116"/>
      <c r="V74" s="117"/>
      <c r="W74" s="103"/>
      <c r="X74" s="103"/>
      <c r="Y74" s="103"/>
      <c r="Z74" s="103"/>
      <c r="AA74" s="103"/>
      <c r="AB74" s="103"/>
      <c r="AC74" s="110"/>
      <c r="AD74" s="121"/>
      <c r="AG74" s="47"/>
      <c r="AH74" s="209"/>
      <c r="AI74" s="204"/>
      <c r="AJ74" s="204"/>
      <c r="AK74" s="210"/>
    </row>
    <row r="75" spans="1:37" s="105" customFormat="1" ht="15" thickBot="1" x14ac:dyDescent="0.4">
      <c r="A75" s="174" t="s">
        <v>231</v>
      </c>
      <c r="B75" s="24" t="s">
        <v>233</v>
      </c>
      <c r="C75" s="24" t="s">
        <v>243</v>
      </c>
      <c r="D75" s="24" t="s">
        <v>70</v>
      </c>
      <c r="E75" s="121">
        <v>1</v>
      </c>
      <c r="F75" s="181" t="s">
        <v>70</v>
      </c>
      <c r="G75" s="100">
        <v>250</v>
      </c>
      <c r="H75" s="102">
        <f>G75/3</f>
        <v>83.333333333333329</v>
      </c>
      <c r="I75" s="154">
        <v>0.89</v>
      </c>
      <c r="J75" s="155">
        <v>32</v>
      </c>
      <c r="K75" s="155">
        <v>3</v>
      </c>
      <c r="L75" s="155">
        <v>1.7</v>
      </c>
      <c r="M75" s="155">
        <v>0.6</v>
      </c>
      <c r="N75" s="155">
        <v>0.4</v>
      </c>
      <c r="O75" s="155">
        <v>0.2</v>
      </c>
      <c r="P75" s="115">
        <f t="shared" ref="P75" si="64">$H75*I75/1000</f>
        <v>7.4166666666666659E-2</v>
      </c>
      <c r="Q75" s="116">
        <f t="shared" si="63"/>
        <v>26.666666666666664</v>
      </c>
      <c r="R75" s="116">
        <f t="shared" si="63"/>
        <v>2.5</v>
      </c>
      <c r="S75" s="116">
        <f t="shared" si="63"/>
        <v>1.4166666666666665</v>
      </c>
      <c r="T75" s="116">
        <f t="shared" si="63"/>
        <v>0.49999999999999994</v>
      </c>
      <c r="U75" s="116">
        <f t="shared" si="63"/>
        <v>0.33333333333333337</v>
      </c>
      <c r="V75" s="117">
        <f t="shared" si="63"/>
        <v>0.16666666666666669</v>
      </c>
      <c r="W75" s="103">
        <f>P75/SUM(P$72:P$78)</f>
        <v>0.1832935167641486</v>
      </c>
      <c r="X75" s="103">
        <f>Q75/SUM(Q$72:Q$78)</f>
        <v>0.18626309662398133</v>
      </c>
      <c r="Y75" s="103">
        <f>R75/SUM(R$72:R$78)</f>
        <v>0.32037590773173857</v>
      </c>
      <c r="Z75" s="103">
        <f>S75/SUM(S$72:S$78)</f>
        <v>0.16825019794140933</v>
      </c>
      <c r="AA75" s="103">
        <f>T75/SUM(T$72:T$78)</f>
        <v>9.003601440576231E-2</v>
      </c>
      <c r="AB75" s="103">
        <f>U75/SUM(U$72:U$78)</f>
        <v>5.7077625570776266E-2</v>
      </c>
      <c r="AC75" s="110">
        <f>V75/SUM(V$72:V$78)</f>
        <v>0.10482180293501049</v>
      </c>
      <c r="AD75" s="121" t="s">
        <v>162</v>
      </c>
      <c r="AE75" s="100" t="s">
        <v>73</v>
      </c>
      <c r="AF75" s="100" t="s">
        <v>97</v>
      </c>
      <c r="AG75" s="47" t="s">
        <v>238</v>
      </c>
      <c r="AH75" s="209">
        <f t="shared" ref="AH75:AH78" si="65">Q75/P75</f>
        <v>359.55056179775283</v>
      </c>
      <c r="AI75" s="204">
        <f t="shared" ref="AI75:AI78" si="66">R75/P75</f>
        <v>33.707865168539328</v>
      </c>
      <c r="AJ75" s="204">
        <f t="shared" ref="AJ75:AJ78" si="67">R75/Q75</f>
        <v>9.3750000000000014E-2</v>
      </c>
      <c r="AK75" s="210">
        <f t="shared" ref="AK75:AK78" si="68">U75/Q75</f>
        <v>1.2500000000000002E-2</v>
      </c>
    </row>
    <row r="76" spans="1:37" s="100" customFormat="1" x14ac:dyDescent="0.35">
      <c r="A76" s="174" t="s">
        <v>158</v>
      </c>
      <c r="B76" s="24" t="s">
        <v>233</v>
      </c>
      <c r="C76" s="24" t="s">
        <v>244</v>
      </c>
      <c r="D76" s="24" t="s">
        <v>70</v>
      </c>
      <c r="E76" s="121">
        <v>2</v>
      </c>
      <c r="F76" s="181" t="s">
        <v>70</v>
      </c>
      <c r="G76" s="100">
        <v>50</v>
      </c>
      <c r="H76" s="102">
        <f>G76/3</f>
        <v>16.666666666666668</v>
      </c>
      <c r="I76" s="154">
        <v>1.5</v>
      </c>
      <c r="J76" s="155">
        <v>43</v>
      </c>
      <c r="K76" s="155">
        <v>4.5</v>
      </c>
      <c r="L76" s="155">
        <v>2.5</v>
      </c>
      <c r="M76" s="155">
        <v>0.4</v>
      </c>
      <c r="N76" s="155">
        <v>0.4</v>
      </c>
      <c r="O76" s="155">
        <v>0.3</v>
      </c>
      <c r="P76" s="115">
        <f>$H76*I76/1000</f>
        <v>2.5000000000000001E-2</v>
      </c>
      <c r="Q76" s="116">
        <f t="shared" si="63"/>
        <v>7.1666666666666679</v>
      </c>
      <c r="R76" s="116">
        <f t="shared" si="63"/>
        <v>0.75</v>
      </c>
      <c r="S76" s="116">
        <f t="shared" si="63"/>
        <v>0.41666666666666674</v>
      </c>
      <c r="T76" s="116">
        <f t="shared" si="63"/>
        <v>6.666666666666668E-2</v>
      </c>
      <c r="U76" s="116">
        <f t="shared" si="63"/>
        <v>6.666666666666668E-2</v>
      </c>
      <c r="V76" s="117">
        <f t="shared" si="63"/>
        <v>0.05</v>
      </c>
      <c r="W76" s="103">
        <f>P76/SUM(P$72:P$78)</f>
        <v>6.178433149353324E-2</v>
      </c>
      <c r="X76" s="103">
        <f>Q76/SUM(Q$72:Q$78)</f>
        <v>5.0058207217694994E-2</v>
      </c>
      <c r="Y76" s="103">
        <f>R76/SUM(R$72:R$78)</f>
        <v>9.6112772319521561E-2</v>
      </c>
      <c r="Z76" s="103">
        <f>S76/SUM(S$72:S$78)</f>
        <v>4.9485352335708638E-2</v>
      </c>
      <c r="AA76" s="103">
        <f>T76/SUM(T$72:T$78)</f>
        <v>1.2004801920768311E-2</v>
      </c>
      <c r="AB76" s="103">
        <f>U76/SUM(U$72:U$78)</f>
        <v>1.1415525114155254E-2</v>
      </c>
      <c r="AC76" s="110">
        <f>V76/SUM(V$72:V$78)</f>
        <v>3.1446540880503145E-2</v>
      </c>
      <c r="AD76" s="121" t="s">
        <v>162</v>
      </c>
      <c r="AE76" s="100" t="s">
        <v>73</v>
      </c>
      <c r="AF76" s="53" t="s">
        <v>97</v>
      </c>
      <c r="AG76" s="47" t="s">
        <v>99</v>
      </c>
      <c r="AH76" s="209">
        <f t="shared" si="65"/>
        <v>286.66666666666669</v>
      </c>
      <c r="AI76" s="204">
        <f t="shared" si="66"/>
        <v>30</v>
      </c>
      <c r="AJ76" s="204">
        <f t="shared" si="67"/>
        <v>0.10465116279069765</v>
      </c>
      <c r="AK76" s="210">
        <f t="shared" si="68"/>
        <v>9.3023255813953487E-3</v>
      </c>
    </row>
    <row r="77" spans="1:37" s="100" customFormat="1" x14ac:dyDescent="0.35">
      <c r="A77" s="174" t="s">
        <v>46</v>
      </c>
      <c r="B77" s="24" t="s">
        <v>103</v>
      </c>
      <c r="C77" s="24" t="s">
        <v>243</v>
      </c>
      <c r="D77" s="24" t="s">
        <v>71</v>
      </c>
      <c r="E77" s="121">
        <v>1</v>
      </c>
      <c r="F77" s="181" t="s">
        <v>236</v>
      </c>
      <c r="G77" s="100">
        <v>40</v>
      </c>
      <c r="H77" s="102">
        <f>G77/3</f>
        <v>13.333333333333334</v>
      </c>
      <c r="I77" s="154">
        <v>11</v>
      </c>
      <c r="J77" s="155">
        <v>592</v>
      </c>
      <c r="K77" s="155">
        <v>31.6</v>
      </c>
      <c r="L77" s="155">
        <v>48.8</v>
      </c>
      <c r="M77" s="155">
        <v>3.2</v>
      </c>
      <c r="N77" s="155">
        <v>1.5</v>
      </c>
      <c r="O77" s="77">
        <v>4</v>
      </c>
      <c r="P77" s="115">
        <f t="shared" ref="P77:P78" si="69">$H77*I77/1000</f>
        <v>0.1466666666666667</v>
      </c>
      <c r="Q77" s="116">
        <f t="shared" si="63"/>
        <v>78.933333333333337</v>
      </c>
      <c r="R77" s="116">
        <f t="shared" si="63"/>
        <v>4.2133333333333338</v>
      </c>
      <c r="S77" s="116">
        <f t="shared" si="63"/>
        <v>6.5066666666666659</v>
      </c>
      <c r="T77" s="116">
        <f t="shared" si="63"/>
        <v>0.42666666666666669</v>
      </c>
      <c r="U77" s="116">
        <f t="shared" si="63"/>
        <v>0.2</v>
      </c>
      <c r="V77" s="117">
        <f t="shared" si="63"/>
        <v>0.53333333333333333</v>
      </c>
      <c r="W77" s="103">
        <f>P77/SUM(P$72:P$78)</f>
        <v>0.36246807809539505</v>
      </c>
      <c r="X77" s="103">
        <f>Q77/SUM(Q$72:Q$78)</f>
        <v>0.55133876600698484</v>
      </c>
      <c r="Y77" s="103">
        <f>R77/SUM(R$72:R$78)</f>
        <v>0.53994019649722347</v>
      </c>
      <c r="Z77" s="103">
        <f>S77/SUM(S$72:S$78)</f>
        <v>0.77276326207442592</v>
      </c>
      <c r="AA77" s="103">
        <f>T77/SUM(T$72:T$78)</f>
        <v>7.6830732292917175E-2</v>
      </c>
      <c r="AB77" s="103">
        <f>U77/SUM(U$72:U$78)</f>
        <v>3.4246575342465758E-2</v>
      </c>
      <c r="AC77" s="110">
        <f>V77/SUM(V$72:V$78)</f>
        <v>0.33542976939203351</v>
      </c>
      <c r="AD77" s="121" t="s">
        <v>162</v>
      </c>
      <c r="AE77" s="100" t="s">
        <v>72</v>
      </c>
      <c r="AF77" s="53" t="s">
        <v>34</v>
      </c>
      <c r="AG77" s="47" t="s">
        <v>30</v>
      </c>
      <c r="AH77" s="209">
        <f t="shared" si="65"/>
        <v>538.18181818181813</v>
      </c>
      <c r="AI77" s="204">
        <f t="shared" si="66"/>
        <v>28.727272727272727</v>
      </c>
      <c r="AJ77" s="204">
        <f t="shared" si="67"/>
        <v>5.3378378378378381E-2</v>
      </c>
      <c r="AK77" s="210">
        <f t="shared" si="68"/>
        <v>2.5337837837837839E-3</v>
      </c>
    </row>
    <row r="78" spans="1:37" s="151" customFormat="1" ht="15" thickBot="1" x14ac:dyDescent="0.4">
      <c r="A78" s="175" t="s">
        <v>159</v>
      </c>
      <c r="B78" s="54" t="s">
        <v>105</v>
      </c>
      <c r="C78" s="54" t="s">
        <v>243</v>
      </c>
      <c r="D78" s="54" t="s">
        <v>251</v>
      </c>
      <c r="E78" s="122">
        <v>1</v>
      </c>
      <c r="F78" s="182" t="s">
        <v>235</v>
      </c>
      <c r="G78" s="106">
        <v>60</v>
      </c>
      <c r="H78" s="107">
        <f>G78/3</f>
        <v>20</v>
      </c>
      <c r="I78" s="156">
        <v>2.25</v>
      </c>
      <c r="J78" s="79">
        <v>89</v>
      </c>
      <c r="K78" s="79">
        <v>1.1000000000000001</v>
      </c>
      <c r="L78" s="79">
        <v>0.3</v>
      </c>
      <c r="M78" s="79">
        <v>22.8</v>
      </c>
      <c r="N78" s="79">
        <v>12.2</v>
      </c>
      <c r="O78" s="79">
        <v>2.6</v>
      </c>
      <c r="P78" s="118">
        <f t="shared" si="69"/>
        <v>4.4999999999999998E-2</v>
      </c>
      <c r="Q78" s="107">
        <f t="shared" si="63"/>
        <v>17.8</v>
      </c>
      <c r="R78" s="107">
        <f t="shared" si="63"/>
        <v>0.22</v>
      </c>
      <c r="S78" s="107">
        <f t="shared" si="63"/>
        <v>0.06</v>
      </c>
      <c r="T78" s="107">
        <f t="shared" si="63"/>
        <v>4.5599999999999996</v>
      </c>
      <c r="U78" s="107">
        <f t="shared" si="63"/>
        <v>2.44</v>
      </c>
      <c r="V78" s="119">
        <f t="shared" si="63"/>
        <v>0.52</v>
      </c>
      <c r="W78" s="108">
        <f>P78/SUM(P$72:P$78)</f>
        <v>0.11121179668835983</v>
      </c>
      <c r="X78" s="108">
        <f>Q78/SUM(Q$72:Q$78)</f>
        <v>0.12433061699650756</v>
      </c>
      <c r="Y78" s="108">
        <f>R78/SUM(R$72:R$78)</f>
        <v>2.8193079880392994E-2</v>
      </c>
      <c r="Z78" s="108">
        <f>S78/SUM(S$72:S$78)</f>
        <v>7.1258907363420422E-3</v>
      </c>
      <c r="AA78" s="108">
        <f>T78/SUM(T$72:T$78)</f>
        <v>0.82112845138055224</v>
      </c>
      <c r="AB78" s="108">
        <f>U78/SUM(U$72:U$78)</f>
        <v>0.4178082191780822</v>
      </c>
      <c r="AC78" s="111">
        <f>V78/SUM(V$72:V$78)</f>
        <v>0.32704402515723269</v>
      </c>
      <c r="AD78" s="122" t="s">
        <v>162</v>
      </c>
      <c r="AE78" s="106" t="s">
        <v>73</v>
      </c>
      <c r="AF78" s="106" t="s">
        <v>97</v>
      </c>
      <c r="AG78" s="141" t="s">
        <v>239</v>
      </c>
      <c r="AH78" s="213">
        <f t="shared" si="65"/>
        <v>395.5555555555556</v>
      </c>
      <c r="AI78" s="214">
        <f t="shared" si="66"/>
        <v>4.8888888888888893</v>
      </c>
      <c r="AJ78" s="214">
        <f t="shared" si="67"/>
        <v>1.2359550561797753E-2</v>
      </c>
      <c r="AK78" s="215">
        <f t="shared" si="68"/>
        <v>0.13707865168539324</v>
      </c>
    </row>
    <row r="79" spans="1:37" s="106" customFormat="1" ht="15.5" thickTop="1" thickBot="1" x14ac:dyDescent="0.4">
      <c r="A79" s="100"/>
      <c r="B79" s="97"/>
      <c r="C79" s="97"/>
      <c r="D79" s="97"/>
      <c r="E79" s="53"/>
      <c r="F79" s="97"/>
      <c r="G79" s="100"/>
      <c r="H79" s="100"/>
      <c r="I79" s="100"/>
      <c r="J79" s="100"/>
      <c r="K79" s="100"/>
      <c r="L79" s="100"/>
      <c r="M79" s="100"/>
      <c r="N79" s="100"/>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row>
    <row r="80" spans="1:37" s="100" customFormat="1" ht="15" thickTop="1" x14ac:dyDescent="0.35">
      <c r="B80" s="97"/>
      <c r="C80" s="97"/>
      <c r="D80" s="97"/>
      <c r="E80" s="53"/>
      <c r="F80" s="97"/>
      <c r="H80" s="176" t="s">
        <v>237</v>
      </c>
      <c r="P80" s="163" t="s">
        <v>7</v>
      </c>
      <c r="Q80" s="164" t="s">
        <v>9</v>
      </c>
      <c r="R80" s="164" t="s">
        <v>55</v>
      </c>
      <c r="S80" s="164" t="s">
        <v>56</v>
      </c>
      <c r="T80" s="164" t="s">
        <v>57</v>
      </c>
      <c r="U80" s="164" t="s">
        <v>58</v>
      </c>
      <c r="V80" s="164" t="s">
        <v>59</v>
      </c>
      <c r="AH80" s="176" t="s">
        <v>256</v>
      </c>
      <c r="AI80" s="176" t="s">
        <v>259</v>
      </c>
      <c r="AJ80" s="176" t="s">
        <v>257</v>
      </c>
      <c r="AK80" s="176" t="s">
        <v>258</v>
      </c>
    </row>
    <row r="81" spans="1:37" s="100" customFormat="1" x14ac:dyDescent="0.35">
      <c r="A81" s="3"/>
      <c r="B81" s="97"/>
      <c r="C81" s="97"/>
      <c r="D81" s="97"/>
      <c r="E81" s="53"/>
      <c r="F81" s="97"/>
      <c r="H81" s="177">
        <f>SUM(H72:H78)</f>
        <v>153.33333333333334</v>
      </c>
      <c r="P81" s="165">
        <f t="shared" ref="P81:V81" si="70">SUBTOTAL(9, P72:P78)</f>
        <v>0.40463333333333334</v>
      </c>
      <c r="Q81" s="166">
        <f t="shared" si="70"/>
        <v>143.16666666666669</v>
      </c>
      <c r="R81" s="166">
        <f t="shared" si="70"/>
        <v>7.8033333333333337</v>
      </c>
      <c r="S81" s="166">
        <f t="shared" si="70"/>
        <v>8.42</v>
      </c>
      <c r="T81" s="166">
        <f t="shared" si="70"/>
        <v>5.5533333333333328</v>
      </c>
      <c r="U81" s="166">
        <f t="shared" si="70"/>
        <v>5.84</v>
      </c>
      <c r="V81" s="166">
        <f t="shared" si="70"/>
        <v>1.59</v>
      </c>
      <c r="AH81" s="216">
        <f t="shared" ref="AH81" si="71">Q81/P81</f>
        <v>353.81827168630036</v>
      </c>
      <c r="AI81" s="217">
        <f>R81/P81</f>
        <v>19.284949336848175</v>
      </c>
      <c r="AJ81" s="217">
        <f t="shared" ref="AJ81" si="72">R81/Q81</f>
        <v>5.4505238649592544E-2</v>
      </c>
      <c r="AK81" s="217">
        <f t="shared" ref="AK81" si="73">U81/Q81</f>
        <v>4.0791618160651917E-2</v>
      </c>
    </row>
    <row r="82" spans="1:37" s="100" customFormat="1" x14ac:dyDescent="0.35">
      <c r="B82" s="97"/>
      <c r="C82" s="97"/>
      <c r="D82" s="97"/>
      <c r="E82" s="53"/>
      <c r="F82" s="97"/>
    </row>
    <row r="83" spans="1:37" s="100" customFormat="1" ht="15" thickBot="1" x14ac:dyDescent="0.4">
      <c r="B83" s="97"/>
      <c r="C83" s="97"/>
      <c r="D83" s="97"/>
      <c r="E83" s="151"/>
    </row>
    <row r="84" spans="1:37" s="100" customFormat="1" x14ac:dyDescent="0.35">
      <c r="A84" s="135" t="s">
        <v>168</v>
      </c>
      <c r="B84" s="191"/>
      <c r="C84" s="191"/>
      <c r="D84" s="191"/>
      <c r="E84" s="23"/>
      <c r="F84" s="23"/>
      <c r="G84" s="190"/>
      <c r="H84" s="183" t="s">
        <v>190</v>
      </c>
      <c r="I84" s="236" t="s">
        <v>143</v>
      </c>
      <c r="J84" s="237"/>
      <c r="K84" s="237"/>
      <c r="L84" s="237"/>
      <c r="M84" s="237"/>
      <c r="N84" s="237"/>
      <c r="O84" s="238"/>
      <c r="P84" s="239" t="s">
        <v>142</v>
      </c>
      <c r="Q84" s="240"/>
      <c r="R84" s="240"/>
      <c r="S84" s="240"/>
      <c r="T84" s="240"/>
      <c r="U84" s="240"/>
      <c r="V84" s="241"/>
      <c r="W84" s="242" t="s">
        <v>134</v>
      </c>
      <c r="X84" s="243"/>
      <c r="Y84" s="243"/>
      <c r="Z84" s="243"/>
      <c r="AA84" s="243"/>
      <c r="AB84" s="243"/>
      <c r="AC84" s="244"/>
      <c r="AD84" s="23"/>
      <c r="AE84" s="23"/>
      <c r="AF84" s="21"/>
      <c r="AG84" s="22"/>
      <c r="AH84" s="245" t="s">
        <v>264</v>
      </c>
      <c r="AI84" s="246"/>
      <c r="AJ84" s="246"/>
      <c r="AK84" s="247"/>
    </row>
    <row r="85" spans="1:37" s="100" customFormat="1" ht="15" thickBot="1" x14ac:dyDescent="0.4">
      <c r="A85" s="104" t="s">
        <v>53</v>
      </c>
      <c r="B85" s="192" t="s">
        <v>102</v>
      </c>
      <c r="C85" s="192" t="s">
        <v>126</v>
      </c>
      <c r="D85" s="192" t="s">
        <v>252</v>
      </c>
      <c r="E85" s="86" t="s">
        <v>69</v>
      </c>
      <c r="F85" s="86" t="s">
        <v>129</v>
      </c>
      <c r="G85" s="104"/>
      <c r="H85" s="180" t="s">
        <v>144</v>
      </c>
      <c r="I85" s="72" t="s">
        <v>7</v>
      </c>
      <c r="J85" s="72" t="s">
        <v>9</v>
      </c>
      <c r="K85" s="72" t="s">
        <v>55</v>
      </c>
      <c r="L85" s="72" t="s">
        <v>56</v>
      </c>
      <c r="M85" s="72" t="s">
        <v>57</v>
      </c>
      <c r="N85" s="72" t="s">
        <v>58</v>
      </c>
      <c r="O85" s="73" t="s">
        <v>59</v>
      </c>
      <c r="P85" s="33" t="s">
        <v>7</v>
      </c>
      <c r="Q85" s="34" t="s">
        <v>9</v>
      </c>
      <c r="R85" s="34" t="s">
        <v>55</v>
      </c>
      <c r="S85" s="34" t="s">
        <v>56</v>
      </c>
      <c r="T85" s="34" t="s">
        <v>57</v>
      </c>
      <c r="U85" s="34" t="s">
        <v>58</v>
      </c>
      <c r="V85" s="32" t="s">
        <v>59</v>
      </c>
      <c r="W85" s="72" t="s">
        <v>7</v>
      </c>
      <c r="X85" s="72" t="s">
        <v>9</v>
      </c>
      <c r="Y85" s="72" t="s">
        <v>55</v>
      </c>
      <c r="Z85" s="72" t="s">
        <v>56</v>
      </c>
      <c r="AA85" s="72" t="s">
        <v>57</v>
      </c>
      <c r="AB85" s="72" t="s">
        <v>58</v>
      </c>
      <c r="AC85" s="72" t="s">
        <v>59</v>
      </c>
      <c r="AD85" s="86" t="s">
        <v>65</v>
      </c>
      <c r="AE85" s="193" t="s">
        <v>174</v>
      </c>
      <c r="AF85" s="33" t="s">
        <v>60</v>
      </c>
      <c r="AG85" s="32" t="s">
        <v>61</v>
      </c>
      <c r="AH85" s="201" t="s">
        <v>256</v>
      </c>
      <c r="AI85" s="202" t="s">
        <v>259</v>
      </c>
      <c r="AJ85" s="203" t="s">
        <v>257</v>
      </c>
      <c r="AK85" s="205" t="s">
        <v>258</v>
      </c>
    </row>
    <row r="86" spans="1:37" s="105" customFormat="1" ht="15" thickBot="1" x14ac:dyDescent="0.4">
      <c r="A86" s="100" t="s">
        <v>185</v>
      </c>
      <c r="B86" s="24" t="s">
        <v>105</v>
      </c>
      <c r="C86" s="24" t="s">
        <v>243</v>
      </c>
      <c r="D86" s="87" t="s">
        <v>248</v>
      </c>
      <c r="E86" s="121">
        <v>3</v>
      </c>
      <c r="F86" s="121"/>
      <c r="G86" s="100"/>
      <c r="H86" s="102">
        <v>65</v>
      </c>
      <c r="I86" s="157">
        <v>13.4</v>
      </c>
      <c r="J86" s="155">
        <v>884</v>
      </c>
      <c r="K86" s="155">
        <v>0</v>
      </c>
      <c r="L86" s="155">
        <v>100</v>
      </c>
      <c r="M86" s="155">
        <v>0</v>
      </c>
      <c r="N86" s="155">
        <v>0</v>
      </c>
      <c r="O86" s="155">
        <v>0</v>
      </c>
      <c r="P86" s="112">
        <f>$H86*I86/1000</f>
        <v>0.871</v>
      </c>
      <c r="Q86" s="113">
        <f t="shared" ref="Q86:V89" si="74">$H86*J86/100</f>
        <v>574.6</v>
      </c>
      <c r="R86" s="113">
        <f t="shared" si="74"/>
        <v>0</v>
      </c>
      <c r="S86" s="113">
        <f t="shared" si="74"/>
        <v>65</v>
      </c>
      <c r="T86" s="113">
        <f t="shared" si="74"/>
        <v>0</v>
      </c>
      <c r="U86" s="113">
        <f t="shared" si="74"/>
        <v>0</v>
      </c>
      <c r="V86" s="114">
        <f t="shared" si="74"/>
        <v>0</v>
      </c>
      <c r="W86" s="143">
        <f t="shared" ref="W86:AC86" si="75">P86/SUM(P$86:P$89)</f>
        <v>0.69565356292829417</v>
      </c>
      <c r="X86" s="144">
        <f t="shared" si="75"/>
        <v>0.78561662564943935</v>
      </c>
      <c r="Y86" s="144">
        <f t="shared" si="75"/>
        <v>0</v>
      </c>
      <c r="Z86" s="144">
        <f t="shared" si="75"/>
        <v>0.82005475442514153</v>
      </c>
      <c r="AA86" s="144">
        <f t="shared" si="75"/>
        <v>0</v>
      </c>
      <c r="AB86" s="144">
        <f t="shared" si="75"/>
        <v>0</v>
      </c>
      <c r="AC86" s="109">
        <f t="shared" si="75"/>
        <v>0</v>
      </c>
      <c r="AD86" s="121" t="s">
        <v>162</v>
      </c>
      <c r="AE86" s="100" t="s">
        <v>72</v>
      </c>
      <c r="AF86" s="100" t="s">
        <v>207</v>
      </c>
      <c r="AG86" s="100"/>
      <c r="AH86" s="206">
        <f>Q86/P86</f>
        <v>659.70149253731347</v>
      </c>
      <c r="AI86" s="207">
        <f>R86/P86</f>
        <v>0</v>
      </c>
      <c r="AJ86" s="207">
        <f>R86/Q86</f>
        <v>0</v>
      </c>
      <c r="AK86" s="208">
        <f>U86/Q86</f>
        <v>0</v>
      </c>
    </row>
    <row r="87" spans="1:37" s="100" customFormat="1" x14ac:dyDescent="0.35">
      <c r="A87" s="100" t="s">
        <v>186</v>
      </c>
      <c r="B87" s="24" t="s">
        <v>105</v>
      </c>
      <c r="C87" s="24" t="s">
        <v>243</v>
      </c>
      <c r="D87" s="87" t="s">
        <v>71</v>
      </c>
      <c r="E87" s="121">
        <v>2</v>
      </c>
      <c r="F87" s="121"/>
      <c r="H87" s="102">
        <v>23</v>
      </c>
      <c r="I87" s="157">
        <v>12.72</v>
      </c>
      <c r="J87" s="155">
        <v>670</v>
      </c>
      <c r="K87" s="155">
        <v>25</v>
      </c>
      <c r="L87" s="155">
        <v>62</v>
      </c>
      <c r="M87" s="155">
        <v>1.5</v>
      </c>
      <c r="N87" s="155">
        <v>1.6</v>
      </c>
      <c r="O87" s="155">
        <v>9</v>
      </c>
      <c r="P87" s="115">
        <f t="shared" ref="P87:P88" si="76">$H87*I87/1000</f>
        <v>0.29255999999999999</v>
      </c>
      <c r="Q87" s="116">
        <f>$H87*J87/100</f>
        <v>154.1</v>
      </c>
      <c r="R87" s="116">
        <f>$H87*K87/100</f>
        <v>5.75</v>
      </c>
      <c r="S87" s="116">
        <f t="shared" si="74"/>
        <v>14.26</v>
      </c>
      <c r="T87" s="116">
        <f t="shared" si="74"/>
        <v>0.34499999999999997</v>
      </c>
      <c r="U87" s="116">
        <f t="shared" si="74"/>
        <v>0.36800000000000005</v>
      </c>
      <c r="V87" s="117">
        <f t="shared" si="74"/>
        <v>2.0699999999999998</v>
      </c>
      <c r="W87" s="145">
        <f t="shared" ref="W87:AC89" si="77">P87/SUM(P$86:P$89)</f>
        <v>0.23366292350206858</v>
      </c>
      <c r="X87" s="142">
        <f t="shared" si="77"/>
        <v>0.21069182389937102</v>
      </c>
      <c r="Y87" s="142">
        <f t="shared" si="77"/>
        <v>0.99309153713298792</v>
      </c>
      <c r="Z87" s="142">
        <f t="shared" si="77"/>
        <v>0.17990739689388491</v>
      </c>
      <c r="AA87" s="142">
        <f t="shared" si="77"/>
        <v>1</v>
      </c>
      <c r="AB87" s="142">
        <f t="shared" si="77"/>
        <v>0.647887323943662</v>
      </c>
      <c r="AC87" s="110">
        <f t="shared" si="77"/>
        <v>1</v>
      </c>
      <c r="AD87" s="121" t="s">
        <v>254</v>
      </c>
      <c r="AE87" s="100" t="s">
        <v>73</v>
      </c>
      <c r="AF87" s="100" t="s">
        <v>97</v>
      </c>
      <c r="AG87" s="47" t="s">
        <v>187</v>
      </c>
      <c r="AH87" s="209">
        <f t="shared" ref="AH87:AH89" si="78">Q87/P87</f>
        <v>526.72955974842773</v>
      </c>
      <c r="AI87" s="204">
        <f t="shared" ref="AI87:AI89" si="79">R87/P87</f>
        <v>19.654088050314467</v>
      </c>
      <c r="AJ87" s="204">
        <f t="shared" ref="AJ87:AJ89" si="80">R87/Q87</f>
        <v>3.7313432835820899E-2</v>
      </c>
      <c r="AK87" s="210">
        <f t="shared" ref="AK87:AK89" si="81">U87/Q87</f>
        <v>2.3880597014925378E-3</v>
      </c>
    </row>
    <row r="88" spans="1:37" s="100" customFormat="1" x14ac:dyDescent="0.35">
      <c r="A88" s="151" t="s">
        <v>188</v>
      </c>
      <c r="B88" s="24" t="s">
        <v>105</v>
      </c>
      <c r="C88" s="24" t="s">
        <v>243</v>
      </c>
      <c r="D88" s="87" t="s">
        <v>71</v>
      </c>
      <c r="E88" s="121">
        <v>1</v>
      </c>
      <c r="F88" s="121"/>
      <c r="G88" s="151"/>
      <c r="H88" s="116">
        <v>10</v>
      </c>
      <c r="I88" s="158">
        <v>8.7200000000000006</v>
      </c>
      <c r="J88" s="75">
        <v>27</v>
      </c>
      <c r="K88" s="75">
        <v>0.4</v>
      </c>
      <c r="L88" s="75">
        <v>0.03</v>
      </c>
      <c r="M88" s="75">
        <v>0</v>
      </c>
      <c r="N88" s="75">
        <v>2</v>
      </c>
      <c r="O88" s="75">
        <v>0</v>
      </c>
      <c r="P88" s="115">
        <f t="shared" si="76"/>
        <v>8.72E-2</v>
      </c>
      <c r="Q88" s="116">
        <f t="shared" ref="Q88:R89" si="82">$H88*J88/100</f>
        <v>2.7</v>
      </c>
      <c r="R88" s="116">
        <f t="shared" si="82"/>
        <v>0.04</v>
      </c>
      <c r="S88" s="116">
        <f>$H88*L88/100</f>
        <v>3.0000000000000001E-3</v>
      </c>
      <c r="T88" s="116">
        <f t="shared" si="74"/>
        <v>0</v>
      </c>
      <c r="U88" s="116">
        <f t="shared" si="74"/>
        <v>0.2</v>
      </c>
      <c r="V88" s="117">
        <f t="shared" si="74"/>
        <v>0</v>
      </c>
      <c r="W88" s="145">
        <f t="shared" si="77"/>
        <v>6.9645224669744266E-2</v>
      </c>
      <c r="X88" s="142">
        <f t="shared" si="77"/>
        <v>3.6915504511894994E-3</v>
      </c>
      <c r="Y88" s="142">
        <f t="shared" si="77"/>
        <v>6.9084628670120895E-3</v>
      </c>
      <c r="Z88" s="142">
        <f t="shared" si="77"/>
        <v>3.7848680973468072E-5</v>
      </c>
      <c r="AA88" s="142">
        <f t="shared" si="77"/>
        <v>0</v>
      </c>
      <c r="AB88" s="142">
        <f t="shared" si="77"/>
        <v>0.352112676056338</v>
      </c>
      <c r="AC88" s="110">
        <f t="shared" si="77"/>
        <v>0</v>
      </c>
      <c r="AD88" s="121" t="s">
        <v>162</v>
      </c>
      <c r="AE88" s="151" t="s">
        <v>72</v>
      </c>
      <c r="AF88" s="151" t="s">
        <v>97</v>
      </c>
      <c r="AG88" s="49" t="s">
        <v>189</v>
      </c>
      <c r="AH88" s="209">
        <f t="shared" si="78"/>
        <v>30.963302752293579</v>
      </c>
      <c r="AI88" s="204">
        <f t="shared" si="79"/>
        <v>0.45871559633027525</v>
      </c>
      <c r="AJ88" s="204">
        <f t="shared" si="80"/>
        <v>1.4814814814814814E-2</v>
      </c>
      <c r="AK88" s="210">
        <f t="shared" si="81"/>
        <v>7.407407407407407E-2</v>
      </c>
    </row>
    <row r="89" spans="1:37" s="100" customFormat="1" ht="15" thickBot="1" x14ac:dyDescent="0.4">
      <c r="A89" s="106" t="s">
        <v>192</v>
      </c>
      <c r="B89" s="54" t="s">
        <v>103</v>
      </c>
      <c r="C89" s="54" t="s">
        <v>243</v>
      </c>
      <c r="D89" s="186" t="s">
        <v>71</v>
      </c>
      <c r="E89" s="122">
        <v>0</v>
      </c>
      <c r="F89" s="122"/>
      <c r="G89" s="106"/>
      <c r="H89" s="107">
        <v>2</v>
      </c>
      <c r="I89" s="159">
        <v>0.65</v>
      </c>
      <c r="J89" s="79">
        <v>0</v>
      </c>
      <c r="K89" s="79">
        <v>0</v>
      </c>
      <c r="L89" s="79">
        <v>0</v>
      </c>
      <c r="M89" s="79">
        <v>0</v>
      </c>
      <c r="N89" s="79">
        <v>0</v>
      </c>
      <c r="O89" s="79">
        <v>0</v>
      </c>
      <c r="P89" s="118">
        <f>$H89*I89/1000</f>
        <v>1.2999999999999999E-3</v>
      </c>
      <c r="Q89" s="107">
        <f t="shared" si="82"/>
        <v>0</v>
      </c>
      <c r="R89" s="107">
        <f t="shared" si="82"/>
        <v>0</v>
      </c>
      <c r="S89" s="107">
        <f>$H89*L89/100</f>
        <v>0</v>
      </c>
      <c r="T89" s="107">
        <f t="shared" si="74"/>
        <v>0</v>
      </c>
      <c r="U89" s="107">
        <f t="shared" si="74"/>
        <v>0</v>
      </c>
      <c r="V89" s="119">
        <f t="shared" si="74"/>
        <v>0</v>
      </c>
      <c r="W89" s="146">
        <f t="shared" si="77"/>
        <v>1.0382888998929764E-3</v>
      </c>
      <c r="X89" s="108">
        <f t="shared" si="77"/>
        <v>0</v>
      </c>
      <c r="Y89" s="108">
        <f t="shared" si="77"/>
        <v>0</v>
      </c>
      <c r="Z89" s="108">
        <f t="shared" si="77"/>
        <v>0</v>
      </c>
      <c r="AA89" s="108">
        <f t="shared" si="77"/>
        <v>0</v>
      </c>
      <c r="AB89" s="108">
        <f t="shared" si="77"/>
        <v>0</v>
      </c>
      <c r="AC89" s="111">
        <f t="shared" si="77"/>
        <v>0</v>
      </c>
      <c r="AD89" s="122" t="s">
        <v>162</v>
      </c>
      <c r="AE89" s="106" t="s">
        <v>73</v>
      </c>
      <c r="AF89" s="106" t="s">
        <v>97</v>
      </c>
      <c r="AG89" s="141" t="s">
        <v>194</v>
      </c>
      <c r="AH89" s="213">
        <f t="shared" si="78"/>
        <v>0</v>
      </c>
      <c r="AI89" s="214">
        <f t="shared" si="79"/>
        <v>0</v>
      </c>
      <c r="AJ89" s="214" t="e">
        <f t="shared" si="80"/>
        <v>#DIV/0!</v>
      </c>
      <c r="AK89" s="215" t="e">
        <f t="shared" si="81"/>
        <v>#DIV/0!</v>
      </c>
    </row>
    <row r="90" spans="1:37" s="106" customFormat="1" ht="15.5" thickTop="1" thickBot="1" x14ac:dyDescent="0.4">
      <c r="A90" s="53" t="s">
        <v>193</v>
      </c>
      <c r="B90" s="97"/>
      <c r="C90" s="97"/>
      <c r="D90" s="97"/>
      <c r="E90" s="151"/>
      <c r="F90" s="100"/>
      <c r="G90" s="100"/>
      <c r="H90" s="100"/>
      <c r="I90" s="100"/>
      <c r="J90" s="100"/>
      <c r="K90" s="100"/>
      <c r="L90" s="100"/>
      <c r="M90" s="100"/>
      <c r="N90" s="100"/>
      <c r="O90" s="100"/>
      <c r="P90" s="100"/>
      <c r="Q90" s="100"/>
      <c r="R90" s="100"/>
      <c r="S90" s="100"/>
      <c r="T90" s="100"/>
      <c r="U90" s="100"/>
      <c r="V90" s="100"/>
      <c r="W90" s="100"/>
      <c r="X90" s="100"/>
      <c r="Y90" s="100"/>
      <c r="Z90" s="100"/>
      <c r="AA90" s="100"/>
      <c r="AB90" s="100"/>
      <c r="AC90" s="100"/>
      <c r="AD90" s="100"/>
      <c r="AE90" s="100"/>
      <c r="AF90" s="100"/>
      <c r="AG90" s="100"/>
      <c r="AH90" s="100"/>
      <c r="AI90" s="100"/>
      <c r="AJ90" s="100"/>
      <c r="AK90" s="100"/>
    </row>
    <row r="91" spans="1:37" s="100" customFormat="1" ht="15" thickTop="1" x14ac:dyDescent="0.35">
      <c r="B91" s="97"/>
      <c r="C91" s="97"/>
      <c r="D91" s="97"/>
      <c r="E91" s="151"/>
      <c r="P91" s="163" t="s">
        <v>7</v>
      </c>
      <c r="Q91" s="164" t="s">
        <v>9</v>
      </c>
      <c r="R91" s="164" t="s">
        <v>55</v>
      </c>
      <c r="S91" s="164" t="s">
        <v>56</v>
      </c>
      <c r="T91" s="164" t="s">
        <v>57</v>
      </c>
      <c r="U91" s="164" t="s">
        <v>58</v>
      </c>
      <c r="V91" s="164" t="s">
        <v>59</v>
      </c>
      <c r="AH91" s="176" t="s">
        <v>256</v>
      </c>
      <c r="AI91" s="176" t="s">
        <v>259</v>
      </c>
      <c r="AJ91" s="176" t="s">
        <v>257</v>
      </c>
      <c r="AK91" s="176" t="s">
        <v>258</v>
      </c>
    </row>
    <row r="92" spans="1:37" s="100" customFormat="1" x14ac:dyDescent="0.35">
      <c r="A92" s="3"/>
      <c r="B92" s="97"/>
      <c r="C92" s="97"/>
      <c r="D92" s="97"/>
      <c r="E92" s="151"/>
      <c r="P92" s="165">
        <f t="shared" ref="P92:V92" si="83">SUBTOTAL(9, P86:P89)</f>
        <v>1.25206</v>
      </c>
      <c r="Q92" s="166">
        <f t="shared" si="83"/>
        <v>731.40000000000009</v>
      </c>
      <c r="R92" s="166">
        <f t="shared" si="83"/>
        <v>5.79</v>
      </c>
      <c r="S92" s="166">
        <f t="shared" si="83"/>
        <v>79.263000000000005</v>
      </c>
      <c r="T92" s="166">
        <f t="shared" si="83"/>
        <v>0.34499999999999997</v>
      </c>
      <c r="U92" s="166">
        <f t="shared" si="83"/>
        <v>0.56800000000000006</v>
      </c>
      <c r="V92" s="166">
        <f t="shared" si="83"/>
        <v>2.0699999999999998</v>
      </c>
      <c r="AH92" s="216">
        <f t="shared" ref="AH92" si="84">Q92/P92</f>
        <v>584.15730875517158</v>
      </c>
      <c r="AI92" s="217">
        <f t="shared" ref="AI92" si="85">R92/P92</f>
        <v>4.624379023369487</v>
      </c>
      <c r="AJ92" s="217">
        <f t="shared" ref="AJ92" si="86">R92/Q92</f>
        <v>7.9163248564397045E-3</v>
      </c>
      <c r="AK92" s="217">
        <f t="shared" ref="AK92" si="87">U92/Q92</f>
        <v>7.765928356576429E-4</v>
      </c>
    </row>
    <row r="93" spans="1:37" s="100" customFormat="1" x14ac:dyDescent="0.35">
      <c r="B93" s="97"/>
      <c r="C93" s="97"/>
      <c r="D93" s="97"/>
      <c r="E93" s="151"/>
    </row>
    <row r="94" spans="1:37" ht="15" thickBot="1" x14ac:dyDescent="0.4">
      <c r="A94" s="100"/>
      <c r="B94" s="97"/>
      <c r="C94" s="97"/>
      <c r="D94" s="97"/>
      <c r="E94" s="151"/>
      <c r="F94" s="100"/>
      <c r="G94" s="100"/>
      <c r="H94" s="100"/>
      <c r="I94" s="100"/>
      <c r="J94" s="100"/>
      <c r="K94" s="100"/>
      <c r="L94" s="100"/>
      <c r="M94" s="100"/>
      <c r="N94" s="100"/>
      <c r="O94" s="100"/>
      <c r="P94" s="100"/>
      <c r="Q94" s="100"/>
      <c r="R94" s="100"/>
      <c r="S94" s="100"/>
      <c r="T94" s="100"/>
      <c r="U94" s="100"/>
      <c r="V94" s="100"/>
      <c r="W94" s="100"/>
      <c r="X94" s="100"/>
      <c r="Y94" s="100"/>
      <c r="Z94" s="100"/>
      <c r="AA94" s="100"/>
      <c r="AB94" s="100"/>
      <c r="AC94" s="100"/>
      <c r="AD94" s="100"/>
      <c r="AE94" s="100"/>
      <c r="AF94" s="100"/>
      <c r="AG94" s="100"/>
      <c r="AH94" s="100"/>
      <c r="AI94" s="100"/>
      <c r="AJ94" s="100"/>
      <c r="AK94" s="100"/>
    </row>
    <row r="95" spans="1:37" x14ac:dyDescent="0.35">
      <c r="A95" s="135" t="s">
        <v>167</v>
      </c>
      <c r="B95" s="191"/>
      <c r="C95" s="191"/>
      <c r="D95" s="191"/>
      <c r="E95" s="23"/>
      <c r="F95" s="23"/>
      <c r="G95" s="190" t="s">
        <v>169</v>
      </c>
      <c r="H95" s="183" t="s">
        <v>54</v>
      </c>
      <c r="I95" s="236" t="s">
        <v>143</v>
      </c>
      <c r="J95" s="237"/>
      <c r="K95" s="237"/>
      <c r="L95" s="237"/>
      <c r="M95" s="237"/>
      <c r="N95" s="237"/>
      <c r="O95" s="238"/>
      <c r="P95" s="239" t="s">
        <v>142</v>
      </c>
      <c r="Q95" s="240"/>
      <c r="R95" s="240"/>
      <c r="S95" s="240"/>
      <c r="T95" s="240"/>
      <c r="U95" s="240"/>
      <c r="V95" s="241"/>
      <c r="W95" s="242" t="s">
        <v>134</v>
      </c>
      <c r="X95" s="243"/>
      <c r="Y95" s="243"/>
      <c r="Z95" s="243"/>
      <c r="AA95" s="243"/>
      <c r="AB95" s="243"/>
      <c r="AC95" s="244"/>
      <c r="AD95" s="23"/>
      <c r="AE95" s="23"/>
      <c r="AF95" s="21"/>
      <c r="AG95" s="22"/>
      <c r="AH95" s="245" t="s">
        <v>264</v>
      </c>
      <c r="AI95" s="246"/>
      <c r="AJ95" s="246"/>
      <c r="AK95" s="247"/>
    </row>
    <row r="96" spans="1:37" s="100" customFormat="1" ht="15" thickBot="1" x14ac:dyDescent="0.4">
      <c r="A96" s="104" t="s">
        <v>53</v>
      </c>
      <c r="B96" s="192" t="s">
        <v>102</v>
      </c>
      <c r="C96" s="192" t="s">
        <v>126</v>
      </c>
      <c r="D96" s="192" t="s">
        <v>252</v>
      </c>
      <c r="E96" s="86" t="s">
        <v>69</v>
      </c>
      <c r="F96" s="86" t="s">
        <v>129</v>
      </c>
      <c r="G96" s="104" t="s">
        <v>144</v>
      </c>
      <c r="H96" s="180" t="s">
        <v>144</v>
      </c>
      <c r="I96" s="71" t="s">
        <v>7</v>
      </c>
      <c r="J96" s="72" t="s">
        <v>9</v>
      </c>
      <c r="K96" s="72" t="s">
        <v>55</v>
      </c>
      <c r="L96" s="72" t="s">
        <v>56</v>
      </c>
      <c r="M96" s="72" t="s">
        <v>57</v>
      </c>
      <c r="N96" s="72" t="s">
        <v>58</v>
      </c>
      <c r="O96" s="73" t="s">
        <v>59</v>
      </c>
      <c r="P96" s="33" t="s">
        <v>7</v>
      </c>
      <c r="Q96" s="34" t="s">
        <v>9</v>
      </c>
      <c r="R96" s="34" t="s">
        <v>55</v>
      </c>
      <c r="S96" s="34" t="s">
        <v>56</v>
      </c>
      <c r="T96" s="34" t="s">
        <v>57</v>
      </c>
      <c r="U96" s="34" t="s">
        <v>58</v>
      </c>
      <c r="V96" s="32" t="s">
        <v>59</v>
      </c>
      <c r="W96" s="72" t="s">
        <v>7</v>
      </c>
      <c r="X96" s="72" t="s">
        <v>9</v>
      </c>
      <c r="Y96" s="72" t="s">
        <v>55</v>
      </c>
      <c r="Z96" s="72" t="s">
        <v>56</v>
      </c>
      <c r="AA96" s="72" t="s">
        <v>57</v>
      </c>
      <c r="AB96" s="72" t="s">
        <v>58</v>
      </c>
      <c r="AC96" s="72" t="s">
        <v>59</v>
      </c>
      <c r="AD96" s="86" t="s">
        <v>65</v>
      </c>
      <c r="AE96" s="193" t="s">
        <v>174</v>
      </c>
      <c r="AF96" s="33" t="s">
        <v>60</v>
      </c>
      <c r="AG96" s="32" t="s">
        <v>61</v>
      </c>
      <c r="AH96" s="201" t="s">
        <v>256</v>
      </c>
      <c r="AI96" s="202" t="s">
        <v>259</v>
      </c>
      <c r="AJ96" s="203" t="s">
        <v>257</v>
      </c>
      <c r="AK96" s="205" t="s">
        <v>258</v>
      </c>
    </row>
    <row r="97" spans="1:37" s="105" customFormat="1" ht="15" thickBot="1" x14ac:dyDescent="0.4">
      <c r="A97" s="100" t="s">
        <v>173</v>
      </c>
      <c r="B97" s="171" t="s">
        <v>103</v>
      </c>
      <c r="C97" s="171" t="s">
        <v>243</v>
      </c>
      <c r="D97" s="171" t="s">
        <v>69</v>
      </c>
      <c r="E97" s="151">
        <v>3</v>
      </c>
      <c r="F97" s="183"/>
      <c r="G97" s="100">
        <v>250</v>
      </c>
      <c r="H97" s="102">
        <f>G97/5</f>
        <v>50</v>
      </c>
      <c r="I97" s="154">
        <v>4</v>
      </c>
      <c r="J97" s="155">
        <v>25</v>
      </c>
      <c r="K97" s="155">
        <v>1.9</v>
      </c>
      <c r="L97" s="155">
        <v>0.3</v>
      </c>
      <c r="M97" s="155">
        <v>1</v>
      </c>
      <c r="N97" s="155">
        <v>1.9</v>
      </c>
      <c r="O97" s="155">
        <v>2</v>
      </c>
      <c r="P97" s="112">
        <f>$H97*I97/1000</f>
        <v>0.2</v>
      </c>
      <c r="Q97" s="113">
        <f t="shared" ref="Q97:V100" si="88">$H97*J97/100</f>
        <v>12.5</v>
      </c>
      <c r="R97" s="113">
        <f t="shared" si="88"/>
        <v>0.95</v>
      </c>
      <c r="S97" s="113">
        <f t="shared" si="88"/>
        <v>0.15</v>
      </c>
      <c r="T97" s="113">
        <f t="shared" si="88"/>
        <v>0.5</v>
      </c>
      <c r="U97" s="113">
        <f t="shared" si="88"/>
        <v>0.95</v>
      </c>
      <c r="V97" s="114">
        <f t="shared" si="88"/>
        <v>1</v>
      </c>
      <c r="W97" s="103">
        <f>P97/$P$103</f>
        <v>0.14479784772479143</v>
      </c>
      <c r="X97" s="103">
        <f>Q97/$Q$103</f>
        <v>2.6186785100766743E-2</v>
      </c>
      <c r="Y97" s="103">
        <f>R97/$R$103</f>
        <v>0.1478829389788294</v>
      </c>
      <c r="Z97" s="103">
        <f>S97/$S$103</f>
        <v>3.127097761414949E-3</v>
      </c>
      <c r="AA97" s="103">
        <f>T97/$T$103</f>
        <v>0.18135654697134568</v>
      </c>
      <c r="AB97" s="103">
        <f>U97/$U$103</f>
        <v>0.31241778479347537</v>
      </c>
      <c r="AC97" s="109">
        <f>V97/$V$103</f>
        <v>0.24142926122646069</v>
      </c>
      <c r="AD97" s="121" t="s">
        <v>162</v>
      </c>
      <c r="AE97" s="100" t="s">
        <v>72</v>
      </c>
      <c r="AF97" s="100"/>
      <c r="AG97" s="100"/>
      <c r="AH97" s="206">
        <f>Q97/P97</f>
        <v>62.5</v>
      </c>
      <c r="AI97" s="207">
        <f>R97/P97</f>
        <v>4.7499999999999991</v>
      </c>
      <c r="AJ97" s="207">
        <f>R97/Q97</f>
        <v>7.5999999999999998E-2</v>
      </c>
      <c r="AK97" s="208">
        <f>U97/Q97</f>
        <v>7.5999999999999998E-2</v>
      </c>
    </row>
    <row r="98" spans="1:37" s="100" customFormat="1" x14ac:dyDescent="0.35">
      <c r="A98" s="100" t="s">
        <v>172</v>
      </c>
      <c r="B98" s="24" t="s">
        <v>103</v>
      </c>
      <c r="C98" s="24" t="s">
        <v>243</v>
      </c>
      <c r="D98" s="24" t="s">
        <v>69</v>
      </c>
      <c r="E98" s="151">
        <v>3</v>
      </c>
      <c r="F98" s="181"/>
      <c r="G98" s="100">
        <v>250</v>
      </c>
      <c r="H98" s="102">
        <f>G98/5</f>
        <v>50</v>
      </c>
      <c r="I98" s="154">
        <v>5</v>
      </c>
      <c r="J98" s="155">
        <v>34</v>
      </c>
      <c r="K98" s="155">
        <v>2.8</v>
      </c>
      <c r="L98" s="155">
        <v>0.4</v>
      </c>
      <c r="M98" s="155">
        <v>2.2999999999999998</v>
      </c>
      <c r="N98" s="155">
        <v>1.7</v>
      </c>
      <c r="O98" s="155">
        <v>2.6</v>
      </c>
      <c r="P98" s="115">
        <f t="shared" ref="P98:P100" si="89">$H98*I98/1000</f>
        <v>0.25</v>
      </c>
      <c r="Q98" s="116">
        <f>$H98*J98/100</f>
        <v>17</v>
      </c>
      <c r="R98" s="116">
        <f>$H98*K98/100</f>
        <v>1.4</v>
      </c>
      <c r="S98" s="116">
        <f t="shared" si="88"/>
        <v>0.2</v>
      </c>
      <c r="T98" s="116">
        <f t="shared" si="88"/>
        <v>1.1499999999999999</v>
      </c>
      <c r="U98" s="116">
        <f t="shared" si="88"/>
        <v>0.85</v>
      </c>
      <c r="V98" s="117">
        <f t="shared" si="88"/>
        <v>1.3</v>
      </c>
      <c r="W98" s="103">
        <f>P98/$P$103</f>
        <v>0.18099730965598929</v>
      </c>
      <c r="X98" s="103">
        <f t="shared" ref="X98:X100" si="90">Q98/$Q$103</f>
        <v>3.5614027737042774E-2</v>
      </c>
      <c r="Y98" s="103">
        <f t="shared" ref="Y98:Y100" si="91">R98/$R$103</f>
        <v>0.21793275217932753</v>
      </c>
      <c r="Z98" s="103">
        <f t="shared" ref="Z98:Z100" si="92">S98/$S$103</f>
        <v>4.1694636818865984E-3</v>
      </c>
      <c r="AA98" s="103">
        <f>T98/$T$103</f>
        <v>0.41712005803409502</v>
      </c>
      <c r="AB98" s="103">
        <f>U98/$U$103</f>
        <v>0.27953170218363588</v>
      </c>
      <c r="AC98" s="110">
        <f>V98/$V$103</f>
        <v>0.3138580395943989</v>
      </c>
      <c r="AD98" s="121" t="s">
        <v>162</v>
      </c>
      <c r="AE98" s="100" t="s">
        <v>72</v>
      </c>
      <c r="AH98" s="209">
        <f t="shared" ref="AH98:AH100" si="93">Q98/P98</f>
        <v>68</v>
      </c>
      <c r="AI98" s="204">
        <f t="shared" ref="AI98:AI100" si="94">R98/P98</f>
        <v>5.6</v>
      </c>
      <c r="AJ98" s="204">
        <f t="shared" ref="AJ98:AJ100" si="95">R98/Q98</f>
        <v>8.2352941176470587E-2</v>
      </c>
      <c r="AK98" s="210">
        <f t="shared" ref="AK98:AK100" si="96">U98/Q98</f>
        <v>4.9999999999999996E-2</v>
      </c>
    </row>
    <row r="99" spans="1:37" s="100" customFormat="1" x14ac:dyDescent="0.35">
      <c r="A99" s="100" t="s">
        <v>208</v>
      </c>
      <c r="B99" s="24" t="s">
        <v>103</v>
      </c>
      <c r="C99" s="24" t="s">
        <v>243</v>
      </c>
      <c r="D99" s="24" t="s">
        <v>69</v>
      </c>
      <c r="E99" s="151">
        <v>2</v>
      </c>
      <c r="F99" s="181"/>
      <c r="G99" s="100">
        <v>150</v>
      </c>
      <c r="H99" s="102">
        <f>G99/5</f>
        <v>30</v>
      </c>
      <c r="I99" s="154">
        <v>6</v>
      </c>
      <c r="J99" s="155">
        <v>30</v>
      </c>
      <c r="K99" s="155">
        <v>2</v>
      </c>
      <c r="L99" s="155">
        <v>0.2</v>
      </c>
      <c r="M99" s="155">
        <v>3</v>
      </c>
      <c r="N99" s="155">
        <v>3</v>
      </c>
      <c r="O99" s="155">
        <v>2</v>
      </c>
      <c r="P99" s="115">
        <f t="shared" si="89"/>
        <v>0.18</v>
      </c>
      <c r="Q99" s="116">
        <f t="shared" ref="Q99:R100" si="97">$H99*J99/100</f>
        <v>9</v>
      </c>
      <c r="R99" s="116">
        <f t="shared" si="97"/>
        <v>0.6</v>
      </c>
      <c r="S99" s="116">
        <f t="shared" si="88"/>
        <v>0.06</v>
      </c>
      <c r="T99" s="116">
        <f t="shared" si="88"/>
        <v>0.9</v>
      </c>
      <c r="U99" s="116">
        <f t="shared" si="88"/>
        <v>0.9</v>
      </c>
      <c r="V99" s="117">
        <f t="shared" si="88"/>
        <v>0.6</v>
      </c>
      <c r="W99" s="103">
        <f>P99/$P$103</f>
        <v>0.13031806295231227</v>
      </c>
      <c r="X99" s="103">
        <f t="shared" si="90"/>
        <v>1.8854485272552055E-2</v>
      </c>
      <c r="Y99" s="103">
        <f t="shared" si="91"/>
        <v>9.3399750933997508E-2</v>
      </c>
      <c r="Z99" s="103">
        <f t="shared" si="92"/>
        <v>1.2508391045659795E-3</v>
      </c>
      <c r="AA99" s="103">
        <f t="shared" ref="AA99:AA100" si="98">T99/$T$103</f>
        <v>0.32644178454842226</v>
      </c>
      <c r="AB99" s="103">
        <f t="shared" ref="AB99:AB100" si="99">U99/$U$103</f>
        <v>0.29597474348855568</v>
      </c>
      <c r="AC99" s="110">
        <f t="shared" ref="AC99:AC100" si="100">V99/$V$103</f>
        <v>0.14485755673587641</v>
      </c>
      <c r="AD99" s="121" t="s">
        <v>162</v>
      </c>
      <c r="AE99" s="100" t="s">
        <v>72</v>
      </c>
      <c r="AH99" s="209">
        <f t="shared" si="93"/>
        <v>50</v>
      </c>
      <c r="AI99" s="204">
        <f t="shared" si="94"/>
        <v>3.3333333333333335</v>
      </c>
      <c r="AJ99" s="204">
        <f t="shared" si="95"/>
        <v>6.6666666666666666E-2</v>
      </c>
      <c r="AK99" s="210">
        <f t="shared" si="96"/>
        <v>0.1</v>
      </c>
    </row>
    <row r="100" spans="1:37" s="100" customFormat="1" ht="15" thickBot="1" x14ac:dyDescent="0.4">
      <c r="A100" s="106" t="s">
        <v>168</v>
      </c>
      <c r="B100" s="54" t="s">
        <v>105</v>
      </c>
      <c r="C100" s="54" t="s">
        <v>243</v>
      </c>
      <c r="D100" s="54" t="s">
        <v>248</v>
      </c>
      <c r="E100" s="106">
        <v>2</v>
      </c>
      <c r="F100" s="182"/>
      <c r="G100" s="106">
        <v>300</v>
      </c>
      <c r="H100" s="107">
        <f>G100/5</f>
        <v>60</v>
      </c>
      <c r="I100" s="156">
        <f>P92*10</f>
        <v>12.5206</v>
      </c>
      <c r="J100" s="160">
        <f t="shared" ref="J100:O100" si="101">Q92</f>
        <v>731.40000000000009</v>
      </c>
      <c r="K100" s="160">
        <f t="shared" si="101"/>
        <v>5.79</v>
      </c>
      <c r="L100" s="160">
        <f t="shared" si="101"/>
        <v>79.263000000000005</v>
      </c>
      <c r="M100" s="160">
        <f t="shared" si="101"/>
        <v>0.34499999999999997</v>
      </c>
      <c r="N100" s="160">
        <f t="shared" si="101"/>
        <v>0.56800000000000006</v>
      </c>
      <c r="O100" s="160">
        <f t="shared" si="101"/>
        <v>2.0699999999999998</v>
      </c>
      <c r="P100" s="118">
        <f t="shared" si="89"/>
        <v>0.75123600000000001</v>
      </c>
      <c r="Q100" s="107">
        <f t="shared" si="97"/>
        <v>438.84000000000009</v>
      </c>
      <c r="R100" s="107">
        <f t="shared" si="97"/>
        <v>3.4739999999999998</v>
      </c>
      <c r="S100" s="107">
        <f t="shared" si="88"/>
        <v>47.557800000000007</v>
      </c>
      <c r="T100" s="107">
        <f t="shared" si="88"/>
        <v>0.20699999999999999</v>
      </c>
      <c r="U100" s="107">
        <f t="shared" si="88"/>
        <v>0.34080000000000005</v>
      </c>
      <c r="V100" s="119">
        <f t="shared" si="88"/>
        <v>1.242</v>
      </c>
      <c r="W100" s="146">
        <f>P100/$P$103</f>
        <v>0.54388677966690713</v>
      </c>
      <c r="X100" s="108">
        <f t="shared" si="90"/>
        <v>0.91934470188963846</v>
      </c>
      <c r="Y100" s="108">
        <f t="shared" si="91"/>
        <v>0.54078455790784563</v>
      </c>
      <c r="Z100" s="108">
        <f t="shared" si="92"/>
        <v>0.9914525994521326</v>
      </c>
      <c r="AA100" s="108">
        <f t="shared" si="98"/>
        <v>7.5081610446137106E-2</v>
      </c>
      <c r="AB100" s="108">
        <f t="shared" si="99"/>
        <v>0.11207576953433308</v>
      </c>
      <c r="AC100" s="111">
        <f t="shared" si="100"/>
        <v>0.29985514244326417</v>
      </c>
      <c r="AD100" s="122" t="s">
        <v>254</v>
      </c>
      <c r="AE100" s="106" t="s">
        <v>195</v>
      </c>
      <c r="AF100" s="106" t="s">
        <v>255</v>
      </c>
      <c r="AG100" s="106"/>
      <c r="AH100" s="213">
        <f t="shared" si="93"/>
        <v>584.15730875517158</v>
      </c>
      <c r="AI100" s="214">
        <f t="shared" si="94"/>
        <v>4.624379023369487</v>
      </c>
      <c r="AJ100" s="214">
        <f t="shared" si="95"/>
        <v>7.9163248564397028E-3</v>
      </c>
      <c r="AK100" s="215">
        <f t="shared" si="96"/>
        <v>7.765928356576428E-4</v>
      </c>
    </row>
    <row r="101" spans="1:37" s="100" customFormat="1" ht="15" thickTop="1" x14ac:dyDescent="0.35">
      <c r="A101" s="53"/>
      <c r="B101" s="97"/>
      <c r="C101" s="97"/>
      <c r="D101" s="97"/>
      <c r="E101" s="151"/>
    </row>
    <row r="102" spans="1:37" s="100" customFormat="1" x14ac:dyDescent="0.35">
      <c r="B102" s="97"/>
      <c r="C102" s="97"/>
      <c r="D102" s="97"/>
      <c r="E102" s="151"/>
      <c r="H102" s="176" t="s">
        <v>237</v>
      </c>
      <c r="P102" s="163" t="s">
        <v>7</v>
      </c>
      <c r="Q102" s="164" t="s">
        <v>9</v>
      </c>
      <c r="R102" s="164" t="s">
        <v>55</v>
      </c>
      <c r="S102" s="164" t="s">
        <v>56</v>
      </c>
      <c r="T102" s="164" t="s">
        <v>57</v>
      </c>
      <c r="U102" s="164" t="s">
        <v>58</v>
      </c>
      <c r="V102" s="164" t="s">
        <v>59</v>
      </c>
      <c r="AH102" s="176" t="s">
        <v>256</v>
      </c>
      <c r="AI102" s="176" t="s">
        <v>259</v>
      </c>
      <c r="AJ102" s="176" t="s">
        <v>257</v>
      </c>
      <c r="AK102" s="176" t="s">
        <v>258</v>
      </c>
    </row>
    <row r="103" spans="1:37" s="106" customFormat="1" ht="15" thickBot="1" x14ac:dyDescent="0.4">
      <c r="A103" s="3"/>
      <c r="B103" s="97"/>
      <c r="C103" s="97"/>
      <c r="D103" s="97"/>
      <c r="E103" s="151"/>
      <c r="F103" s="100"/>
      <c r="G103" s="100"/>
      <c r="H103" s="177">
        <f>SUM(H97:H100)</f>
        <v>190</v>
      </c>
      <c r="I103" s="100"/>
      <c r="J103" s="100"/>
      <c r="K103" s="100"/>
      <c r="L103" s="100"/>
      <c r="M103" s="100"/>
      <c r="N103" s="100"/>
      <c r="O103" s="100"/>
      <c r="P103" s="165">
        <f t="shared" ref="P103:V103" si="102">SUBTOTAL(9, P97:P100)</f>
        <v>1.3812359999999999</v>
      </c>
      <c r="Q103" s="166">
        <f t="shared" si="102"/>
        <v>477.34000000000009</v>
      </c>
      <c r="R103" s="166">
        <f t="shared" si="102"/>
        <v>6.4239999999999995</v>
      </c>
      <c r="S103" s="166">
        <f t="shared" si="102"/>
        <v>47.967800000000004</v>
      </c>
      <c r="T103" s="166">
        <f t="shared" si="102"/>
        <v>2.7569999999999997</v>
      </c>
      <c r="U103" s="166">
        <f t="shared" si="102"/>
        <v>3.0407999999999999</v>
      </c>
      <c r="V103" s="166">
        <f t="shared" si="102"/>
        <v>4.1419999999999995</v>
      </c>
      <c r="W103" s="100"/>
      <c r="X103" s="100"/>
      <c r="Y103" s="100"/>
      <c r="Z103" s="100"/>
      <c r="AA103" s="100"/>
      <c r="AB103" s="100"/>
      <c r="AC103" s="100"/>
      <c r="AD103" s="100"/>
      <c r="AE103" s="100"/>
      <c r="AF103" s="100"/>
      <c r="AG103" s="100"/>
      <c r="AH103" s="216">
        <f t="shared" ref="AH103" si="103">Q103/P103</f>
        <v>345.58902316475979</v>
      </c>
      <c r="AI103" s="217">
        <f t="shared" ref="AI103" si="104">R103/P103</f>
        <v>4.6509068689203001</v>
      </c>
      <c r="AJ103" s="217">
        <f t="shared" ref="AJ103" si="105">R103/Q103</f>
        <v>1.3457912598986044E-2</v>
      </c>
      <c r="AK103" s="217">
        <f t="shared" ref="AK103" si="106">U103/Q103</f>
        <v>6.3703020907529212E-3</v>
      </c>
    </row>
    <row r="104" spans="1:37" s="100" customFormat="1" ht="15" thickTop="1" x14ac:dyDescent="0.35">
      <c r="A104" s="3"/>
      <c r="B104" s="9"/>
      <c r="C104" s="9"/>
      <c r="D104" s="9"/>
      <c r="E104" s="15"/>
      <c r="F104"/>
      <c r="G104"/>
      <c r="H104"/>
      <c r="I104"/>
      <c r="J104"/>
      <c r="K104"/>
      <c r="L104"/>
      <c r="M104"/>
      <c r="N104"/>
      <c r="O104"/>
      <c r="P104"/>
      <c r="Q104"/>
      <c r="R104"/>
      <c r="S104"/>
      <c r="T104"/>
      <c r="U104"/>
      <c r="V104"/>
      <c r="W104"/>
      <c r="X104"/>
      <c r="Y104"/>
      <c r="Z104"/>
      <c r="AA104"/>
      <c r="AB104"/>
      <c r="AC104"/>
      <c r="AD104"/>
      <c r="AE104"/>
      <c r="AF104"/>
      <c r="AG104"/>
      <c r="AH104"/>
      <c r="AI104"/>
      <c r="AJ104"/>
      <c r="AK104"/>
    </row>
    <row r="105" spans="1:37" s="100" customFormat="1" ht="15" thickBot="1" x14ac:dyDescent="0.4">
      <c r="A105" s="3"/>
      <c r="B105" s="9"/>
      <c r="C105" s="9"/>
      <c r="D105" s="9"/>
      <c r="E105" s="15"/>
      <c r="F105"/>
      <c r="G105"/>
      <c r="H105"/>
      <c r="I105"/>
      <c r="J105"/>
      <c r="K105"/>
      <c r="L105"/>
      <c r="M105"/>
      <c r="N105"/>
      <c r="O105"/>
      <c r="P105"/>
      <c r="Q105"/>
      <c r="R105"/>
      <c r="S105"/>
      <c r="T105"/>
      <c r="U105"/>
      <c r="V105"/>
      <c r="W105"/>
      <c r="X105"/>
      <c r="Y105"/>
      <c r="Z105"/>
      <c r="AA105"/>
      <c r="AB105"/>
      <c r="AC105"/>
      <c r="AD105"/>
      <c r="AE105"/>
      <c r="AF105"/>
      <c r="AG105"/>
      <c r="AH105"/>
      <c r="AI105"/>
      <c r="AJ105"/>
      <c r="AK105"/>
    </row>
    <row r="106" spans="1:37" s="100" customFormat="1" x14ac:dyDescent="0.35">
      <c r="A106" s="135" t="s">
        <v>198</v>
      </c>
      <c r="B106" s="191"/>
      <c r="C106" s="191"/>
      <c r="D106" s="191"/>
      <c r="E106" s="23"/>
      <c r="F106" s="23"/>
      <c r="G106" s="187" t="s">
        <v>296</v>
      </c>
      <c r="H106" s="183" t="s">
        <v>54</v>
      </c>
      <c r="I106" s="236" t="s">
        <v>143</v>
      </c>
      <c r="J106" s="237"/>
      <c r="K106" s="237"/>
      <c r="L106" s="237"/>
      <c r="M106" s="237"/>
      <c r="N106" s="237"/>
      <c r="O106" s="238"/>
      <c r="P106" s="239" t="s">
        <v>142</v>
      </c>
      <c r="Q106" s="240"/>
      <c r="R106" s="240"/>
      <c r="S106" s="240"/>
      <c r="T106" s="240"/>
      <c r="U106" s="240"/>
      <c r="V106" s="241"/>
      <c r="W106" s="242" t="s">
        <v>134</v>
      </c>
      <c r="X106" s="243"/>
      <c r="Y106" s="243"/>
      <c r="Z106" s="243"/>
      <c r="AA106" s="243"/>
      <c r="AB106" s="243"/>
      <c r="AC106" s="244"/>
      <c r="AD106" s="23"/>
      <c r="AE106" s="23"/>
      <c r="AF106" s="21"/>
      <c r="AG106" s="22"/>
      <c r="AH106" s="245" t="s">
        <v>264</v>
      </c>
      <c r="AI106" s="246"/>
      <c r="AJ106" s="246"/>
      <c r="AK106" s="247"/>
    </row>
    <row r="107" spans="1:37" ht="15" thickBot="1" x14ac:dyDescent="0.4">
      <c r="A107" s="104" t="s">
        <v>53</v>
      </c>
      <c r="B107" s="192" t="s">
        <v>102</v>
      </c>
      <c r="C107" s="192" t="s">
        <v>126</v>
      </c>
      <c r="D107" s="192" t="s">
        <v>252</v>
      </c>
      <c r="E107" s="86" t="s">
        <v>69</v>
      </c>
      <c r="F107" s="86" t="s">
        <v>129</v>
      </c>
      <c r="G107" s="188" t="s">
        <v>144</v>
      </c>
      <c r="H107" s="180" t="s">
        <v>144</v>
      </c>
      <c r="I107" s="71" t="s">
        <v>7</v>
      </c>
      <c r="J107" s="72" t="s">
        <v>9</v>
      </c>
      <c r="K107" s="72" t="s">
        <v>55</v>
      </c>
      <c r="L107" s="72" t="s">
        <v>56</v>
      </c>
      <c r="M107" s="72" t="s">
        <v>57</v>
      </c>
      <c r="N107" s="72" t="s">
        <v>58</v>
      </c>
      <c r="O107" s="73" t="s">
        <v>59</v>
      </c>
      <c r="P107" s="33" t="s">
        <v>7</v>
      </c>
      <c r="Q107" s="34" t="s">
        <v>9</v>
      </c>
      <c r="R107" s="34" t="s">
        <v>55</v>
      </c>
      <c r="S107" s="34" t="s">
        <v>56</v>
      </c>
      <c r="T107" s="34" t="s">
        <v>57</v>
      </c>
      <c r="U107" s="34" t="s">
        <v>58</v>
      </c>
      <c r="V107" s="32" t="s">
        <v>59</v>
      </c>
      <c r="W107" s="72" t="s">
        <v>7</v>
      </c>
      <c r="X107" s="72" t="s">
        <v>9</v>
      </c>
      <c r="Y107" s="72" t="s">
        <v>55</v>
      </c>
      <c r="Z107" s="72" t="s">
        <v>56</v>
      </c>
      <c r="AA107" s="72" t="s">
        <v>57</v>
      </c>
      <c r="AB107" s="72" t="s">
        <v>58</v>
      </c>
      <c r="AC107" s="72" t="s">
        <v>59</v>
      </c>
      <c r="AD107" s="86" t="s">
        <v>65</v>
      </c>
      <c r="AE107" s="193" t="s">
        <v>174</v>
      </c>
      <c r="AF107" s="33" t="s">
        <v>60</v>
      </c>
      <c r="AG107" s="32" t="s">
        <v>61</v>
      </c>
      <c r="AH107" s="201" t="s">
        <v>256</v>
      </c>
      <c r="AI107" s="202" t="s">
        <v>259</v>
      </c>
      <c r="AJ107" s="203" t="s">
        <v>257</v>
      </c>
      <c r="AK107" s="205" t="s">
        <v>258</v>
      </c>
    </row>
    <row r="108" spans="1:37" x14ac:dyDescent="0.35">
      <c r="A108" s="100" t="s">
        <v>199</v>
      </c>
      <c r="B108" s="171" t="s">
        <v>103</v>
      </c>
      <c r="C108" s="171" t="s">
        <v>243</v>
      </c>
      <c r="D108" s="171" t="s">
        <v>77</v>
      </c>
      <c r="E108" s="151">
        <v>1</v>
      </c>
      <c r="F108" s="183"/>
      <c r="G108" s="258">
        <v>250</v>
      </c>
      <c r="H108" s="259">
        <f>G108/2</f>
        <v>125</v>
      </c>
      <c r="I108" s="154">
        <v>5.4</v>
      </c>
      <c r="J108" s="155">
        <v>354</v>
      </c>
      <c r="K108" s="155">
        <v>14.1</v>
      </c>
      <c r="L108" s="155">
        <v>6</v>
      </c>
      <c r="M108" s="155">
        <v>52.3</v>
      </c>
      <c r="N108" s="155">
        <v>4.9000000000000004</v>
      </c>
      <c r="O108" s="155">
        <v>7</v>
      </c>
      <c r="P108" s="112">
        <f>$H108*I108/1000</f>
        <v>0.67500000000000004</v>
      </c>
      <c r="Q108" s="113">
        <f t="shared" ref="Q108:V113" si="107">$H108*J108/100</f>
        <v>442.5</v>
      </c>
      <c r="R108" s="113">
        <f t="shared" si="107"/>
        <v>17.625</v>
      </c>
      <c r="S108" s="113">
        <f t="shared" si="107"/>
        <v>7.5</v>
      </c>
      <c r="T108" s="113">
        <f t="shared" si="107"/>
        <v>65.375</v>
      </c>
      <c r="U108" s="113">
        <f t="shared" si="107"/>
        <v>6.125</v>
      </c>
      <c r="V108" s="114">
        <f t="shared" si="107"/>
        <v>8.75</v>
      </c>
      <c r="W108" s="103">
        <f>P108/$P$116</f>
        <v>0.15335332606324972</v>
      </c>
      <c r="X108" s="103">
        <f>Q108/$Q$116</f>
        <v>0.30814763231197773</v>
      </c>
      <c r="Y108" s="103">
        <f>R108/$R$116</f>
        <v>0.376</v>
      </c>
      <c r="Z108" s="103">
        <f>S108/$S$116</f>
        <v>7.5112669003505259E-2</v>
      </c>
      <c r="AA108" s="103">
        <f>T108/$T$116</f>
        <v>0.98940597805524022</v>
      </c>
      <c r="AB108" s="103">
        <f>U108/$U$116</f>
        <v>0.36447485867301399</v>
      </c>
      <c r="AC108" s="109">
        <f>V108/$V$116</f>
        <v>0.51622418879056053</v>
      </c>
      <c r="AD108" s="120" t="s">
        <v>162</v>
      </c>
      <c r="AE108" s="100" t="s">
        <v>73</v>
      </c>
      <c r="AF108" s="100" t="s">
        <v>34</v>
      </c>
      <c r="AG108" s="47" t="s">
        <v>203</v>
      </c>
      <c r="AH108" s="206">
        <f>Q108/P108</f>
        <v>655.55555555555554</v>
      </c>
      <c r="AI108" s="207">
        <f>R108/P108</f>
        <v>26.111111111111111</v>
      </c>
      <c r="AJ108" s="207">
        <f>R108/Q108</f>
        <v>3.9830508474576268E-2</v>
      </c>
      <c r="AK108" s="208">
        <f>U108/Q108</f>
        <v>1.384180790960452E-2</v>
      </c>
    </row>
    <row r="109" spans="1:37" s="100" customFormat="1" x14ac:dyDescent="0.35">
      <c r="A109" s="53" t="s">
        <v>200</v>
      </c>
      <c r="B109" s="24" t="s">
        <v>105</v>
      </c>
      <c r="C109" s="24" t="s">
        <v>243</v>
      </c>
      <c r="D109" s="24" t="s">
        <v>71</v>
      </c>
      <c r="E109" s="151">
        <v>3</v>
      </c>
      <c r="F109" s="181"/>
      <c r="G109" s="260">
        <v>500</v>
      </c>
      <c r="H109" s="261">
        <f>G109/2</f>
        <v>250</v>
      </c>
      <c r="I109" s="154">
        <v>3.4</v>
      </c>
      <c r="J109" s="155">
        <v>17</v>
      </c>
      <c r="K109" s="155">
        <v>1.3</v>
      </c>
      <c r="L109" s="155">
        <v>0.3</v>
      </c>
      <c r="M109" s="155">
        <v>0.1</v>
      </c>
      <c r="N109" s="155">
        <v>2</v>
      </c>
      <c r="O109" s="155">
        <v>1</v>
      </c>
      <c r="P109" s="115">
        <f t="shared" ref="P109:P113" si="108">$H109*I109/1000</f>
        <v>0.85</v>
      </c>
      <c r="Q109" s="116">
        <f t="shared" si="107"/>
        <v>42.5</v>
      </c>
      <c r="R109" s="116">
        <f t="shared" si="107"/>
        <v>3.25</v>
      </c>
      <c r="S109" s="116">
        <f t="shared" si="107"/>
        <v>0.75</v>
      </c>
      <c r="T109" s="116">
        <f t="shared" si="107"/>
        <v>0.25</v>
      </c>
      <c r="U109" s="116">
        <f t="shared" si="107"/>
        <v>5</v>
      </c>
      <c r="V109" s="117">
        <f t="shared" si="107"/>
        <v>2.5</v>
      </c>
      <c r="W109" s="103">
        <f>P109/$P$116</f>
        <v>0.19311159578335149</v>
      </c>
      <c r="X109" s="103">
        <f>Q109/$Q$116</f>
        <v>2.9596100278551533E-2</v>
      </c>
      <c r="Y109" s="103">
        <f>R109/$R$116</f>
        <v>6.933333333333333E-2</v>
      </c>
      <c r="Z109" s="103">
        <f>S109/$S$116</f>
        <v>7.5112669003505259E-3</v>
      </c>
      <c r="AA109" s="103">
        <f>T109/$T$116</f>
        <v>3.7835792659856224E-3</v>
      </c>
      <c r="AB109" s="103">
        <f>U109/$U$116</f>
        <v>0.29753049687592981</v>
      </c>
      <c r="AC109" s="110">
        <f>V109/$V$116</f>
        <v>0.14749262536873156</v>
      </c>
      <c r="AD109" s="121" t="s">
        <v>162</v>
      </c>
      <c r="AE109" s="100" t="s">
        <v>73</v>
      </c>
      <c r="AF109" s="100" t="s">
        <v>97</v>
      </c>
      <c r="AG109" s="47" t="s">
        <v>205</v>
      </c>
      <c r="AH109" s="209">
        <f t="shared" ref="AH109:AH112" si="109">Q109/P109</f>
        <v>50</v>
      </c>
      <c r="AI109" s="204">
        <f t="shared" ref="AI109:AI112" si="110">R109/P109</f>
        <v>3.8235294117647061</v>
      </c>
      <c r="AJ109" s="204">
        <f t="shared" ref="AJ109:AJ112" si="111">R109/Q109</f>
        <v>7.6470588235294124E-2</v>
      </c>
      <c r="AK109" s="210">
        <f t="shared" ref="AK109:AK112" si="112">U109/Q109</f>
        <v>0.11764705882352941</v>
      </c>
    </row>
    <row r="110" spans="1:37" s="105" customFormat="1" ht="15" thickBot="1" x14ac:dyDescent="0.4">
      <c r="A110" s="100" t="s">
        <v>185</v>
      </c>
      <c r="B110" s="24" t="s">
        <v>105</v>
      </c>
      <c r="C110" s="24" t="s">
        <v>243</v>
      </c>
      <c r="D110" s="24" t="s">
        <v>253</v>
      </c>
      <c r="E110" s="151">
        <v>3</v>
      </c>
      <c r="F110" s="181"/>
      <c r="G110" s="260">
        <v>100</v>
      </c>
      <c r="H110" s="261">
        <f t="shared" ref="H110:H112" si="113">G110/2</f>
        <v>50</v>
      </c>
      <c r="I110" s="154">
        <v>13.4</v>
      </c>
      <c r="J110" s="155">
        <v>884</v>
      </c>
      <c r="K110" s="155">
        <v>0</v>
      </c>
      <c r="L110" s="155">
        <v>100</v>
      </c>
      <c r="M110" s="155">
        <v>0</v>
      </c>
      <c r="N110" s="155">
        <v>0</v>
      </c>
      <c r="O110" s="155">
        <v>0</v>
      </c>
      <c r="P110" s="115">
        <f t="shared" si="108"/>
        <v>0.67</v>
      </c>
      <c r="Q110" s="116">
        <f t="shared" si="107"/>
        <v>442</v>
      </c>
      <c r="R110" s="116">
        <f t="shared" si="107"/>
        <v>0</v>
      </c>
      <c r="S110" s="116">
        <f t="shared" si="107"/>
        <v>50</v>
      </c>
      <c r="T110" s="116">
        <f t="shared" si="107"/>
        <v>0</v>
      </c>
      <c r="U110" s="116">
        <f t="shared" si="107"/>
        <v>0</v>
      </c>
      <c r="V110" s="117">
        <f t="shared" si="107"/>
        <v>0</v>
      </c>
      <c r="W110" s="103">
        <f>P110/$P$116</f>
        <v>0.15221737549981826</v>
      </c>
      <c r="X110" s="103">
        <f>Q110/$Q$116</f>
        <v>0.30779944289693595</v>
      </c>
      <c r="Y110" s="103">
        <f>R110/$R$116</f>
        <v>0</v>
      </c>
      <c r="Z110" s="103">
        <f>S110/$S$116</f>
        <v>0.50075112669003508</v>
      </c>
      <c r="AA110" s="103">
        <f>T110/$T$116</f>
        <v>0</v>
      </c>
      <c r="AB110" s="103">
        <f>U110/$U$116</f>
        <v>0</v>
      </c>
      <c r="AC110" s="110">
        <f>V110/$V$116</f>
        <v>0</v>
      </c>
      <c r="AD110" s="121" t="s">
        <v>162</v>
      </c>
      <c r="AE110" s="100" t="s">
        <v>72</v>
      </c>
      <c r="AF110" s="100" t="s">
        <v>207</v>
      </c>
      <c r="AG110" s="100"/>
      <c r="AH110" s="209">
        <f t="shared" si="109"/>
        <v>659.70149253731336</v>
      </c>
      <c r="AI110" s="204">
        <f t="shared" si="110"/>
        <v>0</v>
      </c>
      <c r="AJ110" s="204">
        <f t="shared" si="111"/>
        <v>0</v>
      </c>
      <c r="AK110" s="210">
        <f t="shared" si="112"/>
        <v>0</v>
      </c>
    </row>
    <row r="111" spans="1:37" s="151" customFormat="1" x14ac:dyDescent="0.35">
      <c r="A111" s="100" t="s">
        <v>214</v>
      </c>
      <c r="B111" s="24" t="s">
        <v>105</v>
      </c>
      <c r="C111" s="24" t="s">
        <v>243</v>
      </c>
      <c r="D111" s="24" t="s">
        <v>253</v>
      </c>
      <c r="E111" s="53">
        <v>3</v>
      </c>
      <c r="F111" s="181"/>
      <c r="G111" s="260">
        <v>300</v>
      </c>
      <c r="H111" s="261">
        <f t="shared" si="113"/>
        <v>150</v>
      </c>
      <c r="I111" s="154">
        <v>4.2</v>
      </c>
      <c r="J111" s="155">
        <v>20</v>
      </c>
      <c r="K111" s="155">
        <v>1</v>
      </c>
      <c r="L111" s="155">
        <v>0</v>
      </c>
      <c r="M111" s="155">
        <v>0</v>
      </c>
      <c r="N111" s="155">
        <v>3</v>
      </c>
      <c r="O111" s="155">
        <v>2</v>
      </c>
      <c r="P111" s="115">
        <f t="shared" ref="P111" si="114">$H111*I111/1000</f>
        <v>0.63</v>
      </c>
      <c r="Q111" s="116">
        <f t="shared" ref="Q111" si="115">$H111*J111/100</f>
        <v>30</v>
      </c>
      <c r="R111" s="116">
        <f t="shared" ref="R111" si="116">$H111*K111/100</f>
        <v>1.5</v>
      </c>
      <c r="S111" s="116">
        <f t="shared" ref="S111" si="117">$H111*L111/100</f>
        <v>0</v>
      </c>
      <c r="T111" s="116">
        <f t="shared" ref="T111" si="118">$H111*M111/100</f>
        <v>0</v>
      </c>
      <c r="U111" s="116">
        <f t="shared" ref="U111" si="119">$H111*N111/100</f>
        <v>4.5</v>
      </c>
      <c r="V111" s="117">
        <f t="shared" ref="V111" si="120">$H111*O111/100</f>
        <v>3</v>
      </c>
      <c r="W111" s="103">
        <f>P111/$P$116</f>
        <v>0.1431297709923664</v>
      </c>
      <c r="X111" s="103">
        <f>Q111/$Q$116</f>
        <v>2.0891364902506964E-2</v>
      </c>
      <c r="Y111" s="103">
        <f>R111/$R$116</f>
        <v>3.2000000000000001E-2</v>
      </c>
      <c r="Z111" s="103">
        <f>S111/$S$116</f>
        <v>0</v>
      </c>
      <c r="AA111" s="103">
        <f>T111/$T$116</f>
        <v>0</v>
      </c>
      <c r="AB111" s="103">
        <f>U111/$U$116</f>
        <v>0.26777744718833679</v>
      </c>
      <c r="AC111" s="110">
        <f>V111/$V$116</f>
        <v>0.17699115044247787</v>
      </c>
      <c r="AD111" s="121" t="s">
        <v>162</v>
      </c>
      <c r="AE111" s="53" t="s">
        <v>73</v>
      </c>
      <c r="AF111" s="53" t="s">
        <v>97</v>
      </c>
      <c r="AG111" s="47" t="s">
        <v>222</v>
      </c>
      <c r="AH111" s="209">
        <f t="shared" ref="AH111" si="121">Q111/P111</f>
        <v>47.61904761904762</v>
      </c>
      <c r="AI111" s="204">
        <f t="shared" ref="AI111" si="122">R111/P111</f>
        <v>2.3809523809523809</v>
      </c>
      <c r="AJ111" s="204">
        <f t="shared" ref="AJ111" si="123">R111/Q111</f>
        <v>0.05</v>
      </c>
      <c r="AK111" s="210">
        <f t="shared" ref="AK111" si="124">U111/Q111</f>
        <v>0.15</v>
      </c>
    </row>
    <row r="112" spans="1:37" s="100" customFormat="1" x14ac:dyDescent="0.35">
      <c r="A112" s="53" t="s">
        <v>186</v>
      </c>
      <c r="B112" s="24" t="s">
        <v>105</v>
      </c>
      <c r="C112" s="24" t="s">
        <v>244</v>
      </c>
      <c r="D112" s="24" t="s">
        <v>71</v>
      </c>
      <c r="E112" s="151">
        <v>2</v>
      </c>
      <c r="F112" s="181"/>
      <c r="G112" s="260">
        <v>60</v>
      </c>
      <c r="H112" s="261">
        <f t="shared" si="113"/>
        <v>30</v>
      </c>
      <c r="I112" s="154">
        <v>12.72</v>
      </c>
      <c r="J112" s="155">
        <v>670</v>
      </c>
      <c r="K112" s="155">
        <v>25</v>
      </c>
      <c r="L112" s="155">
        <v>62</v>
      </c>
      <c r="M112" s="155">
        <v>1.5</v>
      </c>
      <c r="N112" s="155">
        <v>1.6</v>
      </c>
      <c r="O112" s="155">
        <v>9</v>
      </c>
      <c r="P112" s="115">
        <f t="shared" si="108"/>
        <v>0.38160000000000005</v>
      </c>
      <c r="Q112" s="116">
        <f t="shared" si="107"/>
        <v>201</v>
      </c>
      <c r="R112" s="116">
        <f t="shared" si="107"/>
        <v>7.5</v>
      </c>
      <c r="S112" s="116">
        <f t="shared" si="107"/>
        <v>18.600000000000001</v>
      </c>
      <c r="T112" s="116">
        <f t="shared" si="107"/>
        <v>0.45</v>
      </c>
      <c r="U112" s="116">
        <f t="shared" si="107"/>
        <v>0.48</v>
      </c>
      <c r="V112" s="117">
        <f t="shared" si="107"/>
        <v>2.7</v>
      </c>
      <c r="W112" s="103">
        <f>P112/$P$116</f>
        <v>8.669574700109052E-2</v>
      </c>
      <c r="X112" s="103">
        <f>Q112/$Q$116</f>
        <v>0.13997214484679665</v>
      </c>
      <c r="Y112" s="103">
        <f>R112/$R$116</f>
        <v>0.16</v>
      </c>
      <c r="Z112" s="103">
        <f>S112/$S$116</f>
        <v>0.18627941912869306</v>
      </c>
      <c r="AA112" s="103">
        <f>T112/$T$116</f>
        <v>6.8104426787741201E-3</v>
      </c>
      <c r="AB112" s="103">
        <f>U112/$U$116</f>
        <v>2.8562927700089259E-2</v>
      </c>
      <c r="AC112" s="110">
        <f>V112/$V$116</f>
        <v>0.15929203539823011</v>
      </c>
      <c r="AD112" s="121" t="s">
        <v>254</v>
      </c>
      <c r="AE112" s="100" t="s">
        <v>73</v>
      </c>
      <c r="AF112" s="100" t="s">
        <v>97</v>
      </c>
      <c r="AG112" s="47" t="s">
        <v>187</v>
      </c>
      <c r="AH112" s="209">
        <f t="shared" si="109"/>
        <v>526.72955974842762</v>
      </c>
      <c r="AI112" s="204">
        <f t="shared" si="110"/>
        <v>19.654088050314463</v>
      </c>
      <c r="AJ112" s="204">
        <f t="shared" si="111"/>
        <v>3.7313432835820892E-2</v>
      </c>
      <c r="AK112" s="210">
        <f t="shared" si="112"/>
        <v>2.3880597014925373E-3</v>
      </c>
    </row>
    <row r="113" spans="1:38" s="100" customFormat="1" ht="15" thickBot="1" x14ac:dyDescent="0.4">
      <c r="A113" s="106" t="s">
        <v>201</v>
      </c>
      <c r="B113" s="54" t="s">
        <v>233</v>
      </c>
      <c r="C113" s="54" t="s">
        <v>244</v>
      </c>
      <c r="D113" s="54" t="s">
        <v>71</v>
      </c>
      <c r="E113" s="106">
        <v>1</v>
      </c>
      <c r="F113" s="182"/>
      <c r="G113" s="262">
        <v>200</v>
      </c>
      <c r="H113" s="263">
        <f>G113/2</f>
        <v>100</v>
      </c>
      <c r="I113" s="156">
        <v>11.95</v>
      </c>
      <c r="J113" s="160">
        <v>278</v>
      </c>
      <c r="K113" s="160">
        <v>17</v>
      </c>
      <c r="L113" s="160">
        <v>23</v>
      </c>
      <c r="M113" s="160">
        <v>0</v>
      </c>
      <c r="N113" s="160">
        <v>0.7</v>
      </c>
      <c r="O113" s="160">
        <v>0</v>
      </c>
      <c r="P113" s="118">
        <f t="shared" si="108"/>
        <v>1.1950000000000001</v>
      </c>
      <c r="Q113" s="107">
        <f t="shared" si="107"/>
        <v>278</v>
      </c>
      <c r="R113" s="107">
        <f t="shared" si="107"/>
        <v>17</v>
      </c>
      <c r="S113" s="107">
        <f t="shared" si="107"/>
        <v>23</v>
      </c>
      <c r="T113" s="107">
        <f t="shared" si="107"/>
        <v>0</v>
      </c>
      <c r="U113" s="107">
        <f t="shared" si="107"/>
        <v>0.7</v>
      </c>
      <c r="V113" s="119">
        <f t="shared" si="107"/>
        <v>0</v>
      </c>
      <c r="W113" s="146">
        <f>P113/$P$116</f>
        <v>0.27149218466012359</v>
      </c>
      <c r="X113" s="108">
        <f>Q113/$Q$116</f>
        <v>0.19359331476323119</v>
      </c>
      <c r="Y113" s="108">
        <f>R113/$R$116</f>
        <v>0.36266666666666669</v>
      </c>
      <c r="Z113" s="108">
        <f>S113/$S$116</f>
        <v>0.23034551827741614</v>
      </c>
      <c r="AA113" s="108">
        <f>T113/$T$116</f>
        <v>0</v>
      </c>
      <c r="AB113" s="108">
        <f>U113/$U$116</f>
        <v>4.1654269562630165E-2</v>
      </c>
      <c r="AC113" s="111">
        <f>V113/$V$116</f>
        <v>0</v>
      </c>
      <c r="AD113" s="122" t="s">
        <v>162</v>
      </c>
      <c r="AE113" s="106" t="s">
        <v>73</v>
      </c>
      <c r="AF113" s="106" t="s">
        <v>97</v>
      </c>
      <c r="AG113" s="141" t="s">
        <v>206</v>
      </c>
      <c r="AH113" s="213">
        <f>Q113/P113</f>
        <v>232.63598326359832</v>
      </c>
      <c r="AI113" s="214">
        <f>Y113/W113</f>
        <v>1.3358272803347282</v>
      </c>
      <c r="AJ113" s="214">
        <f>Y113/X113</f>
        <v>1.8733429256594727</v>
      </c>
      <c r="AK113" s="215">
        <f>AB113/X113</f>
        <v>0.21516378090624791</v>
      </c>
    </row>
    <row r="114" spans="1:38" s="100" customFormat="1" ht="15" thickTop="1" x14ac:dyDescent="0.35">
      <c r="A114" s="53"/>
      <c r="B114" s="97"/>
      <c r="C114" s="97"/>
      <c r="D114" s="97"/>
      <c r="E114" s="151"/>
    </row>
    <row r="115" spans="1:38" s="100" customFormat="1" x14ac:dyDescent="0.35">
      <c r="B115" s="97"/>
      <c r="C115" s="97"/>
      <c r="D115" s="97"/>
      <c r="E115" s="151"/>
      <c r="H115" s="176" t="s">
        <v>237</v>
      </c>
      <c r="P115" s="163" t="s">
        <v>7</v>
      </c>
      <c r="Q115" s="164" t="s">
        <v>9</v>
      </c>
      <c r="R115" s="164" t="s">
        <v>55</v>
      </c>
      <c r="S115" s="164" t="s">
        <v>56</v>
      </c>
      <c r="T115" s="164" t="s">
        <v>57</v>
      </c>
      <c r="U115" s="164" t="s">
        <v>58</v>
      </c>
      <c r="V115" s="164" t="s">
        <v>59</v>
      </c>
      <c r="AH115" s="176" t="s">
        <v>256</v>
      </c>
      <c r="AI115" s="176" t="s">
        <v>259</v>
      </c>
      <c r="AJ115" s="176" t="s">
        <v>257</v>
      </c>
      <c r="AK115" s="176" t="s">
        <v>258</v>
      </c>
    </row>
    <row r="116" spans="1:38" s="100" customFormat="1" x14ac:dyDescent="0.35">
      <c r="A116" s="3"/>
      <c r="B116" s="97"/>
      <c r="C116" s="97"/>
      <c r="D116" s="97"/>
      <c r="E116" s="151"/>
      <c r="H116" s="177">
        <f>SUM(H108:H113)</f>
        <v>705</v>
      </c>
      <c r="P116" s="165">
        <f>SUBTOTAL(9, P108:P113)</f>
        <v>4.4016000000000002</v>
      </c>
      <c r="Q116" s="166">
        <f>SUBTOTAL(9, Q108:Q113)</f>
        <v>1436</v>
      </c>
      <c r="R116" s="166">
        <f>SUBTOTAL(9, R108:R113)</f>
        <v>46.875</v>
      </c>
      <c r="S116" s="166">
        <f>SUBTOTAL(9, S108:S113)</f>
        <v>99.85</v>
      </c>
      <c r="T116" s="166">
        <f>SUBTOTAL(9, T108:T113)</f>
        <v>66.075000000000003</v>
      </c>
      <c r="U116" s="166">
        <f>SUBTOTAL(9, U108:U113)</f>
        <v>16.805</v>
      </c>
      <c r="V116" s="166">
        <f>SUBTOTAL(9, V108:V113)</f>
        <v>16.95</v>
      </c>
      <c r="AH116" s="216">
        <f t="shared" ref="AH116" si="125">Q116/P116</f>
        <v>326.24500181752092</v>
      </c>
      <c r="AI116" s="217">
        <f t="shared" ref="AI116" si="126">R116/P116</f>
        <v>10.649536532170119</v>
      </c>
      <c r="AJ116" s="217">
        <f t="shared" ref="AJ116" si="127">R116/Q116</f>
        <v>3.2642757660167131E-2</v>
      </c>
      <c r="AK116" s="217">
        <f t="shared" ref="AK116" si="128">U116/Q116</f>
        <v>1.1702646239554318E-2</v>
      </c>
    </row>
    <row r="117" spans="1:38" s="100" customFormat="1" x14ac:dyDescent="0.35">
      <c r="A117" s="3"/>
      <c r="B117" s="9"/>
      <c r="C117" s="9"/>
      <c r="D117" s="9"/>
      <c r="E117" s="15"/>
      <c r="F117"/>
      <c r="G117"/>
      <c r="H117"/>
      <c r="I117"/>
      <c r="J117"/>
      <c r="K117"/>
      <c r="L117"/>
      <c r="M117"/>
      <c r="N117"/>
      <c r="O117"/>
      <c r="P117"/>
      <c r="Q117"/>
      <c r="R117"/>
      <c r="S117"/>
      <c r="T117"/>
      <c r="U117"/>
      <c r="V117"/>
      <c r="W117"/>
      <c r="X117"/>
      <c r="Y117"/>
      <c r="Z117"/>
      <c r="AA117"/>
      <c r="AB117"/>
      <c r="AC117"/>
      <c r="AD117"/>
      <c r="AE117"/>
      <c r="AF117"/>
      <c r="AG117"/>
      <c r="AH117"/>
      <c r="AI117"/>
      <c r="AJ117"/>
      <c r="AK117"/>
    </row>
    <row r="118" spans="1:38" s="100" customFormat="1" ht="15" thickBot="1" x14ac:dyDescent="0.4">
      <c r="A118" s="3"/>
      <c r="B118" s="9"/>
      <c r="C118" s="9"/>
      <c r="D118" s="9"/>
      <c r="E118" s="15"/>
      <c r="F118"/>
      <c r="G118"/>
      <c r="H118"/>
      <c r="I118"/>
      <c r="J118"/>
      <c r="K118"/>
      <c r="L118"/>
      <c r="M118"/>
      <c r="N118"/>
      <c r="O118"/>
      <c r="P118"/>
      <c r="Q118"/>
      <c r="R118"/>
      <c r="S118"/>
      <c r="T118"/>
      <c r="U118"/>
      <c r="V118"/>
      <c r="W118"/>
      <c r="X118"/>
      <c r="Y118"/>
      <c r="Z118"/>
      <c r="AA118"/>
      <c r="AB118"/>
      <c r="AC118"/>
      <c r="AD118"/>
      <c r="AE118"/>
      <c r="AF118"/>
      <c r="AG118"/>
      <c r="AH118"/>
      <c r="AI118"/>
      <c r="AJ118"/>
      <c r="AK118"/>
    </row>
    <row r="119" spans="1:38" s="106" customFormat="1" ht="15" thickBot="1" x14ac:dyDescent="0.4">
      <c r="A119" s="135" t="s">
        <v>228</v>
      </c>
      <c r="B119" s="191"/>
      <c r="C119" s="191"/>
      <c r="D119" s="191"/>
      <c r="E119" s="23"/>
      <c r="F119" s="23"/>
      <c r="G119" s="187" t="s">
        <v>202</v>
      </c>
      <c r="H119" s="183" t="s">
        <v>54</v>
      </c>
      <c r="I119" s="236" t="s">
        <v>143</v>
      </c>
      <c r="J119" s="237"/>
      <c r="K119" s="237"/>
      <c r="L119" s="237"/>
      <c r="M119" s="237"/>
      <c r="N119" s="237"/>
      <c r="O119" s="238"/>
      <c r="P119" s="239" t="s">
        <v>142</v>
      </c>
      <c r="Q119" s="240"/>
      <c r="R119" s="240"/>
      <c r="S119" s="240"/>
      <c r="T119" s="240"/>
      <c r="U119" s="240"/>
      <c r="V119" s="241"/>
      <c r="W119" s="242" t="s">
        <v>134</v>
      </c>
      <c r="X119" s="243"/>
      <c r="Y119" s="243"/>
      <c r="Z119" s="243"/>
      <c r="AA119" s="243"/>
      <c r="AB119" s="243"/>
      <c r="AC119" s="244"/>
      <c r="AD119" s="23"/>
      <c r="AE119" s="23"/>
      <c r="AF119" s="21"/>
      <c r="AG119" s="22"/>
      <c r="AH119" s="245" t="s">
        <v>264</v>
      </c>
      <c r="AI119" s="246"/>
      <c r="AJ119" s="246"/>
      <c r="AK119" s="247"/>
    </row>
    <row r="120" spans="1:38" s="100" customFormat="1" ht="15.5" thickTop="1" thickBot="1" x14ac:dyDescent="0.4">
      <c r="A120" s="104" t="s">
        <v>53</v>
      </c>
      <c r="B120" s="192" t="s">
        <v>102</v>
      </c>
      <c r="C120" s="192" t="s">
        <v>126</v>
      </c>
      <c r="D120" s="192" t="s">
        <v>252</v>
      </c>
      <c r="E120" s="86" t="s">
        <v>69</v>
      </c>
      <c r="F120" s="86" t="s">
        <v>129</v>
      </c>
      <c r="G120" s="188" t="s">
        <v>144</v>
      </c>
      <c r="H120" s="180" t="s">
        <v>144</v>
      </c>
      <c r="I120" s="71" t="s">
        <v>7</v>
      </c>
      <c r="J120" s="72" t="s">
        <v>9</v>
      </c>
      <c r="K120" s="72" t="s">
        <v>55</v>
      </c>
      <c r="L120" s="72" t="s">
        <v>56</v>
      </c>
      <c r="M120" s="72" t="s">
        <v>57</v>
      </c>
      <c r="N120" s="72" t="s">
        <v>58</v>
      </c>
      <c r="O120" s="73" t="s">
        <v>59</v>
      </c>
      <c r="P120" s="33" t="s">
        <v>7</v>
      </c>
      <c r="Q120" s="34" t="s">
        <v>9</v>
      </c>
      <c r="R120" s="34" t="s">
        <v>55</v>
      </c>
      <c r="S120" s="34" t="s">
        <v>56</v>
      </c>
      <c r="T120" s="34" t="s">
        <v>57</v>
      </c>
      <c r="U120" s="34" t="s">
        <v>58</v>
      </c>
      <c r="V120" s="32" t="s">
        <v>59</v>
      </c>
      <c r="W120" s="72" t="s">
        <v>7</v>
      </c>
      <c r="X120" s="72" t="s">
        <v>9</v>
      </c>
      <c r="Y120" s="72" t="s">
        <v>55</v>
      </c>
      <c r="Z120" s="72" t="s">
        <v>56</v>
      </c>
      <c r="AA120" s="72" t="s">
        <v>57</v>
      </c>
      <c r="AB120" s="72" t="s">
        <v>58</v>
      </c>
      <c r="AC120" s="72" t="s">
        <v>59</v>
      </c>
      <c r="AD120" s="86" t="s">
        <v>65</v>
      </c>
      <c r="AE120" s="193" t="s">
        <v>174</v>
      </c>
      <c r="AF120" s="33" t="s">
        <v>60</v>
      </c>
      <c r="AG120" s="32" t="s">
        <v>61</v>
      </c>
      <c r="AH120" s="201" t="s">
        <v>256</v>
      </c>
      <c r="AI120" s="202" t="s">
        <v>259</v>
      </c>
      <c r="AJ120" s="203" t="s">
        <v>257</v>
      </c>
      <c r="AK120" s="205" t="s">
        <v>258</v>
      </c>
    </row>
    <row r="121" spans="1:38" s="100" customFormat="1" x14ac:dyDescent="0.35">
      <c r="A121" s="100" t="s">
        <v>211</v>
      </c>
      <c r="B121" s="171" t="s">
        <v>103</v>
      </c>
      <c r="C121" s="171" t="s">
        <v>243</v>
      </c>
      <c r="D121" s="171" t="s">
        <v>253</v>
      </c>
      <c r="E121" s="53">
        <v>2</v>
      </c>
      <c r="F121" s="183"/>
      <c r="G121" s="100">
        <v>400</v>
      </c>
      <c r="H121" s="102">
        <f t="shared" ref="H121:H129" si="129">G121/3</f>
        <v>133.33333333333334</v>
      </c>
      <c r="I121" s="154">
        <v>1.25</v>
      </c>
      <c r="J121" s="155">
        <v>35</v>
      </c>
      <c r="K121" s="155">
        <v>0.6</v>
      </c>
      <c r="L121" s="155">
        <v>0.3</v>
      </c>
      <c r="M121" s="155">
        <v>2.6</v>
      </c>
      <c r="N121" s="155">
        <v>3.1</v>
      </c>
      <c r="O121" s="155">
        <v>3.3</v>
      </c>
      <c r="P121" s="112">
        <f t="shared" ref="P121:P129" si="130">$H121*I121/1000</f>
        <v>0.16666666666666669</v>
      </c>
      <c r="Q121" s="113">
        <f t="shared" ref="Q121:V129" si="131">$H121*J121/100</f>
        <v>46.666666666666671</v>
      </c>
      <c r="R121" s="113">
        <f t="shared" si="131"/>
        <v>0.8</v>
      </c>
      <c r="S121" s="113">
        <f t="shared" si="131"/>
        <v>0.4</v>
      </c>
      <c r="T121" s="113">
        <f t="shared" si="131"/>
        <v>3.4666666666666668</v>
      </c>
      <c r="U121" s="113">
        <f t="shared" si="131"/>
        <v>4.1333333333333337</v>
      </c>
      <c r="V121" s="114">
        <f t="shared" si="131"/>
        <v>4.4000000000000004</v>
      </c>
      <c r="W121" s="103">
        <f t="shared" ref="W121:W129" si="132">P121/$P$132</f>
        <v>4.5996044340186747E-2</v>
      </c>
      <c r="X121" s="103">
        <f t="shared" ref="X121:X129" si="133">Q121/$Q$132</f>
        <v>2.9547085391076783E-2</v>
      </c>
      <c r="Y121" s="103">
        <f t="shared" ref="Y121:Y129" si="134">R121/$R$132</f>
        <v>4.0740112035308099E-2</v>
      </c>
      <c r="Z121" s="103">
        <f t="shared" ref="Z121:Z129" si="135">S121/$S$132</f>
        <v>9.7481722177091782E-3</v>
      </c>
      <c r="AA121" s="103">
        <f t="shared" ref="AA121:AA129" si="136">T121/$T$132</f>
        <v>3.1207801950487623E-2</v>
      </c>
      <c r="AB121" s="103">
        <f>U121/$U$132</f>
        <v>0.23551756885090219</v>
      </c>
      <c r="AC121" s="109">
        <f t="shared" ref="AC121:AC129" si="137">V121/$V$132</f>
        <v>0.36174294327212936</v>
      </c>
      <c r="AD121" s="120" t="s">
        <v>162</v>
      </c>
      <c r="AF121" s="100" t="s">
        <v>97</v>
      </c>
      <c r="AG121" s="47" t="s">
        <v>219</v>
      </c>
      <c r="AH121" s="206">
        <f>Q121/P121</f>
        <v>280</v>
      </c>
      <c r="AI121" s="207">
        <f>R121/P121</f>
        <v>4.8</v>
      </c>
      <c r="AJ121" s="207">
        <f>R121/Q121</f>
        <v>1.7142857142857144E-2</v>
      </c>
      <c r="AK121" s="208">
        <f>U121/Q121</f>
        <v>8.8571428571428565E-2</v>
      </c>
      <c r="AL121"/>
    </row>
    <row r="122" spans="1:38" s="100" customFormat="1" x14ac:dyDescent="0.35">
      <c r="A122" s="179" t="s">
        <v>212</v>
      </c>
      <c r="B122" s="24" t="s">
        <v>103</v>
      </c>
      <c r="C122" s="24"/>
      <c r="D122" s="24"/>
      <c r="E122" s="53">
        <v>2</v>
      </c>
      <c r="F122" s="181"/>
      <c r="G122" s="100">
        <v>0</v>
      </c>
      <c r="H122" s="102">
        <f t="shared" si="129"/>
        <v>0</v>
      </c>
      <c r="I122" s="154">
        <v>3</v>
      </c>
      <c r="J122" s="155">
        <v>61</v>
      </c>
      <c r="K122" s="155">
        <v>1.5</v>
      </c>
      <c r="L122" s="155">
        <v>0.3</v>
      </c>
      <c r="M122" s="155">
        <v>8.4499999999999993</v>
      </c>
      <c r="N122" s="155">
        <v>3.9</v>
      </c>
      <c r="O122" s="155">
        <v>1.8</v>
      </c>
      <c r="P122" s="115">
        <f t="shared" si="130"/>
        <v>0</v>
      </c>
      <c r="Q122" s="116">
        <f t="shared" si="131"/>
        <v>0</v>
      </c>
      <c r="R122" s="116">
        <f t="shared" si="131"/>
        <v>0</v>
      </c>
      <c r="S122" s="116">
        <f t="shared" si="131"/>
        <v>0</v>
      </c>
      <c r="T122" s="116">
        <f t="shared" si="131"/>
        <v>0</v>
      </c>
      <c r="U122" s="116">
        <f t="shared" si="131"/>
        <v>0</v>
      </c>
      <c r="V122" s="117">
        <f t="shared" si="131"/>
        <v>0</v>
      </c>
      <c r="W122" s="103">
        <f t="shared" si="132"/>
        <v>0</v>
      </c>
      <c r="X122" s="103">
        <f t="shared" si="133"/>
        <v>0</v>
      </c>
      <c r="Y122" s="103">
        <f t="shared" si="134"/>
        <v>0</v>
      </c>
      <c r="Z122" s="103">
        <f t="shared" si="135"/>
        <v>0</v>
      </c>
      <c r="AA122" s="103">
        <f t="shared" si="136"/>
        <v>0</v>
      </c>
      <c r="AB122" s="103">
        <f>U122/'v5'!$X$77</f>
        <v>0</v>
      </c>
      <c r="AC122" s="110">
        <f t="shared" si="137"/>
        <v>0</v>
      </c>
      <c r="AD122" s="121" t="s">
        <v>162</v>
      </c>
      <c r="AF122" s="100" t="s">
        <v>97</v>
      </c>
      <c r="AG122" s="47" t="s">
        <v>220</v>
      </c>
      <c r="AH122" s="209" t="e">
        <f t="shared" ref="AH122:AH129" si="138">Q122/P122</f>
        <v>#DIV/0!</v>
      </c>
      <c r="AI122" s="204" t="e">
        <f t="shared" ref="AI122:AI129" si="139">R122/P122</f>
        <v>#DIV/0!</v>
      </c>
      <c r="AJ122" s="204" t="e">
        <f t="shared" ref="AJ122:AJ129" si="140">R122/Q122</f>
        <v>#DIV/0!</v>
      </c>
      <c r="AK122" s="210" t="e">
        <f t="shared" ref="AK122:AK129" si="141">U122/Q122</f>
        <v>#DIV/0!</v>
      </c>
      <c r="AL122"/>
    </row>
    <row r="123" spans="1:38" x14ac:dyDescent="0.35">
      <c r="A123" s="100" t="s">
        <v>213</v>
      </c>
      <c r="B123" s="24" t="s">
        <v>103</v>
      </c>
      <c r="C123" s="24" t="s">
        <v>244</v>
      </c>
      <c r="D123" s="24" t="s">
        <v>253</v>
      </c>
      <c r="E123" s="53">
        <v>2</v>
      </c>
      <c r="F123" s="181"/>
      <c r="G123" s="100">
        <v>100</v>
      </c>
      <c r="H123" s="102">
        <f t="shared" si="129"/>
        <v>33.333333333333336</v>
      </c>
      <c r="I123" s="154">
        <v>6.2</v>
      </c>
      <c r="J123" s="155">
        <v>14</v>
      </c>
      <c r="K123" s="155">
        <v>1</v>
      </c>
      <c r="L123" s="155">
        <v>0</v>
      </c>
      <c r="M123" s="155">
        <v>1</v>
      </c>
      <c r="N123" s="155">
        <v>1</v>
      </c>
      <c r="O123" s="155">
        <v>1.1000000000000001</v>
      </c>
      <c r="P123" s="115">
        <f t="shared" si="130"/>
        <v>0.20666666666666669</v>
      </c>
      <c r="Q123" s="116">
        <f t="shared" si="131"/>
        <v>4.666666666666667</v>
      </c>
      <c r="R123" s="116">
        <f t="shared" si="131"/>
        <v>0.33333333333333337</v>
      </c>
      <c r="S123" s="116">
        <f t="shared" si="131"/>
        <v>0</v>
      </c>
      <c r="T123" s="116">
        <f t="shared" si="131"/>
        <v>0.33333333333333337</v>
      </c>
      <c r="U123" s="116">
        <f t="shared" si="131"/>
        <v>0.33333333333333337</v>
      </c>
      <c r="V123" s="117">
        <f t="shared" si="131"/>
        <v>0.3666666666666667</v>
      </c>
      <c r="W123" s="103">
        <f t="shared" si="132"/>
        <v>5.7035094981831562E-2</v>
      </c>
      <c r="X123" s="103">
        <f t="shared" si="133"/>
        <v>2.9547085391076781E-3</v>
      </c>
      <c r="Y123" s="103">
        <f t="shared" si="134"/>
        <v>1.6975046681378374E-2</v>
      </c>
      <c r="Z123" s="103">
        <f t="shared" si="135"/>
        <v>0</v>
      </c>
      <c r="AA123" s="103">
        <f t="shared" si="136"/>
        <v>3.0007501875468873E-3</v>
      </c>
      <c r="AB123" s="103">
        <f>U123/'v5'!$X$77</f>
        <v>4.1645843744794277E-2</v>
      </c>
      <c r="AC123" s="110">
        <f t="shared" si="137"/>
        <v>3.0145245272677448E-2</v>
      </c>
      <c r="AD123" s="121" t="s">
        <v>162</v>
      </c>
      <c r="AE123" s="100"/>
      <c r="AF123" s="100" t="s">
        <v>97</v>
      </c>
      <c r="AG123" s="47" t="s">
        <v>221</v>
      </c>
      <c r="AH123" s="209">
        <f t="shared" si="138"/>
        <v>22.58064516129032</v>
      </c>
      <c r="AI123" s="204">
        <f t="shared" si="139"/>
        <v>1.6129032258064515</v>
      </c>
      <c r="AJ123" s="204">
        <f t="shared" si="140"/>
        <v>7.1428571428571438E-2</v>
      </c>
      <c r="AK123" s="210">
        <f t="shared" si="141"/>
        <v>7.1428571428571438E-2</v>
      </c>
    </row>
    <row r="124" spans="1:38" x14ac:dyDescent="0.35">
      <c r="A124" s="53" t="s">
        <v>214</v>
      </c>
      <c r="B124" s="24" t="s">
        <v>103</v>
      </c>
      <c r="C124" s="24" t="s">
        <v>244</v>
      </c>
      <c r="D124" s="24" t="s">
        <v>253</v>
      </c>
      <c r="E124" s="53">
        <v>2</v>
      </c>
      <c r="F124" s="181"/>
      <c r="G124" s="53">
        <v>250</v>
      </c>
      <c r="H124" s="102">
        <f t="shared" si="129"/>
        <v>83.333333333333329</v>
      </c>
      <c r="I124" s="154">
        <v>4.2</v>
      </c>
      <c r="J124" s="155">
        <v>20</v>
      </c>
      <c r="K124" s="155">
        <v>1</v>
      </c>
      <c r="L124" s="155">
        <v>0</v>
      </c>
      <c r="M124" s="155">
        <v>0</v>
      </c>
      <c r="N124" s="155">
        <v>3</v>
      </c>
      <c r="O124" s="155">
        <v>2</v>
      </c>
      <c r="P124" s="115">
        <f t="shared" si="130"/>
        <v>0.35</v>
      </c>
      <c r="Q124" s="116">
        <f t="shared" si="131"/>
        <v>16.666666666666664</v>
      </c>
      <c r="R124" s="116">
        <f t="shared" si="131"/>
        <v>0.83333333333333326</v>
      </c>
      <c r="S124" s="116">
        <f t="shared" si="131"/>
        <v>0</v>
      </c>
      <c r="T124" s="116">
        <f t="shared" si="131"/>
        <v>0</v>
      </c>
      <c r="U124" s="116">
        <f t="shared" si="131"/>
        <v>2.5</v>
      </c>
      <c r="V124" s="117">
        <f t="shared" si="131"/>
        <v>1.6666666666666665</v>
      </c>
      <c r="W124" s="103">
        <f t="shared" si="132"/>
        <v>9.6591693114392141E-2</v>
      </c>
      <c r="X124" s="103">
        <f t="shared" si="133"/>
        <v>1.0552530496813133E-2</v>
      </c>
      <c r="Y124" s="103">
        <f t="shared" si="134"/>
        <v>4.2437616703445931E-2</v>
      </c>
      <c r="Z124" s="103">
        <f t="shared" si="135"/>
        <v>0</v>
      </c>
      <c r="AA124" s="103">
        <f t="shared" si="136"/>
        <v>0</v>
      </c>
      <c r="AB124" s="103">
        <f>U124/'v5'!$X$77</f>
        <v>0.31234382808595706</v>
      </c>
      <c r="AC124" s="110">
        <f t="shared" si="137"/>
        <v>0.13702384214853383</v>
      </c>
      <c r="AD124" s="121" t="s">
        <v>162</v>
      </c>
      <c r="AE124" s="53"/>
      <c r="AF124" s="100" t="s">
        <v>97</v>
      </c>
      <c r="AG124" s="47" t="s">
        <v>222</v>
      </c>
      <c r="AH124" s="209">
        <f t="shared" si="138"/>
        <v>47.619047619047613</v>
      </c>
      <c r="AI124" s="204">
        <f t="shared" si="139"/>
        <v>2.3809523809523809</v>
      </c>
      <c r="AJ124" s="204">
        <f t="shared" si="140"/>
        <v>0.05</v>
      </c>
      <c r="AK124" s="210">
        <f t="shared" si="141"/>
        <v>0.15000000000000002</v>
      </c>
    </row>
    <row r="125" spans="1:38" x14ac:dyDescent="0.35">
      <c r="A125" s="53" t="s">
        <v>215</v>
      </c>
      <c r="B125" s="24" t="s">
        <v>233</v>
      </c>
      <c r="C125" s="24" t="s">
        <v>243</v>
      </c>
      <c r="D125" s="24" t="s">
        <v>253</v>
      </c>
      <c r="E125" s="53">
        <v>2</v>
      </c>
      <c r="F125" s="181"/>
      <c r="G125" s="53">
        <v>400</v>
      </c>
      <c r="H125" s="102">
        <f t="shared" si="129"/>
        <v>133.33333333333334</v>
      </c>
      <c r="I125" s="154">
        <v>5</v>
      </c>
      <c r="J125" s="155">
        <v>18</v>
      </c>
      <c r="K125" s="155">
        <v>2.2999999999999998</v>
      </c>
      <c r="L125" s="155">
        <v>0.5</v>
      </c>
      <c r="M125" s="155">
        <v>0.2</v>
      </c>
      <c r="N125" s="155">
        <v>0.2</v>
      </c>
      <c r="O125" s="155">
        <v>1.5</v>
      </c>
      <c r="P125" s="115">
        <f t="shared" si="130"/>
        <v>0.66666666666666674</v>
      </c>
      <c r="Q125" s="116">
        <f t="shared" si="131"/>
        <v>24</v>
      </c>
      <c r="R125" s="116">
        <f t="shared" si="131"/>
        <v>3.0666666666666669</v>
      </c>
      <c r="S125" s="116">
        <f t="shared" si="131"/>
        <v>0.66666666666666674</v>
      </c>
      <c r="T125" s="116">
        <f t="shared" si="131"/>
        <v>0.26666666666666672</v>
      </c>
      <c r="U125" s="116">
        <f t="shared" si="131"/>
        <v>0.26666666666666672</v>
      </c>
      <c r="V125" s="117">
        <f t="shared" si="131"/>
        <v>2</v>
      </c>
      <c r="W125" s="103">
        <f t="shared" si="132"/>
        <v>0.18398417736074699</v>
      </c>
      <c r="X125" s="103">
        <f t="shared" si="133"/>
        <v>1.5195643915410915E-2</v>
      </c>
      <c r="Y125" s="103">
        <f t="shared" si="134"/>
        <v>0.15617042946868104</v>
      </c>
      <c r="Z125" s="103">
        <f t="shared" si="135"/>
        <v>1.6246953696181964E-2</v>
      </c>
      <c r="AA125" s="103">
        <f t="shared" si="136"/>
        <v>2.4006001500375099E-3</v>
      </c>
      <c r="AB125" s="103">
        <f>U125/'v5'!$X$77</f>
        <v>3.3316674995835426E-2</v>
      </c>
      <c r="AC125" s="110">
        <f t="shared" si="137"/>
        <v>0.1644286105782406</v>
      </c>
      <c r="AD125" s="121" t="s">
        <v>162</v>
      </c>
      <c r="AE125" s="53"/>
      <c r="AF125" s="100" t="s">
        <v>97</v>
      </c>
      <c r="AG125" s="47" t="s">
        <v>223</v>
      </c>
      <c r="AH125" s="209">
        <f t="shared" si="138"/>
        <v>35.999999999999993</v>
      </c>
      <c r="AI125" s="204">
        <f t="shared" si="139"/>
        <v>4.5999999999999996</v>
      </c>
      <c r="AJ125" s="204">
        <f t="shared" si="140"/>
        <v>0.1277777777777778</v>
      </c>
      <c r="AK125" s="210">
        <f t="shared" si="141"/>
        <v>1.1111111111111113E-2</v>
      </c>
    </row>
    <row r="126" spans="1:38" x14ac:dyDescent="0.35">
      <c r="A126" s="53" t="s">
        <v>216</v>
      </c>
      <c r="B126" s="24" t="s">
        <v>103</v>
      </c>
      <c r="C126" s="24" t="s">
        <v>243</v>
      </c>
      <c r="D126" s="24" t="s">
        <v>248</v>
      </c>
      <c r="E126" s="53">
        <v>3</v>
      </c>
      <c r="F126" s="181"/>
      <c r="G126" s="53">
        <v>40</v>
      </c>
      <c r="H126" s="102">
        <f t="shared" si="129"/>
        <v>13.333333333333334</v>
      </c>
      <c r="I126" s="154">
        <v>9.1999999999999993</v>
      </c>
      <c r="J126" s="155">
        <v>158</v>
      </c>
      <c r="K126" s="155">
        <v>6.4</v>
      </c>
      <c r="L126" s="155">
        <v>0.5</v>
      </c>
      <c r="M126" s="155">
        <v>30</v>
      </c>
      <c r="N126" s="155">
        <v>1</v>
      </c>
      <c r="O126" s="155">
        <v>2.1</v>
      </c>
      <c r="P126" s="115">
        <f t="shared" si="130"/>
        <v>0.12266666666666666</v>
      </c>
      <c r="Q126" s="116">
        <f t="shared" si="131"/>
        <v>21.06666666666667</v>
      </c>
      <c r="R126" s="116">
        <f t="shared" si="131"/>
        <v>0.85333333333333339</v>
      </c>
      <c r="S126" s="116">
        <f t="shared" si="131"/>
        <v>6.6666666666666666E-2</v>
      </c>
      <c r="T126" s="116">
        <f t="shared" si="131"/>
        <v>4</v>
      </c>
      <c r="U126" s="116">
        <f t="shared" si="131"/>
        <v>0.13333333333333333</v>
      </c>
      <c r="V126" s="117">
        <f t="shared" si="131"/>
        <v>0.28000000000000003</v>
      </c>
      <c r="W126" s="103">
        <f t="shared" si="132"/>
        <v>3.3853088634377436E-2</v>
      </c>
      <c r="X126" s="103">
        <f t="shared" si="133"/>
        <v>1.3338398547971805E-2</v>
      </c>
      <c r="Y126" s="103">
        <f t="shared" si="134"/>
        <v>4.3456119504328643E-2</v>
      </c>
      <c r="Z126" s="103">
        <f t="shared" si="135"/>
        <v>1.6246953696181963E-3</v>
      </c>
      <c r="AA126" s="103">
        <f t="shared" si="136"/>
        <v>3.6009002250562645E-2</v>
      </c>
      <c r="AB126" s="103">
        <f>U126/'v5'!$X$77</f>
        <v>1.6658337497917709E-2</v>
      </c>
      <c r="AC126" s="110">
        <f t="shared" si="137"/>
        <v>2.3020005480953686E-2</v>
      </c>
      <c r="AD126" s="121" t="s">
        <v>162</v>
      </c>
      <c r="AE126" s="53"/>
      <c r="AF126" s="100" t="s">
        <v>97</v>
      </c>
      <c r="AG126" s="47" t="s">
        <v>224</v>
      </c>
      <c r="AH126" s="209">
        <f t="shared" si="138"/>
        <v>171.73913043478265</v>
      </c>
      <c r="AI126" s="204">
        <f t="shared" si="139"/>
        <v>6.9565217391304355</v>
      </c>
      <c r="AJ126" s="204">
        <f t="shared" si="140"/>
        <v>4.0506329113924044E-2</v>
      </c>
      <c r="AK126" s="210">
        <f t="shared" si="141"/>
        <v>6.3291139240506319E-3</v>
      </c>
    </row>
    <row r="127" spans="1:38" x14ac:dyDescent="0.35">
      <c r="A127" s="53" t="s">
        <v>217</v>
      </c>
      <c r="B127" s="24" t="s">
        <v>105</v>
      </c>
      <c r="C127" s="24" t="s">
        <v>243</v>
      </c>
      <c r="D127" s="24" t="s">
        <v>71</v>
      </c>
      <c r="E127" s="53">
        <v>1</v>
      </c>
      <c r="F127" s="181"/>
      <c r="G127" s="100">
        <v>400</v>
      </c>
      <c r="H127" s="102">
        <f t="shared" si="129"/>
        <v>133.33333333333334</v>
      </c>
      <c r="I127" s="154">
        <v>5</v>
      </c>
      <c r="J127" s="155">
        <v>26</v>
      </c>
      <c r="K127" s="155">
        <v>1.2</v>
      </c>
      <c r="L127" s="155">
        <v>0.2</v>
      </c>
      <c r="M127" s="155">
        <v>1.1000000000000001</v>
      </c>
      <c r="N127" s="155">
        <v>2.8</v>
      </c>
      <c r="O127" s="155">
        <v>0</v>
      </c>
      <c r="P127" s="115">
        <f t="shared" si="130"/>
        <v>0.66666666666666674</v>
      </c>
      <c r="Q127" s="116">
        <f t="shared" si="131"/>
        <v>34.666666666666671</v>
      </c>
      <c r="R127" s="116">
        <f t="shared" si="131"/>
        <v>1.6</v>
      </c>
      <c r="S127" s="116">
        <f t="shared" si="131"/>
        <v>0.26666666666666672</v>
      </c>
      <c r="T127" s="116">
        <f t="shared" si="131"/>
        <v>1.4666666666666668</v>
      </c>
      <c r="U127" s="116">
        <f t="shared" si="131"/>
        <v>3.7333333333333329</v>
      </c>
      <c r="V127" s="117">
        <f t="shared" si="131"/>
        <v>0</v>
      </c>
      <c r="W127" s="103">
        <f t="shared" si="132"/>
        <v>0.18398417736074699</v>
      </c>
      <c r="X127" s="103">
        <f t="shared" si="133"/>
        <v>2.1949263433371325E-2</v>
      </c>
      <c r="Y127" s="103">
        <f t="shared" si="134"/>
        <v>8.1480224070616197E-2</v>
      </c>
      <c r="Z127" s="103">
        <f t="shared" si="135"/>
        <v>6.4987814784727869E-3</v>
      </c>
      <c r="AA127" s="103">
        <f t="shared" si="136"/>
        <v>1.3203300825206304E-2</v>
      </c>
      <c r="AB127" s="103">
        <f>U127/'v5'!$X$77</f>
        <v>0.46643344994169578</v>
      </c>
      <c r="AC127" s="110">
        <f t="shared" si="137"/>
        <v>0</v>
      </c>
      <c r="AD127" s="121" t="s">
        <v>162</v>
      </c>
      <c r="AE127" s="100"/>
      <c r="AF127" s="100" t="s">
        <v>97</v>
      </c>
      <c r="AG127" s="47" t="s">
        <v>225</v>
      </c>
      <c r="AH127" s="209">
        <f t="shared" si="138"/>
        <v>52</v>
      </c>
      <c r="AI127" s="204">
        <f t="shared" si="139"/>
        <v>2.4</v>
      </c>
      <c r="AJ127" s="204">
        <f t="shared" si="140"/>
        <v>4.6153846153846149E-2</v>
      </c>
      <c r="AK127" s="210">
        <f t="shared" si="141"/>
        <v>0.10769230769230767</v>
      </c>
    </row>
    <row r="128" spans="1:38" x14ac:dyDescent="0.35">
      <c r="A128" s="53" t="s">
        <v>226</v>
      </c>
      <c r="B128" s="24" t="s">
        <v>103</v>
      </c>
      <c r="C128" s="24" t="s">
        <v>243</v>
      </c>
      <c r="D128" s="24" t="s">
        <v>77</v>
      </c>
      <c r="E128" s="53">
        <v>2</v>
      </c>
      <c r="F128" s="181"/>
      <c r="G128" s="100">
        <v>450</v>
      </c>
      <c r="H128" s="102">
        <f t="shared" si="129"/>
        <v>150</v>
      </c>
      <c r="I128" s="154">
        <v>6.65</v>
      </c>
      <c r="J128" s="155">
        <v>758</v>
      </c>
      <c r="K128" s="155">
        <v>8.1</v>
      </c>
      <c r="L128" s="155">
        <v>4.2</v>
      </c>
      <c r="M128" s="155">
        <v>67.7</v>
      </c>
      <c r="N128" s="155">
        <v>4.3</v>
      </c>
      <c r="O128" s="155">
        <v>2.2999999999999998</v>
      </c>
      <c r="P128" s="115">
        <f t="shared" si="130"/>
        <v>0.99750000000000005</v>
      </c>
      <c r="Q128" s="116">
        <f t="shared" si="131"/>
        <v>1137</v>
      </c>
      <c r="R128" s="116">
        <f t="shared" si="131"/>
        <v>12.15</v>
      </c>
      <c r="S128" s="116">
        <f t="shared" si="131"/>
        <v>6.3</v>
      </c>
      <c r="T128" s="116">
        <f t="shared" si="131"/>
        <v>101.55</v>
      </c>
      <c r="U128" s="116">
        <f t="shared" si="131"/>
        <v>6.45</v>
      </c>
      <c r="V128" s="117">
        <f t="shared" si="131"/>
        <v>3.45</v>
      </c>
      <c r="W128" s="103">
        <f t="shared" si="132"/>
        <v>0.27528632537601766</v>
      </c>
      <c r="X128" s="103">
        <f t="shared" si="133"/>
        <v>0.71989363049259203</v>
      </c>
      <c r="Y128" s="103">
        <f t="shared" si="134"/>
        <v>0.61874045153624169</v>
      </c>
      <c r="Z128" s="103">
        <f t="shared" si="135"/>
        <v>0.15353371242891956</v>
      </c>
      <c r="AA128" s="103">
        <f t="shared" si="136"/>
        <v>0.91417854463615911</v>
      </c>
      <c r="AB128" s="103">
        <f>U128/'v5'!$X$77</f>
        <v>0.80584707646176923</v>
      </c>
      <c r="AC128" s="110">
        <f t="shared" si="137"/>
        <v>0.28363935324746503</v>
      </c>
      <c r="AD128" s="121" t="s">
        <v>162</v>
      </c>
      <c r="AE128" s="100"/>
      <c r="AF128" s="100" t="s">
        <v>218</v>
      </c>
      <c r="AG128" s="47" t="s">
        <v>227</v>
      </c>
      <c r="AH128" s="209">
        <f t="shared" si="138"/>
        <v>1139.8496240601503</v>
      </c>
      <c r="AI128" s="204">
        <f t="shared" si="139"/>
        <v>12.180451127819548</v>
      </c>
      <c r="AJ128" s="204">
        <f t="shared" si="140"/>
        <v>1.0686015831134566E-2</v>
      </c>
      <c r="AK128" s="210">
        <f t="shared" si="141"/>
        <v>5.6728232189973615E-3</v>
      </c>
    </row>
    <row r="129" spans="1:38" ht="15" thickBot="1" x14ac:dyDescent="0.4">
      <c r="A129" s="106" t="s">
        <v>185</v>
      </c>
      <c r="B129" s="54" t="s">
        <v>105</v>
      </c>
      <c r="C129" s="54" t="s">
        <v>243</v>
      </c>
      <c r="D129" s="54" t="s">
        <v>248</v>
      </c>
      <c r="E129" s="172">
        <v>3</v>
      </c>
      <c r="F129" s="182"/>
      <c r="G129" s="148">
        <v>100</v>
      </c>
      <c r="H129" s="170">
        <f t="shared" si="129"/>
        <v>33.333333333333336</v>
      </c>
      <c r="I129" s="156">
        <v>13.4</v>
      </c>
      <c r="J129" s="160">
        <v>884</v>
      </c>
      <c r="K129" s="160">
        <v>0</v>
      </c>
      <c r="L129" s="160">
        <v>100</v>
      </c>
      <c r="M129" s="160">
        <v>0</v>
      </c>
      <c r="N129" s="160">
        <v>0</v>
      </c>
      <c r="O129" s="160">
        <v>0</v>
      </c>
      <c r="P129" s="118">
        <f t="shared" si="130"/>
        <v>0.44666666666666671</v>
      </c>
      <c r="Q129" s="107">
        <f t="shared" si="131"/>
        <v>294.66666666666669</v>
      </c>
      <c r="R129" s="107">
        <f t="shared" si="131"/>
        <v>0</v>
      </c>
      <c r="S129" s="107">
        <f t="shared" si="131"/>
        <v>33.333333333333336</v>
      </c>
      <c r="T129" s="107">
        <f t="shared" si="131"/>
        <v>0</v>
      </c>
      <c r="U129" s="107">
        <f t="shared" si="131"/>
        <v>0</v>
      </c>
      <c r="V129" s="119">
        <f t="shared" si="131"/>
        <v>0</v>
      </c>
      <c r="W129" s="146">
        <f t="shared" si="132"/>
        <v>0.12326939883170047</v>
      </c>
      <c r="X129" s="108">
        <f t="shared" si="133"/>
        <v>0.18656873918365624</v>
      </c>
      <c r="Y129" s="108">
        <f t="shared" si="134"/>
        <v>0</v>
      </c>
      <c r="Z129" s="108">
        <f t="shared" si="135"/>
        <v>0.81234768480909825</v>
      </c>
      <c r="AA129" s="108">
        <f t="shared" si="136"/>
        <v>0</v>
      </c>
      <c r="AB129" s="108">
        <f>U129/$U$132</f>
        <v>0</v>
      </c>
      <c r="AC129" s="111">
        <f t="shared" si="137"/>
        <v>0</v>
      </c>
      <c r="AD129" s="122" t="s">
        <v>162</v>
      </c>
      <c r="AE129" s="106"/>
      <c r="AF129" s="106" t="s">
        <v>207</v>
      </c>
      <c r="AG129" s="141"/>
      <c r="AH129" s="213">
        <f t="shared" si="138"/>
        <v>659.70149253731336</v>
      </c>
      <c r="AI129" s="214">
        <f t="shared" si="139"/>
        <v>0</v>
      </c>
      <c r="AJ129" s="214">
        <f t="shared" si="140"/>
        <v>0</v>
      </c>
      <c r="AK129" s="215">
        <f t="shared" si="141"/>
        <v>0</v>
      </c>
    </row>
    <row r="130" spans="1:38" ht="15" thickTop="1" x14ac:dyDescent="0.35">
      <c r="A130" s="53"/>
      <c r="B130" s="97"/>
      <c r="C130" s="97"/>
      <c r="D130" s="97"/>
      <c r="E130" s="151"/>
      <c r="F130" s="100"/>
      <c r="G130" s="100"/>
      <c r="H130" s="100"/>
      <c r="I130" s="100"/>
      <c r="J130" s="100"/>
      <c r="K130" s="100"/>
      <c r="L130" s="100"/>
      <c r="M130" s="100"/>
      <c r="N130" s="100"/>
      <c r="O130" s="100"/>
      <c r="P130" s="100"/>
      <c r="Q130" s="100"/>
      <c r="R130" s="100"/>
      <c r="S130" s="100"/>
      <c r="T130" s="100"/>
      <c r="U130" s="100"/>
      <c r="V130" s="100"/>
      <c r="W130" s="100"/>
      <c r="X130" s="100"/>
      <c r="Y130" s="100"/>
      <c r="Z130" s="100"/>
      <c r="AA130" s="100"/>
      <c r="AB130" s="100"/>
      <c r="AC130" s="100"/>
      <c r="AD130" s="100"/>
      <c r="AE130" s="100"/>
      <c r="AF130" s="100"/>
      <c r="AG130" s="100"/>
      <c r="AH130" s="100"/>
      <c r="AI130" s="100"/>
      <c r="AJ130" s="100"/>
      <c r="AK130" s="100"/>
    </row>
    <row r="131" spans="1:38" x14ac:dyDescent="0.35">
      <c r="A131" s="100"/>
      <c r="B131" s="97"/>
      <c r="C131" s="97"/>
      <c r="D131" s="97"/>
      <c r="E131" s="151"/>
      <c r="F131" s="100"/>
      <c r="G131" s="100"/>
      <c r="H131" s="176" t="s">
        <v>237</v>
      </c>
      <c r="I131" s="100"/>
      <c r="J131" s="100"/>
      <c r="K131" s="100"/>
      <c r="L131" s="100"/>
      <c r="M131" s="100"/>
      <c r="N131" s="100"/>
      <c r="O131" s="100"/>
      <c r="P131" s="163" t="s">
        <v>7</v>
      </c>
      <c r="Q131" s="164" t="s">
        <v>9</v>
      </c>
      <c r="R131" s="164" t="s">
        <v>55</v>
      </c>
      <c r="S131" s="164" t="s">
        <v>56</v>
      </c>
      <c r="T131" s="164" t="s">
        <v>57</v>
      </c>
      <c r="U131" s="164" t="s">
        <v>58</v>
      </c>
      <c r="V131" s="164" t="s">
        <v>59</v>
      </c>
      <c r="W131" s="100"/>
      <c r="X131" s="100"/>
      <c r="Y131" s="100"/>
      <c r="Z131" s="100"/>
      <c r="AA131" s="100"/>
      <c r="AB131" s="100"/>
      <c r="AC131" s="100"/>
      <c r="AD131" s="100"/>
      <c r="AE131" s="100"/>
      <c r="AF131" s="100"/>
      <c r="AG131" s="100"/>
      <c r="AH131" s="176" t="s">
        <v>256</v>
      </c>
      <c r="AI131" s="176" t="s">
        <v>259</v>
      </c>
      <c r="AJ131" s="176" t="s">
        <v>257</v>
      </c>
      <c r="AK131" s="176" t="s">
        <v>258</v>
      </c>
    </row>
    <row r="132" spans="1:38" x14ac:dyDescent="0.35">
      <c r="B132" s="97"/>
      <c r="C132" s="97"/>
      <c r="D132" s="97"/>
      <c r="E132" s="151"/>
      <c r="F132" s="100"/>
      <c r="G132" s="100"/>
      <c r="H132" s="177">
        <f>SUM(H121:H129)</f>
        <v>713.33333333333337</v>
      </c>
      <c r="I132" s="100"/>
      <c r="J132" s="100"/>
      <c r="K132" s="100"/>
      <c r="L132" s="100"/>
      <c r="M132" s="100"/>
      <c r="N132" s="100"/>
      <c r="O132" s="100"/>
      <c r="P132" s="165">
        <f t="shared" ref="P132:V132" si="142">SUBTOTAL(9, P121:P129)</f>
        <v>3.6235000000000004</v>
      </c>
      <c r="Q132" s="166">
        <f t="shared" si="142"/>
        <v>1579.4</v>
      </c>
      <c r="R132" s="166">
        <f t="shared" si="142"/>
        <v>19.636666666666667</v>
      </c>
      <c r="S132" s="166">
        <f t="shared" si="142"/>
        <v>41.033333333333339</v>
      </c>
      <c r="T132" s="166">
        <f t="shared" si="142"/>
        <v>111.08333333333333</v>
      </c>
      <c r="U132" s="166">
        <f t="shared" si="142"/>
        <v>17.55</v>
      </c>
      <c r="V132" s="166">
        <f t="shared" si="142"/>
        <v>12.163333333333334</v>
      </c>
      <c r="W132" s="100"/>
      <c r="X132" s="100"/>
      <c r="Y132" s="100"/>
      <c r="Z132" s="100"/>
      <c r="AA132" s="100"/>
      <c r="AB132" s="100"/>
      <c r="AC132" s="100"/>
      <c r="AD132" s="100"/>
      <c r="AE132" s="100"/>
      <c r="AF132" s="100"/>
      <c r="AG132" s="100"/>
      <c r="AH132" s="216">
        <f t="shared" ref="AH132" si="143">Q132/P132</f>
        <v>435.87691458534562</v>
      </c>
      <c r="AI132" s="217">
        <f t="shared" ref="AI132" si="144">R132/P132</f>
        <v>5.4192539441608014</v>
      </c>
      <c r="AJ132" s="217">
        <f t="shared" ref="AJ132" si="145">R132/Q132</f>
        <v>1.2432991431345236E-2</v>
      </c>
      <c r="AK132" s="217">
        <f t="shared" ref="AK132" si="146">U132/Q132</f>
        <v>1.1111814613144231E-2</v>
      </c>
    </row>
    <row r="134" spans="1:38" ht="15" thickBot="1" x14ac:dyDescent="0.4"/>
    <row r="135" spans="1:38" s="106" customFormat="1" ht="15" thickBot="1" x14ac:dyDescent="0.4">
      <c r="A135" s="135" t="s">
        <v>273</v>
      </c>
      <c r="B135" s="191"/>
      <c r="C135" s="191"/>
      <c r="D135" s="191"/>
      <c r="E135" s="23"/>
      <c r="F135" s="23"/>
      <c r="G135" s="187" t="s">
        <v>202</v>
      </c>
      <c r="H135" s="183" t="s">
        <v>54</v>
      </c>
      <c r="I135" s="236" t="s">
        <v>143</v>
      </c>
      <c r="J135" s="237"/>
      <c r="K135" s="237"/>
      <c r="L135" s="237"/>
      <c r="M135" s="237"/>
      <c r="N135" s="237"/>
      <c r="O135" s="238"/>
      <c r="P135" s="239" t="s">
        <v>142</v>
      </c>
      <c r="Q135" s="240"/>
      <c r="R135" s="240"/>
      <c r="S135" s="240"/>
      <c r="T135" s="240"/>
      <c r="U135" s="240"/>
      <c r="V135" s="241"/>
      <c r="W135" s="242" t="s">
        <v>134</v>
      </c>
      <c r="X135" s="243"/>
      <c r="Y135" s="243"/>
      <c r="Z135" s="243"/>
      <c r="AA135" s="243"/>
      <c r="AB135" s="243"/>
      <c r="AC135" s="244"/>
      <c r="AD135" s="23"/>
      <c r="AE135" s="23"/>
      <c r="AF135" s="21"/>
      <c r="AG135" s="22"/>
      <c r="AH135" s="245" t="s">
        <v>264</v>
      </c>
      <c r="AI135" s="246"/>
      <c r="AJ135" s="246"/>
      <c r="AK135" s="247"/>
    </row>
    <row r="136" spans="1:38" s="100" customFormat="1" ht="15.5" thickTop="1" thickBot="1" x14ac:dyDescent="0.4">
      <c r="A136" s="104" t="s">
        <v>53</v>
      </c>
      <c r="B136" s="192" t="s">
        <v>102</v>
      </c>
      <c r="C136" s="192" t="s">
        <v>126</v>
      </c>
      <c r="D136" s="192" t="s">
        <v>252</v>
      </c>
      <c r="E136" s="86" t="s">
        <v>69</v>
      </c>
      <c r="F136" s="86" t="s">
        <v>129</v>
      </c>
      <c r="G136" s="188" t="s">
        <v>144</v>
      </c>
      <c r="H136" s="180" t="s">
        <v>144</v>
      </c>
      <c r="I136" s="71" t="s">
        <v>7</v>
      </c>
      <c r="J136" s="72" t="s">
        <v>9</v>
      </c>
      <c r="K136" s="72" t="s">
        <v>55</v>
      </c>
      <c r="L136" s="72" t="s">
        <v>56</v>
      </c>
      <c r="M136" s="72" t="s">
        <v>57</v>
      </c>
      <c r="N136" s="72" t="s">
        <v>58</v>
      </c>
      <c r="O136" s="73" t="s">
        <v>59</v>
      </c>
      <c r="P136" s="33" t="s">
        <v>7</v>
      </c>
      <c r="Q136" s="34" t="s">
        <v>9</v>
      </c>
      <c r="R136" s="34" t="s">
        <v>55</v>
      </c>
      <c r="S136" s="34" t="s">
        <v>56</v>
      </c>
      <c r="T136" s="34" t="s">
        <v>57</v>
      </c>
      <c r="U136" s="34" t="s">
        <v>58</v>
      </c>
      <c r="V136" s="32" t="s">
        <v>59</v>
      </c>
      <c r="W136" s="72" t="s">
        <v>7</v>
      </c>
      <c r="X136" s="72" t="s">
        <v>9</v>
      </c>
      <c r="Y136" s="72" t="s">
        <v>55</v>
      </c>
      <c r="Z136" s="72" t="s">
        <v>56</v>
      </c>
      <c r="AA136" s="72" t="s">
        <v>57</v>
      </c>
      <c r="AB136" s="72" t="s">
        <v>58</v>
      </c>
      <c r="AC136" s="72" t="s">
        <v>59</v>
      </c>
      <c r="AD136" s="86" t="s">
        <v>65</v>
      </c>
      <c r="AE136" s="193" t="s">
        <v>174</v>
      </c>
      <c r="AF136" s="33" t="s">
        <v>60</v>
      </c>
      <c r="AG136" s="32" t="s">
        <v>61</v>
      </c>
      <c r="AH136" s="201" t="s">
        <v>256</v>
      </c>
      <c r="AI136" s="202" t="s">
        <v>259</v>
      </c>
      <c r="AJ136" s="203" t="s">
        <v>257</v>
      </c>
      <c r="AK136" s="205" t="s">
        <v>258</v>
      </c>
    </row>
    <row r="137" spans="1:38" s="100" customFormat="1" x14ac:dyDescent="0.35">
      <c r="A137" s="100" t="s">
        <v>211</v>
      </c>
      <c r="B137" s="171" t="s">
        <v>103</v>
      </c>
      <c r="C137" s="171" t="s">
        <v>243</v>
      </c>
      <c r="D137" s="171" t="s">
        <v>253</v>
      </c>
      <c r="E137" s="53">
        <v>2</v>
      </c>
      <c r="F137" s="183"/>
      <c r="G137" s="100">
        <v>400</v>
      </c>
      <c r="H137" s="102">
        <f t="shared" ref="H137:H143" si="147">G137/3</f>
        <v>133.33333333333334</v>
      </c>
      <c r="I137" s="154">
        <v>1.25</v>
      </c>
      <c r="J137" s="155">
        <v>35</v>
      </c>
      <c r="K137" s="155">
        <v>0.6</v>
      </c>
      <c r="L137" s="155">
        <v>0.3</v>
      </c>
      <c r="M137" s="155">
        <v>2.6</v>
      </c>
      <c r="N137" s="155">
        <v>3.1</v>
      </c>
      <c r="O137" s="155">
        <v>3.3</v>
      </c>
      <c r="P137" s="112">
        <f t="shared" ref="P137:P148" si="148">$H137*I137/1000</f>
        <v>0.16666666666666669</v>
      </c>
      <c r="Q137" s="113">
        <f t="shared" ref="Q137:V148" si="149">$H137*J137/100</f>
        <v>46.666666666666671</v>
      </c>
      <c r="R137" s="113">
        <f t="shared" si="149"/>
        <v>0.8</v>
      </c>
      <c r="S137" s="113">
        <f t="shared" si="149"/>
        <v>0.4</v>
      </c>
      <c r="T137" s="113">
        <f t="shared" si="149"/>
        <v>3.4666666666666668</v>
      </c>
      <c r="U137" s="113">
        <f t="shared" si="149"/>
        <v>4.1333333333333337</v>
      </c>
      <c r="V137" s="114">
        <f t="shared" si="149"/>
        <v>4.4000000000000004</v>
      </c>
      <c r="W137" s="103">
        <f t="shared" ref="W137:W148" si="150">P137/$P$132</f>
        <v>4.5996044340186747E-2</v>
      </c>
      <c r="X137" s="103">
        <f t="shared" ref="X137:X148" si="151">Q137/$Q$132</f>
        <v>2.9547085391076783E-2</v>
      </c>
      <c r="Y137" s="103">
        <f t="shared" ref="Y137:Y148" si="152">R137/$R$132</f>
        <v>4.0740112035308099E-2</v>
      </c>
      <c r="Z137" s="103">
        <f t="shared" ref="Z137:Z148" si="153">S137/$S$132</f>
        <v>9.7481722177091782E-3</v>
      </c>
      <c r="AA137" s="103">
        <f t="shared" ref="AA137:AA148" si="154">T137/$T$132</f>
        <v>3.1207801950487623E-2</v>
      </c>
      <c r="AB137" s="103">
        <f>U137/$U$132</f>
        <v>0.23551756885090219</v>
      </c>
      <c r="AC137" s="109">
        <f t="shared" ref="AC137:AC148" si="155">V137/$V$132</f>
        <v>0.36174294327212936</v>
      </c>
      <c r="AD137" s="120" t="s">
        <v>162</v>
      </c>
      <c r="AF137" s="100" t="s">
        <v>97</v>
      </c>
      <c r="AG137" s="47" t="s">
        <v>219</v>
      </c>
      <c r="AH137" s="206">
        <f>Q137/P137</f>
        <v>280</v>
      </c>
      <c r="AI137" s="207">
        <f>R137/P137</f>
        <v>4.8</v>
      </c>
      <c r="AJ137" s="207">
        <f>R137/Q137</f>
        <v>1.7142857142857144E-2</v>
      </c>
      <c r="AK137" s="208">
        <f>U137/Q137</f>
        <v>8.8571428571428565E-2</v>
      </c>
      <c r="AL137"/>
    </row>
    <row r="138" spans="1:38" x14ac:dyDescent="0.35">
      <c r="A138" s="100" t="s">
        <v>276</v>
      </c>
      <c r="B138" s="24" t="s">
        <v>103</v>
      </c>
      <c r="C138" s="24" t="s">
        <v>244</v>
      </c>
      <c r="D138" s="24" t="s">
        <v>253</v>
      </c>
      <c r="E138" s="53">
        <v>2</v>
      </c>
      <c r="F138" s="181"/>
      <c r="G138" s="100"/>
      <c r="H138" s="102">
        <f t="shared" si="147"/>
        <v>0</v>
      </c>
      <c r="I138" s="154"/>
      <c r="J138" s="155"/>
      <c r="K138" s="155"/>
      <c r="L138" s="155"/>
      <c r="M138" s="155"/>
      <c r="N138" s="155"/>
      <c r="O138" s="155"/>
      <c r="P138" s="115">
        <f t="shared" si="148"/>
        <v>0</v>
      </c>
      <c r="Q138" s="116">
        <f t="shared" si="149"/>
        <v>0</v>
      </c>
      <c r="R138" s="116">
        <f t="shared" si="149"/>
        <v>0</v>
      </c>
      <c r="S138" s="116">
        <f t="shared" si="149"/>
        <v>0</v>
      </c>
      <c r="T138" s="116">
        <f t="shared" si="149"/>
        <v>0</v>
      </c>
      <c r="U138" s="116">
        <f t="shared" si="149"/>
        <v>0</v>
      </c>
      <c r="V138" s="117">
        <f t="shared" si="149"/>
        <v>0</v>
      </c>
      <c r="W138" s="103">
        <f t="shared" si="150"/>
        <v>0</v>
      </c>
      <c r="X138" s="103">
        <f t="shared" si="151"/>
        <v>0</v>
      </c>
      <c r="Y138" s="103">
        <f t="shared" si="152"/>
        <v>0</v>
      </c>
      <c r="Z138" s="103">
        <f t="shared" si="153"/>
        <v>0</v>
      </c>
      <c r="AA138" s="103">
        <f t="shared" si="154"/>
        <v>0</v>
      </c>
      <c r="AB138" s="103">
        <f>U138/'v5'!$X$77</f>
        <v>0</v>
      </c>
      <c r="AC138" s="110">
        <f t="shared" si="155"/>
        <v>0</v>
      </c>
      <c r="AD138" s="121"/>
      <c r="AE138" s="100"/>
      <c r="AF138" s="100"/>
      <c r="AG138" s="47"/>
      <c r="AH138" s="209"/>
      <c r="AI138" s="204"/>
      <c r="AJ138" s="204"/>
      <c r="AK138" s="210"/>
    </row>
    <row r="139" spans="1:38" x14ac:dyDescent="0.35">
      <c r="A139" s="53" t="s">
        <v>277</v>
      </c>
      <c r="B139" s="24" t="s">
        <v>103</v>
      </c>
      <c r="C139" s="24" t="s">
        <v>244</v>
      </c>
      <c r="D139" s="24" t="s">
        <v>253</v>
      </c>
      <c r="E139" s="53">
        <v>2</v>
      </c>
      <c r="F139" s="181"/>
      <c r="G139" s="53"/>
      <c r="H139" s="102">
        <f t="shared" si="147"/>
        <v>0</v>
      </c>
      <c r="I139" s="154"/>
      <c r="J139" s="155"/>
      <c r="K139" s="155"/>
      <c r="L139" s="155"/>
      <c r="M139" s="155"/>
      <c r="N139" s="155"/>
      <c r="O139" s="155"/>
      <c r="P139" s="115">
        <f t="shared" si="148"/>
        <v>0</v>
      </c>
      <c r="Q139" s="116">
        <f t="shared" si="149"/>
        <v>0</v>
      </c>
      <c r="R139" s="116">
        <f t="shared" si="149"/>
        <v>0</v>
      </c>
      <c r="S139" s="116">
        <f t="shared" si="149"/>
        <v>0</v>
      </c>
      <c r="T139" s="116">
        <f t="shared" si="149"/>
        <v>0</v>
      </c>
      <c r="U139" s="116">
        <f t="shared" si="149"/>
        <v>0</v>
      </c>
      <c r="V139" s="117">
        <f t="shared" si="149"/>
        <v>0</v>
      </c>
      <c r="W139" s="103">
        <f t="shared" si="150"/>
        <v>0</v>
      </c>
      <c r="X139" s="103">
        <f t="shared" si="151"/>
        <v>0</v>
      </c>
      <c r="Y139" s="103">
        <f t="shared" si="152"/>
        <v>0</v>
      </c>
      <c r="Z139" s="103">
        <f t="shared" si="153"/>
        <v>0</v>
      </c>
      <c r="AA139" s="103">
        <f t="shared" si="154"/>
        <v>0</v>
      </c>
      <c r="AB139" s="103">
        <f>U139/'v5'!$X$77</f>
        <v>0</v>
      </c>
      <c r="AC139" s="110">
        <f t="shared" si="155"/>
        <v>0</v>
      </c>
      <c r="AD139" s="121"/>
      <c r="AE139" s="53"/>
      <c r="AF139" s="100"/>
      <c r="AG139" s="47"/>
      <c r="AH139" s="209"/>
      <c r="AI139" s="204"/>
      <c r="AJ139" s="204"/>
      <c r="AK139" s="210"/>
    </row>
    <row r="140" spans="1:38" x14ac:dyDescent="0.35">
      <c r="A140" s="53" t="s">
        <v>278</v>
      </c>
      <c r="B140" s="24" t="s">
        <v>279</v>
      </c>
      <c r="C140" s="24" t="s">
        <v>243</v>
      </c>
      <c r="D140" s="24" t="s">
        <v>253</v>
      </c>
      <c r="E140" s="53">
        <v>2</v>
      </c>
      <c r="F140" s="181"/>
      <c r="G140" s="53"/>
      <c r="H140" s="102">
        <f t="shared" si="147"/>
        <v>0</v>
      </c>
      <c r="I140" s="154"/>
      <c r="J140" s="155"/>
      <c r="K140" s="155"/>
      <c r="L140" s="155"/>
      <c r="M140" s="155"/>
      <c r="N140" s="155"/>
      <c r="O140" s="155"/>
      <c r="P140" s="115">
        <f t="shared" si="148"/>
        <v>0</v>
      </c>
      <c r="Q140" s="116">
        <f t="shared" si="149"/>
        <v>0</v>
      </c>
      <c r="R140" s="116">
        <f t="shared" si="149"/>
        <v>0</v>
      </c>
      <c r="S140" s="116">
        <f t="shared" si="149"/>
        <v>0</v>
      </c>
      <c r="T140" s="116">
        <f t="shared" si="149"/>
        <v>0</v>
      </c>
      <c r="U140" s="116">
        <f t="shared" si="149"/>
        <v>0</v>
      </c>
      <c r="V140" s="117">
        <f t="shared" si="149"/>
        <v>0</v>
      </c>
      <c r="W140" s="103">
        <f t="shared" si="150"/>
        <v>0</v>
      </c>
      <c r="X140" s="103">
        <f t="shared" si="151"/>
        <v>0</v>
      </c>
      <c r="Y140" s="103">
        <f t="shared" si="152"/>
        <v>0</v>
      </c>
      <c r="Z140" s="103">
        <f t="shared" si="153"/>
        <v>0</v>
      </c>
      <c r="AA140" s="103">
        <f t="shared" si="154"/>
        <v>0</v>
      </c>
      <c r="AB140" s="103">
        <f>U140/'v5'!$X$77</f>
        <v>0</v>
      </c>
      <c r="AC140" s="110">
        <f t="shared" si="155"/>
        <v>0</v>
      </c>
      <c r="AD140" s="121"/>
      <c r="AE140" s="53"/>
      <c r="AF140" s="100"/>
      <c r="AG140" s="47"/>
      <c r="AH140" s="209"/>
      <c r="AI140" s="204"/>
      <c r="AJ140" s="204"/>
      <c r="AK140" s="210"/>
    </row>
    <row r="141" spans="1:38" x14ac:dyDescent="0.35">
      <c r="A141" s="53" t="s">
        <v>216</v>
      </c>
      <c r="B141" s="24" t="s">
        <v>103</v>
      </c>
      <c r="C141" s="24" t="s">
        <v>243</v>
      </c>
      <c r="D141" s="24" t="s">
        <v>248</v>
      </c>
      <c r="E141" s="53">
        <v>3</v>
      </c>
      <c r="F141" s="181"/>
      <c r="G141" s="53">
        <v>40</v>
      </c>
      <c r="H141" s="102">
        <f t="shared" si="147"/>
        <v>13.333333333333334</v>
      </c>
      <c r="I141" s="154">
        <v>9.1999999999999993</v>
      </c>
      <c r="J141" s="155">
        <v>158</v>
      </c>
      <c r="K141" s="155">
        <v>6.4</v>
      </c>
      <c r="L141" s="155">
        <v>0.5</v>
      </c>
      <c r="M141" s="155">
        <v>30</v>
      </c>
      <c r="N141" s="155">
        <v>1</v>
      </c>
      <c r="O141" s="155">
        <v>2.1</v>
      </c>
      <c r="P141" s="115">
        <f t="shared" si="148"/>
        <v>0.12266666666666666</v>
      </c>
      <c r="Q141" s="116">
        <f t="shared" si="149"/>
        <v>21.06666666666667</v>
      </c>
      <c r="R141" s="116">
        <f t="shared" si="149"/>
        <v>0.85333333333333339</v>
      </c>
      <c r="S141" s="116">
        <f t="shared" si="149"/>
        <v>6.6666666666666666E-2</v>
      </c>
      <c r="T141" s="116">
        <f t="shared" si="149"/>
        <v>4</v>
      </c>
      <c r="U141" s="116">
        <f t="shared" si="149"/>
        <v>0.13333333333333333</v>
      </c>
      <c r="V141" s="117">
        <f t="shared" si="149"/>
        <v>0.28000000000000003</v>
      </c>
      <c r="W141" s="103">
        <f t="shared" si="150"/>
        <v>3.3853088634377436E-2</v>
      </c>
      <c r="X141" s="103">
        <f t="shared" si="151"/>
        <v>1.3338398547971805E-2</v>
      </c>
      <c r="Y141" s="103">
        <f t="shared" si="152"/>
        <v>4.3456119504328643E-2</v>
      </c>
      <c r="Z141" s="103">
        <f t="shared" si="153"/>
        <v>1.6246953696181963E-3</v>
      </c>
      <c r="AA141" s="103">
        <f t="shared" si="154"/>
        <v>3.6009002250562645E-2</v>
      </c>
      <c r="AB141" s="103">
        <f>U141/'v5'!$X$77</f>
        <v>1.6658337497917709E-2</v>
      </c>
      <c r="AC141" s="110">
        <f t="shared" si="155"/>
        <v>2.3020005480953686E-2</v>
      </c>
      <c r="AD141" s="121" t="s">
        <v>162</v>
      </c>
      <c r="AE141" s="53"/>
      <c r="AF141" s="100" t="s">
        <v>97</v>
      </c>
      <c r="AG141" s="47" t="s">
        <v>224</v>
      </c>
      <c r="AH141" s="209">
        <f t="shared" ref="AH141:AH148" si="156">Q141/P141</f>
        <v>171.73913043478265</v>
      </c>
      <c r="AI141" s="204">
        <f t="shared" ref="AI141:AI148" si="157">R141/P141</f>
        <v>6.9565217391304355</v>
      </c>
      <c r="AJ141" s="204">
        <f t="shared" ref="AJ141:AJ148" si="158">R141/Q141</f>
        <v>4.0506329113924044E-2</v>
      </c>
      <c r="AK141" s="210">
        <f t="shared" ref="AK141:AK148" si="159">U141/Q141</f>
        <v>6.3291139240506319E-3</v>
      </c>
    </row>
    <row r="142" spans="1:38" x14ac:dyDescent="0.35">
      <c r="A142" s="53" t="s">
        <v>217</v>
      </c>
      <c r="B142" s="24" t="s">
        <v>105</v>
      </c>
      <c r="C142" s="24" t="s">
        <v>243</v>
      </c>
      <c r="D142" s="24" t="s">
        <v>71</v>
      </c>
      <c r="E142" s="53">
        <v>1</v>
      </c>
      <c r="F142" s="181"/>
      <c r="G142" s="100">
        <v>400</v>
      </c>
      <c r="H142" s="102">
        <f t="shared" si="147"/>
        <v>133.33333333333334</v>
      </c>
      <c r="I142" s="154">
        <v>5</v>
      </c>
      <c r="J142" s="155">
        <v>26</v>
      </c>
      <c r="K142" s="155">
        <v>1.2</v>
      </c>
      <c r="L142" s="155">
        <v>0.2</v>
      </c>
      <c r="M142" s="155">
        <v>1.1000000000000001</v>
      </c>
      <c r="N142" s="155">
        <v>2.8</v>
      </c>
      <c r="O142" s="155">
        <v>0</v>
      </c>
      <c r="P142" s="115">
        <f t="shared" si="148"/>
        <v>0.66666666666666674</v>
      </c>
      <c r="Q142" s="116">
        <f t="shared" si="149"/>
        <v>34.666666666666671</v>
      </c>
      <c r="R142" s="116">
        <f t="shared" si="149"/>
        <v>1.6</v>
      </c>
      <c r="S142" s="116">
        <f t="shared" si="149"/>
        <v>0.26666666666666672</v>
      </c>
      <c r="T142" s="116">
        <f t="shared" si="149"/>
        <v>1.4666666666666668</v>
      </c>
      <c r="U142" s="116">
        <f t="shared" si="149"/>
        <v>3.7333333333333329</v>
      </c>
      <c r="V142" s="117">
        <f t="shared" si="149"/>
        <v>0</v>
      </c>
      <c r="W142" s="103">
        <f t="shared" si="150"/>
        <v>0.18398417736074699</v>
      </c>
      <c r="X142" s="103">
        <f t="shared" si="151"/>
        <v>2.1949263433371325E-2</v>
      </c>
      <c r="Y142" s="103">
        <f t="shared" si="152"/>
        <v>8.1480224070616197E-2</v>
      </c>
      <c r="Z142" s="103">
        <f t="shared" si="153"/>
        <v>6.4987814784727869E-3</v>
      </c>
      <c r="AA142" s="103">
        <f t="shared" si="154"/>
        <v>1.3203300825206304E-2</v>
      </c>
      <c r="AB142" s="103">
        <f>U142/'v5'!$X$77</f>
        <v>0.46643344994169578</v>
      </c>
      <c r="AC142" s="110">
        <f t="shared" si="155"/>
        <v>0</v>
      </c>
      <c r="AD142" s="121" t="s">
        <v>162</v>
      </c>
      <c r="AE142" s="100"/>
      <c r="AF142" s="100" t="s">
        <v>97</v>
      </c>
      <c r="AG142" s="47" t="s">
        <v>225</v>
      </c>
      <c r="AH142" s="209">
        <f t="shared" si="156"/>
        <v>52</v>
      </c>
      <c r="AI142" s="204">
        <f t="shared" si="157"/>
        <v>2.4</v>
      </c>
      <c r="AJ142" s="204">
        <f t="shared" si="158"/>
        <v>4.6153846153846149E-2</v>
      </c>
      <c r="AK142" s="210">
        <f t="shared" si="159"/>
        <v>0.10769230769230767</v>
      </c>
    </row>
    <row r="143" spans="1:38" x14ac:dyDescent="0.35">
      <c r="A143" s="53" t="s">
        <v>280</v>
      </c>
      <c r="B143" s="24"/>
      <c r="C143" s="24"/>
      <c r="D143" s="24"/>
      <c r="E143" s="53"/>
      <c r="F143" s="181"/>
      <c r="G143" s="100"/>
      <c r="H143" s="102">
        <f t="shared" si="147"/>
        <v>0</v>
      </c>
      <c r="I143" s="154"/>
      <c r="J143" s="155"/>
      <c r="K143" s="155"/>
      <c r="L143" s="155"/>
      <c r="M143" s="155"/>
      <c r="N143" s="155"/>
      <c r="O143" s="155"/>
      <c r="P143" s="115"/>
      <c r="Q143" s="116"/>
      <c r="R143" s="116"/>
      <c r="S143" s="116"/>
      <c r="T143" s="116"/>
      <c r="U143" s="116"/>
      <c r="V143" s="117"/>
      <c r="W143" s="103"/>
      <c r="X143" s="103"/>
      <c r="Y143" s="103"/>
      <c r="Z143" s="103"/>
      <c r="AA143" s="103"/>
      <c r="AB143" s="103"/>
      <c r="AC143" s="110"/>
      <c r="AD143" s="121"/>
      <c r="AE143" s="100"/>
      <c r="AF143" s="100"/>
      <c r="AG143" s="47"/>
      <c r="AH143" s="209"/>
      <c r="AI143" s="204"/>
      <c r="AJ143" s="204"/>
      <c r="AK143" s="210"/>
    </row>
    <row r="144" spans="1:38" x14ac:dyDescent="0.35">
      <c r="A144" s="53" t="s">
        <v>285</v>
      </c>
      <c r="B144" s="24"/>
      <c r="C144" s="24"/>
      <c r="D144" s="24"/>
      <c r="E144" s="53"/>
      <c r="F144" s="181"/>
      <c r="G144" s="100"/>
      <c r="H144" s="102"/>
      <c r="I144" s="154"/>
      <c r="J144" s="155"/>
      <c r="K144" s="155"/>
      <c r="L144" s="155"/>
      <c r="M144" s="155"/>
      <c r="N144" s="155"/>
      <c r="O144" s="155"/>
      <c r="P144" s="115"/>
      <c r="Q144" s="116"/>
      <c r="R144" s="116"/>
      <c r="S144" s="116"/>
      <c r="T144" s="116"/>
      <c r="U144" s="116"/>
      <c r="V144" s="117"/>
      <c r="W144" s="103"/>
      <c r="X144" s="103"/>
      <c r="Y144" s="103"/>
      <c r="Z144" s="103"/>
      <c r="AA144" s="103"/>
      <c r="AB144" s="103"/>
      <c r="AC144" s="110"/>
      <c r="AD144" s="121"/>
      <c r="AE144" s="100"/>
      <c r="AF144" s="100"/>
      <c r="AG144" s="47"/>
      <c r="AH144" s="209"/>
      <c r="AI144" s="204"/>
      <c r="AJ144" s="204"/>
      <c r="AK144" s="210"/>
    </row>
    <row r="145" spans="1:38" x14ac:dyDescent="0.35">
      <c r="A145" s="53" t="s">
        <v>281</v>
      </c>
      <c r="B145" s="24"/>
      <c r="C145" s="24"/>
      <c r="D145" s="24"/>
      <c r="E145" s="53"/>
      <c r="F145" s="181"/>
      <c r="G145" s="100"/>
      <c r="H145" s="102"/>
      <c r="I145" s="154"/>
      <c r="J145" s="155"/>
      <c r="K145" s="155"/>
      <c r="L145" s="155"/>
      <c r="M145" s="155"/>
      <c r="N145" s="155"/>
      <c r="O145" s="155"/>
      <c r="P145" s="115"/>
      <c r="Q145" s="116"/>
      <c r="R145" s="116"/>
      <c r="S145" s="116"/>
      <c r="T145" s="116"/>
      <c r="U145" s="116"/>
      <c r="V145" s="117"/>
      <c r="W145" s="103"/>
      <c r="X145" s="103"/>
      <c r="Y145" s="103"/>
      <c r="Z145" s="103"/>
      <c r="AA145" s="103"/>
      <c r="AB145" s="103"/>
      <c r="AC145" s="110"/>
      <c r="AD145" s="121"/>
      <c r="AE145" s="100"/>
      <c r="AF145" s="100"/>
      <c r="AG145" s="47"/>
      <c r="AH145" s="209"/>
      <c r="AI145" s="204"/>
      <c r="AJ145" s="204"/>
      <c r="AK145" s="210"/>
    </row>
    <row r="146" spans="1:38" x14ac:dyDescent="0.35">
      <c r="A146" s="53" t="s">
        <v>282</v>
      </c>
      <c r="B146" s="24"/>
      <c r="C146" s="24"/>
      <c r="D146" s="24"/>
      <c r="E146" s="53"/>
      <c r="F146" s="181"/>
      <c r="G146" s="100"/>
      <c r="H146" s="102"/>
      <c r="I146" s="154"/>
      <c r="J146" s="155"/>
      <c r="K146" s="155"/>
      <c r="L146" s="155"/>
      <c r="M146" s="155"/>
      <c r="N146" s="155"/>
      <c r="O146" s="155"/>
      <c r="P146" s="115"/>
      <c r="Q146" s="116"/>
      <c r="R146" s="116"/>
      <c r="S146" s="116"/>
      <c r="T146" s="116"/>
      <c r="U146" s="116"/>
      <c r="V146" s="117"/>
      <c r="W146" s="103"/>
      <c r="X146" s="103"/>
      <c r="Y146" s="103"/>
      <c r="Z146" s="103"/>
      <c r="AA146" s="103"/>
      <c r="AB146" s="103"/>
      <c r="AC146" s="110"/>
      <c r="AD146" s="121"/>
      <c r="AE146" s="100"/>
      <c r="AF146" s="100"/>
      <c r="AG146" s="47"/>
      <c r="AH146" s="209"/>
      <c r="AI146" s="204"/>
      <c r="AJ146" s="204"/>
      <c r="AK146" s="210"/>
    </row>
    <row r="147" spans="1:38" x14ac:dyDescent="0.35">
      <c r="A147" s="53" t="s">
        <v>283</v>
      </c>
      <c r="B147" s="24"/>
      <c r="C147" s="24"/>
      <c r="D147" s="24"/>
      <c r="E147" s="53"/>
      <c r="F147" s="181"/>
      <c r="G147" s="100"/>
      <c r="H147" s="102"/>
      <c r="I147" s="154"/>
      <c r="J147" s="155"/>
      <c r="K147" s="155"/>
      <c r="L147" s="155"/>
      <c r="M147" s="155"/>
      <c r="N147" s="155"/>
      <c r="O147" s="155"/>
      <c r="P147" s="115"/>
      <c r="Q147" s="116"/>
      <c r="R147" s="116"/>
      <c r="S147" s="116"/>
      <c r="T147" s="116"/>
      <c r="U147" s="116"/>
      <c r="V147" s="117"/>
      <c r="W147" s="103"/>
      <c r="X147" s="103"/>
      <c r="Y147" s="103"/>
      <c r="Z147" s="103"/>
      <c r="AA147" s="103"/>
      <c r="AB147" s="103"/>
      <c r="AC147" s="110"/>
      <c r="AD147" s="121"/>
      <c r="AE147" s="100"/>
      <c r="AF147" s="100"/>
      <c r="AG147" s="47"/>
      <c r="AH147" s="209"/>
      <c r="AI147" s="204"/>
      <c r="AJ147" s="204"/>
      <c r="AK147" s="210"/>
    </row>
    <row r="148" spans="1:38" ht="15" thickBot="1" x14ac:dyDescent="0.4">
      <c r="A148" s="106" t="s">
        <v>185</v>
      </c>
      <c r="B148" s="54" t="s">
        <v>105</v>
      </c>
      <c r="C148" s="54" t="s">
        <v>243</v>
      </c>
      <c r="D148" s="54" t="s">
        <v>248</v>
      </c>
      <c r="E148" s="172">
        <v>3</v>
      </c>
      <c r="F148" s="182"/>
      <c r="G148" s="148">
        <v>100</v>
      </c>
      <c r="H148" s="170">
        <f>G148/3</f>
        <v>33.333333333333336</v>
      </c>
      <c r="I148" s="156">
        <v>13.4</v>
      </c>
      <c r="J148" s="160">
        <v>884</v>
      </c>
      <c r="K148" s="160">
        <v>0</v>
      </c>
      <c r="L148" s="160">
        <v>100</v>
      </c>
      <c r="M148" s="160">
        <v>0</v>
      </c>
      <c r="N148" s="160">
        <v>0</v>
      </c>
      <c r="O148" s="160">
        <v>0</v>
      </c>
      <c r="P148" s="118">
        <f t="shared" si="148"/>
        <v>0.44666666666666671</v>
      </c>
      <c r="Q148" s="107">
        <f t="shared" si="149"/>
        <v>294.66666666666669</v>
      </c>
      <c r="R148" s="107">
        <f t="shared" si="149"/>
        <v>0</v>
      </c>
      <c r="S148" s="107">
        <f t="shared" si="149"/>
        <v>33.333333333333336</v>
      </c>
      <c r="T148" s="107">
        <f t="shared" si="149"/>
        <v>0</v>
      </c>
      <c r="U148" s="107">
        <f t="shared" si="149"/>
        <v>0</v>
      </c>
      <c r="V148" s="119">
        <f t="shared" si="149"/>
        <v>0</v>
      </c>
      <c r="W148" s="146">
        <f t="shared" si="150"/>
        <v>0.12326939883170047</v>
      </c>
      <c r="X148" s="108">
        <f t="shared" si="151"/>
        <v>0.18656873918365624</v>
      </c>
      <c r="Y148" s="108">
        <f t="shared" si="152"/>
        <v>0</v>
      </c>
      <c r="Z148" s="108">
        <f t="shared" si="153"/>
        <v>0.81234768480909825</v>
      </c>
      <c r="AA148" s="108">
        <f t="shared" si="154"/>
        <v>0</v>
      </c>
      <c r="AB148" s="108">
        <f>U148/$U$132</f>
        <v>0</v>
      </c>
      <c r="AC148" s="111">
        <f t="shared" si="155"/>
        <v>0</v>
      </c>
      <c r="AD148" s="122" t="s">
        <v>162</v>
      </c>
      <c r="AE148" s="106"/>
      <c r="AF148" s="106" t="s">
        <v>207</v>
      </c>
      <c r="AG148" s="141"/>
      <c r="AH148" s="213">
        <f t="shared" si="156"/>
        <v>659.70149253731336</v>
      </c>
      <c r="AI148" s="214">
        <f t="shared" si="157"/>
        <v>0</v>
      </c>
      <c r="AJ148" s="214">
        <f t="shared" si="158"/>
        <v>0</v>
      </c>
      <c r="AK148" s="215">
        <f t="shared" si="159"/>
        <v>0</v>
      </c>
    </row>
    <row r="149" spans="1:38" ht="15" thickTop="1" x14ac:dyDescent="0.35">
      <c r="A149" s="53"/>
      <c r="B149" s="97"/>
      <c r="C149" s="97"/>
      <c r="D149" s="97"/>
      <c r="E149" s="151"/>
      <c r="F149" s="100"/>
      <c r="G149" s="100"/>
      <c r="H149" s="100"/>
      <c r="I149" s="100"/>
      <c r="J149" s="100"/>
      <c r="K149" s="100"/>
      <c r="L149" s="100"/>
      <c r="M149" s="100"/>
      <c r="N149" s="100"/>
      <c r="O149" s="100"/>
      <c r="P149" s="100"/>
      <c r="Q149" s="100"/>
      <c r="R149" s="100"/>
      <c r="S149" s="100"/>
      <c r="T149" s="100"/>
      <c r="U149" s="100"/>
      <c r="V149" s="100"/>
      <c r="W149" s="100"/>
      <c r="X149" s="100"/>
      <c r="Y149" s="100"/>
      <c r="Z149" s="100"/>
      <c r="AA149" s="100"/>
      <c r="AB149" s="100"/>
      <c r="AC149" s="100"/>
      <c r="AD149" s="100"/>
      <c r="AE149" s="100"/>
      <c r="AF149" s="100"/>
      <c r="AG149" s="100"/>
      <c r="AH149" s="100"/>
      <c r="AI149" s="100"/>
      <c r="AJ149" s="100"/>
      <c r="AK149" s="100"/>
    </row>
    <row r="150" spans="1:38" x14ac:dyDescent="0.35">
      <c r="A150" s="100"/>
      <c r="B150" s="97"/>
      <c r="C150" s="97"/>
      <c r="D150" s="97"/>
      <c r="E150" s="151"/>
      <c r="F150" s="100"/>
      <c r="G150" s="100"/>
      <c r="H150" s="176" t="s">
        <v>237</v>
      </c>
      <c r="I150" s="100"/>
      <c r="J150" s="100"/>
      <c r="K150" s="100"/>
      <c r="L150" s="100"/>
      <c r="M150" s="100"/>
      <c r="N150" s="100"/>
      <c r="O150" s="100"/>
      <c r="P150" s="163" t="s">
        <v>7</v>
      </c>
      <c r="Q150" s="164" t="s">
        <v>9</v>
      </c>
      <c r="R150" s="164" t="s">
        <v>55</v>
      </c>
      <c r="S150" s="164" t="s">
        <v>56</v>
      </c>
      <c r="T150" s="164" t="s">
        <v>57</v>
      </c>
      <c r="U150" s="164" t="s">
        <v>58</v>
      </c>
      <c r="V150" s="164" t="s">
        <v>59</v>
      </c>
      <c r="W150" s="100"/>
      <c r="X150" s="100"/>
      <c r="Y150" s="100"/>
      <c r="Z150" s="100"/>
      <c r="AA150" s="100"/>
      <c r="AB150" s="100"/>
      <c r="AC150" s="100"/>
      <c r="AD150" s="100"/>
      <c r="AE150" s="100"/>
      <c r="AF150" s="100"/>
      <c r="AG150" s="100"/>
      <c r="AH150" s="176" t="s">
        <v>256</v>
      </c>
      <c r="AI150" s="176" t="s">
        <v>259</v>
      </c>
      <c r="AJ150" s="176" t="s">
        <v>257</v>
      </c>
      <c r="AK150" s="176" t="s">
        <v>258</v>
      </c>
    </row>
    <row r="151" spans="1:38" x14ac:dyDescent="0.35">
      <c r="B151" s="97"/>
      <c r="C151" s="97"/>
      <c r="D151" s="97"/>
      <c r="E151" s="151"/>
      <c r="F151" s="100"/>
      <c r="G151" s="100"/>
      <c r="H151" s="177">
        <f>SUM(H137:H148)</f>
        <v>313.33333333333331</v>
      </c>
      <c r="I151" s="100"/>
      <c r="J151" s="100"/>
      <c r="K151" s="100"/>
      <c r="L151" s="100"/>
      <c r="M151" s="100"/>
      <c r="N151" s="100"/>
      <c r="O151" s="100"/>
      <c r="P151" s="165">
        <f t="shared" ref="P151:V151" si="160">SUBTOTAL(9, P137:P148)</f>
        <v>1.4026666666666667</v>
      </c>
      <c r="Q151" s="166">
        <f t="shared" si="160"/>
        <v>397.06666666666672</v>
      </c>
      <c r="R151" s="166">
        <f t="shared" si="160"/>
        <v>3.2533333333333334</v>
      </c>
      <c r="S151" s="166">
        <f t="shared" si="160"/>
        <v>34.06666666666667</v>
      </c>
      <c r="T151" s="166">
        <f t="shared" si="160"/>
        <v>8.9333333333333336</v>
      </c>
      <c r="U151" s="166">
        <f t="shared" si="160"/>
        <v>8</v>
      </c>
      <c r="V151" s="166">
        <f t="shared" si="160"/>
        <v>4.6800000000000006</v>
      </c>
      <c r="W151" s="100"/>
      <c r="X151" s="100"/>
      <c r="Y151" s="100"/>
      <c r="Z151" s="100"/>
      <c r="AA151" s="100"/>
      <c r="AB151" s="100"/>
      <c r="AC151" s="100"/>
      <c r="AD151" s="100"/>
      <c r="AE151" s="100"/>
      <c r="AF151" s="100"/>
      <c r="AG151" s="100"/>
      <c r="AH151" s="216">
        <f t="shared" ref="AH151" si="161">Q151/P151</f>
        <v>283.07984790874525</v>
      </c>
      <c r="AI151" s="217">
        <f t="shared" ref="AI151" si="162">R151/P151</f>
        <v>2.3193916349809887</v>
      </c>
      <c r="AJ151" s="217">
        <f t="shared" ref="AJ151" si="163">R151/Q151</f>
        <v>8.1934184016118194E-3</v>
      </c>
      <c r="AK151" s="217">
        <f t="shared" ref="AK151" si="164">U151/Q151</f>
        <v>2.0147750167897917E-2</v>
      </c>
    </row>
    <row r="153" spans="1:38" ht="15" thickBot="1" x14ac:dyDescent="0.4"/>
    <row r="154" spans="1:38" s="106" customFormat="1" ht="15" thickBot="1" x14ac:dyDescent="0.4">
      <c r="A154" s="135" t="s">
        <v>274</v>
      </c>
      <c r="B154" s="191"/>
      <c r="C154" s="191"/>
      <c r="D154" s="191"/>
      <c r="E154" s="23"/>
      <c r="F154" s="23"/>
      <c r="G154" s="187" t="s">
        <v>202</v>
      </c>
      <c r="H154" s="183" t="s">
        <v>54</v>
      </c>
      <c r="I154" s="236" t="s">
        <v>143</v>
      </c>
      <c r="J154" s="237"/>
      <c r="K154" s="237"/>
      <c r="L154" s="237"/>
      <c r="M154" s="237"/>
      <c r="N154" s="237"/>
      <c r="O154" s="238"/>
      <c r="P154" s="239" t="s">
        <v>142</v>
      </c>
      <c r="Q154" s="240"/>
      <c r="R154" s="240"/>
      <c r="S154" s="240"/>
      <c r="T154" s="240"/>
      <c r="U154" s="240"/>
      <c r="V154" s="241"/>
      <c r="W154" s="242" t="s">
        <v>134</v>
      </c>
      <c r="X154" s="243"/>
      <c r="Y154" s="243"/>
      <c r="Z154" s="243"/>
      <c r="AA154" s="243"/>
      <c r="AB154" s="243"/>
      <c r="AC154" s="244"/>
      <c r="AD154" s="23"/>
      <c r="AE154" s="23"/>
      <c r="AF154" s="21"/>
      <c r="AG154" s="22"/>
      <c r="AH154" s="245" t="s">
        <v>264</v>
      </c>
      <c r="AI154" s="246"/>
      <c r="AJ154" s="246"/>
      <c r="AK154" s="247"/>
    </row>
    <row r="155" spans="1:38" s="100" customFormat="1" ht="15.5" thickTop="1" thickBot="1" x14ac:dyDescent="0.4">
      <c r="A155" s="104" t="s">
        <v>53</v>
      </c>
      <c r="B155" s="192" t="s">
        <v>102</v>
      </c>
      <c r="C155" s="192" t="s">
        <v>126</v>
      </c>
      <c r="D155" s="192" t="s">
        <v>252</v>
      </c>
      <c r="E155" s="86" t="s">
        <v>69</v>
      </c>
      <c r="F155" s="86" t="s">
        <v>129</v>
      </c>
      <c r="G155" s="188" t="s">
        <v>144</v>
      </c>
      <c r="H155" s="180" t="s">
        <v>144</v>
      </c>
      <c r="I155" s="71" t="s">
        <v>7</v>
      </c>
      <c r="J155" s="72" t="s">
        <v>9</v>
      </c>
      <c r="K155" s="72" t="s">
        <v>55</v>
      </c>
      <c r="L155" s="72" t="s">
        <v>56</v>
      </c>
      <c r="M155" s="72" t="s">
        <v>57</v>
      </c>
      <c r="N155" s="72" t="s">
        <v>58</v>
      </c>
      <c r="O155" s="73" t="s">
        <v>59</v>
      </c>
      <c r="P155" s="33" t="s">
        <v>7</v>
      </c>
      <c r="Q155" s="34" t="s">
        <v>9</v>
      </c>
      <c r="R155" s="34" t="s">
        <v>55</v>
      </c>
      <c r="S155" s="34" t="s">
        <v>56</v>
      </c>
      <c r="T155" s="34" t="s">
        <v>57</v>
      </c>
      <c r="U155" s="34" t="s">
        <v>58</v>
      </c>
      <c r="V155" s="32" t="s">
        <v>59</v>
      </c>
      <c r="W155" s="72" t="s">
        <v>7</v>
      </c>
      <c r="X155" s="72" t="s">
        <v>9</v>
      </c>
      <c r="Y155" s="72" t="s">
        <v>55</v>
      </c>
      <c r="Z155" s="72" t="s">
        <v>56</v>
      </c>
      <c r="AA155" s="72" t="s">
        <v>57</v>
      </c>
      <c r="AB155" s="72" t="s">
        <v>58</v>
      </c>
      <c r="AC155" s="72" t="s">
        <v>59</v>
      </c>
      <c r="AD155" s="86" t="s">
        <v>65</v>
      </c>
      <c r="AE155" s="193" t="s">
        <v>174</v>
      </c>
      <c r="AF155" s="33" t="s">
        <v>60</v>
      </c>
      <c r="AG155" s="32" t="s">
        <v>61</v>
      </c>
      <c r="AH155" s="201" t="s">
        <v>256</v>
      </c>
      <c r="AI155" s="202" t="s">
        <v>259</v>
      </c>
      <c r="AJ155" s="203" t="s">
        <v>257</v>
      </c>
      <c r="AK155" s="205" t="s">
        <v>258</v>
      </c>
    </row>
    <row r="156" spans="1:38" s="100" customFormat="1" x14ac:dyDescent="0.35">
      <c r="A156" s="100" t="s">
        <v>157</v>
      </c>
      <c r="B156" s="171" t="s">
        <v>103</v>
      </c>
      <c r="C156" s="171" t="s">
        <v>243</v>
      </c>
      <c r="D156" s="171" t="s">
        <v>253</v>
      </c>
      <c r="E156" s="53">
        <v>2</v>
      </c>
      <c r="F156" s="183"/>
      <c r="G156" s="100">
        <v>400</v>
      </c>
      <c r="H156" s="102">
        <f t="shared" ref="H156:H164" si="165">G156/3</f>
        <v>133.33333333333334</v>
      </c>
      <c r="I156" s="154">
        <v>1.25</v>
      </c>
      <c r="J156" s="155">
        <v>35</v>
      </c>
      <c r="K156" s="155">
        <v>0.6</v>
      </c>
      <c r="L156" s="155">
        <v>0.3</v>
      </c>
      <c r="M156" s="155">
        <v>2.6</v>
      </c>
      <c r="N156" s="155">
        <v>3.1</v>
      </c>
      <c r="O156" s="155">
        <v>3.3</v>
      </c>
      <c r="P156" s="112">
        <f t="shared" ref="P156:P164" si="166">$H156*I156/1000</f>
        <v>0.16666666666666669</v>
      </c>
      <c r="Q156" s="113">
        <f t="shared" ref="Q156:V164" si="167">$H156*J156/100</f>
        <v>46.666666666666671</v>
      </c>
      <c r="R156" s="113">
        <f t="shared" si="167"/>
        <v>0.8</v>
      </c>
      <c r="S156" s="113">
        <f t="shared" si="167"/>
        <v>0.4</v>
      </c>
      <c r="T156" s="113">
        <f t="shared" si="167"/>
        <v>3.4666666666666668</v>
      </c>
      <c r="U156" s="113">
        <f t="shared" si="167"/>
        <v>4.1333333333333337</v>
      </c>
      <c r="V156" s="114">
        <f t="shared" si="167"/>
        <v>4.4000000000000004</v>
      </c>
      <c r="W156" s="103">
        <f t="shared" ref="W156:W164" si="168">P156/$P$132</f>
        <v>4.5996044340186747E-2</v>
      </c>
      <c r="X156" s="103">
        <f t="shared" ref="X156:X164" si="169">Q156/$Q$132</f>
        <v>2.9547085391076783E-2</v>
      </c>
      <c r="Y156" s="103">
        <f t="shared" ref="Y156:Y164" si="170">R156/$R$132</f>
        <v>4.0740112035308099E-2</v>
      </c>
      <c r="Z156" s="103">
        <f t="shared" ref="Z156:Z164" si="171">S156/$S$132</f>
        <v>9.7481722177091782E-3</v>
      </c>
      <c r="AA156" s="103">
        <f t="shared" ref="AA156:AA164" si="172">T156/$T$132</f>
        <v>3.1207801950487623E-2</v>
      </c>
      <c r="AB156" s="103">
        <f>U156/$U$132</f>
        <v>0.23551756885090219</v>
      </c>
      <c r="AC156" s="109">
        <f t="shared" ref="AC156:AC164" si="173">V156/$V$132</f>
        <v>0.36174294327212936</v>
      </c>
      <c r="AD156" s="120" t="s">
        <v>162</v>
      </c>
      <c r="AF156" s="100" t="s">
        <v>97</v>
      </c>
      <c r="AG156" s="47" t="s">
        <v>219</v>
      </c>
      <c r="AH156" s="206">
        <f>Q156/P156</f>
        <v>280</v>
      </c>
      <c r="AI156" s="207">
        <f>R156/P156</f>
        <v>4.8</v>
      </c>
      <c r="AJ156" s="207">
        <f>R156/Q156</f>
        <v>1.7142857142857144E-2</v>
      </c>
      <c r="AK156" s="208">
        <f>U156/Q156</f>
        <v>8.8571428571428565E-2</v>
      </c>
      <c r="AL156"/>
    </row>
    <row r="157" spans="1:38" s="100" customFormat="1" x14ac:dyDescent="0.35">
      <c r="A157" s="179" t="s">
        <v>212</v>
      </c>
      <c r="B157" s="24" t="s">
        <v>103</v>
      </c>
      <c r="C157" s="24"/>
      <c r="D157" s="24"/>
      <c r="E157" s="53">
        <v>2</v>
      </c>
      <c r="F157" s="181"/>
      <c r="G157" s="100">
        <v>0</v>
      </c>
      <c r="H157" s="102">
        <f t="shared" si="165"/>
        <v>0</v>
      </c>
      <c r="I157" s="154">
        <v>3</v>
      </c>
      <c r="J157" s="155">
        <v>61</v>
      </c>
      <c r="K157" s="155">
        <v>1.5</v>
      </c>
      <c r="L157" s="155">
        <v>0.3</v>
      </c>
      <c r="M157" s="155">
        <v>8.4499999999999993</v>
      </c>
      <c r="N157" s="155">
        <v>3.9</v>
      </c>
      <c r="O157" s="155">
        <v>1.8</v>
      </c>
      <c r="P157" s="115">
        <f t="shared" si="166"/>
        <v>0</v>
      </c>
      <c r="Q157" s="116">
        <f t="shared" si="167"/>
        <v>0</v>
      </c>
      <c r="R157" s="116">
        <f t="shared" si="167"/>
        <v>0</v>
      </c>
      <c r="S157" s="116">
        <f t="shared" si="167"/>
        <v>0</v>
      </c>
      <c r="T157" s="116">
        <f t="shared" si="167"/>
        <v>0</v>
      </c>
      <c r="U157" s="116">
        <f t="shared" si="167"/>
        <v>0</v>
      </c>
      <c r="V157" s="117">
        <f t="shared" si="167"/>
        <v>0</v>
      </c>
      <c r="W157" s="103">
        <f t="shared" si="168"/>
        <v>0</v>
      </c>
      <c r="X157" s="103">
        <f t="shared" si="169"/>
        <v>0</v>
      </c>
      <c r="Y157" s="103">
        <f t="shared" si="170"/>
        <v>0</v>
      </c>
      <c r="Z157" s="103">
        <f t="shared" si="171"/>
        <v>0</v>
      </c>
      <c r="AA157" s="103">
        <f t="shared" si="172"/>
        <v>0</v>
      </c>
      <c r="AB157" s="103">
        <f>U157/'v5'!$X$77</f>
        <v>0</v>
      </c>
      <c r="AC157" s="110">
        <f t="shared" si="173"/>
        <v>0</v>
      </c>
      <c r="AD157" s="121" t="s">
        <v>162</v>
      </c>
      <c r="AF157" s="100" t="s">
        <v>97</v>
      </c>
      <c r="AG157" s="47" t="s">
        <v>220</v>
      </c>
      <c r="AH157" s="209" t="e">
        <f t="shared" ref="AH157:AH164" si="174">Q157/P157</f>
        <v>#DIV/0!</v>
      </c>
      <c r="AI157" s="204" t="e">
        <f t="shared" ref="AI157:AI164" si="175">R157/P157</f>
        <v>#DIV/0!</v>
      </c>
      <c r="AJ157" s="204" t="e">
        <f t="shared" ref="AJ157:AJ164" si="176">R157/Q157</f>
        <v>#DIV/0!</v>
      </c>
      <c r="AK157" s="210" t="e">
        <f t="shared" ref="AK157:AK164" si="177">U157/Q157</f>
        <v>#DIV/0!</v>
      </c>
      <c r="AL157"/>
    </row>
    <row r="158" spans="1:38" x14ac:dyDescent="0.35">
      <c r="A158" s="100" t="s">
        <v>213</v>
      </c>
      <c r="B158" s="24" t="s">
        <v>103</v>
      </c>
      <c r="C158" s="24" t="s">
        <v>244</v>
      </c>
      <c r="D158" s="24" t="s">
        <v>253</v>
      </c>
      <c r="E158" s="53">
        <v>2</v>
      </c>
      <c r="F158" s="181"/>
      <c r="G158" s="100">
        <v>100</v>
      </c>
      <c r="H158" s="102">
        <f t="shared" si="165"/>
        <v>33.333333333333336</v>
      </c>
      <c r="I158" s="154">
        <v>6.2</v>
      </c>
      <c r="J158" s="155">
        <v>14</v>
      </c>
      <c r="K158" s="155">
        <v>1</v>
      </c>
      <c r="L158" s="155">
        <v>0</v>
      </c>
      <c r="M158" s="155">
        <v>1</v>
      </c>
      <c r="N158" s="155">
        <v>1</v>
      </c>
      <c r="O158" s="155">
        <v>1.1000000000000001</v>
      </c>
      <c r="P158" s="115">
        <f t="shared" si="166"/>
        <v>0.20666666666666669</v>
      </c>
      <c r="Q158" s="116">
        <f t="shared" si="167"/>
        <v>4.666666666666667</v>
      </c>
      <c r="R158" s="116">
        <f t="shared" si="167"/>
        <v>0.33333333333333337</v>
      </c>
      <c r="S158" s="116">
        <f t="shared" si="167"/>
        <v>0</v>
      </c>
      <c r="T158" s="116">
        <f t="shared" si="167"/>
        <v>0.33333333333333337</v>
      </c>
      <c r="U158" s="116">
        <f t="shared" si="167"/>
        <v>0.33333333333333337</v>
      </c>
      <c r="V158" s="117">
        <f t="shared" si="167"/>
        <v>0.3666666666666667</v>
      </c>
      <c r="W158" s="103">
        <f t="shared" si="168"/>
        <v>5.7035094981831562E-2</v>
      </c>
      <c r="X158" s="103">
        <f t="shared" si="169"/>
        <v>2.9547085391076781E-3</v>
      </c>
      <c r="Y158" s="103">
        <f t="shared" si="170"/>
        <v>1.6975046681378374E-2</v>
      </c>
      <c r="Z158" s="103">
        <f t="shared" si="171"/>
        <v>0</v>
      </c>
      <c r="AA158" s="103">
        <f t="shared" si="172"/>
        <v>3.0007501875468873E-3</v>
      </c>
      <c r="AB158" s="103">
        <f>U158/'v5'!$X$77</f>
        <v>4.1645843744794277E-2</v>
      </c>
      <c r="AC158" s="110">
        <f t="shared" si="173"/>
        <v>3.0145245272677448E-2</v>
      </c>
      <c r="AD158" s="121" t="s">
        <v>162</v>
      </c>
      <c r="AE158" s="100"/>
      <c r="AF158" s="100" t="s">
        <v>97</v>
      </c>
      <c r="AG158" s="47" t="s">
        <v>221</v>
      </c>
      <c r="AH158" s="209">
        <f t="shared" si="174"/>
        <v>22.58064516129032</v>
      </c>
      <c r="AI158" s="204">
        <f t="shared" si="175"/>
        <v>1.6129032258064515</v>
      </c>
      <c r="AJ158" s="204">
        <f t="shared" si="176"/>
        <v>7.1428571428571438E-2</v>
      </c>
      <c r="AK158" s="210">
        <f t="shared" si="177"/>
        <v>7.1428571428571438E-2</v>
      </c>
    </row>
    <row r="159" spans="1:38" x14ac:dyDescent="0.35">
      <c r="A159" s="53" t="s">
        <v>214</v>
      </c>
      <c r="B159" s="24" t="s">
        <v>103</v>
      </c>
      <c r="C159" s="24" t="s">
        <v>244</v>
      </c>
      <c r="D159" s="24" t="s">
        <v>253</v>
      </c>
      <c r="E159" s="53">
        <v>2</v>
      </c>
      <c r="F159" s="181"/>
      <c r="G159" s="53">
        <v>250</v>
      </c>
      <c r="H159" s="102">
        <f t="shared" si="165"/>
        <v>83.333333333333329</v>
      </c>
      <c r="I159" s="154">
        <v>4.2</v>
      </c>
      <c r="J159" s="155">
        <v>20</v>
      </c>
      <c r="K159" s="155">
        <v>1</v>
      </c>
      <c r="L159" s="155">
        <v>0</v>
      </c>
      <c r="M159" s="155">
        <v>0</v>
      </c>
      <c r="N159" s="155">
        <v>3</v>
      </c>
      <c r="O159" s="155">
        <v>2</v>
      </c>
      <c r="P159" s="115">
        <f t="shared" si="166"/>
        <v>0.35</v>
      </c>
      <c r="Q159" s="116">
        <f t="shared" si="167"/>
        <v>16.666666666666664</v>
      </c>
      <c r="R159" s="116">
        <f t="shared" si="167"/>
        <v>0.83333333333333326</v>
      </c>
      <c r="S159" s="116">
        <f t="shared" si="167"/>
        <v>0</v>
      </c>
      <c r="T159" s="116">
        <f t="shared" si="167"/>
        <v>0</v>
      </c>
      <c r="U159" s="116">
        <f t="shared" si="167"/>
        <v>2.5</v>
      </c>
      <c r="V159" s="117">
        <f t="shared" si="167"/>
        <v>1.6666666666666665</v>
      </c>
      <c r="W159" s="103">
        <f t="shared" si="168"/>
        <v>9.6591693114392141E-2</v>
      </c>
      <c r="X159" s="103">
        <f t="shared" si="169"/>
        <v>1.0552530496813133E-2</v>
      </c>
      <c r="Y159" s="103">
        <f t="shared" si="170"/>
        <v>4.2437616703445931E-2</v>
      </c>
      <c r="Z159" s="103">
        <f t="shared" si="171"/>
        <v>0</v>
      </c>
      <c r="AA159" s="103">
        <f t="shared" si="172"/>
        <v>0</v>
      </c>
      <c r="AB159" s="103">
        <f>U159/'v5'!$X$77</f>
        <v>0.31234382808595706</v>
      </c>
      <c r="AC159" s="110">
        <f t="shared" si="173"/>
        <v>0.13702384214853383</v>
      </c>
      <c r="AD159" s="121" t="s">
        <v>162</v>
      </c>
      <c r="AE159" s="53"/>
      <c r="AF159" s="100" t="s">
        <v>97</v>
      </c>
      <c r="AG159" s="47" t="s">
        <v>222</v>
      </c>
      <c r="AH159" s="209">
        <f t="shared" si="174"/>
        <v>47.619047619047613</v>
      </c>
      <c r="AI159" s="204">
        <f t="shared" si="175"/>
        <v>2.3809523809523809</v>
      </c>
      <c r="AJ159" s="204">
        <f t="shared" si="176"/>
        <v>0.05</v>
      </c>
      <c r="AK159" s="210">
        <f t="shared" si="177"/>
        <v>0.15000000000000002</v>
      </c>
    </row>
    <row r="160" spans="1:38" x14ac:dyDescent="0.35">
      <c r="A160" s="53" t="s">
        <v>215</v>
      </c>
      <c r="B160" s="24" t="s">
        <v>233</v>
      </c>
      <c r="C160" s="24" t="s">
        <v>243</v>
      </c>
      <c r="D160" s="24" t="s">
        <v>253</v>
      </c>
      <c r="E160" s="53">
        <v>2</v>
      </c>
      <c r="F160" s="181"/>
      <c r="G160" s="53">
        <v>400</v>
      </c>
      <c r="H160" s="102">
        <f t="shared" si="165"/>
        <v>133.33333333333334</v>
      </c>
      <c r="I160" s="154">
        <v>5</v>
      </c>
      <c r="J160" s="155">
        <v>18</v>
      </c>
      <c r="K160" s="155">
        <v>2.2999999999999998</v>
      </c>
      <c r="L160" s="155">
        <v>0.5</v>
      </c>
      <c r="M160" s="155">
        <v>0.2</v>
      </c>
      <c r="N160" s="155">
        <v>0.2</v>
      </c>
      <c r="O160" s="155">
        <v>1.5</v>
      </c>
      <c r="P160" s="115">
        <f t="shared" si="166"/>
        <v>0.66666666666666674</v>
      </c>
      <c r="Q160" s="116">
        <f t="shared" si="167"/>
        <v>24</v>
      </c>
      <c r="R160" s="116">
        <f t="shared" si="167"/>
        <v>3.0666666666666669</v>
      </c>
      <c r="S160" s="116">
        <f t="shared" si="167"/>
        <v>0.66666666666666674</v>
      </c>
      <c r="T160" s="116">
        <f t="shared" si="167"/>
        <v>0.26666666666666672</v>
      </c>
      <c r="U160" s="116">
        <f t="shared" si="167"/>
        <v>0.26666666666666672</v>
      </c>
      <c r="V160" s="117">
        <f t="shared" si="167"/>
        <v>2</v>
      </c>
      <c r="W160" s="103">
        <f t="shared" si="168"/>
        <v>0.18398417736074699</v>
      </c>
      <c r="X160" s="103">
        <f t="shared" si="169"/>
        <v>1.5195643915410915E-2</v>
      </c>
      <c r="Y160" s="103">
        <f t="shared" si="170"/>
        <v>0.15617042946868104</v>
      </c>
      <c r="Z160" s="103">
        <f t="shared" si="171"/>
        <v>1.6246953696181964E-2</v>
      </c>
      <c r="AA160" s="103">
        <f t="shared" si="172"/>
        <v>2.4006001500375099E-3</v>
      </c>
      <c r="AB160" s="103">
        <f>U160/'v5'!$X$77</f>
        <v>3.3316674995835426E-2</v>
      </c>
      <c r="AC160" s="110">
        <f t="shared" si="173"/>
        <v>0.1644286105782406</v>
      </c>
      <c r="AD160" s="121" t="s">
        <v>162</v>
      </c>
      <c r="AE160" s="53"/>
      <c r="AF160" s="100" t="s">
        <v>97</v>
      </c>
      <c r="AG160" s="47" t="s">
        <v>223</v>
      </c>
      <c r="AH160" s="209">
        <f t="shared" si="174"/>
        <v>35.999999999999993</v>
      </c>
      <c r="AI160" s="204">
        <f t="shared" si="175"/>
        <v>4.5999999999999996</v>
      </c>
      <c r="AJ160" s="204">
        <f t="shared" si="176"/>
        <v>0.1277777777777778</v>
      </c>
      <c r="AK160" s="210">
        <f t="shared" si="177"/>
        <v>1.1111111111111113E-2</v>
      </c>
    </row>
    <row r="161" spans="1:38" x14ac:dyDescent="0.35">
      <c r="A161" s="53" t="s">
        <v>216</v>
      </c>
      <c r="B161" s="24" t="s">
        <v>103</v>
      </c>
      <c r="C161" s="24" t="s">
        <v>243</v>
      </c>
      <c r="D161" s="24" t="s">
        <v>248</v>
      </c>
      <c r="E161" s="53">
        <v>3</v>
      </c>
      <c r="F161" s="181"/>
      <c r="G161" s="53">
        <v>40</v>
      </c>
      <c r="H161" s="102">
        <f t="shared" si="165"/>
        <v>13.333333333333334</v>
      </c>
      <c r="I161" s="154">
        <v>9.1999999999999993</v>
      </c>
      <c r="J161" s="155">
        <v>158</v>
      </c>
      <c r="K161" s="155">
        <v>6.4</v>
      </c>
      <c r="L161" s="155">
        <v>0.5</v>
      </c>
      <c r="M161" s="155">
        <v>30</v>
      </c>
      <c r="N161" s="155">
        <v>1</v>
      </c>
      <c r="O161" s="155">
        <v>2.1</v>
      </c>
      <c r="P161" s="115">
        <f t="shared" si="166"/>
        <v>0.12266666666666666</v>
      </c>
      <c r="Q161" s="116">
        <f t="shared" si="167"/>
        <v>21.06666666666667</v>
      </c>
      <c r="R161" s="116">
        <f t="shared" si="167"/>
        <v>0.85333333333333339</v>
      </c>
      <c r="S161" s="116">
        <f t="shared" si="167"/>
        <v>6.6666666666666666E-2</v>
      </c>
      <c r="T161" s="116">
        <f t="shared" si="167"/>
        <v>4</v>
      </c>
      <c r="U161" s="116">
        <f t="shared" si="167"/>
        <v>0.13333333333333333</v>
      </c>
      <c r="V161" s="117">
        <f t="shared" si="167"/>
        <v>0.28000000000000003</v>
      </c>
      <c r="W161" s="103">
        <f t="shared" si="168"/>
        <v>3.3853088634377436E-2</v>
      </c>
      <c r="X161" s="103">
        <f t="shared" si="169"/>
        <v>1.3338398547971805E-2</v>
      </c>
      <c r="Y161" s="103">
        <f t="shared" si="170"/>
        <v>4.3456119504328643E-2</v>
      </c>
      <c r="Z161" s="103">
        <f t="shared" si="171"/>
        <v>1.6246953696181963E-3</v>
      </c>
      <c r="AA161" s="103">
        <f t="shared" si="172"/>
        <v>3.6009002250562645E-2</v>
      </c>
      <c r="AB161" s="103">
        <f>U161/'v5'!$X$77</f>
        <v>1.6658337497917709E-2</v>
      </c>
      <c r="AC161" s="110">
        <f t="shared" si="173"/>
        <v>2.3020005480953686E-2</v>
      </c>
      <c r="AD161" s="121" t="s">
        <v>162</v>
      </c>
      <c r="AE161" s="53"/>
      <c r="AF161" s="100" t="s">
        <v>97</v>
      </c>
      <c r="AG161" s="47" t="s">
        <v>224</v>
      </c>
      <c r="AH161" s="209">
        <f t="shared" si="174"/>
        <v>171.73913043478265</v>
      </c>
      <c r="AI161" s="204">
        <f t="shared" si="175"/>
        <v>6.9565217391304355</v>
      </c>
      <c r="AJ161" s="204">
        <f t="shared" si="176"/>
        <v>4.0506329113924044E-2</v>
      </c>
      <c r="AK161" s="210">
        <f t="shared" si="177"/>
        <v>6.3291139240506319E-3</v>
      </c>
    </row>
    <row r="162" spans="1:38" x14ac:dyDescent="0.35">
      <c r="A162" s="53" t="s">
        <v>217</v>
      </c>
      <c r="B162" s="24" t="s">
        <v>105</v>
      </c>
      <c r="C162" s="24" t="s">
        <v>243</v>
      </c>
      <c r="D162" s="24" t="s">
        <v>71</v>
      </c>
      <c r="E162" s="53">
        <v>1</v>
      </c>
      <c r="F162" s="181"/>
      <c r="G162" s="100">
        <v>400</v>
      </c>
      <c r="H162" s="102">
        <f t="shared" si="165"/>
        <v>133.33333333333334</v>
      </c>
      <c r="I162" s="154">
        <v>5</v>
      </c>
      <c r="J162" s="155">
        <v>26</v>
      </c>
      <c r="K162" s="155">
        <v>1.2</v>
      </c>
      <c r="L162" s="155">
        <v>0.2</v>
      </c>
      <c r="M162" s="155">
        <v>1.1000000000000001</v>
      </c>
      <c r="N162" s="155">
        <v>2.8</v>
      </c>
      <c r="O162" s="155">
        <v>0</v>
      </c>
      <c r="P162" s="115">
        <f t="shared" si="166"/>
        <v>0.66666666666666674</v>
      </c>
      <c r="Q162" s="116">
        <f t="shared" si="167"/>
        <v>34.666666666666671</v>
      </c>
      <c r="R162" s="116">
        <f t="shared" si="167"/>
        <v>1.6</v>
      </c>
      <c r="S162" s="116">
        <f t="shared" si="167"/>
        <v>0.26666666666666672</v>
      </c>
      <c r="T162" s="116">
        <f t="shared" si="167"/>
        <v>1.4666666666666668</v>
      </c>
      <c r="U162" s="116">
        <f t="shared" si="167"/>
        <v>3.7333333333333329</v>
      </c>
      <c r="V162" s="117">
        <f t="shared" si="167"/>
        <v>0</v>
      </c>
      <c r="W162" s="103">
        <f t="shared" si="168"/>
        <v>0.18398417736074699</v>
      </c>
      <c r="X162" s="103">
        <f t="shared" si="169"/>
        <v>2.1949263433371325E-2</v>
      </c>
      <c r="Y162" s="103">
        <f t="shared" si="170"/>
        <v>8.1480224070616197E-2</v>
      </c>
      <c r="Z162" s="103">
        <f t="shared" si="171"/>
        <v>6.4987814784727869E-3</v>
      </c>
      <c r="AA162" s="103">
        <f t="shared" si="172"/>
        <v>1.3203300825206304E-2</v>
      </c>
      <c r="AB162" s="103">
        <f>U162/'v5'!$X$77</f>
        <v>0.46643344994169578</v>
      </c>
      <c r="AC162" s="110">
        <f t="shared" si="173"/>
        <v>0</v>
      </c>
      <c r="AD162" s="121" t="s">
        <v>162</v>
      </c>
      <c r="AE162" s="100"/>
      <c r="AF162" s="100" t="s">
        <v>97</v>
      </c>
      <c r="AG162" s="47" t="s">
        <v>225</v>
      </c>
      <c r="AH162" s="209">
        <f t="shared" si="174"/>
        <v>52</v>
      </c>
      <c r="AI162" s="204">
        <f t="shared" si="175"/>
        <v>2.4</v>
      </c>
      <c r="AJ162" s="204">
        <f t="shared" si="176"/>
        <v>4.6153846153846149E-2</v>
      </c>
      <c r="AK162" s="210">
        <f t="shared" si="177"/>
        <v>0.10769230769230767</v>
      </c>
    </row>
    <row r="163" spans="1:38" x14ac:dyDescent="0.35">
      <c r="A163" s="53" t="s">
        <v>226</v>
      </c>
      <c r="B163" s="24" t="s">
        <v>103</v>
      </c>
      <c r="C163" s="24" t="s">
        <v>243</v>
      </c>
      <c r="D163" s="24" t="s">
        <v>77</v>
      </c>
      <c r="E163" s="53">
        <v>2</v>
      </c>
      <c r="F163" s="181"/>
      <c r="G163" s="100">
        <v>450</v>
      </c>
      <c r="H163" s="102">
        <f t="shared" si="165"/>
        <v>150</v>
      </c>
      <c r="I163" s="154">
        <v>6.65</v>
      </c>
      <c r="J163" s="155">
        <v>758</v>
      </c>
      <c r="K163" s="155">
        <v>8.1</v>
      </c>
      <c r="L163" s="155">
        <v>4.2</v>
      </c>
      <c r="M163" s="155">
        <v>67.7</v>
      </c>
      <c r="N163" s="155">
        <v>4.3</v>
      </c>
      <c r="O163" s="155">
        <v>2.2999999999999998</v>
      </c>
      <c r="P163" s="115">
        <f t="shared" si="166"/>
        <v>0.99750000000000005</v>
      </c>
      <c r="Q163" s="116">
        <f t="shared" si="167"/>
        <v>1137</v>
      </c>
      <c r="R163" s="116">
        <f t="shared" si="167"/>
        <v>12.15</v>
      </c>
      <c r="S163" s="116">
        <f t="shared" si="167"/>
        <v>6.3</v>
      </c>
      <c r="T163" s="116">
        <f t="shared" si="167"/>
        <v>101.55</v>
      </c>
      <c r="U163" s="116">
        <f t="shared" si="167"/>
        <v>6.45</v>
      </c>
      <c r="V163" s="117">
        <f t="shared" si="167"/>
        <v>3.45</v>
      </c>
      <c r="W163" s="103">
        <f t="shared" si="168"/>
        <v>0.27528632537601766</v>
      </c>
      <c r="X163" s="103">
        <f t="shared" si="169"/>
        <v>0.71989363049259203</v>
      </c>
      <c r="Y163" s="103">
        <f t="shared" si="170"/>
        <v>0.61874045153624169</v>
      </c>
      <c r="Z163" s="103">
        <f t="shared" si="171"/>
        <v>0.15353371242891956</v>
      </c>
      <c r="AA163" s="103">
        <f t="shared" si="172"/>
        <v>0.91417854463615911</v>
      </c>
      <c r="AB163" s="103">
        <f>U163/'v5'!$X$77</f>
        <v>0.80584707646176923</v>
      </c>
      <c r="AC163" s="110">
        <f t="shared" si="173"/>
        <v>0.28363935324746503</v>
      </c>
      <c r="AD163" s="121" t="s">
        <v>162</v>
      </c>
      <c r="AE163" s="100"/>
      <c r="AF163" s="100" t="s">
        <v>218</v>
      </c>
      <c r="AG163" s="47" t="s">
        <v>227</v>
      </c>
      <c r="AH163" s="209">
        <f t="shared" si="174"/>
        <v>1139.8496240601503</v>
      </c>
      <c r="AI163" s="204">
        <f t="shared" si="175"/>
        <v>12.180451127819548</v>
      </c>
      <c r="AJ163" s="204">
        <f t="shared" si="176"/>
        <v>1.0686015831134566E-2</v>
      </c>
      <c r="AK163" s="210">
        <f t="shared" si="177"/>
        <v>5.6728232189973615E-3</v>
      </c>
    </row>
    <row r="164" spans="1:38" ht="15" thickBot="1" x14ac:dyDescent="0.4">
      <c r="A164" s="106" t="s">
        <v>185</v>
      </c>
      <c r="B164" s="54" t="s">
        <v>105</v>
      </c>
      <c r="C164" s="54" t="s">
        <v>243</v>
      </c>
      <c r="D164" s="54" t="s">
        <v>248</v>
      </c>
      <c r="E164" s="172">
        <v>3</v>
      </c>
      <c r="F164" s="182"/>
      <c r="G164" s="148">
        <v>100</v>
      </c>
      <c r="H164" s="170">
        <f t="shared" si="165"/>
        <v>33.333333333333336</v>
      </c>
      <c r="I164" s="156">
        <v>13.4</v>
      </c>
      <c r="J164" s="160">
        <v>884</v>
      </c>
      <c r="K164" s="160">
        <v>0</v>
      </c>
      <c r="L164" s="160">
        <v>100</v>
      </c>
      <c r="M164" s="160">
        <v>0</v>
      </c>
      <c r="N164" s="160">
        <v>0</v>
      </c>
      <c r="O164" s="160">
        <v>0</v>
      </c>
      <c r="P164" s="118">
        <f t="shared" si="166"/>
        <v>0.44666666666666671</v>
      </c>
      <c r="Q164" s="107">
        <f t="shared" si="167"/>
        <v>294.66666666666669</v>
      </c>
      <c r="R164" s="107">
        <f t="shared" si="167"/>
        <v>0</v>
      </c>
      <c r="S164" s="107">
        <f t="shared" si="167"/>
        <v>33.333333333333336</v>
      </c>
      <c r="T164" s="107">
        <f t="shared" si="167"/>
        <v>0</v>
      </c>
      <c r="U164" s="107">
        <f t="shared" si="167"/>
        <v>0</v>
      </c>
      <c r="V164" s="119">
        <f t="shared" si="167"/>
        <v>0</v>
      </c>
      <c r="W164" s="146">
        <f t="shared" si="168"/>
        <v>0.12326939883170047</v>
      </c>
      <c r="X164" s="108">
        <f t="shared" si="169"/>
        <v>0.18656873918365624</v>
      </c>
      <c r="Y164" s="108">
        <f t="shared" si="170"/>
        <v>0</v>
      </c>
      <c r="Z164" s="108">
        <f t="shared" si="171"/>
        <v>0.81234768480909825</v>
      </c>
      <c r="AA164" s="108">
        <f t="shared" si="172"/>
        <v>0</v>
      </c>
      <c r="AB164" s="108">
        <f>U164/$U$132</f>
        <v>0</v>
      </c>
      <c r="AC164" s="111">
        <f t="shared" si="173"/>
        <v>0</v>
      </c>
      <c r="AD164" s="122" t="s">
        <v>162</v>
      </c>
      <c r="AE164" s="106"/>
      <c r="AF164" s="106" t="s">
        <v>207</v>
      </c>
      <c r="AG164" s="141"/>
      <c r="AH164" s="213">
        <f t="shared" si="174"/>
        <v>659.70149253731336</v>
      </c>
      <c r="AI164" s="214">
        <f t="shared" si="175"/>
        <v>0</v>
      </c>
      <c r="AJ164" s="214">
        <f t="shared" si="176"/>
        <v>0</v>
      </c>
      <c r="AK164" s="215">
        <f t="shared" si="177"/>
        <v>0</v>
      </c>
    </row>
    <row r="165" spans="1:38" ht="15" thickTop="1" x14ac:dyDescent="0.35">
      <c r="A165" s="53"/>
      <c r="B165" s="97"/>
      <c r="C165" s="97"/>
      <c r="D165" s="97"/>
      <c r="E165" s="151"/>
      <c r="F165" s="100"/>
      <c r="G165" s="100"/>
      <c r="H165" s="100"/>
      <c r="I165" s="100"/>
      <c r="J165" s="100"/>
      <c r="K165" s="100"/>
      <c r="L165" s="100"/>
      <c r="M165" s="100"/>
      <c r="N165" s="100"/>
      <c r="O165" s="100"/>
      <c r="P165" s="100"/>
      <c r="Q165" s="100"/>
      <c r="R165" s="100"/>
      <c r="S165" s="100"/>
      <c r="T165" s="100"/>
      <c r="U165" s="100"/>
      <c r="V165" s="100"/>
      <c r="W165" s="100"/>
      <c r="X165" s="100"/>
      <c r="Y165" s="100"/>
      <c r="Z165" s="100"/>
      <c r="AA165" s="100"/>
      <c r="AB165" s="100"/>
      <c r="AC165" s="100"/>
      <c r="AD165" s="100"/>
      <c r="AE165" s="100"/>
      <c r="AF165" s="100"/>
      <c r="AG165" s="100"/>
      <c r="AH165" s="100"/>
      <c r="AI165" s="100"/>
      <c r="AJ165" s="100"/>
      <c r="AK165" s="100"/>
    </row>
    <row r="166" spans="1:38" x14ac:dyDescent="0.35">
      <c r="A166" s="100"/>
      <c r="B166" s="97"/>
      <c r="C166" s="97"/>
      <c r="D166" s="97"/>
      <c r="E166" s="151"/>
      <c r="F166" s="100"/>
      <c r="G166" s="100"/>
      <c r="H166" s="176" t="s">
        <v>237</v>
      </c>
      <c r="I166" s="100"/>
      <c r="J166" s="100"/>
      <c r="K166" s="100"/>
      <c r="L166" s="100"/>
      <c r="M166" s="100"/>
      <c r="N166" s="100"/>
      <c r="O166" s="100"/>
      <c r="P166" s="163" t="s">
        <v>7</v>
      </c>
      <c r="Q166" s="164" t="s">
        <v>9</v>
      </c>
      <c r="R166" s="164" t="s">
        <v>55</v>
      </c>
      <c r="S166" s="164" t="s">
        <v>56</v>
      </c>
      <c r="T166" s="164" t="s">
        <v>57</v>
      </c>
      <c r="U166" s="164" t="s">
        <v>58</v>
      </c>
      <c r="V166" s="164" t="s">
        <v>59</v>
      </c>
      <c r="W166" s="100"/>
      <c r="X166" s="100"/>
      <c r="Y166" s="100"/>
      <c r="Z166" s="100"/>
      <c r="AA166" s="100"/>
      <c r="AB166" s="100"/>
      <c r="AC166" s="100"/>
      <c r="AD166" s="100"/>
      <c r="AE166" s="100"/>
      <c r="AF166" s="100"/>
      <c r="AG166" s="100"/>
      <c r="AH166" s="176" t="s">
        <v>256</v>
      </c>
      <c r="AI166" s="176" t="s">
        <v>259</v>
      </c>
      <c r="AJ166" s="176" t="s">
        <v>257</v>
      </c>
      <c r="AK166" s="176" t="s">
        <v>258</v>
      </c>
    </row>
    <row r="167" spans="1:38" x14ac:dyDescent="0.35">
      <c r="B167" s="97"/>
      <c r="C167" s="97"/>
      <c r="D167" s="97"/>
      <c r="E167" s="151"/>
      <c r="F167" s="100"/>
      <c r="G167" s="100"/>
      <c r="H167" s="177">
        <f>SUM(H156:H164)</f>
        <v>713.33333333333337</v>
      </c>
      <c r="I167" s="100"/>
      <c r="J167" s="100"/>
      <c r="K167" s="100"/>
      <c r="L167" s="100"/>
      <c r="M167" s="100"/>
      <c r="N167" s="100"/>
      <c r="O167" s="100"/>
      <c r="P167" s="165">
        <f t="shared" ref="P167:V167" si="178">SUBTOTAL(9, P156:P164)</f>
        <v>3.6235000000000004</v>
      </c>
      <c r="Q167" s="166">
        <f t="shared" si="178"/>
        <v>1579.4</v>
      </c>
      <c r="R167" s="166">
        <f t="shared" si="178"/>
        <v>19.636666666666667</v>
      </c>
      <c r="S167" s="166">
        <f t="shared" si="178"/>
        <v>41.033333333333339</v>
      </c>
      <c r="T167" s="166">
        <f t="shared" si="178"/>
        <v>111.08333333333333</v>
      </c>
      <c r="U167" s="166">
        <f t="shared" si="178"/>
        <v>17.55</v>
      </c>
      <c r="V167" s="166">
        <f t="shared" si="178"/>
        <v>12.163333333333334</v>
      </c>
      <c r="W167" s="100"/>
      <c r="X167" s="100"/>
      <c r="Y167" s="100"/>
      <c r="Z167" s="100"/>
      <c r="AA167" s="100"/>
      <c r="AB167" s="100"/>
      <c r="AC167" s="100"/>
      <c r="AD167" s="100"/>
      <c r="AE167" s="100"/>
      <c r="AF167" s="100"/>
      <c r="AG167" s="100"/>
      <c r="AH167" s="216">
        <f t="shared" ref="AH167" si="179">Q167/P167</f>
        <v>435.87691458534562</v>
      </c>
      <c r="AI167" s="217">
        <f t="shared" ref="AI167" si="180">R167/P167</f>
        <v>5.4192539441608014</v>
      </c>
      <c r="AJ167" s="217">
        <f t="shared" ref="AJ167" si="181">R167/Q167</f>
        <v>1.2432991431345236E-2</v>
      </c>
      <c r="AK167" s="217">
        <f t="shared" ref="AK167" si="182">U167/Q167</f>
        <v>1.1111814613144231E-2</v>
      </c>
    </row>
    <row r="169" spans="1:38" ht="15" thickBot="1" x14ac:dyDescent="0.4"/>
    <row r="170" spans="1:38" s="106" customFormat="1" ht="15" thickBot="1" x14ac:dyDescent="0.4">
      <c r="A170" s="135" t="s">
        <v>275</v>
      </c>
      <c r="B170" s="191"/>
      <c r="C170" s="191"/>
      <c r="D170" s="191"/>
      <c r="E170" s="23"/>
      <c r="F170" s="23"/>
      <c r="G170" s="187" t="s">
        <v>202</v>
      </c>
      <c r="H170" s="183" t="s">
        <v>54</v>
      </c>
      <c r="I170" s="236" t="s">
        <v>143</v>
      </c>
      <c r="J170" s="237"/>
      <c r="K170" s="237"/>
      <c r="L170" s="237"/>
      <c r="M170" s="237"/>
      <c r="N170" s="237"/>
      <c r="O170" s="238"/>
      <c r="P170" s="239" t="s">
        <v>142</v>
      </c>
      <c r="Q170" s="240"/>
      <c r="R170" s="240"/>
      <c r="S170" s="240"/>
      <c r="T170" s="240"/>
      <c r="U170" s="240"/>
      <c r="V170" s="241"/>
      <c r="W170" s="242" t="s">
        <v>134</v>
      </c>
      <c r="X170" s="243"/>
      <c r="Y170" s="243"/>
      <c r="Z170" s="243"/>
      <c r="AA170" s="243"/>
      <c r="AB170" s="243"/>
      <c r="AC170" s="244"/>
      <c r="AD170" s="23"/>
      <c r="AE170" s="23"/>
      <c r="AF170" s="21"/>
      <c r="AG170" s="22"/>
      <c r="AH170" s="245" t="s">
        <v>264</v>
      </c>
      <c r="AI170" s="246"/>
      <c r="AJ170" s="246"/>
      <c r="AK170" s="247"/>
    </row>
    <row r="171" spans="1:38" s="100" customFormat="1" ht="15.5" thickTop="1" thickBot="1" x14ac:dyDescent="0.4">
      <c r="A171" s="104" t="s">
        <v>53</v>
      </c>
      <c r="B171" s="192" t="s">
        <v>102</v>
      </c>
      <c r="C171" s="192" t="s">
        <v>126</v>
      </c>
      <c r="D171" s="192" t="s">
        <v>252</v>
      </c>
      <c r="E171" s="86" t="s">
        <v>69</v>
      </c>
      <c r="F171" s="86" t="s">
        <v>129</v>
      </c>
      <c r="G171" s="188" t="s">
        <v>144</v>
      </c>
      <c r="H171" s="180" t="s">
        <v>144</v>
      </c>
      <c r="I171" s="71" t="s">
        <v>7</v>
      </c>
      <c r="J171" s="72" t="s">
        <v>9</v>
      </c>
      <c r="K171" s="72" t="s">
        <v>55</v>
      </c>
      <c r="L171" s="72" t="s">
        <v>56</v>
      </c>
      <c r="M171" s="72" t="s">
        <v>57</v>
      </c>
      <c r="N171" s="72" t="s">
        <v>58</v>
      </c>
      <c r="O171" s="73" t="s">
        <v>59</v>
      </c>
      <c r="P171" s="33" t="s">
        <v>7</v>
      </c>
      <c r="Q171" s="34" t="s">
        <v>9</v>
      </c>
      <c r="R171" s="34" t="s">
        <v>55</v>
      </c>
      <c r="S171" s="34" t="s">
        <v>56</v>
      </c>
      <c r="T171" s="34" t="s">
        <v>57</v>
      </c>
      <c r="U171" s="34" t="s">
        <v>58</v>
      </c>
      <c r="V171" s="32" t="s">
        <v>59</v>
      </c>
      <c r="W171" s="72" t="s">
        <v>7</v>
      </c>
      <c r="X171" s="72" t="s">
        <v>9</v>
      </c>
      <c r="Y171" s="72" t="s">
        <v>55</v>
      </c>
      <c r="Z171" s="72" t="s">
        <v>56</v>
      </c>
      <c r="AA171" s="72" t="s">
        <v>57</v>
      </c>
      <c r="AB171" s="72" t="s">
        <v>58</v>
      </c>
      <c r="AC171" s="72" t="s">
        <v>59</v>
      </c>
      <c r="AD171" s="86" t="s">
        <v>65</v>
      </c>
      <c r="AE171" s="193" t="s">
        <v>174</v>
      </c>
      <c r="AF171" s="33" t="s">
        <v>60</v>
      </c>
      <c r="AG171" s="32" t="s">
        <v>61</v>
      </c>
      <c r="AH171" s="201" t="s">
        <v>256</v>
      </c>
      <c r="AI171" s="202" t="s">
        <v>259</v>
      </c>
      <c r="AJ171" s="203" t="s">
        <v>257</v>
      </c>
      <c r="AK171" s="205" t="s">
        <v>258</v>
      </c>
    </row>
    <row r="172" spans="1:38" s="100" customFormat="1" x14ac:dyDescent="0.35">
      <c r="A172" s="100" t="s">
        <v>284</v>
      </c>
      <c r="B172" s="171" t="s">
        <v>103</v>
      </c>
      <c r="C172" s="171" t="s">
        <v>243</v>
      </c>
      <c r="D172" s="171" t="s">
        <v>253</v>
      </c>
      <c r="E172" s="53">
        <v>2</v>
      </c>
      <c r="F172" s="183"/>
      <c r="G172" s="100">
        <v>400</v>
      </c>
      <c r="H172" s="102">
        <f t="shared" ref="H172:H177" si="183">G172/3</f>
        <v>133.33333333333334</v>
      </c>
      <c r="I172" s="154">
        <v>1.25</v>
      </c>
      <c r="J172" s="155">
        <v>35</v>
      </c>
      <c r="K172" s="155">
        <v>0.6</v>
      </c>
      <c r="L172" s="155">
        <v>0.3</v>
      </c>
      <c r="M172" s="155">
        <v>2.6</v>
      </c>
      <c r="N172" s="155">
        <v>3.1</v>
      </c>
      <c r="O172" s="155">
        <v>3.3</v>
      </c>
      <c r="P172" s="112">
        <f t="shared" ref="P172:P186" si="184">$H172*I172/1000</f>
        <v>0.16666666666666669</v>
      </c>
      <c r="Q172" s="113">
        <f t="shared" ref="Q172:V186" si="185">$H172*J172/100</f>
        <v>46.666666666666671</v>
      </c>
      <c r="R172" s="113">
        <f t="shared" si="185"/>
        <v>0.8</v>
      </c>
      <c r="S172" s="113">
        <f t="shared" si="185"/>
        <v>0.4</v>
      </c>
      <c r="T172" s="113">
        <f t="shared" si="185"/>
        <v>3.4666666666666668</v>
      </c>
      <c r="U172" s="113">
        <f t="shared" si="185"/>
        <v>4.1333333333333337</v>
      </c>
      <c r="V172" s="114">
        <f t="shared" si="185"/>
        <v>4.4000000000000004</v>
      </c>
      <c r="W172" s="103">
        <f t="shared" ref="W172:W186" si="186">P172/$P$132</f>
        <v>4.5996044340186747E-2</v>
      </c>
      <c r="X172" s="103">
        <f t="shared" ref="X172:X186" si="187">Q172/$Q$132</f>
        <v>2.9547085391076783E-2</v>
      </c>
      <c r="Y172" s="103">
        <f t="shared" ref="Y172:Y186" si="188">R172/$R$132</f>
        <v>4.0740112035308099E-2</v>
      </c>
      <c r="Z172" s="103">
        <f t="shared" ref="Z172:Z186" si="189">S172/$S$132</f>
        <v>9.7481722177091782E-3</v>
      </c>
      <c r="AA172" s="103">
        <f t="shared" ref="AA172:AA186" si="190">T172/$T$132</f>
        <v>3.1207801950487623E-2</v>
      </c>
      <c r="AB172" s="103">
        <f>U172/$U$132</f>
        <v>0.23551756885090219</v>
      </c>
      <c r="AC172" s="109">
        <f t="shared" ref="AC172:AC186" si="191">V172/$V$132</f>
        <v>0.36174294327212936</v>
      </c>
      <c r="AD172" s="120" t="s">
        <v>162</v>
      </c>
      <c r="AF172" s="100" t="s">
        <v>97</v>
      </c>
      <c r="AG172" s="47" t="s">
        <v>219</v>
      </c>
      <c r="AH172" s="206">
        <f>Q172/P172</f>
        <v>280</v>
      </c>
      <c r="AI172" s="207">
        <f>R172/P172</f>
        <v>4.8</v>
      </c>
      <c r="AJ172" s="207">
        <f>R172/Q172</f>
        <v>1.7142857142857144E-2</v>
      </c>
      <c r="AK172" s="208">
        <f>U172/Q172</f>
        <v>8.8571428571428565E-2</v>
      </c>
      <c r="AL172"/>
    </row>
    <row r="173" spans="1:38" s="100" customFormat="1" x14ac:dyDescent="0.35">
      <c r="A173" s="53" t="s">
        <v>286</v>
      </c>
      <c r="B173" s="24"/>
      <c r="C173" s="24"/>
      <c r="D173" s="24"/>
      <c r="E173" s="53"/>
      <c r="F173" s="181"/>
      <c r="H173" s="102">
        <f t="shared" si="183"/>
        <v>0</v>
      </c>
      <c r="I173" s="154"/>
      <c r="J173" s="155"/>
      <c r="K173" s="155"/>
      <c r="L173" s="155"/>
      <c r="M173" s="155"/>
      <c r="N173" s="155"/>
      <c r="O173" s="155"/>
      <c r="P173" s="115">
        <f t="shared" si="184"/>
        <v>0</v>
      </c>
      <c r="Q173" s="116">
        <f t="shared" si="185"/>
        <v>0</v>
      </c>
      <c r="R173" s="116">
        <f t="shared" si="185"/>
        <v>0</v>
      </c>
      <c r="S173" s="116">
        <f t="shared" si="185"/>
        <v>0</v>
      </c>
      <c r="T173" s="116">
        <f t="shared" si="185"/>
        <v>0</v>
      </c>
      <c r="U173" s="116">
        <f t="shared" si="185"/>
        <v>0</v>
      </c>
      <c r="V173" s="117">
        <f t="shared" si="185"/>
        <v>0</v>
      </c>
      <c r="W173" s="103">
        <f t="shared" si="186"/>
        <v>0</v>
      </c>
      <c r="X173" s="103">
        <f t="shared" si="187"/>
        <v>0</v>
      </c>
      <c r="Y173" s="103">
        <f t="shared" si="188"/>
        <v>0</v>
      </c>
      <c r="Z173" s="103">
        <f t="shared" si="189"/>
        <v>0</v>
      </c>
      <c r="AA173" s="103">
        <f t="shared" si="190"/>
        <v>0</v>
      </c>
      <c r="AB173" s="103">
        <f>U173/'v5'!$X$77</f>
        <v>0</v>
      </c>
      <c r="AC173" s="110">
        <f t="shared" si="191"/>
        <v>0</v>
      </c>
      <c r="AD173" s="121"/>
      <c r="AG173" s="47"/>
      <c r="AH173" s="209"/>
      <c r="AI173" s="204"/>
      <c r="AJ173" s="204"/>
      <c r="AK173" s="210"/>
      <c r="AL173"/>
    </row>
    <row r="174" spans="1:38" x14ac:dyDescent="0.35">
      <c r="A174" s="100" t="s">
        <v>287</v>
      </c>
      <c r="B174" s="24"/>
      <c r="C174" s="24"/>
      <c r="D174" s="24"/>
      <c r="E174" s="53"/>
      <c r="F174" s="181"/>
      <c r="G174" s="100"/>
      <c r="H174" s="102">
        <f t="shared" si="183"/>
        <v>0</v>
      </c>
      <c r="I174" s="154"/>
      <c r="J174" s="155"/>
      <c r="K174" s="155"/>
      <c r="L174" s="155"/>
      <c r="M174" s="155"/>
      <c r="N174" s="155"/>
      <c r="O174" s="155"/>
      <c r="P174" s="115">
        <f t="shared" si="184"/>
        <v>0</v>
      </c>
      <c r="Q174" s="116">
        <f t="shared" si="185"/>
        <v>0</v>
      </c>
      <c r="R174" s="116">
        <f t="shared" si="185"/>
        <v>0</v>
      </c>
      <c r="S174" s="116">
        <f t="shared" si="185"/>
        <v>0</v>
      </c>
      <c r="T174" s="116">
        <f t="shared" si="185"/>
        <v>0</v>
      </c>
      <c r="U174" s="116">
        <f t="shared" si="185"/>
        <v>0</v>
      </c>
      <c r="V174" s="117">
        <f t="shared" si="185"/>
        <v>0</v>
      </c>
      <c r="W174" s="103">
        <f t="shared" si="186"/>
        <v>0</v>
      </c>
      <c r="X174" s="103">
        <f t="shared" si="187"/>
        <v>0</v>
      </c>
      <c r="Y174" s="103">
        <f t="shared" si="188"/>
        <v>0</v>
      </c>
      <c r="Z174" s="103">
        <f t="shared" si="189"/>
        <v>0</v>
      </c>
      <c r="AA174" s="103">
        <f t="shared" si="190"/>
        <v>0</v>
      </c>
      <c r="AB174" s="103">
        <f>U174/'v5'!$X$77</f>
        <v>0</v>
      </c>
      <c r="AC174" s="110">
        <f t="shared" si="191"/>
        <v>0</v>
      </c>
      <c r="AD174" s="121"/>
      <c r="AE174" s="100"/>
      <c r="AF174" s="100"/>
      <c r="AG174" s="47"/>
      <c r="AH174" s="209"/>
      <c r="AI174" s="204"/>
      <c r="AJ174" s="204"/>
      <c r="AK174" s="210"/>
    </row>
    <row r="175" spans="1:38" x14ac:dyDescent="0.35">
      <c r="A175" s="53" t="s">
        <v>214</v>
      </c>
      <c r="B175" s="24" t="s">
        <v>103</v>
      </c>
      <c r="C175" s="24" t="s">
        <v>244</v>
      </c>
      <c r="D175" s="24" t="s">
        <v>253</v>
      </c>
      <c r="E175" s="53">
        <v>2</v>
      </c>
      <c r="F175" s="181"/>
      <c r="G175" s="53">
        <v>250</v>
      </c>
      <c r="H175" s="102">
        <f t="shared" si="183"/>
        <v>83.333333333333329</v>
      </c>
      <c r="I175" s="154">
        <v>4.2</v>
      </c>
      <c r="J175" s="155">
        <v>20</v>
      </c>
      <c r="K175" s="155">
        <v>1</v>
      </c>
      <c r="L175" s="155">
        <v>0</v>
      </c>
      <c r="M175" s="155">
        <v>0</v>
      </c>
      <c r="N175" s="155">
        <v>3</v>
      </c>
      <c r="O175" s="155">
        <v>2</v>
      </c>
      <c r="P175" s="115">
        <f t="shared" si="184"/>
        <v>0.35</v>
      </c>
      <c r="Q175" s="116">
        <f t="shared" si="185"/>
        <v>16.666666666666664</v>
      </c>
      <c r="R175" s="116">
        <f t="shared" si="185"/>
        <v>0.83333333333333326</v>
      </c>
      <c r="S175" s="116">
        <f t="shared" si="185"/>
        <v>0</v>
      </c>
      <c r="T175" s="116">
        <f t="shared" si="185"/>
        <v>0</v>
      </c>
      <c r="U175" s="116">
        <f t="shared" si="185"/>
        <v>2.5</v>
      </c>
      <c r="V175" s="117">
        <f t="shared" si="185"/>
        <v>1.6666666666666665</v>
      </c>
      <c r="W175" s="103">
        <f t="shared" si="186"/>
        <v>9.6591693114392141E-2</v>
      </c>
      <c r="X175" s="103">
        <f t="shared" si="187"/>
        <v>1.0552530496813133E-2</v>
      </c>
      <c r="Y175" s="103">
        <f t="shared" si="188"/>
        <v>4.2437616703445931E-2</v>
      </c>
      <c r="Z175" s="103">
        <f t="shared" si="189"/>
        <v>0</v>
      </c>
      <c r="AA175" s="103">
        <f t="shared" si="190"/>
        <v>0</v>
      </c>
      <c r="AB175" s="103">
        <f>U175/'v5'!$X$77</f>
        <v>0.31234382808595706</v>
      </c>
      <c r="AC175" s="110">
        <f t="shared" si="191"/>
        <v>0.13702384214853383</v>
      </c>
      <c r="AD175" s="121" t="s">
        <v>162</v>
      </c>
      <c r="AE175" s="53"/>
      <c r="AF175" s="100" t="s">
        <v>97</v>
      </c>
      <c r="AG175" s="47" t="s">
        <v>222</v>
      </c>
      <c r="AH175" s="209">
        <f t="shared" ref="AH175:AH186" si="192">Q175/P175</f>
        <v>47.619047619047613</v>
      </c>
      <c r="AI175" s="204">
        <f t="shared" ref="AI175:AI186" si="193">R175/P175</f>
        <v>2.3809523809523809</v>
      </c>
      <c r="AJ175" s="204">
        <f t="shared" ref="AJ175:AJ186" si="194">R175/Q175</f>
        <v>0.05</v>
      </c>
      <c r="AK175" s="210">
        <f t="shared" ref="AK175:AK186" si="195">U175/Q175</f>
        <v>0.15000000000000002</v>
      </c>
    </row>
    <row r="176" spans="1:38" x14ac:dyDescent="0.35">
      <c r="A176" s="53" t="s">
        <v>215</v>
      </c>
      <c r="B176" s="24" t="s">
        <v>233</v>
      </c>
      <c r="C176" s="24" t="s">
        <v>243</v>
      </c>
      <c r="D176" s="24" t="s">
        <v>253</v>
      </c>
      <c r="E176" s="53">
        <v>2</v>
      </c>
      <c r="F176" s="181"/>
      <c r="G176" s="53">
        <v>400</v>
      </c>
      <c r="H176" s="102">
        <f t="shared" si="183"/>
        <v>133.33333333333334</v>
      </c>
      <c r="I176" s="154">
        <v>5</v>
      </c>
      <c r="J176" s="155">
        <v>18</v>
      </c>
      <c r="K176" s="155">
        <v>2.2999999999999998</v>
      </c>
      <c r="L176" s="155">
        <v>0.5</v>
      </c>
      <c r="M176" s="155">
        <v>0.2</v>
      </c>
      <c r="N176" s="155">
        <v>0.2</v>
      </c>
      <c r="O176" s="155">
        <v>1.5</v>
      </c>
      <c r="P176" s="115">
        <f t="shared" si="184"/>
        <v>0.66666666666666674</v>
      </c>
      <c r="Q176" s="116">
        <f t="shared" si="185"/>
        <v>24</v>
      </c>
      <c r="R176" s="116">
        <f t="shared" si="185"/>
        <v>3.0666666666666669</v>
      </c>
      <c r="S176" s="116">
        <f t="shared" si="185"/>
        <v>0.66666666666666674</v>
      </c>
      <c r="T176" s="116">
        <f t="shared" si="185"/>
        <v>0.26666666666666672</v>
      </c>
      <c r="U176" s="116">
        <f t="shared" si="185"/>
        <v>0.26666666666666672</v>
      </c>
      <c r="V176" s="117">
        <f t="shared" si="185"/>
        <v>2</v>
      </c>
      <c r="W176" s="103">
        <f t="shared" si="186"/>
        <v>0.18398417736074699</v>
      </c>
      <c r="X176" s="103">
        <f t="shared" si="187"/>
        <v>1.5195643915410915E-2</v>
      </c>
      <c r="Y176" s="103">
        <f t="shared" si="188"/>
        <v>0.15617042946868104</v>
      </c>
      <c r="Z176" s="103">
        <f t="shared" si="189"/>
        <v>1.6246953696181964E-2</v>
      </c>
      <c r="AA176" s="103">
        <f t="shared" si="190"/>
        <v>2.4006001500375099E-3</v>
      </c>
      <c r="AB176" s="103">
        <f>U176/'v5'!$X$77</f>
        <v>3.3316674995835426E-2</v>
      </c>
      <c r="AC176" s="110">
        <f t="shared" si="191"/>
        <v>0.1644286105782406</v>
      </c>
      <c r="AD176" s="121" t="s">
        <v>162</v>
      </c>
      <c r="AE176" s="53"/>
      <c r="AF176" s="100" t="s">
        <v>97</v>
      </c>
      <c r="AG176" s="47" t="s">
        <v>223</v>
      </c>
      <c r="AH176" s="209">
        <f t="shared" si="192"/>
        <v>35.999999999999993</v>
      </c>
      <c r="AI176" s="204">
        <f t="shared" si="193"/>
        <v>4.5999999999999996</v>
      </c>
      <c r="AJ176" s="204">
        <f t="shared" si="194"/>
        <v>0.1277777777777778</v>
      </c>
      <c r="AK176" s="210">
        <f t="shared" si="195"/>
        <v>1.1111111111111113E-2</v>
      </c>
    </row>
    <row r="177" spans="1:37" x14ac:dyDescent="0.35">
      <c r="A177" s="53" t="s">
        <v>216</v>
      </c>
      <c r="B177" s="24" t="s">
        <v>103</v>
      </c>
      <c r="C177" s="24" t="s">
        <v>243</v>
      </c>
      <c r="D177" s="24" t="s">
        <v>248</v>
      </c>
      <c r="E177" s="53">
        <v>3</v>
      </c>
      <c r="F177" s="181"/>
      <c r="G177" s="53">
        <v>40</v>
      </c>
      <c r="H177" s="102">
        <f t="shared" si="183"/>
        <v>13.333333333333334</v>
      </c>
      <c r="I177" s="154">
        <v>9.1999999999999993</v>
      </c>
      <c r="J177" s="155">
        <v>158</v>
      </c>
      <c r="K177" s="155">
        <v>6.4</v>
      </c>
      <c r="L177" s="155">
        <v>0.5</v>
      </c>
      <c r="M177" s="155">
        <v>30</v>
      </c>
      <c r="N177" s="155">
        <v>1</v>
      </c>
      <c r="O177" s="155">
        <v>2.1</v>
      </c>
      <c r="P177" s="115">
        <f t="shared" si="184"/>
        <v>0.12266666666666666</v>
      </c>
      <c r="Q177" s="116">
        <f t="shared" si="185"/>
        <v>21.06666666666667</v>
      </c>
      <c r="R177" s="116">
        <f t="shared" si="185"/>
        <v>0.85333333333333339</v>
      </c>
      <c r="S177" s="116">
        <f t="shared" si="185"/>
        <v>6.6666666666666666E-2</v>
      </c>
      <c r="T177" s="116">
        <f t="shared" si="185"/>
        <v>4</v>
      </c>
      <c r="U177" s="116">
        <f t="shared" si="185"/>
        <v>0.13333333333333333</v>
      </c>
      <c r="V177" s="117">
        <f t="shared" si="185"/>
        <v>0.28000000000000003</v>
      </c>
      <c r="W177" s="103">
        <f t="shared" si="186"/>
        <v>3.3853088634377436E-2</v>
      </c>
      <c r="X177" s="103">
        <f t="shared" si="187"/>
        <v>1.3338398547971805E-2</v>
      </c>
      <c r="Y177" s="103">
        <f t="shared" si="188"/>
        <v>4.3456119504328643E-2</v>
      </c>
      <c r="Z177" s="103">
        <f t="shared" si="189"/>
        <v>1.6246953696181963E-3</v>
      </c>
      <c r="AA177" s="103">
        <f t="shared" si="190"/>
        <v>3.6009002250562645E-2</v>
      </c>
      <c r="AB177" s="103">
        <f>U177/'v5'!$X$77</f>
        <v>1.6658337497917709E-2</v>
      </c>
      <c r="AC177" s="110">
        <f t="shared" si="191"/>
        <v>2.3020005480953686E-2</v>
      </c>
      <c r="AD177" s="121" t="s">
        <v>162</v>
      </c>
      <c r="AE177" s="53"/>
      <c r="AF177" s="100" t="s">
        <v>97</v>
      </c>
      <c r="AG177" s="47" t="s">
        <v>224</v>
      </c>
      <c r="AH177" s="209">
        <f t="shared" si="192"/>
        <v>171.73913043478265</v>
      </c>
      <c r="AI177" s="204">
        <f t="shared" si="193"/>
        <v>6.9565217391304355</v>
      </c>
      <c r="AJ177" s="204">
        <f t="shared" si="194"/>
        <v>4.0506329113924044E-2</v>
      </c>
      <c r="AK177" s="210">
        <f t="shared" si="195"/>
        <v>6.3291139240506319E-3</v>
      </c>
    </row>
    <row r="178" spans="1:37" x14ac:dyDescent="0.35">
      <c r="A178" s="53" t="s">
        <v>291</v>
      </c>
      <c r="B178" s="24"/>
      <c r="C178" s="24"/>
      <c r="D178" s="24"/>
      <c r="E178" s="53"/>
      <c r="F178" s="181"/>
      <c r="G178" s="53"/>
      <c r="H178" s="102"/>
      <c r="I178" s="154"/>
      <c r="J178" s="155"/>
      <c r="K178" s="155"/>
      <c r="L178" s="155"/>
      <c r="M178" s="155"/>
      <c r="N178" s="155"/>
      <c r="O178" s="155"/>
      <c r="P178" s="115"/>
      <c r="Q178" s="116"/>
      <c r="R178" s="116"/>
      <c r="S178" s="116"/>
      <c r="T178" s="116"/>
      <c r="U178" s="116"/>
      <c r="V178" s="117"/>
      <c r="W178" s="103"/>
      <c r="X178" s="103"/>
      <c r="Y178" s="103"/>
      <c r="Z178" s="103"/>
      <c r="AA178" s="103"/>
      <c r="AB178" s="103"/>
      <c r="AC178" s="110"/>
      <c r="AD178" s="121"/>
      <c r="AE178" s="53"/>
      <c r="AF178" s="100"/>
      <c r="AG178" s="47"/>
      <c r="AH178" s="209"/>
      <c r="AI178" s="204"/>
      <c r="AJ178" s="204"/>
      <c r="AK178" s="210"/>
    </row>
    <row r="179" spans="1:37" x14ac:dyDescent="0.35">
      <c r="A179" s="53" t="s">
        <v>293</v>
      </c>
      <c r="B179" s="24"/>
      <c r="C179" s="24"/>
      <c r="D179" s="24"/>
      <c r="E179" s="53"/>
      <c r="F179" s="181"/>
      <c r="G179" s="53"/>
      <c r="H179" s="102"/>
      <c r="I179" s="154"/>
      <c r="J179" s="155"/>
      <c r="K179" s="155"/>
      <c r="L179" s="155"/>
      <c r="M179" s="155"/>
      <c r="N179" s="155"/>
      <c r="O179" s="155"/>
      <c r="P179" s="115"/>
      <c r="Q179" s="116"/>
      <c r="R179" s="116"/>
      <c r="S179" s="116"/>
      <c r="T179" s="116"/>
      <c r="U179" s="116"/>
      <c r="V179" s="117"/>
      <c r="W179" s="103"/>
      <c r="X179" s="103"/>
      <c r="Y179" s="103"/>
      <c r="Z179" s="103"/>
      <c r="AA179" s="103"/>
      <c r="AB179" s="103"/>
      <c r="AC179" s="110"/>
      <c r="AD179" s="121"/>
      <c r="AE179" s="53"/>
      <c r="AF179" s="100"/>
      <c r="AG179" s="47"/>
      <c r="AH179" s="209"/>
      <c r="AI179" s="204"/>
      <c r="AJ179" s="204"/>
      <c r="AK179" s="210"/>
    </row>
    <row r="180" spans="1:37" x14ac:dyDescent="0.35">
      <c r="A180" s="53" t="s">
        <v>292</v>
      </c>
      <c r="B180" s="24"/>
      <c r="C180" s="24"/>
      <c r="D180" s="24"/>
      <c r="E180" s="53"/>
      <c r="F180" s="181"/>
      <c r="G180" s="53"/>
      <c r="H180" s="102"/>
      <c r="I180" s="154"/>
      <c r="J180" s="155"/>
      <c r="K180" s="155"/>
      <c r="L180" s="155"/>
      <c r="M180" s="155"/>
      <c r="N180" s="155"/>
      <c r="O180" s="155"/>
      <c r="P180" s="115"/>
      <c r="Q180" s="116"/>
      <c r="R180" s="116"/>
      <c r="S180" s="116"/>
      <c r="T180" s="116"/>
      <c r="U180" s="116"/>
      <c r="V180" s="117"/>
      <c r="W180" s="103"/>
      <c r="X180" s="103"/>
      <c r="Y180" s="103"/>
      <c r="Z180" s="103"/>
      <c r="AA180" s="103"/>
      <c r="AB180" s="103"/>
      <c r="AC180" s="110"/>
      <c r="AD180" s="121"/>
      <c r="AE180" s="53"/>
      <c r="AF180" s="100"/>
      <c r="AG180" s="47"/>
      <c r="AH180" s="209"/>
      <c r="AI180" s="204"/>
      <c r="AJ180" s="204"/>
      <c r="AK180" s="210"/>
    </row>
    <row r="181" spans="1:37" x14ac:dyDescent="0.35">
      <c r="A181" s="53" t="s">
        <v>157</v>
      </c>
      <c r="B181" s="24"/>
      <c r="C181" s="24"/>
      <c r="D181" s="24"/>
      <c r="E181" s="53"/>
      <c r="F181" s="181"/>
      <c r="G181" s="100"/>
      <c r="H181" s="102">
        <f>G181/3</f>
        <v>0</v>
      </c>
      <c r="I181" s="154"/>
      <c r="J181" s="155"/>
      <c r="K181" s="155"/>
      <c r="L181" s="155"/>
      <c r="M181" s="155"/>
      <c r="N181" s="155"/>
      <c r="O181" s="155"/>
      <c r="P181" s="115">
        <f t="shared" si="184"/>
        <v>0</v>
      </c>
      <c r="Q181" s="116">
        <f t="shared" si="185"/>
        <v>0</v>
      </c>
      <c r="R181" s="116">
        <f t="shared" si="185"/>
        <v>0</v>
      </c>
      <c r="S181" s="116">
        <f t="shared" si="185"/>
        <v>0</v>
      </c>
      <c r="T181" s="116">
        <f t="shared" si="185"/>
        <v>0</v>
      </c>
      <c r="U181" s="116">
        <f t="shared" si="185"/>
        <v>0</v>
      </c>
      <c r="V181" s="117">
        <f t="shared" si="185"/>
        <v>0</v>
      </c>
      <c r="W181" s="103">
        <f t="shared" si="186"/>
        <v>0</v>
      </c>
      <c r="X181" s="103">
        <f t="shared" si="187"/>
        <v>0</v>
      </c>
      <c r="Y181" s="103">
        <f t="shared" si="188"/>
        <v>0</v>
      </c>
      <c r="Z181" s="103">
        <f t="shared" si="189"/>
        <v>0</v>
      </c>
      <c r="AA181" s="103">
        <f t="shared" si="190"/>
        <v>0</v>
      </c>
      <c r="AB181" s="103">
        <f>U181/'v5'!$X$77</f>
        <v>0</v>
      </c>
      <c r="AC181" s="110">
        <f t="shared" si="191"/>
        <v>0</v>
      </c>
      <c r="AD181" s="121"/>
      <c r="AE181" s="100"/>
      <c r="AF181" s="100"/>
      <c r="AG181" s="47"/>
      <c r="AH181" s="209"/>
      <c r="AI181" s="204"/>
      <c r="AJ181" s="204"/>
      <c r="AK181" s="210"/>
    </row>
    <row r="182" spans="1:37" x14ac:dyDescent="0.35">
      <c r="A182" s="222" t="s">
        <v>289</v>
      </c>
      <c r="B182" s="24"/>
      <c r="C182" s="24"/>
      <c r="D182" s="24"/>
      <c r="E182" s="53"/>
      <c r="F182" s="181"/>
      <c r="G182" s="100"/>
      <c r="H182" s="102"/>
      <c r="I182" s="154"/>
      <c r="J182" s="155"/>
      <c r="K182" s="155"/>
      <c r="L182" s="155"/>
      <c r="M182" s="155"/>
      <c r="N182" s="155"/>
      <c r="O182" s="155"/>
      <c r="P182" s="115"/>
      <c r="Q182" s="116"/>
      <c r="R182" s="116"/>
      <c r="S182" s="116"/>
      <c r="T182" s="116"/>
      <c r="U182" s="116"/>
      <c r="V182" s="117"/>
      <c r="W182" s="103"/>
      <c r="X182" s="103"/>
      <c r="Y182" s="103"/>
      <c r="Z182" s="103"/>
      <c r="AA182" s="103"/>
      <c r="AB182" s="103"/>
      <c r="AC182" s="110"/>
      <c r="AD182" s="121"/>
      <c r="AE182" s="100"/>
      <c r="AF182" s="100"/>
      <c r="AG182" s="47"/>
      <c r="AH182" s="209"/>
      <c r="AI182" s="204"/>
      <c r="AJ182" s="204"/>
      <c r="AK182" s="210"/>
    </row>
    <row r="183" spans="1:37" x14ac:dyDescent="0.35">
      <c r="A183" s="222" t="s">
        <v>193</v>
      </c>
      <c r="B183" s="24"/>
      <c r="C183" s="24"/>
      <c r="D183" s="24"/>
      <c r="E183" s="53"/>
      <c r="F183" s="181"/>
      <c r="G183" s="100"/>
      <c r="H183" s="102"/>
      <c r="I183" s="154"/>
      <c r="J183" s="155"/>
      <c r="K183" s="155"/>
      <c r="L183" s="155"/>
      <c r="M183" s="155"/>
      <c r="N183" s="155"/>
      <c r="O183" s="155"/>
      <c r="P183" s="115"/>
      <c r="Q183" s="116"/>
      <c r="R183" s="116"/>
      <c r="S183" s="116"/>
      <c r="T183" s="116"/>
      <c r="U183" s="116"/>
      <c r="V183" s="117"/>
      <c r="W183" s="103"/>
      <c r="X183" s="103"/>
      <c r="Y183" s="103"/>
      <c r="Z183" s="103"/>
      <c r="AA183" s="103"/>
      <c r="AB183" s="103"/>
      <c r="AC183" s="110"/>
      <c r="AD183" s="121"/>
      <c r="AE183" s="100"/>
      <c r="AF183" s="100"/>
      <c r="AG183" s="47"/>
      <c r="AH183" s="209"/>
      <c r="AI183" s="204"/>
      <c r="AJ183" s="204"/>
      <c r="AK183" s="210"/>
    </row>
    <row r="184" spans="1:37" x14ac:dyDescent="0.35">
      <c r="A184" s="222" t="s">
        <v>290</v>
      </c>
      <c r="B184" s="24"/>
      <c r="C184" s="24"/>
      <c r="D184" s="24"/>
      <c r="E184" s="53"/>
      <c r="F184" s="181"/>
      <c r="G184" s="100"/>
      <c r="H184" s="102"/>
      <c r="I184" s="154"/>
      <c r="J184" s="155"/>
      <c r="K184" s="155"/>
      <c r="L184" s="155"/>
      <c r="M184" s="155"/>
      <c r="N184" s="155"/>
      <c r="O184" s="155"/>
      <c r="P184" s="115"/>
      <c r="Q184" s="116"/>
      <c r="R184" s="116"/>
      <c r="S184" s="116"/>
      <c r="T184" s="116"/>
      <c r="U184" s="116"/>
      <c r="V184" s="117"/>
      <c r="W184" s="103"/>
      <c r="X184" s="103"/>
      <c r="Y184" s="103"/>
      <c r="Z184" s="103"/>
      <c r="AA184" s="103"/>
      <c r="AB184" s="103"/>
      <c r="AC184" s="110"/>
      <c r="AD184" s="121"/>
      <c r="AE184" s="100"/>
      <c r="AF184" s="100"/>
      <c r="AG184" s="47"/>
      <c r="AH184" s="209"/>
      <c r="AI184" s="204"/>
      <c r="AJ184" s="204"/>
      <c r="AK184" s="210"/>
    </row>
    <row r="185" spans="1:37" x14ac:dyDescent="0.35">
      <c r="A185" s="222" t="s">
        <v>288</v>
      </c>
      <c r="B185" s="24"/>
      <c r="C185" s="24"/>
      <c r="D185" s="24"/>
      <c r="E185" s="53"/>
      <c r="F185" s="181"/>
      <c r="G185" s="100"/>
      <c r="H185" s="102">
        <f>G185/3</f>
        <v>0</v>
      </c>
      <c r="I185" s="154"/>
      <c r="J185" s="155"/>
      <c r="K185" s="155"/>
      <c r="L185" s="155"/>
      <c r="M185" s="155"/>
      <c r="N185" s="155"/>
      <c r="O185" s="155"/>
      <c r="P185" s="115">
        <f t="shared" si="184"/>
        <v>0</v>
      </c>
      <c r="Q185" s="116">
        <f t="shared" si="185"/>
        <v>0</v>
      </c>
      <c r="R185" s="116">
        <f t="shared" si="185"/>
        <v>0</v>
      </c>
      <c r="S185" s="116">
        <f t="shared" si="185"/>
        <v>0</v>
      </c>
      <c r="T185" s="116">
        <f t="shared" si="185"/>
        <v>0</v>
      </c>
      <c r="U185" s="116">
        <f t="shared" si="185"/>
        <v>0</v>
      </c>
      <c r="V185" s="117">
        <f t="shared" si="185"/>
        <v>0</v>
      </c>
      <c r="W185" s="103">
        <f t="shared" si="186"/>
        <v>0</v>
      </c>
      <c r="X185" s="103">
        <f t="shared" si="187"/>
        <v>0</v>
      </c>
      <c r="Y185" s="103">
        <f t="shared" si="188"/>
        <v>0</v>
      </c>
      <c r="Z185" s="103">
        <f t="shared" si="189"/>
        <v>0</v>
      </c>
      <c r="AA185" s="103">
        <f t="shared" si="190"/>
        <v>0</v>
      </c>
      <c r="AB185" s="103">
        <f>U185/'v5'!$X$77</f>
        <v>0</v>
      </c>
      <c r="AC185" s="110">
        <f t="shared" si="191"/>
        <v>0</v>
      </c>
      <c r="AD185" s="121"/>
      <c r="AE185" s="100"/>
      <c r="AF185" s="100"/>
      <c r="AG185" s="47"/>
      <c r="AH185" s="209"/>
      <c r="AI185" s="204"/>
      <c r="AJ185" s="204"/>
      <c r="AK185" s="210"/>
    </row>
    <row r="186" spans="1:37" ht="15" thickBot="1" x14ac:dyDescent="0.4">
      <c r="A186" s="106" t="s">
        <v>185</v>
      </c>
      <c r="B186" s="54" t="s">
        <v>105</v>
      </c>
      <c r="C186" s="54" t="s">
        <v>243</v>
      </c>
      <c r="D186" s="54" t="s">
        <v>248</v>
      </c>
      <c r="E186" s="172">
        <v>3</v>
      </c>
      <c r="F186" s="182"/>
      <c r="G186" s="148">
        <v>100</v>
      </c>
      <c r="H186" s="170">
        <f>G186/3</f>
        <v>33.333333333333336</v>
      </c>
      <c r="I186" s="156">
        <v>13.4</v>
      </c>
      <c r="J186" s="160">
        <v>884</v>
      </c>
      <c r="K186" s="160">
        <v>0</v>
      </c>
      <c r="L186" s="160">
        <v>100</v>
      </c>
      <c r="M186" s="160">
        <v>0</v>
      </c>
      <c r="N186" s="160">
        <v>0</v>
      </c>
      <c r="O186" s="160">
        <v>0</v>
      </c>
      <c r="P186" s="118">
        <f t="shared" si="184"/>
        <v>0.44666666666666671</v>
      </c>
      <c r="Q186" s="107">
        <f t="shared" si="185"/>
        <v>294.66666666666669</v>
      </c>
      <c r="R186" s="107">
        <f t="shared" si="185"/>
        <v>0</v>
      </c>
      <c r="S186" s="107">
        <f t="shared" si="185"/>
        <v>33.333333333333336</v>
      </c>
      <c r="T186" s="107">
        <f t="shared" si="185"/>
        <v>0</v>
      </c>
      <c r="U186" s="107">
        <f t="shared" si="185"/>
        <v>0</v>
      </c>
      <c r="V186" s="119">
        <f t="shared" si="185"/>
        <v>0</v>
      </c>
      <c r="W186" s="146">
        <f t="shared" si="186"/>
        <v>0.12326939883170047</v>
      </c>
      <c r="X186" s="108">
        <f t="shared" si="187"/>
        <v>0.18656873918365624</v>
      </c>
      <c r="Y186" s="108">
        <f t="shared" si="188"/>
        <v>0</v>
      </c>
      <c r="Z186" s="108">
        <f t="shared" si="189"/>
        <v>0.81234768480909825</v>
      </c>
      <c r="AA186" s="108">
        <f t="shared" si="190"/>
        <v>0</v>
      </c>
      <c r="AB186" s="108">
        <f>U186/$U$132</f>
        <v>0</v>
      </c>
      <c r="AC186" s="111">
        <f t="shared" si="191"/>
        <v>0</v>
      </c>
      <c r="AD186" s="122" t="s">
        <v>162</v>
      </c>
      <c r="AE186" s="106"/>
      <c r="AF186" s="106" t="s">
        <v>207</v>
      </c>
      <c r="AG186" s="141"/>
      <c r="AH186" s="213">
        <f t="shared" si="192"/>
        <v>659.70149253731336</v>
      </c>
      <c r="AI186" s="214">
        <f t="shared" si="193"/>
        <v>0</v>
      </c>
      <c r="AJ186" s="214">
        <f t="shared" si="194"/>
        <v>0</v>
      </c>
      <c r="AK186" s="215">
        <f t="shared" si="195"/>
        <v>0</v>
      </c>
    </row>
    <row r="187" spans="1:37" ht="15" thickTop="1" x14ac:dyDescent="0.35">
      <c r="A187" s="53"/>
      <c r="B187" s="97"/>
      <c r="C187" s="97"/>
      <c r="D187" s="97"/>
      <c r="E187" s="151"/>
      <c r="F187" s="100"/>
      <c r="G187" s="100"/>
      <c r="H187" s="100"/>
      <c r="I187" s="100"/>
      <c r="J187" s="100"/>
      <c r="K187" s="100"/>
      <c r="L187" s="100"/>
      <c r="M187" s="100"/>
      <c r="N187" s="100"/>
      <c r="O187" s="100"/>
      <c r="P187" s="100"/>
      <c r="Q187" s="100"/>
      <c r="R187" s="100"/>
      <c r="S187" s="100"/>
      <c r="T187" s="100"/>
      <c r="U187" s="100"/>
      <c r="V187" s="100"/>
      <c r="W187" s="100"/>
      <c r="X187" s="100"/>
      <c r="Y187" s="100"/>
      <c r="Z187" s="100"/>
      <c r="AA187" s="100"/>
      <c r="AB187" s="100"/>
      <c r="AC187" s="100"/>
      <c r="AD187" s="100"/>
      <c r="AE187" s="100"/>
      <c r="AF187" s="100"/>
      <c r="AG187" s="100"/>
      <c r="AH187" s="100"/>
      <c r="AI187" s="100"/>
      <c r="AJ187" s="100"/>
      <c r="AK187" s="100"/>
    </row>
    <row r="188" spans="1:37" x14ac:dyDescent="0.35">
      <c r="A188" s="100"/>
      <c r="B188" s="97"/>
      <c r="C188" s="97"/>
      <c r="D188" s="97"/>
      <c r="E188" s="151"/>
      <c r="F188" s="100"/>
      <c r="G188" s="100"/>
      <c r="H188" s="176" t="s">
        <v>237</v>
      </c>
      <c r="I188" s="100"/>
      <c r="J188" s="100"/>
      <c r="K188" s="100"/>
      <c r="L188" s="100"/>
      <c r="M188" s="100"/>
      <c r="N188" s="100"/>
      <c r="O188" s="100"/>
      <c r="P188" s="163" t="s">
        <v>7</v>
      </c>
      <c r="Q188" s="164" t="s">
        <v>9</v>
      </c>
      <c r="R188" s="164" t="s">
        <v>55</v>
      </c>
      <c r="S188" s="164" t="s">
        <v>56</v>
      </c>
      <c r="T188" s="164" t="s">
        <v>57</v>
      </c>
      <c r="U188" s="164" t="s">
        <v>58</v>
      </c>
      <c r="V188" s="164" t="s">
        <v>59</v>
      </c>
      <c r="W188" s="100"/>
      <c r="X188" s="100"/>
      <c r="Y188" s="100"/>
      <c r="Z188" s="100"/>
      <c r="AA188" s="100"/>
      <c r="AB188" s="100"/>
      <c r="AC188" s="100"/>
      <c r="AD188" s="100"/>
      <c r="AE188" s="100"/>
      <c r="AF188" s="100"/>
      <c r="AG188" s="100"/>
      <c r="AH188" s="176" t="s">
        <v>256</v>
      </c>
      <c r="AI188" s="176" t="s">
        <v>259</v>
      </c>
      <c r="AJ188" s="176" t="s">
        <v>257</v>
      </c>
      <c r="AK188" s="176" t="s">
        <v>258</v>
      </c>
    </row>
    <row r="189" spans="1:37" x14ac:dyDescent="0.35">
      <c r="B189" s="97"/>
      <c r="C189" s="97"/>
      <c r="D189" s="97"/>
      <c r="E189" s="151"/>
      <c r="F189" s="100"/>
      <c r="G189" s="100"/>
      <c r="H189" s="177">
        <f>SUM(H172:H186)</f>
        <v>396.66666666666663</v>
      </c>
      <c r="I189" s="100"/>
      <c r="J189" s="100"/>
      <c r="K189" s="100"/>
      <c r="L189" s="100"/>
      <c r="M189" s="100"/>
      <c r="N189" s="100"/>
      <c r="O189" s="100"/>
      <c r="P189" s="165">
        <f t="shared" ref="P189:V189" si="196">SUBTOTAL(9, P172:P186)</f>
        <v>1.7526666666666668</v>
      </c>
      <c r="Q189" s="166">
        <f t="shared" si="196"/>
        <v>403.06666666666672</v>
      </c>
      <c r="R189" s="166">
        <f t="shared" si="196"/>
        <v>5.5533333333333337</v>
      </c>
      <c r="S189" s="166">
        <f t="shared" si="196"/>
        <v>34.466666666666669</v>
      </c>
      <c r="T189" s="166">
        <f t="shared" si="196"/>
        <v>7.7333333333333334</v>
      </c>
      <c r="U189" s="166">
        <f t="shared" si="196"/>
        <v>7.0333333333333341</v>
      </c>
      <c r="V189" s="166">
        <f t="shared" si="196"/>
        <v>8.3466666666666658</v>
      </c>
      <c r="W189" s="100"/>
      <c r="X189" s="100"/>
      <c r="Y189" s="100"/>
      <c r="Z189" s="100"/>
      <c r="AA189" s="100"/>
      <c r="AB189" s="100"/>
      <c r="AC189" s="100"/>
      <c r="AD189" s="100"/>
      <c r="AE189" s="100"/>
      <c r="AF189" s="100"/>
      <c r="AG189" s="100"/>
      <c r="AH189" s="216">
        <f t="shared" ref="AH189" si="197">Q189/P189</f>
        <v>229.97337390642832</v>
      </c>
      <c r="AI189" s="217">
        <f t="shared" ref="AI189" si="198">R189/P189</f>
        <v>3.1685051350323317</v>
      </c>
      <c r="AJ189" s="217">
        <f t="shared" ref="AJ189" si="199">R189/Q189</f>
        <v>1.3777704267284153E-2</v>
      </c>
      <c r="AK189" s="217">
        <f t="shared" ref="AK189" si="200">U189/Q189</f>
        <v>1.7449553423751239E-2</v>
      </c>
    </row>
  </sheetData>
  <autoFilter ref="A3:AK29" xr:uid="{3C1043A9-D063-4794-8030-C4D5DC6B7BE9}">
    <sortState xmlns:xlrd2="http://schemas.microsoft.com/office/spreadsheetml/2017/richdata2" ref="A5:AK29">
      <sortCondition ref="B3:B29"/>
    </sortState>
  </autoFilter>
  <mergeCells count="32">
    <mergeCell ref="I70:O70"/>
    <mergeCell ref="P70:V70"/>
    <mergeCell ref="W70:AC70"/>
    <mergeCell ref="AH70:AK70"/>
    <mergeCell ref="I84:O84"/>
    <mergeCell ref="P84:V84"/>
    <mergeCell ref="W84:AC84"/>
    <mergeCell ref="AH84:AK84"/>
    <mergeCell ref="I95:O95"/>
    <mergeCell ref="P95:V95"/>
    <mergeCell ref="W95:AC95"/>
    <mergeCell ref="AH95:AK95"/>
    <mergeCell ref="I106:O106"/>
    <mergeCell ref="P106:V106"/>
    <mergeCell ref="W106:AC106"/>
    <mergeCell ref="AH106:AK106"/>
    <mergeCell ref="I119:O119"/>
    <mergeCell ref="P119:V119"/>
    <mergeCell ref="W119:AC119"/>
    <mergeCell ref="AH119:AK119"/>
    <mergeCell ref="I170:O170"/>
    <mergeCell ref="P170:V170"/>
    <mergeCell ref="W170:AC170"/>
    <mergeCell ref="AH170:AK170"/>
    <mergeCell ref="I135:O135"/>
    <mergeCell ref="P135:V135"/>
    <mergeCell ref="W135:AC135"/>
    <mergeCell ref="AH135:AK135"/>
    <mergeCell ref="I154:O154"/>
    <mergeCell ref="P154:V154"/>
    <mergeCell ref="W154:AC154"/>
    <mergeCell ref="AH154:AK154"/>
  </mergeCells>
  <conditionalFormatting sqref="B1:B1048576">
    <cfRule type="containsText" dxfId="60" priority="130" operator="containsText" text="Cooled">
      <formula>NOT(ISERROR(SEARCH("Cooled",B1)))</formula>
    </cfRule>
    <cfRule type="containsText" dxfId="59" priority="131" operator="containsText" text="Wet">
      <formula>NOT(ISERROR(SEARCH("Wet",B1)))</formula>
    </cfRule>
    <cfRule type="containsText" dxfId="58" priority="132" operator="containsText" text="Frozen">
      <formula>NOT(ISERROR(SEARCH("Frozen",B1)))</formula>
    </cfRule>
    <cfRule type="containsText" dxfId="57" priority="133" operator="containsText" text="Extract">
      <formula>NOT(ISERROR(SEARCH("Extract",B1)))</formula>
    </cfRule>
    <cfRule type="containsText" dxfId="56" priority="134" operator="containsText" text="Dry">
      <formula>NOT(ISERROR(SEARCH("Dry",B1)))</formula>
    </cfRule>
    <cfRule type="containsText" dxfId="55" priority="135" operator="containsText" text="Nut">
      <formula>NOT(ISERROR(SEARCH("Nut",B1)))</formula>
    </cfRule>
  </conditionalFormatting>
  <conditionalFormatting sqref="C1:C1048576">
    <cfRule type="containsText" dxfId="54" priority="127" operator="containsText" text="Tier C">
      <formula>NOT(ISERROR(SEARCH("Tier C",C1)))</formula>
    </cfRule>
    <cfRule type="containsText" dxfId="53" priority="128" operator="containsText" text="Tier B">
      <formula>NOT(ISERROR(SEARCH("Tier B",C1)))</formula>
    </cfRule>
    <cfRule type="containsText" dxfId="52" priority="129" operator="containsText" text="Tier A">
      <formula>NOT(ISERROR(SEARCH("Tier A",C1)))</formula>
    </cfRule>
  </conditionalFormatting>
  <conditionalFormatting sqref="E121:E129 E108:E113 F23 E97:E100 E86:E89 E72:E78 E4:E29 F21">
    <cfRule type="colorScale" priority="187">
      <colorScale>
        <cfvo type="num" val="0"/>
        <cfvo type="max"/>
        <color theme="0"/>
        <color rgb="FF00B050"/>
      </colorScale>
    </cfRule>
  </conditionalFormatting>
  <conditionalFormatting sqref="E137:E148">
    <cfRule type="colorScale" priority="309">
      <colorScale>
        <cfvo type="num" val="0"/>
        <cfvo type="max"/>
        <color theme="0"/>
        <color rgb="FF00B050"/>
      </colorScale>
    </cfRule>
  </conditionalFormatting>
  <conditionalFormatting sqref="E156:E164">
    <cfRule type="colorScale" priority="97">
      <colorScale>
        <cfvo type="num" val="0"/>
        <cfvo type="max"/>
        <color theme="0"/>
        <color rgb="FF00B050"/>
      </colorScale>
    </cfRule>
  </conditionalFormatting>
  <conditionalFormatting sqref="E172:E186">
    <cfRule type="colorScale" priority="62">
      <colorScale>
        <cfvo type="num" val="0"/>
        <cfvo type="max"/>
        <color theme="0"/>
        <color rgb="FF00B050"/>
      </colorScale>
    </cfRule>
  </conditionalFormatting>
  <conditionalFormatting sqref="F26 F15 E4:E30 F23 F21">
    <cfRule type="colorScale" priority="260">
      <colorScale>
        <cfvo type="num" val="0"/>
        <cfvo type="max"/>
        <color theme="0"/>
        <color rgb="FF00B050"/>
      </colorScale>
    </cfRule>
  </conditionalFormatting>
  <conditionalFormatting sqref="J4:J31">
    <cfRule type="colorScale" priority="302">
      <colorScale>
        <cfvo type="num" val="0"/>
        <cfvo type="max"/>
        <color theme="0"/>
        <color rgb="FF92D050"/>
      </colorScale>
    </cfRule>
  </conditionalFormatting>
  <conditionalFormatting sqref="J72:J78">
    <cfRule type="colorScale" priority="261">
      <colorScale>
        <cfvo type="min"/>
        <cfvo type="max"/>
        <color theme="0"/>
        <color rgb="FF92D050"/>
      </colorScale>
    </cfRule>
  </conditionalFormatting>
  <conditionalFormatting sqref="J86:J89">
    <cfRule type="colorScale" priority="240">
      <colorScale>
        <cfvo type="min"/>
        <cfvo type="max"/>
        <color theme="0"/>
        <color rgb="FF92D050"/>
      </colorScale>
    </cfRule>
  </conditionalFormatting>
  <conditionalFormatting sqref="J97:J100">
    <cfRule type="colorScale" priority="214">
      <colorScale>
        <cfvo type="min"/>
        <cfvo type="max"/>
        <color theme="0"/>
        <color rgb="FF92D050"/>
      </colorScale>
    </cfRule>
  </conditionalFormatting>
  <conditionalFormatting sqref="J121:J129">
    <cfRule type="colorScale" priority="145">
      <colorScale>
        <cfvo type="min"/>
        <cfvo type="max"/>
        <color theme="0"/>
        <color rgb="FF92D050"/>
      </colorScale>
    </cfRule>
  </conditionalFormatting>
  <conditionalFormatting sqref="J137:J148">
    <cfRule type="colorScale" priority="310">
      <colorScale>
        <cfvo type="min"/>
        <cfvo type="max"/>
        <color theme="0"/>
        <color rgb="FF92D050"/>
      </colorScale>
    </cfRule>
  </conditionalFormatting>
  <conditionalFormatting sqref="J156:J164">
    <cfRule type="colorScale" priority="77">
      <colorScale>
        <cfvo type="min"/>
        <cfvo type="max"/>
        <color theme="0"/>
        <color rgb="FF92D050"/>
      </colorScale>
    </cfRule>
  </conditionalFormatting>
  <conditionalFormatting sqref="J172:J186">
    <cfRule type="colorScale" priority="42">
      <colorScale>
        <cfvo type="min"/>
        <cfvo type="max"/>
        <color theme="0"/>
        <color rgb="FF92D050"/>
      </colorScale>
    </cfRule>
  </conditionalFormatting>
  <conditionalFormatting sqref="K4:K31">
    <cfRule type="colorScale" priority="303">
      <colorScale>
        <cfvo type="num" val="0"/>
        <cfvo type="max"/>
        <color theme="0"/>
        <color rgb="FF00B0F0"/>
      </colorScale>
    </cfRule>
  </conditionalFormatting>
  <conditionalFormatting sqref="K72:K78">
    <cfRule type="colorScale" priority="262">
      <colorScale>
        <cfvo type="min"/>
        <cfvo type="max"/>
        <color theme="0"/>
        <color rgb="FF00B0F0"/>
      </colorScale>
    </cfRule>
  </conditionalFormatting>
  <conditionalFormatting sqref="K86:K89">
    <cfRule type="colorScale" priority="241">
      <colorScale>
        <cfvo type="min"/>
        <cfvo type="max"/>
        <color theme="0"/>
        <color rgb="FF00B0F0"/>
      </colorScale>
    </cfRule>
  </conditionalFormatting>
  <conditionalFormatting sqref="K97:K100">
    <cfRule type="colorScale" priority="215">
      <colorScale>
        <cfvo type="min"/>
        <cfvo type="max"/>
        <color theme="0"/>
        <color rgb="FF00B0F0"/>
      </colorScale>
    </cfRule>
  </conditionalFormatting>
  <conditionalFormatting sqref="K121:K129">
    <cfRule type="colorScale" priority="146">
      <colorScale>
        <cfvo type="min"/>
        <cfvo type="max"/>
        <color theme="0"/>
        <color rgb="FF00B0F0"/>
      </colorScale>
    </cfRule>
  </conditionalFormatting>
  <conditionalFormatting sqref="K137:K148">
    <cfRule type="colorScale" priority="311">
      <colorScale>
        <cfvo type="min"/>
        <cfvo type="max"/>
        <color theme="0"/>
        <color rgb="FF00B0F0"/>
      </colorScale>
    </cfRule>
  </conditionalFormatting>
  <conditionalFormatting sqref="K156:K164">
    <cfRule type="colorScale" priority="78">
      <colorScale>
        <cfvo type="min"/>
        <cfvo type="max"/>
        <color theme="0"/>
        <color rgb="FF00B0F0"/>
      </colorScale>
    </cfRule>
  </conditionalFormatting>
  <conditionalFormatting sqref="K172:K186">
    <cfRule type="colorScale" priority="43">
      <colorScale>
        <cfvo type="min"/>
        <cfvo type="max"/>
        <color theme="0"/>
        <color rgb="FF00B0F0"/>
      </colorScale>
    </cfRule>
  </conditionalFormatting>
  <conditionalFormatting sqref="L4:L31">
    <cfRule type="colorScale" priority="291">
      <colorScale>
        <cfvo type="num" val="0"/>
        <cfvo type="max"/>
        <color theme="0"/>
        <color theme="0" tint="-0.249977111117893"/>
      </colorScale>
    </cfRule>
  </conditionalFormatting>
  <conditionalFormatting sqref="L72:L78">
    <cfRule type="colorScale" priority="263">
      <colorScale>
        <cfvo type="min"/>
        <cfvo type="max"/>
        <color theme="0"/>
        <color theme="0" tint="-0.249977111117893"/>
      </colorScale>
    </cfRule>
  </conditionalFormatting>
  <conditionalFormatting sqref="L86:L89">
    <cfRule type="colorScale" priority="242">
      <colorScale>
        <cfvo type="min"/>
        <cfvo type="max"/>
        <color theme="0"/>
        <color theme="0" tint="-0.249977111117893"/>
      </colorScale>
    </cfRule>
  </conditionalFormatting>
  <conditionalFormatting sqref="L97:L100">
    <cfRule type="colorScale" priority="216">
      <colorScale>
        <cfvo type="min"/>
        <cfvo type="max"/>
        <color theme="0"/>
        <color theme="0" tint="-0.249977111117893"/>
      </colorScale>
    </cfRule>
  </conditionalFormatting>
  <conditionalFormatting sqref="L121:L129">
    <cfRule type="colorScale" priority="147">
      <colorScale>
        <cfvo type="min"/>
        <cfvo type="max"/>
        <color theme="0"/>
        <color theme="0" tint="-0.249977111117893"/>
      </colorScale>
    </cfRule>
  </conditionalFormatting>
  <conditionalFormatting sqref="L137:L148">
    <cfRule type="colorScale" priority="312">
      <colorScale>
        <cfvo type="min"/>
        <cfvo type="max"/>
        <color theme="0"/>
        <color theme="0" tint="-0.249977111117893"/>
      </colorScale>
    </cfRule>
  </conditionalFormatting>
  <conditionalFormatting sqref="L156:L164">
    <cfRule type="colorScale" priority="79">
      <colorScale>
        <cfvo type="min"/>
        <cfvo type="max"/>
        <color theme="0"/>
        <color theme="0" tint="-0.249977111117893"/>
      </colorScale>
    </cfRule>
  </conditionalFormatting>
  <conditionalFormatting sqref="L172:L186">
    <cfRule type="colorScale" priority="44">
      <colorScale>
        <cfvo type="min"/>
        <cfvo type="max"/>
        <color theme="0"/>
        <color theme="0" tint="-0.249977111117893"/>
      </colorScale>
    </cfRule>
  </conditionalFormatting>
  <conditionalFormatting sqref="M4:M31">
    <cfRule type="colorScale" priority="292">
      <colorScale>
        <cfvo type="num" val="0"/>
        <cfvo type="max"/>
        <color theme="0"/>
        <color theme="0" tint="-0.249977111117893"/>
      </colorScale>
    </cfRule>
  </conditionalFormatting>
  <conditionalFormatting sqref="M72:M78">
    <cfRule type="colorScale" priority="264">
      <colorScale>
        <cfvo type="min"/>
        <cfvo type="max"/>
        <color theme="0"/>
        <color theme="0" tint="-0.249977111117893"/>
      </colorScale>
    </cfRule>
  </conditionalFormatting>
  <conditionalFormatting sqref="M86:M89">
    <cfRule type="colorScale" priority="243">
      <colorScale>
        <cfvo type="min"/>
        <cfvo type="max"/>
        <color theme="0"/>
        <color theme="0" tint="-0.249977111117893"/>
      </colorScale>
    </cfRule>
  </conditionalFormatting>
  <conditionalFormatting sqref="M97:M100">
    <cfRule type="colorScale" priority="217">
      <colorScale>
        <cfvo type="min"/>
        <cfvo type="max"/>
        <color theme="0"/>
        <color theme="0" tint="-0.249977111117893"/>
      </colorScale>
    </cfRule>
  </conditionalFormatting>
  <conditionalFormatting sqref="M121:M129">
    <cfRule type="colorScale" priority="148">
      <colorScale>
        <cfvo type="min"/>
        <cfvo type="max"/>
        <color theme="0"/>
        <color theme="0" tint="-0.249977111117893"/>
      </colorScale>
    </cfRule>
  </conditionalFormatting>
  <conditionalFormatting sqref="M137:M148">
    <cfRule type="colorScale" priority="313">
      <colorScale>
        <cfvo type="min"/>
        <cfvo type="max"/>
        <color theme="0"/>
        <color theme="0" tint="-0.249977111117893"/>
      </colorScale>
    </cfRule>
  </conditionalFormatting>
  <conditionalFormatting sqref="M156:M164">
    <cfRule type="colorScale" priority="80">
      <colorScale>
        <cfvo type="min"/>
        <cfvo type="max"/>
        <color theme="0"/>
        <color theme="0" tint="-0.249977111117893"/>
      </colorScale>
    </cfRule>
  </conditionalFormatting>
  <conditionalFormatting sqref="M172:M186">
    <cfRule type="colorScale" priority="45">
      <colorScale>
        <cfvo type="min"/>
        <cfvo type="max"/>
        <color theme="0"/>
        <color theme="0" tint="-0.249977111117893"/>
      </colorScale>
    </cfRule>
  </conditionalFormatting>
  <conditionalFormatting sqref="N4:N31">
    <cfRule type="colorScale" priority="304">
      <colorScale>
        <cfvo type="num" val="0"/>
        <cfvo type="max"/>
        <color theme="0"/>
        <color rgb="FFFFC000"/>
      </colorScale>
    </cfRule>
  </conditionalFormatting>
  <conditionalFormatting sqref="N72:N78">
    <cfRule type="colorScale" priority="265">
      <colorScale>
        <cfvo type="min"/>
        <cfvo type="max"/>
        <color theme="0"/>
        <color rgb="FFFFC000"/>
      </colorScale>
    </cfRule>
  </conditionalFormatting>
  <conditionalFormatting sqref="N86:N89">
    <cfRule type="colorScale" priority="244">
      <colorScale>
        <cfvo type="min"/>
        <cfvo type="max"/>
        <color theme="0"/>
        <color rgb="FFFFC000"/>
      </colorScale>
    </cfRule>
  </conditionalFormatting>
  <conditionalFormatting sqref="N97:N100">
    <cfRule type="colorScale" priority="218">
      <colorScale>
        <cfvo type="min"/>
        <cfvo type="max"/>
        <color theme="0"/>
        <color rgb="FFFFC000"/>
      </colorScale>
    </cfRule>
  </conditionalFormatting>
  <conditionalFormatting sqref="N121:N129">
    <cfRule type="colorScale" priority="149">
      <colorScale>
        <cfvo type="min"/>
        <cfvo type="max"/>
        <color theme="0"/>
        <color rgb="FFFFC000"/>
      </colorScale>
    </cfRule>
  </conditionalFormatting>
  <conditionalFormatting sqref="N137:N148">
    <cfRule type="colorScale" priority="314">
      <colorScale>
        <cfvo type="min"/>
        <cfvo type="max"/>
        <color theme="0"/>
        <color rgb="FFFFC000"/>
      </colorScale>
    </cfRule>
  </conditionalFormatting>
  <conditionalFormatting sqref="N156:N164">
    <cfRule type="colorScale" priority="81">
      <colorScale>
        <cfvo type="min"/>
        <cfvo type="max"/>
        <color theme="0"/>
        <color rgb="FFFFC000"/>
      </colorScale>
    </cfRule>
  </conditionalFormatting>
  <conditionalFormatting sqref="N172:N186">
    <cfRule type="colorScale" priority="46">
      <colorScale>
        <cfvo type="min"/>
        <cfvo type="max"/>
        <color theme="0"/>
        <color rgb="FFFFC000"/>
      </colorScale>
    </cfRule>
  </conditionalFormatting>
  <conditionalFormatting sqref="O4:O31">
    <cfRule type="colorScale" priority="293">
      <colorScale>
        <cfvo type="num" val="0"/>
        <cfvo type="max"/>
        <color theme="0"/>
        <color theme="0" tint="-0.249977111117893"/>
      </colorScale>
    </cfRule>
  </conditionalFormatting>
  <conditionalFormatting sqref="O72:O78">
    <cfRule type="colorScale" priority="266">
      <colorScale>
        <cfvo type="min"/>
        <cfvo type="max"/>
        <color theme="0"/>
        <color theme="0" tint="-0.249977111117893"/>
      </colorScale>
    </cfRule>
  </conditionalFormatting>
  <conditionalFormatting sqref="O86:O89">
    <cfRule type="colorScale" priority="245">
      <colorScale>
        <cfvo type="min"/>
        <cfvo type="max"/>
        <color theme="0"/>
        <color theme="0" tint="-0.249977111117893"/>
      </colorScale>
    </cfRule>
  </conditionalFormatting>
  <conditionalFormatting sqref="O97:O100">
    <cfRule type="colorScale" priority="219">
      <colorScale>
        <cfvo type="min"/>
        <cfvo type="max"/>
        <color theme="0"/>
        <color theme="0" tint="-0.249977111117893"/>
      </colorScale>
    </cfRule>
  </conditionalFormatting>
  <conditionalFormatting sqref="O121:O129">
    <cfRule type="colorScale" priority="150">
      <colorScale>
        <cfvo type="min"/>
        <cfvo type="max"/>
        <color theme="0"/>
        <color theme="0" tint="-0.249977111117893"/>
      </colorScale>
    </cfRule>
  </conditionalFormatting>
  <conditionalFormatting sqref="O137:O148">
    <cfRule type="colorScale" priority="315">
      <colorScale>
        <cfvo type="min"/>
        <cfvo type="max"/>
        <color theme="0"/>
        <color theme="0" tint="-0.249977111117893"/>
      </colorScale>
    </cfRule>
  </conditionalFormatting>
  <conditionalFormatting sqref="O156:O164">
    <cfRule type="colorScale" priority="82">
      <colorScale>
        <cfvo type="min"/>
        <cfvo type="max"/>
        <color theme="0"/>
        <color theme="0" tint="-0.249977111117893"/>
      </colorScale>
    </cfRule>
  </conditionalFormatting>
  <conditionalFormatting sqref="O172:O186">
    <cfRule type="colorScale" priority="47">
      <colorScale>
        <cfvo type="min"/>
        <cfvo type="max"/>
        <color theme="0"/>
        <color theme="0" tint="-0.249977111117893"/>
      </colorScale>
    </cfRule>
  </conditionalFormatting>
  <conditionalFormatting sqref="P4:P31">
    <cfRule type="colorScale" priority="285">
      <colorScale>
        <cfvo type="num" val="0"/>
        <cfvo type="max"/>
        <color theme="0"/>
        <color rgb="FFFF0000"/>
      </colorScale>
    </cfRule>
  </conditionalFormatting>
  <conditionalFormatting sqref="P72:P78">
    <cfRule type="colorScale" priority="267">
      <colorScale>
        <cfvo type="min"/>
        <cfvo type="max"/>
        <color theme="0"/>
        <color rgb="FFFF0000"/>
      </colorScale>
    </cfRule>
  </conditionalFormatting>
  <conditionalFormatting sqref="P80">
    <cfRule type="colorScale" priority="237">
      <colorScale>
        <cfvo type="min"/>
        <cfvo type="max"/>
        <color theme="0"/>
        <color rgb="FFFF0000"/>
      </colorScale>
    </cfRule>
  </conditionalFormatting>
  <conditionalFormatting sqref="P86:P89">
    <cfRule type="colorScale" priority="246">
      <colorScale>
        <cfvo type="min"/>
        <cfvo type="max"/>
        <color theme="0"/>
        <color rgb="FFFF0000"/>
      </colorScale>
    </cfRule>
  </conditionalFormatting>
  <conditionalFormatting sqref="P91">
    <cfRule type="colorScale" priority="234">
      <colorScale>
        <cfvo type="min"/>
        <cfvo type="max"/>
        <color theme="0"/>
        <color rgb="FFFF0000"/>
      </colorScale>
    </cfRule>
  </conditionalFormatting>
  <conditionalFormatting sqref="P97:P100">
    <cfRule type="colorScale" priority="220">
      <colorScale>
        <cfvo type="min"/>
        <cfvo type="max"/>
        <color theme="0"/>
        <color rgb="FFFF0000"/>
      </colorScale>
    </cfRule>
  </conditionalFormatting>
  <conditionalFormatting sqref="P102">
    <cfRule type="colorScale" priority="210">
      <colorScale>
        <cfvo type="min"/>
        <cfvo type="max"/>
        <color theme="0"/>
        <color rgb="FFFF0000"/>
      </colorScale>
    </cfRule>
  </conditionalFormatting>
  <conditionalFormatting sqref="P115">
    <cfRule type="colorScale" priority="185">
      <colorScale>
        <cfvo type="min"/>
        <cfvo type="max"/>
        <color theme="0"/>
        <color rgb="FFFF0000"/>
      </colorScale>
    </cfRule>
  </conditionalFormatting>
  <conditionalFormatting sqref="P121:P129">
    <cfRule type="colorScale" priority="151">
      <colorScale>
        <cfvo type="min"/>
        <cfvo type="max"/>
        <color theme="0"/>
        <color rgb="FFFF0000"/>
      </colorScale>
    </cfRule>
  </conditionalFormatting>
  <conditionalFormatting sqref="P131">
    <cfRule type="colorScale" priority="141">
      <colorScale>
        <cfvo type="min"/>
        <cfvo type="max"/>
        <color theme="0"/>
        <color rgb="FFFF0000"/>
      </colorScale>
    </cfRule>
  </conditionalFormatting>
  <conditionalFormatting sqref="P137:P148">
    <cfRule type="colorScale" priority="316">
      <colorScale>
        <cfvo type="min"/>
        <cfvo type="max"/>
        <color theme="0"/>
        <color rgb="FFFF0000"/>
      </colorScale>
    </cfRule>
  </conditionalFormatting>
  <conditionalFormatting sqref="P150">
    <cfRule type="colorScale" priority="104">
      <colorScale>
        <cfvo type="min"/>
        <cfvo type="max"/>
        <color theme="0"/>
        <color rgb="FFFF0000"/>
      </colorScale>
    </cfRule>
  </conditionalFormatting>
  <conditionalFormatting sqref="P156:P164">
    <cfRule type="colorScale" priority="83">
      <colorScale>
        <cfvo type="min"/>
        <cfvo type="max"/>
        <color theme="0"/>
        <color rgb="FFFF0000"/>
      </colorScale>
    </cfRule>
  </conditionalFormatting>
  <conditionalFormatting sqref="P166">
    <cfRule type="colorScale" priority="73">
      <colorScale>
        <cfvo type="min"/>
        <cfvo type="max"/>
        <color theme="0"/>
        <color rgb="FFFF0000"/>
      </colorScale>
    </cfRule>
  </conditionalFormatting>
  <conditionalFormatting sqref="P172:P186">
    <cfRule type="colorScale" priority="48">
      <colorScale>
        <cfvo type="min"/>
        <cfvo type="max"/>
        <color theme="0"/>
        <color rgb="FFFF0000"/>
      </colorScale>
    </cfRule>
  </conditionalFormatting>
  <conditionalFormatting sqref="P188">
    <cfRule type="colorScale" priority="38">
      <colorScale>
        <cfvo type="min"/>
        <cfvo type="max"/>
        <color theme="0"/>
        <color rgb="FFFF0000"/>
      </colorScale>
    </cfRule>
  </conditionalFormatting>
  <conditionalFormatting sqref="Q4:Q31">
    <cfRule type="colorScale" priority="286">
      <colorScale>
        <cfvo type="num" val="0"/>
        <cfvo type="max"/>
        <color theme="0"/>
        <color rgb="FF92D050"/>
      </colorScale>
    </cfRule>
  </conditionalFormatting>
  <conditionalFormatting sqref="Q72:Q78">
    <cfRule type="colorScale" priority="268">
      <colorScale>
        <cfvo type="min"/>
        <cfvo type="max"/>
        <color theme="0"/>
        <color rgb="FF92D050"/>
      </colorScale>
    </cfRule>
  </conditionalFormatting>
  <conditionalFormatting sqref="Q80">
    <cfRule type="colorScale" priority="238">
      <colorScale>
        <cfvo type="min"/>
        <cfvo type="max"/>
        <color theme="0"/>
        <color rgb="FF92D050"/>
      </colorScale>
    </cfRule>
  </conditionalFormatting>
  <conditionalFormatting sqref="Q86:Q89">
    <cfRule type="colorScale" priority="247">
      <colorScale>
        <cfvo type="min"/>
        <cfvo type="max"/>
        <color theme="0"/>
        <color rgb="FF92D050"/>
      </colorScale>
    </cfRule>
  </conditionalFormatting>
  <conditionalFormatting sqref="Q91">
    <cfRule type="colorScale" priority="235">
      <colorScale>
        <cfvo type="min"/>
        <cfvo type="max"/>
        <color theme="0"/>
        <color rgb="FF92D050"/>
      </colorScale>
    </cfRule>
  </conditionalFormatting>
  <conditionalFormatting sqref="Q97:Q100">
    <cfRule type="colorScale" priority="221">
      <colorScale>
        <cfvo type="min"/>
        <cfvo type="max"/>
        <color theme="0"/>
        <color rgb="FF92D050"/>
      </colorScale>
    </cfRule>
  </conditionalFormatting>
  <conditionalFormatting sqref="Q102">
    <cfRule type="colorScale" priority="211">
      <colorScale>
        <cfvo type="min"/>
        <cfvo type="max"/>
        <color theme="0"/>
        <color rgb="FF92D050"/>
      </colorScale>
    </cfRule>
  </conditionalFormatting>
  <conditionalFormatting sqref="Q115">
    <cfRule type="colorScale" priority="186">
      <colorScale>
        <cfvo type="min"/>
        <cfvo type="max"/>
        <color theme="0"/>
        <color rgb="FF92D050"/>
      </colorScale>
    </cfRule>
  </conditionalFormatting>
  <conditionalFormatting sqref="Q121:Q129">
    <cfRule type="colorScale" priority="152">
      <colorScale>
        <cfvo type="min"/>
        <cfvo type="max"/>
        <color theme="0"/>
        <color rgb="FF92D050"/>
      </colorScale>
    </cfRule>
  </conditionalFormatting>
  <conditionalFormatting sqref="Q131">
    <cfRule type="colorScale" priority="142">
      <colorScale>
        <cfvo type="min"/>
        <cfvo type="max"/>
        <color theme="0"/>
        <color rgb="FF92D050"/>
      </colorScale>
    </cfRule>
  </conditionalFormatting>
  <conditionalFormatting sqref="Q137:Q148">
    <cfRule type="colorScale" priority="317">
      <colorScale>
        <cfvo type="min"/>
        <cfvo type="max"/>
        <color theme="0"/>
        <color rgb="FF92D050"/>
      </colorScale>
    </cfRule>
  </conditionalFormatting>
  <conditionalFormatting sqref="Q150">
    <cfRule type="colorScale" priority="105">
      <colorScale>
        <cfvo type="min"/>
        <cfvo type="max"/>
        <color theme="0"/>
        <color rgb="FF92D050"/>
      </colorScale>
    </cfRule>
  </conditionalFormatting>
  <conditionalFormatting sqref="Q156:Q164">
    <cfRule type="colorScale" priority="84">
      <colorScale>
        <cfvo type="min"/>
        <cfvo type="max"/>
        <color theme="0"/>
        <color rgb="FF92D050"/>
      </colorScale>
    </cfRule>
  </conditionalFormatting>
  <conditionalFormatting sqref="Q166">
    <cfRule type="colorScale" priority="74">
      <colorScale>
        <cfvo type="min"/>
        <cfvo type="max"/>
        <color theme="0"/>
        <color rgb="FF92D050"/>
      </colorScale>
    </cfRule>
  </conditionalFormatting>
  <conditionalFormatting sqref="Q172:Q186">
    <cfRule type="colorScale" priority="49">
      <colorScale>
        <cfvo type="min"/>
        <cfvo type="max"/>
        <color theme="0"/>
        <color rgb="FF92D050"/>
      </colorScale>
    </cfRule>
  </conditionalFormatting>
  <conditionalFormatting sqref="Q188">
    <cfRule type="colorScale" priority="39">
      <colorScale>
        <cfvo type="min"/>
        <cfvo type="max"/>
        <color theme="0"/>
        <color rgb="FF92D050"/>
      </colorScale>
    </cfRule>
  </conditionalFormatting>
  <conditionalFormatting sqref="R4:R31">
    <cfRule type="colorScale" priority="294">
      <colorScale>
        <cfvo type="num" val="0"/>
        <cfvo type="max"/>
        <color theme="0"/>
        <color rgb="FF00B0F0"/>
      </colorScale>
    </cfRule>
  </conditionalFormatting>
  <conditionalFormatting sqref="R72:R78">
    <cfRule type="colorScale" priority="269">
      <colorScale>
        <cfvo type="min"/>
        <cfvo type="max"/>
        <color theme="0"/>
        <color rgb="FF00B0F0"/>
      </colorScale>
    </cfRule>
  </conditionalFormatting>
  <conditionalFormatting sqref="R80">
    <cfRule type="colorScale" priority="184">
      <colorScale>
        <cfvo type="num" val="0"/>
        <cfvo type="max"/>
        <color theme="0"/>
        <color rgb="FF00B0F0"/>
      </colorScale>
    </cfRule>
  </conditionalFormatting>
  <conditionalFormatting sqref="R86:R89">
    <cfRule type="colorScale" priority="248">
      <colorScale>
        <cfvo type="min"/>
        <cfvo type="max"/>
        <color theme="0"/>
        <color rgb="FF00B0F0"/>
      </colorScale>
    </cfRule>
  </conditionalFormatting>
  <conditionalFormatting sqref="R91">
    <cfRule type="colorScale" priority="179">
      <colorScale>
        <cfvo type="num" val="0"/>
        <cfvo type="max"/>
        <color theme="0"/>
        <color rgb="FF00B0F0"/>
      </colorScale>
    </cfRule>
  </conditionalFormatting>
  <conditionalFormatting sqref="R97:R100">
    <cfRule type="colorScale" priority="222">
      <colorScale>
        <cfvo type="min"/>
        <cfvo type="max"/>
        <color theme="0"/>
        <color rgb="FF00B0F0"/>
      </colorScale>
    </cfRule>
  </conditionalFormatting>
  <conditionalFormatting sqref="R102">
    <cfRule type="colorScale" priority="174">
      <colorScale>
        <cfvo type="num" val="0"/>
        <cfvo type="max"/>
        <color theme="0"/>
        <color rgb="FF00B0F0"/>
      </colorScale>
    </cfRule>
  </conditionalFormatting>
  <conditionalFormatting sqref="R115">
    <cfRule type="colorScale" priority="169">
      <colorScale>
        <cfvo type="num" val="0"/>
        <cfvo type="max"/>
        <color theme="0"/>
        <color rgb="FF00B0F0"/>
      </colorScale>
    </cfRule>
  </conditionalFormatting>
  <conditionalFormatting sqref="R121:R129">
    <cfRule type="colorScale" priority="153">
      <colorScale>
        <cfvo type="min"/>
        <cfvo type="max"/>
        <color theme="0"/>
        <color rgb="FF00B0F0"/>
      </colorScale>
    </cfRule>
  </conditionalFormatting>
  <conditionalFormatting sqref="R131">
    <cfRule type="colorScale" priority="140">
      <colorScale>
        <cfvo type="num" val="0"/>
        <cfvo type="max"/>
        <color theme="0"/>
        <color rgb="FF00B0F0"/>
      </colorScale>
    </cfRule>
  </conditionalFormatting>
  <conditionalFormatting sqref="R137:R148">
    <cfRule type="colorScale" priority="318">
      <colorScale>
        <cfvo type="min"/>
        <cfvo type="max"/>
        <color theme="0"/>
        <color rgb="FF00B0F0"/>
      </colorScale>
    </cfRule>
  </conditionalFormatting>
  <conditionalFormatting sqref="R150">
    <cfRule type="colorScale" priority="103">
      <colorScale>
        <cfvo type="num" val="0"/>
        <cfvo type="max"/>
        <color theme="0"/>
        <color rgb="FF00B0F0"/>
      </colorScale>
    </cfRule>
  </conditionalFormatting>
  <conditionalFormatting sqref="R156:R164">
    <cfRule type="colorScale" priority="85">
      <colorScale>
        <cfvo type="min"/>
        <cfvo type="max"/>
        <color theme="0"/>
        <color rgb="FF00B0F0"/>
      </colorScale>
    </cfRule>
  </conditionalFormatting>
  <conditionalFormatting sqref="R166">
    <cfRule type="colorScale" priority="72">
      <colorScale>
        <cfvo type="num" val="0"/>
        <cfvo type="max"/>
        <color theme="0"/>
        <color rgb="FF00B0F0"/>
      </colorScale>
    </cfRule>
  </conditionalFormatting>
  <conditionalFormatting sqref="R172:R186">
    <cfRule type="colorScale" priority="50">
      <colorScale>
        <cfvo type="min"/>
        <cfvo type="max"/>
        <color theme="0"/>
        <color rgb="FF00B0F0"/>
      </colorScale>
    </cfRule>
  </conditionalFormatting>
  <conditionalFormatting sqref="R188">
    <cfRule type="colorScale" priority="37">
      <colorScale>
        <cfvo type="num" val="0"/>
        <cfvo type="max"/>
        <color theme="0"/>
        <color rgb="FF00B0F0"/>
      </colorScale>
    </cfRule>
  </conditionalFormatting>
  <conditionalFormatting sqref="S4:S31">
    <cfRule type="colorScale" priority="287">
      <colorScale>
        <cfvo type="num" val="0"/>
        <cfvo type="max"/>
        <color theme="0"/>
        <color theme="0" tint="-0.249977111117893"/>
      </colorScale>
    </cfRule>
  </conditionalFormatting>
  <conditionalFormatting sqref="S72:S78">
    <cfRule type="colorScale" priority="270">
      <colorScale>
        <cfvo type="min"/>
        <cfvo type="max"/>
        <color theme="0"/>
        <color theme="0" tint="-0.249977111117893"/>
      </colorScale>
    </cfRule>
  </conditionalFormatting>
  <conditionalFormatting sqref="S80">
    <cfRule type="colorScale" priority="180">
      <colorScale>
        <cfvo type="num" val="0"/>
        <cfvo type="max"/>
        <color theme="0"/>
        <color theme="0" tint="-0.249977111117893"/>
      </colorScale>
    </cfRule>
  </conditionalFormatting>
  <conditionalFormatting sqref="S86:S89">
    <cfRule type="colorScale" priority="249">
      <colorScale>
        <cfvo type="min"/>
        <cfvo type="max"/>
        <color theme="0"/>
        <color theme="0" tint="-0.249977111117893"/>
      </colorScale>
    </cfRule>
  </conditionalFormatting>
  <conditionalFormatting sqref="S91">
    <cfRule type="colorScale" priority="175">
      <colorScale>
        <cfvo type="num" val="0"/>
        <cfvo type="max"/>
        <color theme="0"/>
        <color theme="0" tint="-0.249977111117893"/>
      </colorScale>
    </cfRule>
  </conditionalFormatting>
  <conditionalFormatting sqref="S97:S100">
    <cfRule type="colorScale" priority="223">
      <colorScale>
        <cfvo type="min"/>
        <cfvo type="max"/>
        <color theme="0"/>
        <color theme="0" tint="-0.249977111117893"/>
      </colorScale>
    </cfRule>
  </conditionalFormatting>
  <conditionalFormatting sqref="S102">
    <cfRule type="colorScale" priority="170">
      <colorScale>
        <cfvo type="num" val="0"/>
        <cfvo type="max"/>
        <color theme="0"/>
        <color theme="0" tint="-0.249977111117893"/>
      </colorScale>
    </cfRule>
  </conditionalFormatting>
  <conditionalFormatting sqref="S115">
    <cfRule type="colorScale" priority="165">
      <colorScale>
        <cfvo type="num" val="0"/>
        <cfvo type="max"/>
        <color theme="0"/>
        <color theme="0" tint="-0.249977111117893"/>
      </colorScale>
    </cfRule>
  </conditionalFormatting>
  <conditionalFormatting sqref="S121:S129">
    <cfRule type="colorScale" priority="154">
      <colorScale>
        <cfvo type="min"/>
        <cfvo type="max"/>
        <color theme="0"/>
        <color theme="0" tint="-0.249977111117893"/>
      </colorScale>
    </cfRule>
  </conditionalFormatting>
  <conditionalFormatting sqref="S131">
    <cfRule type="colorScale" priority="136">
      <colorScale>
        <cfvo type="num" val="0"/>
        <cfvo type="max"/>
        <color theme="0"/>
        <color theme="0" tint="-0.249977111117893"/>
      </colorScale>
    </cfRule>
  </conditionalFormatting>
  <conditionalFormatting sqref="S137:S148">
    <cfRule type="colorScale" priority="319">
      <colorScale>
        <cfvo type="min"/>
        <cfvo type="max"/>
        <color theme="0"/>
        <color theme="0" tint="-0.249977111117893"/>
      </colorScale>
    </cfRule>
  </conditionalFormatting>
  <conditionalFormatting sqref="S150">
    <cfRule type="colorScale" priority="99">
      <colorScale>
        <cfvo type="num" val="0"/>
        <cfvo type="max"/>
        <color theme="0"/>
        <color theme="0" tint="-0.249977111117893"/>
      </colorScale>
    </cfRule>
  </conditionalFormatting>
  <conditionalFormatting sqref="S156:S164">
    <cfRule type="colorScale" priority="86">
      <colorScale>
        <cfvo type="min"/>
        <cfvo type="max"/>
        <color theme="0"/>
        <color theme="0" tint="-0.249977111117893"/>
      </colorScale>
    </cfRule>
  </conditionalFormatting>
  <conditionalFormatting sqref="S166">
    <cfRule type="colorScale" priority="68">
      <colorScale>
        <cfvo type="num" val="0"/>
        <cfvo type="max"/>
        <color theme="0"/>
        <color theme="0" tint="-0.249977111117893"/>
      </colorScale>
    </cfRule>
  </conditionalFormatting>
  <conditionalFormatting sqref="S172:S186">
    <cfRule type="colorScale" priority="51">
      <colorScale>
        <cfvo type="min"/>
        <cfvo type="max"/>
        <color theme="0"/>
        <color theme="0" tint="-0.249977111117893"/>
      </colorScale>
    </cfRule>
  </conditionalFormatting>
  <conditionalFormatting sqref="S188">
    <cfRule type="colorScale" priority="33">
      <colorScale>
        <cfvo type="num" val="0"/>
        <cfvo type="max"/>
        <color theme="0"/>
        <color theme="0" tint="-0.249977111117893"/>
      </colorScale>
    </cfRule>
  </conditionalFormatting>
  <conditionalFormatting sqref="T4:T31">
    <cfRule type="colorScale" priority="288">
      <colorScale>
        <cfvo type="num" val="0"/>
        <cfvo type="max"/>
        <color theme="0"/>
        <color theme="0" tint="-0.249977111117893"/>
      </colorScale>
    </cfRule>
  </conditionalFormatting>
  <conditionalFormatting sqref="T72:T78">
    <cfRule type="colorScale" priority="271">
      <colorScale>
        <cfvo type="min"/>
        <cfvo type="max"/>
        <color theme="0"/>
        <color theme="0" tint="-0.249977111117893"/>
      </colorScale>
    </cfRule>
  </conditionalFormatting>
  <conditionalFormatting sqref="T80">
    <cfRule type="colorScale" priority="181">
      <colorScale>
        <cfvo type="num" val="0"/>
        <cfvo type="max"/>
        <color theme="0"/>
        <color theme="0" tint="-0.249977111117893"/>
      </colorScale>
    </cfRule>
  </conditionalFormatting>
  <conditionalFormatting sqref="T86:T89">
    <cfRule type="colorScale" priority="250">
      <colorScale>
        <cfvo type="min"/>
        <cfvo type="max"/>
        <color theme="0"/>
        <color theme="0" tint="-0.249977111117893"/>
      </colorScale>
    </cfRule>
  </conditionalFormatting>
  <conditionalFormatting sqref="T91">
    <cfRule type="colorScale" priority="176">
      <colorScale>
        <cfvo type="num" val="0"/>
        <cfvo type="max"/>
        <color theme="0"/>
        <color theme="0" tint="-0.249977111117893"/>
      </colorScale>
    </cfRule>
  </conditionalFormatting>
  <conditionalFormatting sqref="T97:T100">
    <cfRule type="colorScale" priority="224">
      <colorScale>
        <cfvo type="min"/>
        <cfvo type="max"/>
        <color theme="0"/>
        <color theme="0" tint="-0.249977111117893"/>
      </colorScale>
    </cfRule>
  </conditionalFormatting>
  <conditionalFormatting sqref="T102">
    <cfRule type="colorScale" priority="171">
      <colorScale>
        <cfvo type="num" val="0"/>
        <cfvo type="max"/>
        <color theme="0"/>
        <color theme="0" tint="-0.249977111117893"/>
      </colorScale>
    </cfRule>
  </conditionalFormatting>
  <conditionalFormatting sqref="T115">
    <cfRule type="colorScale" priority="166">
      <colorScale>
        <cfvo type="num" val="0"/>
        <cfvo type="max"/>
        <color theme="0"/>
        <color theme="0" tint="-0.249977111117893"/>
      </colorScale>
    </cfRule>
  </conditionalFormatting>
  <conditionalFormatting sqref="T121:T129">
    <cfRule type="colorScale" priority="155">
      <colorScale>
        <cfvo type="min"/>
        <cfvo type="max"/>
        <color theme="0"/>
        <color theme="0" tint="-0.249977111117893"/>
      </colorScale>
    </cfRule>
  </conditionalFormatting>
  <conditionalFormatting sqref="T131">
    <cfRule type="colorScale" priority="137">
      <colorScale>
        <cfvo type="num" val="0"/>
        <cfvo type="max"/>
        <color theme="0"/>
        <color theme="0" tint="-0.249977111117893"/>
      </colorScale>
    </cfRule>
  </conditionalFormatting>
  <conditionalFormatting sqref="T137:T148">
    <cfRule type="colorScale" priority="320">
      <colorScale>
        <cfvo type="min"/>
        <cfvo type="max"/>
        <color theme="0"/>
        <color theme="0" tint="-0.249977111117893"/>
      </colorScale>
    </cfRule>
  </conditionalFormatting>
  <conditionalFormatting sqref="T150">
    <cfRule type="colorScale" priority="100">
      <colorScale>
        <cfvo type="num" val="0"/>
        <cfvo type="max"/>
        <color theme="0"/>
        <color theme="0" tint="-0.249977111117893"/>
      </colorScale>
    </cfRule>
  </conditionalFormatting>
  <conditionalFormatting sqref="T156:T164">
    <cfRule type="colorScale" priority="87">
      <colorScale>
        <cfvo type="min"/>
        <cfvo type="max"/>
        <color theme="0"/>
        <color theme="0" tint="-0.249977111117893"/>
      </colorScale>
    </cfRule>
  </conditionalFormatting>
  <conditionalFormatting sqref="T166">
    <cfRule type="colorScale" priority="69">
      <colorScale>
        <cfvo type="num" val="0"/>
        <cfvo type="max"/>
        <color theme="0"/>
        <color theme="0" tint="-0.249977111117893"/>
      </colorScale>
    </cfRule>
  </conditionalFormatting>
  <conditionalFormatting sqref="T172:T186">
    <cfRule type="colorScale" priority="52">
      <colorScale>
        <cfvo type="min"/>
        <cfvo type="max"/>
        <color theme="0"/>
        <color theme="0" tint="-0.249977111117893"/>
      </colorScale>
    </cfRule>
  </conditionalFormatting>
  <conditionalFormatting sqref="T188">
    <cfRule type="colorScale" priority="34">
      <colorScale>
        <cfvo type="num" val="0"/>
        <cfvo type="max"/>
        <color theme="0"/>
        <color theme="0" tint="-0.249977111117893"/>
      </colorScale>
    </cfRule>
  </conditionalFormatting>
  <conditionalFormatting sqref="U4:U31">
    <cfRule type="colorScale" priority="289">
      <colorScale>
        <cfvo type="num" val="0"/>
        <cfvo type="max"/>
        <color theme="0"/>
        <color rgb="FFFFC000"/>
      </colorScale>
    </cfRule>
  </conditionalFormatting>
  <conditionalFormatting sqref="U72:U78">
    <cfRule type="colorScale" priority="273">
      <colorScale>
        <cfvo type="min"/>
        <cfvo type="max"/>
        <color theme="0"/>
        <color rgb="FFFFC000"/>
      </colorScale>
    </cfRule>
  </conditionalFormatting>
  <conditionalFormatting sqref="U80">
    <cfRule type="colorScale" priority="182">
      <colorScale>
        <cfvo type="num" val="0"/>
        <cfvo type="max"/>
        <color theme="0"/>
        <color rgb="FFFFC000"/>
      </colorScale>
    </cfRule>
  </conditionalFormatting>
  <conditionalFormatting sqref="U86:U89">
    <cfRule type="colorScale" priority="252">
      <colorScale>
        <cfvo type="min"/>
        <cfvo type="max"/>
        <color theme="0"/>
        <color rgb="FFFFC000"/>
      </colorScale>
    </cfRule>
  </conditionalFormatting>
  <conditionalFormatting sqref="U91">
    <cfRule type="colorScale" priority="177">
      <colorScale>
        <cfvo type="num" val="0"/>
        <cfvo type="max"/>
        <color theme="0"/>
        <color rgb="FFFFC000"/>
      </colorScale>
    </cfRule>
  </conditionalFormatting>
  <conditionalFormatting sqref="U97:U100">
    <cfRule type="colorScale" priority="226">
      <colorScale>
        <cfvo type="min"/>
        <cfvo type="max"/>
        <color theme="0"/>
        <color rgb="FFFFC000"/>
      </colorScale>
    </cfRule>
  </conditionalFormatting>
  <conditionalFormatting sqref="U102">
    <cfRule type="colorScale" priority="172">
      <colorScale>
        <cfvo type="num" val="0"/>
        <cfvo type="max"/>
        <color theme="0"/>
        <color rgb="FFFFC000"/>
      </colorScale>
    </cfRule>
  </conditionalFormatting>
  <conditionalFormatting sqref="U115">
    <cfRule type="colorScale" priority="167">
      <colorScale>
        <cfvo type="num" val="0"/>
        <cfvo type="max"/>
        <color theme="0"/>
        <color rgb="FFFFC000"/>
      </colorScale>
    </cfRule>
  </conditionalFormatting>
  <conditionalFormatting sqref="U121:U129">
    <cfRule type="colorScale" priority="157">
      <colorScale>
        <cfvo type="min"/>
        <cfvo type="max"/>
        <color theme="0"/>
        <color rgb="FFFFC000"/>
      </colorScale>
    </cfRule>
  </conditionalFormatting>
  <conditionalFormatting sqref="U131">
    <cfRule type="colorScale" priority="138">
      <colorScale>
        <cfvo type="num" val="0"/>
        <cfvo type="max"/>
        <color theme="0"/>
        <color rgb="FFFFC000"/>
      </colorScale>
    </cfRule>
  </conditionalFormatting>
  <conditionalFormatting sqref="U137:U148">
    <cfRule type="colorScale" priority="322">
      <colorScale>
        <cfvo type="min"/>
        <cfvo type="max"/>
        <color theme="0"/>
        <color rgb="FFFFC000"/>
      </colorScale>
    </cfRule>
  </conditionalFormatting>
  <conditionalFormatting sqref="U150">
    <cfRule type="colorScale" priority="101">
      <colorScale>
        <cfvo type="num" val="0"/>
        <cfvo type="max"/>
        <color theme="0"/>
        <color rgb="FFFFC000"/>
      </colorScale>
    </cfRule>
  </conditionalFormatting>
  <conditionalFormatting sqref="U156:U164">
    <cfRule type="colorScale" priority="89">
      <colorScale>
        <cfvo type="min"/>
        <cfvo type="max"/>
        <color theme="0"/>
        <color rgb="FFFFC000"/>
      </colorScale>
    </cfRule>
  </conditionalFormatting>
  <conditionalFormatting sqref="U166">
    <cfRule type="colorScale" priority="70">
      <colorScale>
        <cfvo type="num" val="0"/>
        <cfvo type="max"/>
        <color theme="0"/>
        <color rgb="FFFFC000"/>
      </colorScale>
    </cfRule>
  </conditionalFormatting>
  <conditionalFormatting sqref="U172:U186">
    <cfRule type="colorScale" priority="54">
      <colorScale>
        <cfvo type="min"/>
        <cfvo type="max"/>
        <color theme="0"/>
        <color rgb="FFFFC000"/>
      </colorScale>
    </cfRule>
  </conditionalFormatting>
  <conditionalFormatting sqref="U188">
    <cfRule type="colorScale" priority="35">
      <colorScale>
        <cfvo type="num" val="0"/>
        <cfvo type="max"/>
        <color theme="0"/>
        <color rgb="FFFFC000"/>
      </colorScale>
    </cfRule>
  </conditionalFormatting>
  <conditionalFormatting sqref="V4:V31">
    <cfRule type="colorScale" priority="290">
      <colorScale>
        <cfvo type="num" val="0"/>
        <cfvo type="max"/>
        <color theme="0"/>
        <color theme="0" tint="-0.249977111117893"/>
      </colorScale>
    </cfRule>
  </conditionalFormatting>
  <conditionalFormatting sqref="V72:V78">
    <cfRule type="colorScale" priority="272">
      <colorScale>
        <cfvo type="min"/>
        <cfvo type="max"/>
        <color theme="0"/>
        <color theme="0" tint="-0.249977111117893"/>
      </colorScale>
    </cfRule>
  </conditionalFormatting>
  <conditionalFormatting sqref="V80">
    <cfRule type="colorScale" priority="183">
      <colorScale>
        <cfvo type="num" val="0"/>
        <cfvo type="max"/>
        <color theme="0"/>
        <color theme="0" tint="-0.249977111117893"/>
      </colorScale>
    </cfRule>
  </conditionalFormatting>
  <conditionalFormatting sqref="V86:V89">
    <cfRule type="colorScale" priority="251">
      <colorScale>
        <cfvo type="min"/>
        <cfvo type="max"/>
        <color theme="0"/>
        <color theme="0" tint="-0.249977111117893"/>
      </colorScale>
    </cfRule>
  </conditionalFormatting>
  <conditionalFormatting sqref="V91">
    <cfRule type="colorScale" priority="178">
      <colorScale>
        <cfvo type="num" val="0"/>
        <cfvo type="max"/>
        <color theme="0"/>
        <color theme="0" tint="-0.249977111117893"/>
      </colorScale>
    </cfRule>
  </conditionalFormatting>
  <conditionalFormatting sqref="V97:V100">
    <cfRule type="colorScale" priority="225">
      <colorScale>
        <cfvo type="min"/>
        <cfvo type="max"/>
        <color theme="0"/>
        <color theme="0" tint="-0.249977111117893"/>
      </colorScale>
    </cfRule>
  </conditionalFormatting>
  <conditionalFormatting sqref="V102">
    <cfRule type="colorScale" priority="173">
      <colorScale>
        <cfvo type="num" val="0"/>
        <cfvo type="max"/>
        <color theme="0"/>
        <color theme="0" tint="-0.249977111117893"/>
      </colorScale>
    </cfRule>
  </conditionalFormatting>
  <conditionalFormatting sqref="V115">
    <cfRule type="colorScale" priority="168">
      <colorScale>
        <cfvo type="num" val="0"/>
        <cfvo type="max"/>
        <color theme="0"/>
        <color theme="0" tint="-0.249977111117893"/>
      </colorScale>
    </cfRule>
  </conditionalFormatting>
  <conditionalFormatting sqref="V121:V129">
    <cfRule type="colorScale" priority="156">
      <colorScale>
        <cfvo type="min"/>
        <cfvo type="max"/>
        <color theme="0"/>
        <color theme="0" tint="-0.249977111117893"/>
      </colorScale>
    </cfRule>
  </conditionalFormatting>
  <conditionalFormatting sqref="V131">
    <cfRule type="colorScale" priority="139">
      <colorScale>
        <cfvo type="num" val="0"/>
        <cfvo type="max"/>
        <color theme="0"/>
        <color theme="0" tint="-0.249977111117893"/>
      </colorScale>
    </cfRule>
  </conditionalFormatting>
  <conditionalFormatting sqref="V137:V148">
    <cfRule type="colorScale" priority="321">
      <colorScale>
        <cfvo type="min"/>
        <cfvo type="max"/>
        <color theme="0"/>
        <color theme="0" tint="-0.249977111117893"/>
      </colorScale>
    </cfRule>
  </conditionalFormatting>
  <conditionalFormatting sqref="V150">
    <cfRule type="colorScale" priority="102">
      <colorScale>
        <cfvo type="num" val="0"/>
        <cfvo type="max"/>
        <color theme="0"/>
        <color theme="0" tint="-0.249977111117893"/>
      </colorScale>
    </cfRule>
  </conditionalFormatting>
  <conditionalFormatting sqref="V156:V164">
    <cfRule type="colorScale" priority="88">
      <colorScale>
        <cfvo type="min"/>
        <cfvo type="max"/>
        <color theme="0"/>
        <color theme="0" tint="-0.249977111117893"/>
      </colorScale>
    </cfRule>
  </conditionalFormatting>
  <conditionalFormatting sqref="V166">
    <cfRule type="colorScale" priority="71">
      <colorScale>
        <cfvo type="num" val="0"/>
        <cfvo type="max"/>
        <color theme="0"/>
        <color theme="0" tint="-0.249977111117893"/>
      </colorScale>
    </cfRule>
  </conditionalFormatting>
  <conditionalFormatting sqref="V172:V186">
    <cfRule type="colorScale" priority="53">
      <colorScale>
        <cfvo type="min"/>
        <cfvo type="max"/>
        <color theme="0"/>
        <color theme="0" tint="-0.249977111117893"/>
      </colorScale>
    </cfRule>
  </conditionalFormatting>
  <conditionalFormatting sqref="V188">
    <cfRule type="colorScale" priority="36">
      <colorScale>
        <cfvo type="num" val="0"/>
        <cfvo type="max"/>
        <color theme="0"/>
        <color theme="0" tint="-0.249977111117893"/>
      </colorScale>
    </cfRule>
  </conditionalFormatting>
  <conditionalFormatting sqref="W4:W31">
    <cfRule type="colorScale" priority="295">
      <colorScale>
        <cfvo type="num" val="0"/>
        <cfvo type="max"/>
        <color theme="0"/>
        <color rgb="FFFF0000"/>
      </colorScale>
    </cfRule>
  </conditionalFormatting>
  <conditionalFormatting sqref="W72:W78">
    <cfRule type="colorScale" priority="276">
      <colorScale>
        <cfvo type="min"/>
        <cfvo type="max"/>
        <color theme="0"/>
        <color rgb="FFFF0000"/>
      </colorScale>
    </cfRule>
  </conditionalFormatting>
  <conditionalFormatting sqref="W86:W89">
    <cfRule type="colorScale" priority="255">
      <colorScale>
        <cfvo type="min"/>
        <cfvo type="max"/>
        <color theme="0"/>
        <color rgb="FFFF0000"/>
      </colorScale>
    </cfRule>
  </conditionalFormatting>
  <conditionalFormatting sqref="W97:W100">
    <cfRule type="colorScale" priority="229">
      <colorScale>
        <cfvo type="min"/>
        <cfvo type="max"/>
        <color theme="0"/>
        <color rgb="FFFF0000"/>
      </colorScale>
    </cfRule>
  </conditionalFormatting>
  <conditionalFormatting sqref="W121:W129">
    <cfRule type="colorScale" priority="160">
      <colorScale>
        <cfvo type="min"/>
        <cfvo type="max"/>
        <color theme="0"/>
        <color rgb="FFFF0000"/>
      </colorScale>
    </cfRule>
  </conditionalFormatting>
  <conditionalFormatting sqref="W137:W148">
    <cfRule type="colorScale" priority="325">
      <colorScale>
        <cfvo type="min"/>
        <cfvo type="max"/>
        <color theme="0"/>
        <color rgb="FFFF0000"/>
      </colorScale>
    </cfRule>
  </conditionalFormatting>
  <conditionalFormatting sqref="W156:W164">
    <cfRule type="colorScale" priority="92">
      <colorScale>
        <cfvo type="min"/>
        <cfvo type="max"/>
        <color theme="0"/>
        <color rgb="FFFF0000"/>
      </colorScale>
    </cfRule>
  </conditionalFormatting>
  <conditionalFormatting sqref="W172:W186">
    <cfRule type="colorScale" priority="57">
      <colorScale>
        <cfvo type="min"/>
        <cfvo type="max"/>
        <color theme="0"/>
        <color rgb="FFFF0000"/>
      </colorScale>
    </cfRule>
  </conditionalFormatting>
  <conditionalFormatting sqref="X4:X31">
    <cfRule type="colorScale" priority="296">
      <colorScale>
        <cfvo type="num" val="0"/>
        <cfvo type="max"/>
        <color theme="0"/>
        <color rgb="FF92D050"/>
      </colorScale>
    </cfRule>
  </conditionalFormatting>
  <conditionalFormatting sqref="X72:X78">
    <cfRule type="colorScale" priority="277">
      <colorScale>
        <cfvo type="min"/>
        <cfvo type="max"/>
        <color theme="0"/>
        <color rgb="FF92D050"/>
      </colorScale>
    </cfRule>
  </conditionalFormatting>
  <conditionalFormatting sqref="X86:X89">
    <cfRule type="colorScale" priority="256">
      <colorScale>
        <cfvo type="min"/>
        <cfvo type="max"/>
        <color theme="0"/>
        <color rgb="FF92D050"/>
      </colorScale>
    </cfRule>
  </conditionalFormatting>
  <conditionalFormatting sqref="X97:X100">
    <cfRule type="colorScale" priority="230">
      <colorScale>
        <cfvo type="min"/>
        <cfvo type="max"/>
        <color theme="0"/>
        <color rgb="FF92D050"/>
      </colorScale>
    </cfRule>
  </conditionalFormatting>
  <conditionalFormatting sqref="X121:X129">
    <cfRule type="colorScale" priority="161">
      <colorScale>
        <cfvo type="min"/>
        <cfvo type="max"/>
        <color theme="0"/>
        <color rgb="FF92D050"/>
      </colorScale>
    </cfRule>
  </conditionalFormatting>
  <conditionalFormatting sqref="X137:X148">
    <cfRule type="colorScale" priority="326">
      <colorScale>
        <cfvo type="min"/>
        <cfvo type="max"/>
        <color theme="0"/>
        <color rgb="FF92D050"/>
      </colorScale>
    </cfRule>
  </conditionalFormatting>
  <conditionalFormatting sqref="X156:X164">
    <cfRule type="colorScale" priority="93">
      <colorScale>
        <cfvo type="min"/>
        <cfvo type="max"/>
        <color theme="0"/>
        <color rgb="FF92D050"/>
      </colorScale>
    </cfRule>
  </conditionalFormatting>
  <conditionalFormatting sqref="X172:X186">
    <cfRule type="colorScale" priority="58">
      <colorScale>
        <cfvo type="min"/>
        <cfvo type="max"/>
        <color theme="0"/>
        <color rgb="FF92D050"/>
      </colorScale>
    </cfRule>
  </conditionalFormatting>
  <conditionalFormatting sqref="Y4:Y31">
    <cfRule type="colorScale" priority="297">
      <colorScale>
        <cfvo type="num" val="0"/>
        <cfvo type="max"/>
        <color theme="0"/>
        <color rgb="FF00B0F0"/>
      </colorScale>
    </cfRule>
  </conditionalFormatting>
  <conditionalFormatting sqref="Y72:Y78">
    <cfRule type="colorScale" priority="278">
      <colorScale>
        <cfvo type="min"/>
        <cfvo type="max"/>
        <color theme="0"/>
        <color rgb="FF00B0F0"/>
      </colorScale>
    </cfRule>
  </conditionalFormatting>
  <conditionalFormatting sqref="Y86:Y89">
    <cfRule type="colorScale" priority="257">
      <colorScale>
        <cfvo type="min"/>
        <cfvo type="max"/>
        <color theme="0"/>
        <color rgb="FF00B0F0"/>
      </colorScale>
    </cfRule>
  </conditionalFormatting>
  <conditionalFormatting sqref="Y97:Y100">
    <cfRule type="colorScale" priority="231">
      <colorScale>
        <cfvo type="min"/>
        <cfvo type="max"/>
        <color theme="0"/>
        <color rgb="FF00B0F0"/>
      </colorScale>
    </cfRule>
  </conditionalFormatting>
  <conditionalFormatting sqref="Y121:Y129">
    <cfRule type="colorScale" priority="162">
      <colorScale>
        <cfvo type="min"/>
        <cfvo type="max"/>
        <color theme="0"/>
        <color rgb="FF00B0F0"/>
      </colorScale>
    </cfRule>
  </conditionalFormatting>
  <conditionalFormatting sqref="Y137:Y148">
    <cfRule type="colorScale" priority="327">
      <colorScale>
        <cfvo type="min"/>
        <cfvo type="max"/>
        <color theme="0"/>
        <color rgb="FF00B0F0"/>
      </colorScale>
    </cfRule>
  </conditionalFormatting>
  <conditionalFormatting sqref="Y156:Y164">
    <cfRule type="colorScale" priority="94">
      <colorScale>
        <cfvo type="min"/>
        <cfvo type="max"/>
        <color theme="0"/>
        <color rgb="FF00B0F0"/>
      </colorScale>
    </cfRule>
  </conditionalFormatting>
  <conditionalFormatting sqref="Y172:Y186">
    <cfRule type="colorScale" priority="59">
      <colorScale>
        <cfvo type="min"/>
        <cfvo type="max"/>
        <color theme="0"/>
        <color rgb="FF00B0F0"/>
      </colorScale>
    </cfRule>
  </conditionalFormatting>
  <conditionalFormatting sqref="Z4:Z31">
    <cfRule type="colorScale" priority="298">
      <colorScale>
        <cfvo type="num" val="0"/>
        <cfvo type="max"/>
        <color theme="0"/>
        <color theme="0" tint="-0.249977111117893"/>
      </colorScale>
    </cfRule>
  </conditionalFormatting>
  <conditionalFormatting sqref="Z72:Z78">
    <cfRule type="colorScale" priority="279">
      <colorScale>
        <cfvo type="min"/>
        <cfvo type="max"/>
        <color theme="0"/>
        <color theme="0" tint="-0.249977111117893"/>
      </colorScale>
    </cfRule>
  </conditionalFormatting>
  <conditionalFormatting sqref="Z86:Z89">
    <cfRule type="colorScale" priority="258">
      <colorScale>
        <cfvo type="min"/>
        <cfvo type="max"/>
        <color theme="0"/>
        <color theme="0" tint="-0.249977111117893"/>
      </colorScale>
    </cfRule>
  </conditionalFormatting>
  <conditionalFormatting sqref="Z97:Z100">
    <cfRule type="colorScale" priority="232">
      <colorScale>
        <cfvo type="min"/>
        <cfvo type="max"/>
        <color theme="0"/>
        <color theme="0" tint="-0.249977111117893"/>
      </colorScale>
    </cfRule>
  </conditionalFormatting>
  <conditionalFormatting sqref="Z121:Z129">
    <cfRule type="colorScale" priority="163">
      <colorScale>
        <cfvo type="min"/>
        <cfvo type="max"/>
        <color theme="0"/>
        <color theme="0" tint="-0.249977111117893"/>
      </colorScale>
    </cfRule>
  </conditionalFormatting>
  <conditionalFormatting sqref="Z137:Z148">
    <cfRule type="colorScale" priority="328">
      <colorScale>
        <cfvo type="min"/>
        <cfvo type="max"/>
        <color theme="0"/>
        <color theme="0" tint="-0.249977111117893"/>
      </colorScale>
    </cfRule>
  </conditionalFormatting>
  <conditionalFormatting sqref="Z156:Z164">
    <cfRule type="colorScale" priority="95">
      <colorScale>
        <cfvo type="min"/>
        <cfvo type="max"/>
        <color theme="0"/>
        <color theme="0" tint="-0.249977111117893"/>
      </colorScale>
    </cfRule>
  </conditionalFormatting>
  <conditionalFormatting sqref="Z172:Z186">
    <cfRule type="colorScale" priority="60">
      <colorScale>
        <cfvo type="min"/>
        <cfvo type="max"/>
        <color theme="0"/>
        <color theme="0" tint="-0.249977111117893"/>
      </colorScale>
    </cfRule>
  </conditionalFormatting>
  <conditionalFormatting sqref="AA4:AA31">
    <cfRule type="colorScale" priority="299">
      <colorScale>
        <cfvo type="num" val="0"/>
        <cfvo type="max"/>
        <color theme="0"/>
        <color theme="0" tint="-0.249977111117893"/>
      </colorScale>
    </cfRule>
  </conditionalFormatting>
  <conditionalFormatting sqref="AA72:AA78">
    <cfRule type="colorScale" priority="280">
      <colorScale>
        <cfvo type="min"/>
        <cfvo type="max"/>
        <color theme="0"/>
        <color theme="0" tint="-0.249977111117893"/>
      </colorScale>
    </cfRule>
  </conditionalFormatting>
  <conditionalFormatting sqref="AA86:AA89">
    <cfRule type="colorScale" priority="259">
      <colorScale>
        <cfvo type="min"/>
        <cfvo type="max"/>
        <color theme="0"/>
        <color theme="0" tint="-0.249977111117893"/>
      </colorScale>
    </cfRule>
  </conditionalFormatting>
  <conditionalFormatting sqref="AA97:AA100">
    <cfRule type="colorScale" priority="233">
      <colorScale>
        <cfvo type="min"/>
        <cfvo type="max"/>
        <color theme="0"/>
        <color theme="0" tint="-0.249977111117893"/>
      </colorScale>
    </cfRule>
  </conditionalFormatting>
  <conditionalFormatting sqref="AA121:AA129">
    <cfRule type="colorScale" priority="164">
      <colorScale>
        <cfvo type="min"/>
        <cfvo type="max"/>
        <color theme="0"/>
        <color theme="0" tint="-0.249977111117893"/>
      </colorScale>
    </cfRule>
  </conditionalFormatting>
  <conditionalFormatting sqref="AA137:AA148">
    <cfRule type="colorScale" priority="329">
      <colorScale>
        <cfvo type="min"/>
        <cfvo type="max"/>
        <color theme="0"/>
        <color theme="0" tint="-0.249977111117893"/>
      </colorScale>
    </cfRule>
  </conditionalFormatting>
  <conditionalFormatting sqref="AA156:AA164">
    <cfRule type="colorScale" priority="96">
      <colorScale>
        <cfvo type="min"/>
        <cfvo type="max"/>
        <color theme="0"/>
        <color theme="0" tint="-0.249977111117893"/>
      </colorScale>
    </cfRule>
  </conditionalFormatting>
  <conditionalFormatting sqref="AA172:AA186">
    <cfRule type="colorScale" priority="61">
      <colorScale>
        <cfvo type="min"/>
        <cfvo type="max"/>
        <color theme="0"/>
        <color theme="0" tint="-0.249977111117893"/>
      </colorScale>
    </cfRule>
  </conditionalFormatting>
  <conditionalFormatting sqref="AB4:AB31">
    <cfRule type="colorScale" priority="300">
      <colorScale>
        <cfvo type="num" val="0"/>
        <cfvo type="max"/>
        <color theme="0"/>
        <color rgb="FFFFC000"/>
      </colorScale>
    </cfRule>
  </conditionalFormatting>
  <conditionalFormatting sqref="AB72:AB78">
    <cfRule type="colorScale" priority="275">
      <colorScale>
        <cfvo type="min"/>
        <cfvo type="max"/>
        <color theme="0"/>
        <color rgb="FFFFC000"/>
      </colorScale>
    </cfRule>
  </conditionalFormatting>
  <conditionalFormatting sqref="AB86:AB89">
    <cfRule type="colorScale" priority="254">
      <colorScale>
        <cfvo type="min"/>
        <cfvo type="max"/>
        <color theme="0"/>
        <color rgb="FFFFC000"/>
      </colorScale>
    </cfRule>
  </conditionalFormatting>
  <conditionalFormatting sqref="AB97:AB100">
    <cfRule type="colorScale" priority="228">
      <colorScale>
        <cfvo type="min"/>
        <cfvo type="max"/>
        <color theme="0"/>
        <color rgb="FFFFC000"/>
      </colorScale>
    </cfRule>
  </conditionalFormatting>
  <conditionalFormatting sqref="AB121:AB129">
    <cfRule type="colorScale" priority="159">
      <colorScale>
        <cfvo type="min"/>
        <cfvo type="max"/>
        <color theme="0"/>
        <color rgb="FFFFC000"/>
      </colorScale>
    </cfRule>
  </conditionalFormatting>
  <conditionalFormatting sqref="AB137:AB148">
    <cfRule type="colorScale" priority="324">
      <colorScale>
        <cfvo type="min"/>
        <cfvo type="max"/>
        <color theme="0"/>
        <color rgb="FFFFC000"/>
      </colorScale>
    </cfRule>
  </conditionalFormatting>
  <conditionalFormatting sqref="AB156:AB164">
    <cfRule type="colorScale" priority="91">
      <colorScale>
        <cfvo type="min"/>
        <cfvo type="max"/>
        <color theme="0"/>
        <color rgb="FFFFC000"/>
      </colorScale>
    </cfRule>
  </conditionalFormatting>
  <conditionalFormatting sqref="AB172:AB186">
    <cfRule type="colorScale" priority="56">
      <colorScale>
        <cfvo type="min"/>
        <cfvo type="max"/>
        <color theme="0"/>
        <color rgb="FFFFC000"/>
      </colorScale>
    </cfRule>
  </conditionalFormatting>
  <conditionalFormatting sqref="AC4:AC31">
    <cfRule type="colorScale" priority="301">
      <colorScale>
        <cfvo type="num" val="0"/>
        <cfvo type="max"/>
        <color theme="0"/>
        <color theme="0" tint="-0.249977111117893"/>
      </colorScale>
    </cfRule>
  </conditionalFormatting>
  <conditionalFormatting sqref="AC72:AC78">
    <cfRule type="colorScale" priority="274">
      <colorScale>
        <cfvo type="min"/>
        <cfvo type="max"/>
        <color theme="0"/>
        <color theme="0" tint="-0.249977111117893"/>
      </colorScale>
    </cfRule>
  </conditionalFormatting>
  <conditionalFormatting sqref="AC86:AC89">
    <cfRule type="colorScale" priority="253">
      <colorScale>
        <cfvo type="min"/>
        <cfvo type="max"/>
        <color theme="0"/>
        <color theme="0" tint="-0.249977111117893"/>
      </colorScale>
    </cfRule>
  </conditionalFormatting>
  <conditionalFormatting sqref="AC97:AC100">
    <cfRule type="colorScale" priority="227">
      <colorScale>
        <cfvo type="min"/>
        <cfvo type="max"/>
        <color theme="0"/>
        <color theme="0" tint="-0.249977111117893"/>
      </colorScale>
    </cfRule>
  </conditionalFormatting>
  <conditionalFormatting sqref="AC121:AC129">
    <cfRule type="colorScale" priority="158">
      <colorScale>
        <cfvo type="min"/>
        <cfvo type="max"/>
        <color theme="0"/>
        <color theme="0" tint="-0.249977111117893"/>
      </colorScale>
    </cfRule>
  </conditionalFormatting>
  <conditionalFormatting sqref="AC137:AC148">
    <cfRule type="colorScale" priority="323">
      <colorScale>
        <cfvo type="min"/>
        <cfvo type="max"/>
        <color theme="0"/>
        <color theme="0" tint="-0.249977111117893"/>
      </colorScale>
    </cfRule>
  </conditionalFormatting>
  <conditionalFormatting sqref="AC156:AC164">
    <cfRule type="colorScale" priority="90">
      <colorScale>
        <cfvo type="min"/>
        <cfvo type="max"/>
        <color theme="0"/>
        <color theme="0" tint="-0.249977111117893"/>
      </colorScale>
    </cfRule>
  </conditionalFormatting>
  <conditionalFormatting sqref="AC172:AC186">
    <cfRule type="colorScale" priority="55">
      <colorScale>
        <cfvo type="min"/>
        <cfvo type="max"/>
        <color theme="0"/>
        <color theme="0" tint="-0.249977111117893"/>
      </colorScale>
    </cfRule>
  </conditionalFormatting>
  <conditionalFormatting sqref="AD97:AD100 AD108:AD113">
    <cfRule type="notContainsText" dxfId="51" priority="212" operator="notContains" text="none">
      <formula>ISERROR(SEARCH("none",AD97))</formula>
    </cfRule>
  </conditionalFormatting>
  <conditionalFormatting sqref="AD121:AD129">
    <cfRule type="notContainsText" dxfId="50" priority="144" operator="notContains" text="none">
      <formula>ISERROR(SEARCH("none",AD121))</formula>
    </cfRule>
  </conditionalFormatting>
  <conditionalFormatting sqref="AD137:AD148 AD4:AD29 AD72:AD78 AD86:AD89">
    <cfRule type="notContainsText" dxfId="49" priority="236" operator="notContains" text="none">
      <formula>ISERROR(SEARCH("none",AD4))</formula>
    </cfRule>
  </conditionalFormatting>
  <conditionalFormatting sqref="AD156:AD164">
    <cfRule type="notContainsText" dxfId="48" priority="76" operator="notContains" text="none">
      <formula>ISERROR(SEARCH("none",AD156))</formula>
    </cfRule>
  </conditionalFormatting>
  <conditionalFormatting sqref="AD172:AD186">
    <cfRule type="notContainsText" dxfId="47" priority="41" operator="notContains" text="none">
      <formula>ISERROR(SEARCH("none",AD172))</formula>
    </cfRule>
  </conditionalFormatting>
  <conditionalFormatting sqref="AD78:AE78 F77:F78 E72:E78">
    <cfRule type="colorScale" priority="281">
      <colorScale>
        <cfvo type="num" val="0"/>
        <cfvo type="max"/>
        <color theme="0"/>
        <color rgb="FF00B050"/>
      </colorScale>
    </cfRule>
  </conditionalFormatting>
  <conditionalFormatting sqref="AD88:AE89 E86:E87 E88:F89">
    <cfRule type="colorScale" priority="282">
      <colorScale>
        <cfvo type="num" val="0"/>
        <cfvo type="max"/>
        <color theme="0"/>
        <color rgb="FF00B050"/>
      </colorScale>
    </cfRule>
  </conditionalFormatting>
  <conditionalFormatting sqref="AD100:AE100 E97:E99 E100:F100">
    <cfRule type="colorScale" priority="283">
      <colorScale>
        <cfvo type="num" val="0"/>
        <cfvo type="max"/>
        <color theme="0"/>
        <color rgb="FF00B050"/>
      </colorScale>
    </cfRule>
  </conditionalFormatting>
  <conditionalFormatting sqref="AD129:AE129 E121:E128 E129:F129">
    <cfRule type="colorScale" priority="284">
      <colorScale>
        <cfvo type="num" val="0"/>
        <cfvo type="max"/>
        <color theme="0"/>
        <color rgb="FF00B050"/>
      </colorScale>
    </cfRule>
  </conditionalFormatting>
  <conditionalFormatting sqref="AD148:AE148 E137:E147 E148:F148">
    <cfRule type="colorScale" priority="106">
      <colorScale>
        <cfvo type="num" val="0"/>
        <cfvo type="max"/>
        <color theme="0"/>
        <color rgb="FF00B050"/>
      </colorScale>
    </cfRule>
  </conditionalFormatting>
  <conditionalFormatting sqref="AD164:AE164 E156:E163 E164:F164">
    <cfRule type="colorScale" priority="98">
      <colorScale>
        <cfvo type="num" val="0"/>
        <cfvo type="max"/>
        <color theme="0"/>
        <color rgb="FF00B050"/>
      </colorScale>
    </cfRule>
  </conditionalFormatting>
  <conditionalFormatting sqref="AD186:AE186 E172:E185 E186:F186">
    <cfRule type="colorScale" priority="63">
      <colorScale>
        <cfvo type="num" val="0"/>
        <cfvo type="max"/>
        <color theme="0"/>
        <color rgb="FF00B050"/>
      </colorScale>
    </cfRule>
  </conditionalFormatting>
  <conditionalFormatting sqref="AE4:AE30 AE72:AE78 AE86:AE89">
    <cfRule type="containsText" dxfId="46" priority="239" operator="containsText" text="no">
      <formula>NOT(ISERROR(SEARCH("no",AE4)))</formula>
    </cfRule>
  </conditionalFormatting>
  <conditionalFormatting sqref="AE108:AE113">
    <cfRule type="notContainsText" dxfId="45" priority="189" operator="notContains" text="yes">
      <formula>ISERROR(SEARCH("yes",AE108))</formula>
    </cfRule>
  </conditionalFormatting>
  <conditionalFormatting sqref="AE121:AE129">
    <cfRule type="notContainsText" dxfId="44" priority="143" operator="notContains" text="yes">
      <formula>ISERROR(SEARCH("yes",AE121))</formula>
    </cfRule>
  </conditionalFormatting>
  <conditionalFormatting sqref="AE137:AE148 AE97:AE100">
    <cfRule type="notContainsText" dxfId="43" priority="213" operator="notContains" text="yes">
      <formula>ISERROR(SEARCH("yes",AE97))</formula>
    </cfRule>
  </conditionalFormatting>
  <conditionalFormatting sqref="AE156:AE164">
    <cfRule type="notContainsText" dxfId="42" priority="75" operator="notContains" text="yes">
      <formula>ISERROR(SEARCH("yes",AE156))</formula>
    </cfRule>
  </conditionalFormatting>
  <conditionalFormatting sqref="AE172:AE186">
    <cfRule type="notContainsText" dxfId="41" priority="40" operator="notContains" text="yes">
      <formula>ISERROR(SEARCH("yes",AE172))</formula>
    </cfRule>
  </conditionalFormatting>
  <conditionalFormatting sqref="AH4:AH29">
    <cfRule type="colorScale" priority="305">
      <colorScale>
        <cfvo type="min"/>
        <cfvo type="percentile" val="50"/>
        <cfvo type="max"/>
        <color rgb="FFFF0000"/>
        <color rgb="FFFFFF00"/>
        <color rgb="FF00B0F0"/>
      </colorScale>
    </cfRule>
  </conditionalFormatting>
  <conditionalFormatting sqref="AH72:AH78">
    <cfRule type="colorScale" priority="126">
      <colorScale>
        <cfvo type="min"/>
        <cfvo type="percentile" val="50"/>
        <cfvo type="max"/>
        <color rgb="FFFF0000"/>
        <color rgb="FFFFFF00"/>
        <color rgb="FF00B0F0"/>
      </colorScale>
    </cfRule>
  </conditionalFormatting>
  <conditionalFormatting sqref="AH86:AH89">
    <cfRule type="colorScale" priority="122">
      <colorScale>
        <cfvo type="min"/>
        <cfvo type="percentile" val="50"/>
        <cfvo type="max"/>
        <color rgb="FFFF0000"/>
        <color rgb="FFFFFF00"/>
        <color rgb="FF00B0F0"/>
      </colorScale>
    </cfRule>
  </conditionalFormatting>
  <conditionalFormatting sqref="AH97:AH100">
    <cfRule type="colorScale" priority="118">
      <colorScale>
        <cfvo type="min"/>
        <cfvo type="percentile" val="50"/>
        <cfvo type="max"/>
        <color rgb="FFFF0000"/>
        <color rgb="FFFFFF00"/>
        <color rgb="FF00B0F0"/>
      </colorScale>
    </cfRule>
  </conditionalFormatting>
  <conditionalFormatting sqref="AH121:AH129">
    <cfRule type="colorScale" priority="110">
      <colorScale>
        <cfvo type="min"/>
        <cfvo type="percentile" val="50"/>
        <cfvo type="max"/>
        <color rgb="FFFF0000"/>
        <color rgb="FFFFFF00"/>
        <color rgb="FF00B0F0"/>
      </colorScale>
    </cfRule>
  </conditionalFormatting>
  <conditionalFormatting sqref="AH137:AH148">
    <cfRule type="colorScale" priority="330">
      <colorScale>
        <cfvo type="min"/>
        <cfvo type="percentile" val="50"/>
        <cfvo type="max"/>
        <color rgb="FFFF0000"/>
        <color rgb="FFFFFF00"/>
        <color rgb="FF00B0F0"/>
      </colorScale>
    </cfRule>
  </conditionalFormatting>
  <conditionalFormatting sqref="AH156:AH164">
    <cfRule type="colorScale" priority="67">
      <colorScale>
        <cfvo type="min"/>
        <cfvo type="percentile" val="50"/>
        <cfvo type="max"/>
        <color rgb="FFFF0000"/>
        <color rgb="FFFFFF00"/>
        <color rgb="FF00B0F0"/>
      </colorScale>
    </cfRule>
  </conditionalFormatting>
  <conditionalFormatting sqref="AH172:AH186">
    <cfRule type="colorScale" priority="32">
      <colorScale>
        <cfvo type="min"/>
        <cfvo type="percentile" val="50"/>
        <cfvo type="max"/>
        <color rgb="FFFF0000"/>
        <color rgb="FFFFFF00"/>
        <color rgb="FF00B0F0"/>
      </colorScale>
    </cfRule>
  </conditionalFormatting>
  <conditionalFormatting sqref="AI4:AI29">
    <cfRule type="colorScale" priority="306">
      <colorScale>
        <cfvo type="min"/>
        <cfvo type="percentile" val="50"/>
        <cfvo type="max"/>
        <color rgb="FFFF0000"/>
        <color rgb="FFFFFF00"/>
        <color rgb="FF00B0F0"/>
      </colorScale>
    </cfRule>
  </conditionalFormatting>
  <conditionalFormatting sqref="AI72:AI78">
    <cfRule type="colorScale" priority="123">
      <colorScale>
        <cfvo type="min"/>
        <cfvo type="percentile" val="50"/>
        <cfvo type="max"/>
        <color rgb="FFFF0000"/>
        <color rgb="FFFFFF00"/>
        <color rgb="FF00B0F0"/>
      </colorScale>
    </cfRule>
  </conditionalFormatting>
  <conditionalFormatting sqref="AI86:AI89">
    <cfRule type="colorScale" priority="119">
      <colorScale>
        <cfvo type="min"/>
        <cfvo type="percentile" val="50"/>
        <cfvo type="max"/>
        <color rgb="FFFF0000"/>
        <color rgb="FFFFFF00"/>
        <color rgb="FF00B0F0"/>
      </colorScale>
    </cfRule>
  </conditionalFormatting>
  <conditionalFormatting sqref="AI97:AI100">
    <cfRule type="colorScale" priority="115">
      <colorScale>
        <cfvo type="min"/>
        <cfvo type="percentile" val="50"/>
        <cfvo type="max"/>
        <color rgb="FFFF0000"/>
        <color rgb="FFFFFF00"/>
        <color rgb="FF00B0F0"/>
      </colorScale>
    </cfRule>
  </conditionalFormatting>
  <conditionalFormatting sqref="AI121:AI129">
    <cfRule type="colorScale" priority="107">
      <colorScale>
        <cfvo type="min"/>
        <cfvo type="percentile" val="50"/>
        <cfvo type="max"/>
        <color rgb="FFFF0000"/>
        <color rgb="FFFFFF00"/>
        <color rgb="FF00B0F0"/>
      </colorScale>
    </cfRule>
  </conditionalFormatting>
  <conditionalFormatting sqref="AI137:AI148">
    <cfRule type="colorScale" priority="331">
      <colorScale>
        <cfvo type="min"/>
        <cfvo type="percentile" val="50"/>
        <cfvo type="max"/>
        <color rgb="FFFF0000"/>
        <color rgb="FFFFFF00"/>
        <color rgb="FF00B0F0"/>
      </colorScale>
    </cfRule>
  </conditionalFormatting>
  <conditionalFormatting sqref="AI156:AI164">
    <cfRule type="colorScale" priority="64">
      <colorScale>
        <cfvo type="min"/>
        <cfvo type="percentile" val="50"/>
        <cfvo type="max"/>
        <color rgb="FFFF0000"/>
        <color rgb="FFFFFF00"/>
        <color rgb="FF00B0F0"/>
      </colorScale>
    </cfRule>
  </conditionalFormatting>
  <conditionalFormatting sqref="AI172:AI186">
    <cfRule type="colorScale" priority="29">
      <colorScale>
        <cfvo type="min"/>
        <cfvo type="percentile" val="50"/>
        <cfvo type="max"/>
        <color rgb="FFFF0000"/>
        <color rgb="FFFFFF00"/>
        <color rgb="FF00B0F0"/>
      </colorScale>
    </cfRule>
  </conditionalFormatting>
  <conditionalFormatting sqref="AJ4:AJ29">
    <cfRule type="colorScale" priority="307">
      <colorScale>
        <cfvo type="min"/>
        <cfvo type="percentile" val="50"/>
        <cfvo type="max"/>
        <color rgb="FFFF0000"/>
        <color rgb="FFFFFF00"/>
        <color rgb="FF00B0F0"/>
      </colorScale>
    </cfRule>
  </conditionalFormatting>
  <conditionalFormatting sqref="AJ72:AJ78">
    <cfRule type="colorScale" priority="124">
      <colorScale>
        <cfvo type="min"/>
        <cfvo type="percentile" val="50"/>
        <cfvo type="max"/>
        <color rgb="FFFF0000"/>
        <color rgb="FFFFFF00"/>
        <color rgb="FF00B0F0"/>
      </colorScale>
    </cfRule>
  </conditionalFormatting>
  <conditionalFormatting sqref="AJ86:AJ89">
    <cfRule type="colorScale" priority="120">
      <colorScale>
        <cfvo type="min"/>
        <cfvo type="percentile" val="50"/>
        <cfvo type="max"/>
        <color rgb="FFFF0000"/>
        <color rgb="FFFFFF00"/>
        <color rgb="FF00B0F0"/>
      </colorScale>
    </cfRule>
  </conditionalFormatting>
  <conditionalFormatting sqref="AJ97:AJ100">
    <cfRule type="colorScale" priority="116">
      <colorScale>
        <cfvo type="min"/>
        <cfvo type="percentile" val="50"/>
        <cfvo type="max"/>
        <color rgb="FFFF0000"/>
        <color rgb="FFFFFF00"/>
        <color rgb="FF00B0F0"/>
      </colorScale>
    </cfRule>
  </conditionalFormatting>
  <conditionalFormatting sqref="AJ121:AJ129">
    <cfRule type="colorScale" priority="108">
      <colorScale>
        <cfvo type="min"/>
        <cfvo type="percentile" val="50"/>
        <cfvo type="max"/>
        <color rgb="FFFF0000"/>
        <color rgb="FFFFFF00"/>
        <color rgb="FF00B0F0"/>
      </colorScale>
    </cfRule>
  </conditionalFormatting>
  <conditionalFormatting sqref="AJ137:AJ148">
    <cfRule type="colorScale" priority="332">
      <colorScale>
        <cfvo type="min"/>
        <cfvo type="percentile" val="50"/>
        <cfvo type="max"/>
        <color rgb="FFFF0000"/>
        <color rgb="FFFFFF00"/>
        <color rgb="FF00B0F0"/>
      </colorScale>
    </cfRule>
  </conditionalFormatting>
  <conditionalFormatting sqref="AJ156:AJ164">
    <cfRule type="colorScale" priority="65">
      <colorScale>
        <cfvo type="min"/>
        <cfvo type="percentile" val="50"/>
        <cfvo type="max"/>
        <color rgb="FFFF0000"/>
        <color rgb="FFFFFF00"/>
        <color rgb="FF00B0F0"/>
      </colorScale>
    </cfRule>
  </conditionalFormatting>
  <conditionalFormatting sqref="AJ172:AJ186">
    <cfRule type="colorScale" priority="30">
      <colorScale>
        <cfvo type="min"/>
        <cfvo type="percentile" val="50"/>
        <cfvo type="max"/>
        <color rgb="FFFF0000"/>
        <color rgb="FFFFFF00"/>
        <color rgb="FF00B0F0"/>
      </colorScale>
    </cfRule>
  </conditionalFormatting>
  <conditionalFormatting sqref="AK4:AK29">
    <cfRule type="colorScale" priority="308">
      <colorScale>
        <cfvo type="min"/>
        <cfvo type="percentile" val="50"/>
        <cfvo type="max"/>
        <color rgb="FF00B0F0"/>
        <color rgb="FFFFFF00"/>
        <color rgb="FFFF0000"/>
      </colorScale>
    </cfRule>
  </conditionalFormatting>
  <conditionalFormatting sqref="AK72:AK78">
    <cfRule type="colorScale" priority="125">
      <colorScale>
        <cfvo type="min"/>
        <cfvo type="percentile" val="50"/>
        <cfvo type="max"/>
        <color rgb="FF00B0F0"/>
        <color rgb="FFFFFF00"/>
        <color rgb="FFFF0000"/>
      </colorScale>
    </cfRule>
  </conditionalFormatting>
  <conditionalFormatting sqref="AK86:AK89">
    <cfRule type="colorScale" priority="121">
      <colorScale>
        <cfvo type="min"/>
        <cfvo type="percentile" val="50"/>
        <cfvo type="max"/>
        <color rgb="FF00B0F0"/>
        <color rgb="FFFFFF00"/>
        <color rgb="FFFF0000"/>
      </colorScale>
    </cfRule>
  </conditionalFormatting>
  <conditionalFormatting sqref="AK97:AK100">
    <cfRule type="colorScale" priority="117">
      <colorScale>
        <cfvo type="min"/>
        <cfvo type="percentile" val="50"/>
        <cfvo type="max"/>
        <color rgb="FF00B0F0"/>
        <color rgb="FFFFFF00"/>
        <color rgb="FFFF0000"/>
      </colorScale>
    </cfRule>
  </conditionalFormatting>
  <conditionalFormatting sqref="AK121:AK129">
    <cfRule type="colorScale" priority="109">
      <colorScale>
        <cfvo type="min"/>
        <cfvo type="percentile" val="50"/>
        <cfvo type="max"/>
        <color rgb="FF00B0F0"/>
        <color rgb="FFFFFF00"/>
        <color rgb="FFFF0000"/>
      </colorScale>
    </cfRule>
  </conditionalFormatting>
  <conditionalFormatting sqref="AK137:AK148">
    <cfRule type="colorScale" priority="333">
      <colorScale>
        <cfvo type="min"/>
        <cfvo type="percentile" val="50"/>
        <cfvo type="max"/>
        <color rgb="FF00B0F0"/>
        <color rgb="FFFFFF00"/>
        <color rgb="FFFF0000"/>
      </colorScale>
    </cfRule>
  </conditionalFormatting>
  <conditionalFormatting sqref="AK156:AK164">
    <cfRule type="colorScale" priority="66">
      <colorScale>
        <cfvo type="min"/>
        <cfvo type="percentile" val="50"/>
        <cfvo type="max"/>
        <color rgb="FF00B0F0"/>
        <color rgb="FFFFFF00"/>
        <color rgb="FFFF0000"/>
      </colorScale>
    </cfRule>
  </conditionalFormatting>
  <conditionalFormatting sqref="AK172:AK186">
    <cfRule type="colorScale" priority="31">
      <colorScale>
        <cfvo type="min"/>
        <cfvo type="percentile" val="50"/>
        <cfvo type="max"/>
        <color rgb="FF00B0F0"/>
        <color rgb="FFFFFF00"/>
        <color rgb="FFFF0000"/>
      </colorScale>
    </cfRule>
  </conditionalFormatting>
  <conditionalFormatting sqref="J108:J113">
    <cfRule type="colorScale" priority="1503">
      <colorScale>
        <cfvo type="min"/>
        <cfvo type="max"/>
        <color theme="0"/>
        <color rgb="FF92D050"/>
      </colorScale>
    </cfRule>
  </conditionalFormatting>
  <conditionalFormatting sqref="K108:K113">
    <cfRule type="colorScale" priority="1505">
      <colorScale>
        <cfvo type="min"/>
        <cfvo type="max"/>
        <color theme="0"/>
        <color rgb="FF00B0F0"/>
      </colorScale>
    </cfRule>
  </conditionalFormatting>
  <conditionalFormatting sqref="L108:L113">
    <cfRule type="colorScale" priority="1507">
      <colorScale>
        <cfvo type="min"/>
        <cfvo type="max"/>
        <color theme="0"/>
        <color theme="0" tint="-0.249977111117893"/>
      </colorScale>
    </cfRule>
  </conditionalFormatting>
  <conditionalFormatting sqref="M108:M113">
    <cfRule type="colorScale" priority="1509">
      <colorScale>
        <cfvo type="min"/>
        <cfvo type="max"/>
        <color theme="0"/>
        <color theme="0" tint="-0.249977111117893"/>
      </colorScale>
    </cfRule>
  </conditionalFormatting>
  <conditionalFormatting sqref="N108:N113">
    <cfRule type="colorScale" priority="1511">
      <colorScale>
        <cfvo type="min"/>
        <cfvo type="max"/>
        <color theme="0"/>
        <color rgb="FFFFC000"/>
      </colorScale>
    </cfRule>
  </conditionalFormatting>
  <conditionalFormatting sqref="O108:O113">
    <cfRule type="colorScale" priority="1513">
      <colorScale>
        <cfvo type="min"/>
        <cfvo type="max"/>
        <color theme="0"/>
        <color theme="0" tint="-0.249977111117893"/>
      </colorScale>
    </cfRule>
  </conditionalFormatting>
  <conditionalFormatting sqref="P108:P113">
    <cfRule type="colorScale" priority="1515">
      <colorScale>
        <cfvo type="min"/>
        <cfvo type="max"/>
        <color theme="0"/>
        <color rgb="FFFF0000"/>
      </colorScale>
    </cfRule>
  </conditionalFormatting>
  <conditionalFormatting sqref="Q108:Q113">
    <cfRule type="colorScale" priority="1517">
      <colorScale>
        <cfvo type="min"/>
        <cfvo type="max"/>
        <color theme="0"/>
        <color rgb="FF92D050"/>
      </colorScale>
    </cfRule>
  </conditionalFormatting>
  <conditionalFormatting sqref="R108:R113">
    <cfRule type="colorScale" priority="1519">
      <colorScale>
        <cfvo type="min"/>
        <cfvo type="max"/>
        <color theme="0"/>
        <color rgb="FF00B0F0"/>
      </colorScale>
    </cfRule>
  </conditionalFormatting>
  <conditionalFormatting sqref="S108:S113">
    <cfRule type="colorScale" priority="1521">
      <colorScale>
        <cfvo type="min"/>
        <cfvo type="max"/>
        <color theme="0"/>
        <color theme="0" tint="-0.249977111117893"/>
      </colorScale>
    </cfRule>
  </conditionalFormatting>
  <conditionalFormatting sqref="T108:T113">
    <cfRule type="colorScale" priority="1523">
      <colorScale>
        <cfvo type="min"/>
        <cfvo type="max"/>
        <color theme="0"/>
        <color theme="0" tint="-0.249977111117893"/>
      </colorScale>
    </cfRule>
  </conditionalFormatting>
  <conditionalFormatting sqref="U108:U113">
    <cfRule type="colorScale" priority="1525">
      <colorScale>
        <cfvo type="min"/>
        <cfvo type="max"/>
        <color theme="0"/>
        <color rgb="FFFFC000"/>
      </colorScale>
    </cfRule>
  </conditionalFormatting>
  <conditionalFormatting sqref="V108:V113">
    <cfRule type="colorScale" priority="1527">
      <colorScale>
        <cfvo type="min"/>
        <cfvo type="max"/>
        <color theme="0"/>
        <color theme="0" tint="-0.249977111117893"/>
      </colorScale>
    </cfRule>
  </conditionalFormatting>
  <conditionalFormatting sqref="W108:W113">
    <cfRule type="colorScale" priority="1529">
      <colorScale>
        <cfvo type="min"/>
        <cfvo type="max"/>
        <color theme="0"/>
        <color rgb="FFFF0000"/>
      </colorScale>
    </cfRule>
  </conditionalFormatting>
  <conditionalFormatting sqref="X108:X113">
    <cfRule type="colorScale" priority="1531">
      <colorScale>
        <cfvo type="min"/>
        <cfvo type="max"/>
        <color theme="0"/>
        <color rgb="FF92D050"/>
      </colorScale>
    </cfRule>
  </conditionalFormatting>
  <conditionalFormatting sqref="Y108:Y113">
    <cfRule type="colorScale" priority="1533">
      <colorScale>
        <cfvo type="min"/>
        <cfvo type="max"/>
        <color theme="0"/>
        <color rgb="FF00B0F0"/>
      </colorScale>
    </cfRule>
  </conditionalFormatting>
  <conditionalFormatting sqref="Z108:Z113">
    <cfRule type="colorScale" priority="1535">
      <colorScale>
        <cfvo type="min"/>
        <cfvo type="max"/>
        <color theme="0"/>
        <color theme="0" tint="-0.249977111117893"/>
      </colorScale>
    </cfRule>
  </conditionalFormatting>
  <conditionalFormatting sqref="AA108:AA113">
    <cfRule type="colorScale" priority="1537">
      <colorScale>
        <cfvo type="min"/>
        <cfvo type="max"/>
        <color theme="0"/>
        <color theme="0" tint="-0.249977111117893"/>
      </colorScale>
    </cfRule>
  </conditionalFormatting>
  <conditionalFormatting sqref="AB108:AB113">
    <cfRule type="colorScale" priority="1539">
      <colorScale>
        <cfvo type="min"/>
        <cfvo type="max"/>
        <color theme="0"/>
        <color rgb="FFFFC000"/>
      </colorScale>
    </cfRule>
  </conditionalFormatting>
  <conditionalFormatting sqref="AC108:AC113">
    <cfRule type="colorScale" priority="1541">
      <colorScale>
        <cfvo type="min"/>
        <cfvo type="max"/>
        <color theme="0"/>
        <color theme="0" tint="-0.249977111117893"/>
      </colorScale>
    </cfRule>
  </conditionalFormatting>
  <conditionalFormatting sqref="AH108:AH113">
    <cfRule type="colorScale" priority="1555">
      <colorScale>
        <cfvo type="min"/>
        <cfvo type="percentile" val="50"/>
        <cfvo type="max"/>
        <color rgb="FFFF0000"/>
        <color rgb="FFFFFF00"/>
        <color rgb="FF00B0F0"/>
      </colorScale>
    </cfRule>
  </conditionalFormatting>
  <conditionalFormatting sqref="AI108:AI113">
    <cfRule type="colorScale" priority="1557">
      <colorScale>
        <cfvo type="min"/>
        <cfvo type="percentile" val="50"/>
        <cfvo type="max"/>
        <color rgb="FFFF0000"/>
        <color rgb="FFFFFF00"/>
        <color rgb="FF00B0F0"/>
      </colorScale>
    </cfRule>
  </conditionalFormatting>
  <conditionalFormatting sqref="AJ108:AJ113">
    <cfRule type="colorScale" priority="1559">
      <colorScale>
        <cfvo type="min"/>
        <cfvo type="percentile" val="50"/>
        <cfvo type="max"/>
        <color rgb="FFFF0000"/>
        <color rgb="FFFFFF00"/>
        <color rgb="FF00B0F0"/>
      </colorScale>
    </cfRule>
  </conditionalFormatting>
  <conditionalFormatting sqref="AK108:AK113">
    <cfRule type="colorScale" priority="1561">
      <colorScale>
        <cfvo type="min"/>
        <cfvo type="percentile" val="50"/>
        <cfvo type="max"/>
        <color rgb="FF00B0F0"/>
        <color rgb="FFFFFF00"/>
        <color rgb="FFFF0000"/>
      </colorScale>
    </cfRule>
  </conditionalFormatting>
  <conditionalFormatting sqref="F56 F58 E37:E64">
    <cfRule type="colorScale" priority="1">
      <colorScale>
        <cfvo type="num" val="0"/>
        <cfvo type="max"/>
        <color theme="0"/>
        <color rgb="FF00B050"/>
      </colorScale>
    </cfRule>
  </conditionalFormatting>
  <conditionalFormatting sqref="F50 F61 F58 F56 E37:E65">
    <cfRule type="colorScale" priority="4">
      <colorScale>
        <cfvo type="num" val="0"/>
        <cfvo type="max"/>
        <color theme="0"/>
        <color rgb="FF00B050"/>
      </colorScale>
    </cfRule>
  </conditionalFormatting>
  <conditionalFormatting sqref="J37:J66">
    <cfRule type="colorScale" priority="22">
      <colorScale>
        <cfvo type="num" val="0"/>
        <cfvo type="max"/>
        <color theme="0"/>
        <color rgb="FF92D050"/>
      </colorScale>
    </cfRule>
  </conditionalFormatting>
  <conditionalFormatting sqref="K37:K66">
    <cfRule type="colorScale" priority="23">
      <colorScale>
        <cfvo type="num" val="0"/>
        <cfvo type="max"/>
        <color theme="0"/>
        <color rgb="FF00B0F0"/>
      </colorScale>
    </cfRule>
  </conditionalFormatting>
  <conditionalFormatting sqref="L37:L66">
    <cfRule type="colorScale" priority="11">
      <colorScale>
        <cfvo type="num" val="0"/>
        <cfvo type="max"/>
        <color theme="0"/>
        <color theme="0" tint="-0.249977111117893"/>
      </colorScale>
    </cfRule>
  </conditionalFormatting>
  <conditionalFormatting sqref="M37:M66">
    <cfRule type="colorScale" priority="12">
      <colorScale>
        <cfvo type="num" val="0"/>
        <cfvo type="max"/>
        <color theme="0"/>
        <color theme="0" tint="-0.249977111117893"/>
      </colorScale>
    </cfRule>
  </conditionalFormatting>
  <conditionalFormatting sqref="N37:N66">
    <cfRule type="colorScale" priority="24">
      <colorScale>
        <cfvo type="num" val="0"/>
        <cfvo type="max"/>
        <color theme="0"/>
        <color rgb="FFFFC000"/>
      </colorScale>
    </cfRule>
  </conditionalFormatting>
  <conditionalFormatting sqref="O37:O66">
    <cfRule type="colorScale" priority="13">
      <colorScale>
        <cfvo type="num" val="0"/>
        <cfvo type="max"/>
        <color theme="0"/>
        <color theme="0" tint="-0.249977111117893"/>
      </colorScale>
    </cfRule>
  </conditionalFormatting>
  <conditionalFormatting sqref="P37:P66">
    <cfRule type="colorScale" priority="5">
      <colorScale>
        <cfvo type="num" val="0"/>
        <cfvo type="max"/>
        <color theme="0"/>
        <color rgb="FFFF0000"/>
      </colorScale>
    </cfRule>
  </conditionalFormatting>
  <conditionalFormatting sqref="Q37:Q66">
    <cfRule type="colorScale" priority="6">
      <colorScale>
        <cfvo type="num" val="0"/>
        <cfvo type="max"/>
        <color theme="0"/>
        <color rgb="FF92D050"/>
      </colorScale>
    </cfRule>
  </conditionalFormatting>
  <conditionalFormatting sqref="R37:R66">
    <cfRule type="colorScale" priority="14">
      <colorScale>
        <cfvo type="num" val="0"/>
        <cfvo type="max"/>
        <color theme="0"/>
        <color rgb="FF00B0F0"/>
      </colorScale>
    </cfRule>
  </conditionalFormatting>
  <conditionalFormatting sqref="S37:S66">
    <cfRule type="colorScale" priority="7">
      <colorScale>
        <cfvo type="num" val="0"/>
        <cfvo type="max"/>
        <color theme="0"/>
        <color theme="0" tint="-0.249977111117893"/>
      </colorScale>
    </cfRule>
  </conditionalFormatting>
  <conditionalFormatting sqref="T37:T66">
    <cfRule type="colorScale" priority="8">
      <colorScale>
        <cfvo type="num" val="0"/>
        <cfvo type="max"/>
        <color theme="0"/>
        <color theme="0" tint="-0.249977111117893"/>
      </colorScale>
    </cfRule>
  </conditionalFormatting>
  <conditionalFormatting sqref="U37:U66">
    <cfRule type="colorScale" priority="9">
      <colorScale>
        <cfvo type="num" val="0"/>
        <cfvo type="max"/>
        <color theme="0"/>
        <color rgb="FFFFC000"/>
      </colorScale>
    </cfRule>
  </conditionalFormatting>
  <conditionalFormatting sqref="V37:V66">
    <cfRule type="colorScale" priority="10">
      <colorScale>
        <cfvo type="num" val="0"/>
        <cfvo type="max"/>
        <color theme="0"/>
        <color theme="0" tint="-0.249977111117893"/>
      </colorScale>
    </cfRule>
  </conditionalFormatting>
  <conditionalFormatting sqref="W37:W66">
    <cfRule type="colorScale" priority="15">
      <colorScale>
        <cfvo type="num" val="0"/>
        <cfvo type="max"/>
        <color theme="0"/>
        <color rgb="FFFF0000"/>
      </colorScale>
    </cfRule>
  </conditionalFormatting>
  <conditionalFormatting sqref="X37:X66">
    <cfRule type="colorScale" priority="16">
      <colorScale>
        <cfvo type="num" val="0"/>
        <cfvo type="max"/>
        <color theme="0"/>
        <color rgb="FF92D050"/>
      </colorScale>
    </cfRule>
  </conditionalFormatting>
  <conditionalFormatting sqref="Y37:Y66">
    <cfRule type="colorScale" priority="17">
      <colorScale>
        <cfvo type="num" val="0"/>
        <cfvo type="max"/>
        <color theme="0"/>
        <color rgb="FF00B0F0"/>
      </colorScale>
    </cfRule>
  </conditionalFormatting>
  <conditionalFormatting sqref="Z37:Z66">
    <cfRule type="colorScale" priority="18">
      <colorScale>
        <cfvo type="num" val="0"/>
        <cfvo type="max"/>
        <color theme="0"/>
        <color theme="0" tint="-0.249977111117893"/>
      </colorScale>
    </cfRule>
  </conditionalFormatting>
  <conditionalFormatting sqref="AA37:AA66">
    <cfRule type="colorScale" priority="19">
      <colorScale>
        <cfvo type="num" val="0"/>
        <cfvo type="max"/>
        <color theme="0"/>
        <color theme="0" tint="-0.249977111117893"/>
      </colorScale>
    </cfRule>
  </conditionalFormatting>
  <conditionalFormatting sqref="AB37:AB66">
    <cfRule type="colorScale" priority="20">
      <colorScale>
        <cfvo type="num" val="0"/>
        <cfvo type="max"/>
        <color theme="0"/>
        <color rgb="FFFFC000"/>
      </colorScale>
    </cfRule>
  </conditionalFormatting>
  <conditionalFormatting sqref="AC37:AC66">
    <cfRule type="colorScale" priority="21">
      <colorScale>
        <cfvo type="num" val="0"/>
        <cfvo type="max"/>
        <color theme="0"/>
        <color theme="0" tint="-0.249977111117893"/>
      </colorScale>
    </cfRule>
  </conditionalFormatting>
  <conditionalFormatting sqref="AD37:AD64">
    <cfRule type="notContainsText" dxfId="40" priority="2" operator="notContains" text="none">
      <formula>ISERROR(SEARCH("none",AD37))</formula>
    </cfRule>
  </conditionalFormatting>
  <conditionalFormatting sqref="AE37:AE65">
    <cfRule type="containsText" dxfId="39" priority="3" operator="containsText" text="no">
      <formula>NOT(ISERROR(SEARCH("no",AE37)))</formula>
    </cfRule>
  </conditionalFormatting>
  <conditionalFormatting sqref="AH37:AH64">
    <cfRule type="colorScale" priority="25">
      <colorScale>
        <cfvo type="min"/>
        <cfvo type="percentile" val="50"/>
        <cfvo type="max"/>
        <color rgb="FFFF0000"/>
        <color rgb="FFFFFF00"/>
        <color rgb="FF00B0F0"/>
      </colorScale>
    </cfRule>
  </conditionalFormatting>
  <conditionalFormatting sqref="AI37:AI64">
    <cfRule type="colorScale" priority="26">
      <colorScale>
        <cfvo type="min"/>
        <cfvo type="percentile" val="50"/>
        <cfvo type="max"/>
        <color rgb="FFFF0000"/>
        <color rgb="FFFFFF00"/>
        <color rgb="FF00B0F0"/>
      </colorScale>
    </cfRule>
  </conditionalFormatting>
  <conditionalFormatting sqref="AJ37:AJ64">
    <cfRule type="colorScale" priority="27">
      <colorScale>
        <cfvo type="min"/>
        <cfvo type="percentile" val="50"/>
        <cfvo type="max"/>
        <color rgb="FFFF0000"/>
        <color rgb="FFFFFF00"/>
        <color rgb="FF00B0F0"/>
      </colorScale>
    </cfRule>
  </conditionalFormatting>
  <conditionalFormatting sqref="AK37:AK64">
    <cfRule type="colorScale" priority="28">
      <colorScale>
        <cfvo type="min"/>
        <cfvo type="percentile" val="50"/>
        <cfvo type="max"/>
        <color rgb="FF00B0F0"/>
        <color rgb="FFFFFF00"/>
        <color rgb="FFFF0000"/>
      </colorScale>
    </cfRule>
  </conditionalFormatting>
  <hyperlinks>
    <hyperlink ref="AG11" r:id="rId1" xr:uid="{FEBAA3B3-8925-42A0-888D-9E2525C3092C}"/>
    <hyperlink ref="AG5" r:id="rId2" xr:uid="{68FB56BF-CED2-47FE-A4C7-61EC89DF71D6}"/>
    <hyperlink ref="AG9" r:id="rId3" xr:uid="{F32FB230-3861-455D-8C66-67AFAB8A45B1}"/>
    <hyperlink ref="AG8" r:id="rId4" xr:uid="{9712D297-1FCA-4F07-9C6F-943BDD5E6442}"/>
    <hyperlink ref="AG19" r:id="rId5" xr:uid="{FAC6881C-44F7-4BF0-8405-63A14573AC75}"/>
    <hyperlink ref="AG28" r:id="rId6" xr:uid="{97D8C249-4000-4003-A41D-2F0351E21F4D}"/>
    <hyperlink ref="AG13" r:id="rId7" xr:uid="{B3E594DF-5C9E-44BB-87FC-C24A34D82561}"/>
    <hyperlink ref="AG27" r:id="rId8" xr:uid="{2460CA41-B9F9-4E33-8CB1-7114B795042E}"/>
    <hyperlink ref="AG6" r:id="rId9" xr:uid="{93B91701-7DBC-494C-A3F5-02364EECCE7C}"/>
    <hyperlink ref="AG23" r:id="rId10" xr:uid="{8FB556E4-F1A2-4B00-906D-F5F74C02B94F}"/>
    <hyperlink ref="AG17" r:id="rId11" xr:uid="{4C033DEA-8BFB-4133-BD7E-2051170A9739}"/>
    <hyperlink ref="AG25" r:id="rId12" xr:uid="{9F2F17BC-13E7-4EDA-81FB-A97A1E514362}"/>
    <hyperlink ref="AG29" r:id="rId13" xr:uid="{4F5630CD-F946-4F62-8A10-28029D03A128}"/>
    <hyperlink ref="AG4" r:id="rId14" xr:uid="{D3A6346A-6BB8-4EA7-8DA8-D2D3A9E57411}"/>
    <hyperlink ref="AG20" r:id="rId15" xr:uid="{184A27CB-F9C2-4971-A982-ACAA09DC7257}"/>
    <hyperlink ref="AG14" r:id="rId16" xr:uid="{A3D4A8D3-8092-422B-8D56-F8C81622F1A9}"/>
    <hyperlink ref="AG26" r:id="rId17" xr:uid="{73310355-59CD-413F-BCEF-632BA5B45CF9}"/>
    <hyperlink ref="AG7" r:id="rId18" xr:uid="{0BE87380-B015-48A1-A767-61C02FF27C07}"/>
    <hyperlink ref="AG108" r:id="rId19" xr:uid="{E0FAA6B2-ADF3-4AF1-A9F7-32FB6EC825BD}"/>
    <hyperlink ref="AG109" r:id="rId20" xr:uid="{876EE505-33C8-493E-B834-496A349B8B76}"/>
    <hyperlink ref="AG112" r:id="rId21" xr:uid="{0974D489-BE5C-4C4C-8569-DA0D2F36C1D7}"/>
    <hyperlink ref="AG113" r:id="rId22" xr:uid="{9E172CBE-B377-48C0-9511-CCE827A07495}"/>
    <hyperlink ref="AG18" r:id="rId23" xr:uid="{2C9C8F34-C12E-42DA-83AE-E10F3137EA3E}"/>
    <hyperlink ref="AG122" r:id="rId24" xr:uid="{F0FE6CBC-42B8-49F3-B1C3-DCDCFBA6073B}"/>
    <hyperlink ref="AG123" r:id="rId25" xr:uid="{4271D13E-5FE0-4398-AF4D-531084A02AAD}"/>
    <hyperlink ref="AG124" r:id="rId26" xr:uid="{4C5B0999-0264-4F7C-8177-747A56B0B10F}"/>
    <hyperlink ref="AG125" r:id="rId27" xr:uid="{9E96DDCA-8BD2-4C89-85FE-0E50B6B76451}"/>
    <hyperlink ref="AG126" r:id="rId28" xr:uid="{82D3DD6D-02D6-40D0-921F-A679A2517035}"/>
    <hyperlink ref="AG127" r:id="rId29" xr:uid="{227A5285-33A9-4D2C-BFEB-D1FA7E6DDEB9}"/>
    <hyperlink ref="AG128" r:id="rId30" xr:uid="{F8E56A0E-851D-492F-9BF2-3762A7EF50C0}"/>
    <hyperlink ref="AG15" r:id="rId31" xr:uid="{5167BB17-CA2E-454C-B4A4-5F1B2F0524D3}"/>
    <hyperlink ref="AG12" r:id="rId32" xr:uid="{4A35171F-B2ED-4906-A873-5CF9C2303314}"/>
    <hyperlink ref="AG141" r:id="rId33" xr:uid="{E0C873F0-680C-49D8-88E4-E75D8FCD6FCC}"/>
    <hyperlink ref="AG142" r:id="rId34" xr:uid="{D21E7734-F6CA-42CD-B88D-AE712ADBBEEC}"/>
    <hyperlink ref="AG157" r:id="rId35" xr:uid="{3F540A4F-6D49-4B26-A5F9-4B73A3F6AC60}"/>
    <hyperlink ref="AG158" r:id="rId36" xr:uid="{BEA66094-C39D-40FC-BF9A-4CEDB8E5EF28}"/>
    <hyperlink ref="AG159" r:id="rId37" xr:uid="{E7522AA5-BC57-4782-B995-0C66D651F3B6}"/>
    <hyperlink ref="AG160" r:id="rId38" xr:uid="{C92463DF-3E4F-4D95-B685-C16BD095E23F}"/>
    <hyperlink ref="AG161" r:id="rId39" xr:uid="{21B910B6-F756-4D31-A814-B7F33BEA0D2F}"/>
    <hyperlink ref="AG162" r:id="rId40" xr:uid="{247D1881-56CA-4D08-9AF5-42F5BE332445}"/>
    <hyperlink ref="AG163" r:id="rId41" xr:uid="{5D834D80-9CD6-449C-9CEE-9EEAC98EBF4C}"/>
    <hyperlink ref="AG175" r:id="rId42" xr:uid="{A6ADAFE4-79E4-4402-A471-B7755DC4220C}"/>
    <hyperlink ref="AG176" r:id="rId43" xr:uid="{AFDA0364-2E12-40A8-AAE2-FF60CF9D208F}"/>
    <hyperlink ref="AG177" r:id="rId44" xr:uid="{183B8C8D-FCA5-4E65-A9CC-91625D2B4501}"/>
    <hyperlink ref="AG10" r:id="rId45" xr:uid="{B474E35E-ABB3-4A8F-9C4B-5AF46413A3E5}"/>
    <hyperlink ref="AG111" r:id="rId46" xr:uid="{87C8A2C6-E309-43BD-9B72-46B703795D43}"/>
    <hyperlink ref="AG72" r:id="rId47" xr:uid="{6FA8E34F-58A8-4965-9481-9E723A5E4C4E}"/>
    <hyperlink ref="AG75" r:id="rId48" xr:uid="{3179C905-5230-4878-8FA6-1ED8226C8D34}"/>
    <hyperlink ref="AG76" r:id="rId49" xr:uid="{6E3DA416-B431-4212-B5A9-B6123BF55F36}"/>
    <hyperlink ref="AG78" r:id="rId50" xr:uid="{EB2863B8-56C3-4896-951B-6DADD96DCEF7}"/>
    <hyperlink ref="AG77" r:id="rId51" xr:uid="{5B5F7599-9DA5-4B81-8D8E-3CD8C34D173D}"/>
    <hyperlink ref="AG88" r:id="rId52" xr:uid="{C95C62C8-BEA5-46E5-B93E-1A2E3C541317}"/>
    <hyperlink ref="AG87" r:id="rId53" xr:uid="{6260882E-12D8-4EF5-9AD4-10E4B128F2AD}"/>
    <hyperlink ref="AG44" r:id="rId54" xr:uid="{10381DF9-2CD5-4C1B-8617-2823E6A0D215}"/>
    <hyperlink ref="AG43" r:id="rId55" xr:uid="{EC4492B4-D1B6-4C84-85A9-4F4A5D600156}"/>
    <hyperlink ref="AG54" r:id="rId56" xr:uid="{C6C1F23A-B2ED-420C-9504-A888567F1C69}"/>
    <hyperlink ref="AG63" r:id="rId57" xr:uid="{C6C4A8FF-DACD-4AF7-A931-1EC1BEE9347B}"/>
    <hyperlink ref="AG48" r:id="rId58" xr:uid="{52487212-63C3-42C7-9C3B-93B8EDCDCA71}"/>
    <hyperlink ref="AG62" r:id="rId59" xr:uid="{1A908E5F-A041-45AD-BC69-2A483F5C143E}"/>
    <hyperlink ref="AG39" r:id="rId60" xr:uid="{0E047B17-6F28-4F79-A925-7928E2851429}"/>
    <hyperlink ref="AG58" r:id="rId61" xr:uid="{822AEFC3-686B-4AD6-92E0-A30E7D5489B2}"/>
    <hyperlink ref="AG52" r:id="rId62" xr:uid="{2D944D59-F379-47C9-A57E-2F8CC5FC9B07}"/>
    <hyperlink ref="AG60" r:id="rId63" xr:uid="{4EAFCBA8-2BCB-4B8C-B809-13E96061D563}"/>
    <hyperlink ref="AG64" r:id="rId64" xr:uid="{F84E01C2-5164-4F5A-A311-E6F4C404D200}"/>
    <hyperlink ref="AG37" r:id="rId65" xr:uid="{01F469C1-4285-429D-99A4-5AC3079336DD}"/>
    <hyperlink ref="AG55" r:id="rId66" xr:uid="{9121BCED-DB7A-40B8-9939-30B93AA7D93F}"/>
    <hyperlink ref="AG61" r:id="rId67" xr:uid="{A02DC2A1-3CC7-4D06-AA24-AE19F0CBBE47}"/>
    <hyperlink ref="AG42" r:id="rId68" xr:uid="{E73D0CBF-76BE-4A81-8824-F448FC5B4901}"/>
    <hyperlink ref="AG53" r:id="rId69" xr:uid="{29EE9D00-192B-4B06-885A-29EC624D9699}"/>
    <hyperlink ref="AG50" r:id="rId70" xr:uid="{CC97756B-DB5B-454B-8F0F-0E16BDE67339}"/>
    <hyperlink ref="AG47" r:id="rId71" xr:uid="{5EBA29FE-BC37-41D8-9AF8-BE46C2B16526}"/>
    <hyperlink ref="AG49" r:id="rId72" xr:uid="{528ACF93-FFEF-4772-89FA-9BC5D03A289E}"/>
    <hyperlink ref="AG46" r:id="rId73" xr:uid="{D79BFDB1-A559-4493-B9A0-8D7B9403E699}"/>
    <hyperlink ref="AG45" r:id="rId74" xr:uid="{069F7CFD-298E-40AD-B2B3-1572AD100DED}"/>
    <hyperlink ref="AG41" r:id="rId75" xr:uid="{71C6071F-E9E9-48C7-972A-790E5B334132}"/>
    <hyperlink ref="AG38" r:id="rId76" xr:uid="{A13C5CC2-A38D-49D3-B567-4F598B930187}"/>
  </hyperlinks>
  <pageMargins left="0.7" right="0.7" top="0.75" bottom="0.75" header="0.3" footer="0.3"/>
  <pageSetup paperSize="9" orientation="portrait" r:id="rId77"/>
  <legacyDrawing r:id="rId7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043A9-D063-4794-8030-C4D5DC6B7BE9}">
  <dimension ref="A1:AL152"/>
  <sheetViews>
    <sheetView workbookViewId="0">
      <pane xSplit="1" topLeftCell="B1" activePane="topRight" state="frozen"/>
      <selection pane="topRight" activeCell="N121" sqref="M121:N123"/>
    </sheetView>
  </sheetViews>
  <sheetFormatPr defaultRowHeight="14.5" x14ac:dyDescent="0.35"/>
  <cols>
    <col min="1" max="1" width="17.54296875" style="3" bestFit="1" customWidth="1"/>
    <col min="2" max="2" width="7.81640625" style="9" customWidth="1"/>
    <col min="3" max="3" width="15.7265625" style="9" bestFit="1" customWidth="1"/>
    <col min="4" max="4" width="13.6328125" style="9" bestFit="1" customWidth="1"/>
    <col min="5" max="5" width="8.7265625" style="15"/>
    <col min="6" max="6" width="23.36328125" bestFit="1" customWidth="1"/>
    <col min="7" max="7" width="11.453125" bestFit="1" customWidth="1"/>
    <col min="8" max="8" width="10.90625" bestFit="1" customWidth="1"/>
    <col min="9" max="9" width="10.08984375" bestFit="1" customWidth="1"/>
    <col min="16" max="29" width="8.7265625" customWidth="1"/>
    <col min="30" max="30" width="12" bestFit="1" customWidth="1"/>
    <col min="31" max="31" width="12.1796875" bestFit="1" customWidth="1"/>
    <col min="32" max="32" width="16.54296875" customWidth="1"/>
    <col min="33" max="33" width="25" customWidth="1"/>
    <col min="35" max="35" width="8.7265625" customWidth="1"/>
  </cols>
  <sheetData>
    <row r="1" spans="1:37" ht="15" thickBot="1" x14ac:dyDescent="0.4"/>
    <row r="2" spans="1:37" ht="15" customHeight="1" x14ac:dyDescent="0.35">
      <c r="A2" s="134" t="s">
        <v>166</v>
      </c>
      <c r="B2" s="178"/>
      <c r="C2" s="178"/>
      <c r="D2" s="178"/>
      <c r="E2" s="184"/>
      <c r="F2" s="101"/>
      <c r="G2" s="21" t="s">
        <v>52</v>
      </c>
      <c r="H2" s="22" t="s">
        <v>54</v>
      </c>
      <c r="I2" s="236" t="s">
        <v>143</v>
      </c>
      <c r="J2" s="237"/>
      <c r="K2" s="237"/>
      <c r="L2" s="237"/>
      <c r="M2" s="237"/>
      <c r="N2" s="237"/>
      <c r="O2" s="238"/>
      <c r="P2" s="239" t="s">
        <v>142</v>
      </c>
      <c r="Q2" s="240"/>
      <c r="R2" s="240"/>
      <c r="S2" s="240"/>
      <c r="T2" s="240"/>
      <c r="U2" s="240"/>
      <c r="V2" s="241"/>
      <c r="W2" s="242" t="s">
        <v>134</v>
      </c>
      <c r="X2" s="243"/>
      <c r="Y2" s="243"/>
      <c r="Z2" s="243"/>
      <c r="AA2" s="243"/>
      <c r="AB2" s="243"/>
      <c r="AC2" s="244"/>
      <c r="AD2" s="218"/>
      <c r="AE2" s="46"/>
      <c r="AF2" s="21"/>
      <c r="AG2" s="22"/>
      <c r="AH2" s="245" t="s">
        <v>264</v>
      </c>
      <c r="AI2" s="246"/>
      <c r="AJ2" s="246"/>
      <c r="AK2" s="247"/>
    </row>
    <row r="3" spans="1:37" s="40" customFormat="1" ht="15" thickBot="1" x14ac:dyDescent="0.4">
      <c r="A3" s="63" t="s">
        <v>53</v>
      </c>
      <c r="B3" s="63" t="s">
        <v>102</v>
      </c>
      <c r="C3" s="31" t="s">
        <v>126</v>
      </c>
      <c r="D3" s="31" t="s">
        <v>252</v>
      </c>
      <c r="E3" s="63" t="s">
        <v>69</v>
      </c>
      <c r="F3" s="180" t="s">
        <v>129</v>
      </c>
      <c r="G3" s="31" t="s">
        <v>144</v>
      </c>
      <c r="H3" s="44" t="s">
        <v>144</v>
      </c>
      <c r="I3" s="71" t="s">
        <v>7</v>
      </c>
      <c r="J3" s="72" t="s">
        <v>9</v>
      </c>
      <c r="K3" s="72" t="s">
        <v>55</v>
      </c>
      <c r="L3" s="72" t="s">
        <v>56</v>
      </c>
      <c r="M3" s="72" t="s">
        <v>57</v>
      </c>
      <c r="N3" s="72" t="s">
        <v>58</v>
      </c>
      <c r="O3" s="73" t="s">
        <v>59</v>
      </c>
      <c r="P3" s="33" t="s">
        <v>7</v>
      </c>
      <c r="Q3" s="34" t="s">
        <v>9</v>
      </c>
      <c r="R3" s="34" t="s">
        <v>55</v>
      </c>
      <c r="S3" s="34" t="s">
        <v>56</v>
      </c>
      <c r="T3" s="34" t="s">
        <v>57</v>
      </c>
      <c r="U3" s="34" t="s">
        <v>58</v>
      </c>
      <c r="V3" s="32" t="s">
        <v>59</v>
      </c>
      <c r="W3" s="72" t="s">
        <v>7</v>
      </c>
      <c r="X3" s="72" t="s">
        <v>9</v>
      </c>
      <c r="Y3" s="72" t="s">
        <v>55</v>
      </c>
      <c r="Z3" s="72" t="s">
        <v>56</v>
      </c>
      <c r="AA3" s="72" t="s">
        <v>57</v>
      </c>
      <c r="AB3" s="72" t="s">
        <v>58</v>
      </c>
      <c r="AC3" s="72" t="s">
        <v>59</v>
      </c>
      <c r="AD3" s="63" t="s">
        <v>65</v>
      </c>
      <c r="AE3" s="64" t="s">
        <v>174</v>
      </c>
      <c r="AF3" s="33" t="s">
        <v>60</v>
      </c>
      <c r="AG3" s="32" t="s">
        <v>61</v>
      </c>
      <c r="AH3" s="201" t="s">
        <v>256</v>
      </c>
      <c r="AI3" s="202" t="s">
        <v>259</v>
      </c>
      <c r="AJ3" s="203" t="s">
        <v>257</v>
      </c>
      <c r="AK3" s="205" t="s">
        <v>258</v>
      </c>
    </row>
    <row r="4" spans="1:37" x14ac:dyDescent="0.35">
      <c r="A4" s="24" t="s">
        <v>158</v>
      </c>
      <c r="B4" s="87" t="s">
        <v>233</v>
      </c>
      <c r="C4" s="87" t="s">
        <v>243</v>
      </c>
      <c r="D4" s="87" t="s">
        <v>249</v>
      </c>
      <c r="E4" s="41">
        <v>2</v>
      </c>
      <c r="F4" t="s">
        <v>262</v>
      </c>
      <c r="G4" s="19">
        <v>3000</v>
      </c>
      <c r="H4" s="219">
        <f t="shared" ref="H4:H23" si="0">G4/20</f>
        <v>150</v>
      </c>
      <c r="I4" s="74">
        <v>1.5</v>
      </c>
      <c r="J4" s="75">
        <v>43</v>
      </c>
      <c r="K4" s="75">
        <v>4.5</v>
      </c>
      <c r="L4" s="75">
        <v>2.5</v>
      </c>
      <c r="M4" s="75">
        <v>0</v>
      </c>
      <c r="N4" s="75">
        <v>0.4</v>
      </c>
      <c r="O4" s="76">
        <v>0.3</v>
      </c>
      <c r="P4" s="68">
        <f t="shared" ref="P4:P28" si="1">I4*H4/1000</f>
        <v>0.22500000000000001</v>
      </c>
      <c r="Q4" s="15">
        <f t="shared" ref="Q4:Q28" si="2">H4*J4/100</f>
        <v>64.5</v>
      </c>
      <c r="R4" s="15">
        <f t="shared" ref="R4:R28" si="3">H4*K4/100</f>
        <v>6.75</v>
      </c>
      <c r="S4" s="15">
        <f t="shared" ref="S4:S28" si="4">H4*L4/100</f>
        <v>3.75</v>
      </c>
      <c r="T4" s="15">
        <f t="shared" ref="T4:T28" si="5">H4*M4/100</f>
        <v>0</v>
      </c>
      <c r="U4" s="15">
        <f t="shared" ref="U4:U28" si="6">H4*N4/100</f>
        <v>0.6</v>
      </c>
      <c r="V4" s="16">
        <f t="shared" ref="V4:V28" si="7">H4*O4/100</f>
        <v>0.45</v>
      </c>
      <c r="W4" s="81">
        <f t="shared" ref="W4:W28" si="8">P4/SUM($P$4:$P$28)</f>
        <v>5.4517369839779506E-2</v>
      </c>
      <c r="X4" s="82">
        <f t="shared" ref="X4:X28" si="9">Q4/SUM($P$4:$Q$28)</f>
        <v>5.6541147875154067E-2</v>
      </c>
      <c r="Y4" s="82">
        <f t="shared" ref="Y4:Y28" si="10">R4/SUM($R$4:$R$28)</f>
        <v>0.19617530806789119</v>
      </c>
      <c r="Z4" s="82">
        <f t="shared" ref="Z4:Z28" si="11">S4/SUM($S$4:$S$28)</f>
        <v>4.1907401405853625E-2</v>
      </c>
      <c r="AA4" s="82">
        <f t="shared" ref="AA4:AA28" si="12">T4/SUM($T$4:$T$28)</f>
        <v>0</v>
      </c>
      <c r="AB4" s="82">
        <f t="shared" ref="AB4:AB28" si="13">U4/SUM($U$4:$U$28)</f>
        <v>3.430531732418525E-2</v>
      </c>
      <c r="AC4" s="82">
        <f t="shared" ref="AC4:AC28" si="14">V4/SUM($V$4:$V$28)</f>
        <v>1.5689008977599582E-2</v>
      </c>
      <c r="AD4" s="41" t="s">
        <v>66</v>
      </c>
      <c r="AE4" s="41" t="s">
        <v>73</v>
      </c>
      <c r="AF4" s="21" t="s">
        <v>97</v>
      </c>
      <c r="AG4" s="194" t="s">
        <v>99</v>
      </c>
      <c r="AH4" s="206">
        <f t="shared" ref="AH4:AH28" si="15">Q4/P4</f>
        <v>286.66666666666669</v>
      </c>
      <c r="AI4" s="207">
        <f t="shared" ref="AI4:AI28" si="16">R4/P4</f>
        <v>30</v>
      </c>
      <c r="AJ4" s="207">
        <f t="shared" ref="AJ4:AJ28" si="17">R4/Q4</f>
        <v>0.10465116279069768</v>
      </c>
      <c r="AK4" s="208">
        <f t="shared" ref="AK4:AK28" si="18">U4/Q4</f>
        <v>9.3023255813953487E-3</v>
      </c>
    </row>
    <row r="5" spans="1:37" x14ac:dyDescent="0.35">
      <c r="A5" s="24" t="s">
        <v>12</v>
      </c>
      <c r="B5" s="87" t="s">
        <v>103</v>
      </c>
      <c r="C5" s="87" t="s">
        <v>243</v>
      </c>
      <c r="D5" s="87" t="s">
        <v>70</v>
      </c>
      <c r="E5" s="41">
        <v>2</v>
      </c>
      <c r="G5" s="19">
        <v>400</v>
      </c>
      <c r="H5" s="219">
        <f t="shared" si="0"/>
        <v>20</v>
      </c>
      <c r="I5" s="74">
        <v>6.4</v>
      </c>
      <c r="J5" s="75">
        <v>442</v>
      </c>
      <c r="K5" s="75">
        <v>16.5</v>
      </c>
      <c r="L5" s="75">
        <v>30.7</v>
      </c>
      <c r="M5" s="75">
        <v>7.7</v>
      </c>
      <c r="N5" s="75">
        <v>0</v>
      </c>
      <c r="O5" s="76">
        <v>34.4</v>
      </c>
      <c r="P5" s="68">
        <f t="shared" si="1"/>
        <v>0.128</v>
      </c>
      <c r="Q5" s="15">
        <f t="shared" si="2"/>
        <v>88.4</v>
      </c>
      <c r="R5" s="15">
        <f t="shared" si="3"/>
        <v>3.3</v>
      </c>
      <c r="S5" s="15">
        <f t="shared" si="4"/>
        <v>6.14</v>
      </c>
      <c r="T5" s="15">
        <f t="shared" si="5"/>
        <v>1.54</v>
      </c>
      <c r="U5" s="15">
        <f t="shared" si="6"/>
        <v>0</v>
      </c>
      <c r="V5" s="16">
        <f t="shared" si="7"/>
        <v>6.88</v>
      </c>
      <c r="W5" s="81">
        <f t="shared" si="8"/>
        <v>3.1014325953296784E-2</v>
      </c>
      <c r="X5" s="82">
        <f t="shared" si="9"/>
        <v>7.7492053831994104E-2</v>
      </c>
      <c r="Y5" s="82">
        <f t="shared" si="10"/>
        <v>9.5907928388746788E-2</v>
      </c>
      <c r="Z5" s="82">
        <f t="shared" si="11"/>
        <v>6.8616385235184332E-2</v>
      </c>
      <c r="AA5" s="82">
        <f t="shared" si="12"/>
        <v>7.5232046897899391E-2</v>
      </c>
      <c r="AB5" s="82">
        <f t="shared" si="13"/>
        <v>0</v>
      </c>
      <c r="AC5" s="82">
        <f t="shared" si="14"/>
        <v>0.23986751503530027</v>
      </c>
      <c r="AD5" s="41" t="s">
        <v>59</v>
      </c>
      <c r="AE5" s="41" t="s">
        <v>72</v>
      </c>
      <c r="AF5" s="19" t="s">
        <v>34</v>
      </c>
      <c r="AG5" s="27" t="s">
        <v>28</v>
      </c>
      <c r="AH5" s="209">
        <f t="shared" si="15"/>
        <v>690.625</v>
      </c>
      <c r="AI5" s="204">
        <f t="shared" si="16"/>
        <v>25.781249999999996</v>
      </c>
      <c r="AJ5" s="204">
        <f t="shared" si="17"/>
        <v>3.733031674208144E-2</v>
      </c>
      <c r="AK5" s="210">
        <f t="shared" si="18"/>
        <v>0</v>
      </c>
    </row>
    <row r="6" spans="1:37" x14ac:dyDescent="0.35">
      <c r="A6" s="24" t="s">
        <v>19</v>
      </c>
      <c r="B6" s="87" t="s">
        <v>103</v>
      </c>
      <c r="C6" s="87" t="s">
        <v>130</v>
      </c>
      <c r="D6" s="87" t="s">
        <v>69</v>
      </c>
      <c r="E6" s="41">
        <v>0</v>
      </c>
      <c r="F6" t="s">
        <v>261</v>
      </c>
      <c r="G6" s="19">
        <v>60</v>
      </c>
      <c r="H6" s="219">
        <f t="shared" si="0"/>
        <v>3</v>
      </c>
      <c r="I6" s="74">
        <v>44.8</v>
      </c>
      <c r="J6" s="75">
        <v>480</v>
      </c>
      <c r="K6" s="75">
        <v>100</v>
      </c>
      <c r="L6" s="75">
        <v>0</v>
      </c>
      <c r="M6" s="75">
        <v>0</v>
      </c>
      <c r="N6" s="75">
        <v>0</v>
      </c>
      <c r="O6" s="76">
        <v>0</v>
      </c>
      <c r="P6" s="68">
        <f t="shared" si="1"/>
        <v>0.13439999999999996</v>
      </c>
      <c r="Q6" s="15">
        <f t="shared" si="2"/>
        <v>14.4</v>
      </c>
      <c r="R6" s="15">
        <f t="shared" si="3"/>
        <v>3</v>
      </c>
      <c r="S6" s="15">
        <f t="shared" si="4"/>
        <v>0</v>
      </c>
      <c r="T6" s="15">
        <f t="shared" si="5"/>
        <v>0</v>
      </c>
      <c r="U6" s="15">
        <f t="shared" si="6"/>
        <v>0</v>
      </c>
      <c r="V6" s="16">
        <f t="shared" si="7"/>
        <v>0</v>
      </c>
      <c r="W6" s="81">
        <f t="shared" si="8"/>
        <v>3.2565042250961615E-2</v>
      </c>
      <c r="X6" s="82">
        <f t="shared" si="9"/>
        <v>1.2623139990732071E-2</v>
      </c>
      <c r="Y6" s="82">
        <f t="shared" si="10"/>
        <v>8.7189025807951639E-2</v>
      </c>
      <c r="Z6" s="82">
        <f t="shared" si="11"/>
        <v>0</v>
      </c>
      <c r="AA6" s="82">
        <f t="shared" si="12"/>
        <v>0</v>
      </c>
      <c r="AB6" s="82">
        <f t="shared" si="13"/>
        <v>0</v>
      </c>
      <c r="AC6" s="82">
        <f t="shared" si="14"/>
        <v>0</v>
      </c>
      <c r="AD6" s="41" t="s">
        <v>66</v>
      </c>
      <c r="AE6" s="41" t="s">
        <v>73</v>
      </c>
      <c r="AF6" s="19" t="s">
        <v>114</v>
      </c>
      <c r="AG6" s="27" t="s">
        <v>39</v>
      </c>
      <c r="AH6" s="209">
        <f t="shared" si="15"/>
        <v>107.14285714285717</v>
      </c>
      <c r="AI6" s="204">
        <f t="shared" si="16"/>
        <v>22.321428571428577</v>
      </c>
      <c r="AJ6" s="204">
        <f t="shared" si="17"/>
        <v>0.20833333333333331</v>
      </c>
      <c r="AK6" s="210">
        <f t="shared" si="18"/>
        <v>0</v>
      </c>
    </row>
    <row r="7" spans="1:37" x14ac:dyDescent="0.35">
      <c r="A7" s="24" t="s">
        <v>181</v>
      </c>
      <c r="B7" s="87" t="s">
        <v>103</v>
      </c>
      <c r="C7" s="87" t="s">
        <v>243</v>
      </c>
      <c r="D7" s="87" t="s">
        <v>69</v>
      </c>
      <c r="E7" s="41">
        <v>3</v>
      </c>
      <c r="G7" s="221">
        <v>300</v>
      </c>
      <c r="H7" s="219">
        <f t="shared" si="0"/>
        <v>15</v>
      </c>
      <c r="I7" s="74">
        <v>20</v>
      </c>
      <c r="J7" s="75">
        <v>601</v>
      </c>
      <c r="K7" s="75">
        <v>11.7</v>
      </c>
      <c r="L7" s="75">
        <v>54.5</v>
      </c>
      <c r="M7" s="75">
        <v>5.2</v>
      </c>
      <c r="N7" s="75">
        <v>0.3</v>
      </c>
      <c r="O7" s="76">
        <v>18.5</v>
      </c>
      <c r="P7" s="68">
        <f t="shared" si="1"/>
        <v>0.3</v>
      </c>
      <c r="Q7" s="15">
        <f t="shared" si="2"/>
        <v>90.15</v>
      </c>
      <c r="R7" s="15">
        <f t="shared" si="3"/>
        <v>1.7549999999999999</v>
      </c>
      <c r="S7" s="15">
        <f t="shared" si="4"/>
        <v>8.1750000000000007</v>
      </c>
      <c r="T7" s="15">
        <f t="shared" si="5"/>
        <v>0.78</v>
      </c>
      <c r="U7" s="15">
        <f t="shared" si="6"/>
        <v>4.4999999999999998E-2</v>
      </c>
      <c r="V7" s="16">
        <f t="shared" si="7"/>
        <v>2.7749999999999999</v>
      </c>
      <c r="W7" s="81">
        <f t="shared" si="8"/>
        <v>7.2689826453039327E-2</v>
      </c>
      <c r="X7" s="82">
        <f t="shared" si="9"/>
        <v>7.9026115983645576E-2</v>
      </c>
      <c r="Y7" s="82">
        <f t="shared" si="10"/>
        <v>5.1005580097651701E-2</v>
      </c>
      <c r="Z7" s="82">
        <f t="shared" si="11"/>
        <v>9.1358135064760912E-2</v>
      </c>
      <c r="AA7" s="82">
        <f t="shared" si="12"/>
        <v>3.810454323400099E-2</v>
      </c>
      <c r="AB7" s="82">
        <f t="shared" si="13"/>
        <v>2.5728987993138938E-3</v>
      </c>
      <c r="AC7" s="82">
        <f t="shared" si="14"/>
        <v>9.6748888695197419E-2</v>
      </c>
      <c r="AD7" s="41" t="s">
        <v>66</v>
      </c>
      <c r="AE7" s="41" t="s">
        <v>72</v>
      </c>
      <c r="AF7" s="19" t="s">
        <v>34</v>
      </c>
      <c r="AG7" s="27" t="s">
        <v>182</v>
      </c>
      <c r="AH7" s="209">
        <f t="shared" si="15"/>
        <v>300.50000000000006</v>
      </c>
      <c r="AI7" s="204">
        <f t="shared" si="16"/>
        <v>5.85</v>
      </c>
      <c r="AJ7" s="204">
        <f t="shared" si="17"/>
        <v>1.9467554076539099E-2</v>
      </c>
      <c r="AK7" s="210">
        <f t="shared" si="18"/>
        <v>4.9916805324459225E-4</v>
      </c>
    </row>
    <row r="8" spans="1:37" x14ac:dyDescent="0.35">
      <c r="A8" s="24" t="s">
        <v>46</v>
      </c>
      <c r="B8" s="87" t="s">
        <v>103</v>
      </c>
      <c r="C8" s="87" t="s">
        <v>244</v>
      </c>
      <c r="D8" s="87" t="s">
        <v>246</v>
      </c>
      <c r="E8" s="185">
        <v>1</v>
      </c>
      <c r="G8" s="19">
        <v>300</v>
      </c>
      <c r="H8" s="219">
        <f t="shared" si="0"/>
        <v>15</v>
      </c>
      <c r="I8" s="74">
        <v>11</v>
      </c>
      <c r="J8" s="75">
        <v>592</v>
      </c>
      <c r="K8" s="75">
        <v>31.6</v>
      </c>
      <c r="L8" s="75">
        <v>48.8</v>
      </c>
      <c r="M8" s="75">
        <v>3.2</v>
      </c>
      <c r="N8" s="75">
        <v>1.5</v>
      </c>
      <c r="O8" s="76">
        <v>4</v>
      </c>
      <c r="P8" s="68">
        <f t="shared" si="1"/>
        <v>0.16500000000000001</v>
      </c>
      <c r="Q8" s="15">
        <f t="shared" si="2"/>
        <v>88.8</v>
      </c>
      <c r="R8" s="15">
        <f t="shared" si="3"/>
        <v>4.74</v>
      </c>
      <c r="S8" s="15">
        <f t="shared" si="4"/>
        <v>7.32</v>
      </c>
      <c r="T8" s="15">
        <f t="shared" si="5"/>
        <v>0.48</v>
      </c>
      <c r="U8" s="15">
        <f t="shared" si="6"/>
        <v>0.22500000000000001</v>
      </c>
      <c r="V8" s="16">
        <f t="shared" si="7"/>
        <v>0.6</v>
      </c>
      <c r="W8" s="81">
        <f t="shared" si="8"/>
        <v>3.9979404549171635E-2</v>
      </c>
      <c r="X8" s="82">
        <f t="shared" si="9"/>
        <v>7.7842696609514428E-2</v>
      </c>
      <c r="Y8" s="82">
        <f t="shared" si="10"/>
        <v>0.1377586607765636</v>
      </c>
      <c r="Z8" s="82">
        <f t="shared" si="11"/>
        <v>8.1803247544226271E-2</v>
      </c>
      <c r="AA8" s="82">
        <f t="shared" si="12"/>
        <v>2.3448949682462143E-2</v>
      </c>
      <c r="AB8" s="82">
        <f t="shared" si="13"/>
        <v>1.286449399656947E-2</v>
      </c>
      <c r="AC8" s="82">
        <f t="shared" si="14"/>
        <v>2.0918678636799439E-2</v>
      </c>
      <c r="AD8" s="41" t="s">
        <v>66</v>
      </c>
      <c r="AE8" s="41" t="s">
        <v>72</v>
      </c>
      <c r="AF8" s="19" t="s">
        <v>34</v>
      </c>
      <c r="AG8" s="27" t="s">
        <v>30</v>
      </c>
      <c r="AH8" s="209">
        <f t="shared" si="15"/>
        <v>538.18181818181813</v>
      </c>
      <c r="AI8" s="204">
        <f t="shared" si="16"/>
        <v>28.727272727272727</v>
      </c>
      <c r="AJ8" s="204">
        <f t="shared" si="17"/>
        <v>5.3378378378378381E-2</v>
      </c>
      <c r="AK8" s="210">
        <f t="shared" si="18"/>
        <v>2.5337837837837839E-3</v>
      </c>
    </row>
    <row r="9" spans="1:37" x14ac:dyDescent="0.35">
      <c r="A9" s="24" t="s">
        <v>45</v>
      </c>
      <c r="B9" s="87" t="s">
        <v>103</v>
      </c>
      <c r="C9" s="87" t="s">
        <v>243</v>
      </c>
      <c r="D9" s="87" t="s">
        <v>69</v>
      </c>
      <c r="E9" s="41">
        <v>2</v>
      </c>
      <c r="F9" s="15"/>
      <c r="G9" s="19">
        <v>200</v>
      </c>
      <c r="H9" s="219">
        <f t="shared" si="0"/>
        <v>10</v>
      </c>
      <c r="I9" s="74">
        <v>4</v>
      </c>
      <c r="J9" s="75">
        <v>534</v>
      </c>
      <c r="K9" s="75">
        <v>18.3</v>
      </c>
      <c r="L9" s="75">
        <v>42.2</v>
      </c>
      <c r="M9" s="75">
        <v>0.1</v>
      </c>
      <c r="N9" s="75">
        <v>1.5</v>
      </c>
      <c r="O9" s="76">
        <v>27.3</v>
      </c>
      <c r="P9" s="68">
        <f t="shared" si="1"/>
        <v>0.04</v>
      </c>
      <c r="Q9" s="15">
        <f t="shared" si="2"/>
        <v>53.4</v>
      </c>
      <c r="R9" s="15">
        <f t="shared" si="3"/>
        <v>1.83</v>
      </c>
      <c r="S9" s="15">
        <f t="shared" si="4"/>
        <v>4.22</v>
      </c>
      <c r="T9" s="15">
        <f t="shared" si="5"/>
        <v>0.01</v>
      </c>
      <c r="U9" s="15">
        <f t="shared" si="6"/>
        <v>0.15</v>
      </c>
      <c r="V9" s="16">
        <f t="shared" si="7"/>
        <v>2.73</v>
      </c>
      <c r="W9" s="81">
        <f t="shared" si="8"/>
        <v>9.691976860405245E-3</v>
      </c>
      <c r="X9" s="82">
        <f t="shared" si="9"/>
        <v>4.6810810798964764E-2</v>
      </c>
      <c r="Y9" s="82">
        <f t="shared" si="10"/>
        <v>5.3185305742850499E-2</v>
      </c>
      <c r="Z9" s="82">
        <f t="shared" si="11"/>
        <v>4.7159795715387275E-2</v>
      </c>
      <c r="AA9" s="82">
        <f t="shared" si="12"/>
        <v>4.8851978505129467E-4</v>
      </c>
      <c r="AB9" s="82">
        <f t="shared" si="13"/>
        <v>8.5763293310463125E-3</v>
      </c>
      <c r="AC9" s="82">
        <f t="shared" si="14"/>
        <v>9.5179987797437457E-2</v>
      </c>
      <c r="AD9" s="132" t="s">
        <v>67</v>
      </c>
      <c r="AE9" s="41" t="s">
        <v>73</v>
      </c>
      <c r="AF9" s="19" t="s">
        <v>34</v>
      </c>
      <c r="AG9" s="27" t="s">
        <v>29</v>
      </c>
      <c r="AH9" s="209">
        <f t="shared" si="15"/>
        <v>1335</v>
      </c>
      <c r="AI9" s="204">
        <f t="shared" si="16"/>
        <v>45.75</v>
      </c>
      <c r="AJ9" s="204">
        <f t="shared" si="17"/>
        <v>3.4269662921348316E-2</v>
      </c>
      <c r="AK9" s="210">
        <f t="shared" si="18"/>
        <v>2.8089887640449437E-3</v>
      </c>
    </row>
    <row r="10" spans="1:37" x14ac:dyDescent="0.35">
      <c r="A10" s="24" t="s">
        <v>250</v>
      </c>
      <c r="B10" s="87" t="s">
        <v>103</v>
      </c>
      <c r="C10" s="87" t="s">
        <v>244</v>
      </c>
      <c r="D10" s="87" t="s">
        <v>70</v>
      </c>
      <c r="E10" s="41">
        <v>1</v>
      </c>
      <c r="F10" t="s">
        <v>116</v>
      </c>
      <c r="G10" s="19">
        <v>200</v>
      </c>
      <c r="H10" s="219">
        <f t="shared" si="0"/>
        <v>10</v>
      </c>
      <c r="I10" s="74">
        <v>4.9000000000000004</v>
      </c>
      <c r="J10" s="75">
        <v>365</v>
      </c>
      <c r="K10" s="75">
        <v>14</v>
      </c>
      <c r="L10" s="75">
        <v>6.9</v>
      </c>
      <c r="M10" s="75">
        <v>54.7</v>
      </c>
      <c r="N10" s="75">
        <v>1.3</v>
      </c>
      <c r="O10" s="76">
        <v>10</v>
      </c>
      <c r="P10" s="68">
        <f t="shared" si="1"/>
        <v>4.9000000000000002E-2</v>
      </c>
      <c r="Q10" s="15">
        <f t="shared" si="2"/>
        <v>36.5</v>
      </c>
      <c r="R10" s="15">
        <f t="shared" si="3"/>
        <v>1.4</v>
      </c>
      <c r="S10" s="15">
        <f t="shared" si="4"/>
        <v>0.69</v>
      </c>
      <c r="T10" s="15">
        <f t="shared" si="5"/>
        <v>5.47</v>
      </c>
      <c r="U10" s="15">
        <f t="shared" si="6"/>
        <v>0.13</v>
      </c>
      <c r="V10" s="16">
        <f t="shared" si="7"/>
        <v>1</v>
      </c>
      <c r="W10" s="81">
        <f t="shared" si="8"/>
        <v>1.1872671653996426E-2</v>
      </c>
      <c r="X10" s="82">
        <f t="shared" si="9"/>
        <v>3.1996153448730594E-2</v>
      </c>
      <c r="Y10" s="82">
        <f t="shared" si="10"/>
        <v>4.0688212043710759E-2</v>
      </c>
      <c r="Z10" s="82">
        <f t="shared" si="11"/>
        <v>7.7109618586770666E-3</v>
      </c>
      <c r="AA10" s="82">
        <f t="shared" si="12"/>
        <v>0.26722032242305821</v>
      </c>
      <c r="AB10" s="82">
        <f t="shared" si="13"/>
        <v>7.4328187535734717E-3</v>
      </c>
      <c r="AC10" s="82">
        <f t="shared" si="14"/>
        <v>3.4864464394665735E-2</v>
      </c>
      <c r="AD10" s="41" t="s">
        <v>59</v>
      </c>
      <c r="AE10" s="41" t="s">
        <v>73</v>
      </c>
      <c r="AF10" s="19" t="s">
        <v>34</v>
      </c>
      <c r="AG10" s="27" t="s">
        <v>27</v>
      </c>
      <c r="AH10" s="209">
        <f t="shared" si="15"/>
        <v>744.89795918367349</v>
      </c>
      <c r="AI10" s="204">
        <f t="shared" si="16"/>
        <v>28.571428571428569</v>
      </c>
      <c r="AJ10" s="204">
        <f t="shared" si="17"/>
        <v>3.8356164383561639E-2</v>
      </c>
      <c r="AK10" s="210">
        <f t="shared" si="18"/>
        <v>3.5616438356164386E-3</v>
      </c>
    </row>
    <row r="11" spans="1:37" x14ac:dyDescent="0.35">
      <c r="A11" s="24" t="s">
        <v>270</v>
      </c>
      <c r="B11" s="87" t="s">
        <v>103</v>
      </c>
      <c r="C11" s="87" t="s">
        <v>247</v>
      </c>
      <c r="D11" s="87" t="s">
        <v>71</v>
      </c>
      <c r="E11" s="41">
        <v>0</v>
      </c>
      <c r="F11" t="s">
        <v>269</v>
      </c>
      <c r="G11" s="19">
        <v>100</v>
      </c>
      <c r="H11" s="219">
        <f t="shared" si="0"/>
        <v>5</v>
      </c>
      <c r="I11" s="74">
        <v>20</v>
      </c>
      <c r="J11" s="75">
        <v>0</v>
      </c>
      <c r="K11" s="75">
        <v>0</v>
      </c>
      <c r="L11" s="75">
        <v>0</v>
      </c>
      <c r="M11" s="75">
        <v>0</v>
      </c>
      <c r="N11" s="75">
        <v>0</v>
      </c>
      <c r="O11" s="76">
        <v>0</v>
      </c>
      <c r="P11" s="68">
        <f t="shared" si="1"/>
        <v>0.1</v>
      </c>
      <c r="Q11" s="45">
        <f t="shared" si="2"/>
        <v>0</v>
      </c>
      <c r="R11" s="45">
        <f t="shared" si="3"/>
        <v>0</v>
      </c>
      <c r="S11" s="45">
        <f t="shared" si="4"/>
        <v>0</v>
      </c>
      <c r="T11" s="45">
        <f t="shared" si="5"/>
        <v>0</v>
      </c>
      <c r="U11" s="45">
        <f t="shared" si="6"/>
        <v>0</v>
      </c>
      <c r="V11" s="16">
        <f t="shared" si="7"/>
        <v>0</v>
      </c>
      <c r="W11" s="81">
        <f t="shared" si="8"/>
        <v>2.4229942151013113E-2</v>
      </c>
      <c r="X11" s="82">
        <f t="shared" si="9"/>
        <v>0</v>
      </c>
      <c r="Y11" s="82">
        <f t="shared" si="10"/>
        <v>0</v>
      </c>
      <c r="Z11" s="82">
        <f t="shared" si="11"/>
        <v>0</v>
      </c>
      <c r="AA11" s="82">
        <f t="shared" si="12"/>
        <v>0</v>
      </c>
      <c r="AB11" s="82">
        <f t="shared" si="13"/>
        <v>0</v>
      </c>
      <c r="AC11" s="82">
        <f t="shared" si="14"/>
        <v>0</v>
      </c>
      <c r="AD11" s="41"/>
      <c r="AE11" s="41"/>
      <c r="AF11" s="19" t="s">
        <v>271</v>
      </c>
      <c r="AG11" s="27" t="s">
        <v>272</v>
      </c>
      <c r="AH11" s="209">
        <f t="shared" si="15"/>
        <v>0</v>
      </c>
      <c r="AI11" s="204">
        <f t="shared" si="16"/>
        <v>0</v>
      </c>
      <c r="AJ11" s="204" t="e">
        <f t="shared" si="17"/>
        <v>#DIV/0!</v>
      </c>
      <c r="AK11" s="210" t="e">
        <f t="shared" si="18"/>
        <v>#DIV/0!</v>
      </c>
    </row>
    <row r="12" spans="1:37" x14ac:dyDescent="0.35">
      <c r="A12" s="24" t="s">
        <v>15</v>
      </c>
      <c r="B12" s="87" t="s">
        <v>103</v>
      </c>
      <c r="C12" s="87" t="s">
        <v>243</v>
      </c>
      <c r="D12" s="87" t="s">
        <v>69</v>
      </c>
      <c r="E12" s="41">
        <v>3</v>
      </c>
      <c r="G12" s="19">
        <v>40</v>
      </c>
      <c r="H12" s="219">
        <f t="shared" si="0"/>
        <v>2</v>
      </c>
      <c r="I12" s="74">
        <v>62</v>
      </c>
      <c r="J12" s="75">
        <v>851</v>
      </c>
      <c r="K12" s="75">
        <v>0</v>
      </c>
      <c r="L12" s="75">
        <v>91</v>
      </c>
      <c r="M12" s="75">
        <v>4</v>
      </c>
      <c r="N12" s="75">
        <v>4</v>
      </c>
      <c r="O12" s="76">
        <v>0</v>
      </c>
      <c r="P12" s="68">
        <f t="shared" si="1"/>
        <v>0.124</v>
      </c>
      <c r="Q12" s="15">
        <f t="shared" si="2"/>
        <v>17.02</v>
      </c>
      <c r="R12" s="15">
        <f t="shared" si="3"/>
        <v>0</v>
      </c>
      <c r="S12" s="15">
        <f t="shared" si="4"/>
        <v>1.82</v>
      </c>
      <c r="T12" s="15">
        <f t="shared" si="5"/>
        <v>0.08</v>
      </c>
      <c r="U12" s="15">
        <f t="shared" si="6"/>
        <v>0.08</v>
      </c>
      <c r="V12" s="16">
        <f t="shared" si="7"/>
        <v>0</v>
      </c>
      <c r="W12" s="81">
        <f t="shared" si="8"/>
        <v>3.004512826725626E-2</v>
      </c>
      <c r="X12" s="82">
        <f t="shared" si="9"/>
        <v>1.4919850183490267E-2</v>
      </c>
      <c r="Y12" s="82">
        <f t="shared" si="10"/>
        <v>0</v>
      </c>
      <c r="Z12" s="82">
        <f t="shared" si="11"/>
        <v>2.0339058815640961E-2</v>
      </c>
      <c r="AA12" s="82">
        <f t="shared" si="12"/>
        <v>3.9081582804103574E-3</v>
      </c>
      <c r="AB12" s="82">
        <f t="shared" si="13"/>
        <v>4.5740423098913673E-3</v>
      </c>
      <c r="AC12" s="82">
        <f t="shared" si="14"/>
        <v>0</v>
      </c>
      <c r="AD12" s="41" t="s">
        <v>66</v>
      </c>
      <c r="AE12" s="41" t="s">
        <v>72</v>
      </c>
      <c r="AF12" s="19" t="s">
        <v>31</v>
      </c>
      <c r="AG12" s="27" t="s">
        <v>35</v>
      </c>
      <c r="AH12" s="209">
        <f t="shared" si="15"/>
        <v>137.25806451612902</v>
      </c>
      <c r="AI12" s="204">
        <f t="shared" si="16"/>
        <v>0</v>
      </c>
      <c r="AJ12" s="204">
        <f t="shared" si="17"/>
        <v>0</v>
      </c>
      <c r="AK12" s="210">
        <f t="shared" si="18"/>
        <v>4.7003525264394828E-3</v>
      </c>
    </row>
    <row r="13" spans="1:37" x14ac:dyDescent="0.35">
      <c r="A13" s="24" t="s">
        <v>50</v>
      </c>
      <c r="B13" s="87" t="s">
        <v>103</v>
      </c>
      <c r="C13" s="87" t="s">
        <v>243</v>
      </c>
      <c r="D13" s="87" t="s">
        <v>248</v>
      </c>
      <c r="E13" s="41">
        <v>2</v>
      </c>
      <c r="F13" s="15"/>
      <c r="G13" s="19">
        <v>50</v>
      </c>
      <c r="H13" s="219">
        <f t="shared" si="0"/>
        <v>2.5</v>
      </c>
      <c r="I13" s="74">
        <v>23.2</v>
      </c>
      <c r="J13" s="75">
        <v>316</v>
      </c>
      <c r="K13" s="75">
        <v>4</v>
      </c>
      <c r="L13" s="75">
        <v>3</v>
      </c>
      <c r="M13" s="75">
        <v>53.8</v>
      </c>
      <c r="N13" s="75">
        <v>2.2000000000000002</v>
      </c>
      <c r="O13" s="76">
        <v>24.4</v>
      </c>
      <c r="P13" s="68">
        <f t="shared" si="1"/>
        <v>5.8000000000000003E-2</v>
      </c>
      <c r="Q13" s="15">
        <f t="shared" si="2"/>
        <v>7.9</v>
      </c>
      <c r="R13" s="15">
        <f t="shared" si="3"/>
        <v>0.1</v>
      </c>
      <c r="S13" s="15">
        <f t="shared" si="4"/>
        <v>7.4999999999999997E-2</v>
      </c>
      <c r="T13" s="15">
        <f t="shared" si="5"/>
        <v>1.345</v>
      </c>
      <c r="U13" s="15">
        <f t="shared" si="6"/>
        <v>5.5E-2</v>
      </c>
      <c r="V13" s="16">
        <f t="shared" si="7"/>
        <v>0.61</v>
      </c>
      <c r="W13" s="81">
        <f t="shared" si="8"/>
        <v>1.4053366447587605E-2</v>
      </c>
      <c r="X13" s="82">
        <f t="shared" si="9"/>
        <v>6.9251948560266228E-3</v>
      </c>
      <c r="Y13" s="82">
        <f t="shared" si="10"/>
        <v>2.9063008602650546E-3</v>
      </c>
      <c r="Z13" s="82">
        <f t="shared" si="11"/>
        <v>8.381480281170724E-4</v>
      </c>
      <c r="AA13" s="82">
        <f t="shared" si="12"/>
        <v>6.5705911089399133E-2</v>
      </c>
      <c r="AB13" s="82">
        <f t="shared" si="13"/>
        <v>3.1446540880503146E-3</v>
      </c>
      <c r="AC13" s="82">
        <f t="shared" si="14"/>
        <v>2.1267323280746098E-2</v>
      </c>
      <c r="AD13" s="41" t="s">
        <v>66</v>
      </c>
      <c r="AE13" s="41" t="s">
        <v>72</v>
      </c>
      <c r="AF13" s="19" t="s">
        <v>34</v>
      </c>
      <c r="AG13" s="65" t="s">
        <v>37</v>
      </c>
      <c r="AH13" s="209">
        <f t="shared" si="15"/>
        <v>136.20689655172413</v>
      </c>
      <c r="AI13" s="204">
        <f t="shared" si="16"/>
        <v>1.7241379310344829</v>
      </c>
      <c r="AJ13" s="204">
        <f t="shared" si="17"/>
        <v>1.2658227848101266E-2</v>
      </c>
      <c r="AK13" s="210">
        <f t="shared" si="18"/>
        <v>6.962025316455696E-3</v>
      </c>
    </row>
    <row r="14" spans="1:37" x14ac:dyDescent="0.35">
      <c r="A14" s="24" t="s">
        <v>175</v>
      </c>
      <c r="B14" s="87" t="s">
        <v>103</v>
      </c>
      <c r="C14" s="87" t="s">
        <v>244</v>
      </c>
      <c r="D14" s="87" t="s">
        <v>245</v>
      </c>
      <c r="E14" s="41">
        <v>2</v>
      </c>
      <c r="F14" s="45" t="s">
        <v>176</v>
      </c>
      <c r="G14" s="19">
        <v>200</v>
      </c>
      <c r="H14" s="219">
        <f t="shared" si="0"/>
        <v>10</v>
      </c>
      <c r="I14" s="74">
        <v>6</v>
      </c>
      <c r="J14" s="77">
        <v>670</v>
      </c>
      <c r="K14" s="77">
        <v>6.88</v>
      </c>
      <c r="L14" s="77">
        <v>64.53</v>
      </c>
      <c r="M14" s="77">
        <v>0</v>
      </c>
      <c r="N14" s="77">
        <v>7.35</v>
      </c>
      <c r="O14" s="76">
        <v>16.3</v>
      </c>
      <c r="P14" s="68">
        <f t="shared" si="1"/>
        <v>0.06</v>
      </c>
      <c r="Q14" s="15">
        <f t="shared" si="2"/>
        <v>67</v>
      </c>
      <c r="R14" s="15">
        <f t="shared" si="3"/>
        <v>0.68799999999999994</v>
      </c>
      <c r="S14" s="15">
        <f t="shared" si="4"/>
        <v>6.4529999999999994</v>
      </c>
      <c r="T14" s="15">
        <f t="shared" si="5"/>
        <v>0</v>
      </c>
      <c r="U14" s="15">
        <f t="shared" si="6"/>
        <v>0.73499999999999999</v>
      </c>
      <c r="V14" s="16">
        <f t="shared" si="7"/>
        <v>1.63</v>
      </c>
      <c r="W14" s="81">
        <f t="shared" si="8"/>
        <v>1.4537965290607868E-2</v>
      </c>
      <c r="X14" s="82">
        <f t="shared" si="9"/>
        <v>5.8732665234656166E-2</v>
      </c>
      <c r="Y14" s="82">
        <f t="shared" si="10"/>
        <v>1.9995349918623572E-2</v>
      </c>
      <c r="Z14" s="82">
        <f t="shared" si="11"/>
        <v>7.2114256339192911E-2</v>
      </c>
      <c r="AA14" s="82">
        <f t="shared" si="12"/>
        <v>0</v>
      </c>
      <c r="AB14" s="82">
        <f t="shared" si="13"/>
        <v>4.2024013722126934E-2</v>
      </c>
      <c r="AC14" s="82">
        <f t="shared" si="14"/>
        <v>5.6829076963305143E-2</v>
      </c>
      <c r="AD14" s="41" t="s">
        <v>66</v>
      </c>
      <c r="AE14" s="41" t="s">
        <v>73</v>
      </c>
      <c r="AF14" s="19" t="s">
        <v>34</v>
      </c>
      <c r="AG14" s="27" t="s">
        <v>177</v>
      </c>
      <c r="AH14" s="209">
        <f t="shared" si="15"/>
        <v>1116.6666666666667</v>
      </c>
      <c r="AI14" s="204">
        <f t="shared" si="16"/>
        <v>11.466666666666667</v>
      </c>
      <c r="AJ14" s="204">
        <f t="shared" si="17"/>
        <v>1.026865671641791E-2</v>
      </c>
      <c r="AK14" s="210">
        <f t="shared" si="18"/>
        <v>1.0970149253731343E-2</v>
      </c>
    </row>
    <row r="15" spans="1:37" x14ac:dyDescent="0.35">
      <c r="A15" s="24" t="s">
        <v>265</v>
      </c>
      <c r="B15" s="87" t="s">
        <v>103</v>
      </c>
      <c r="C15" s="87" t="s">
        <v>247</v>
      </c>
      <c r="D15" s="87" t="s">
        <v>69</v>
      </c>
      <c r="E15" s="41">
        <v>1</v>
      </c>
      <c r="F15" s="45" t="s">
        <v>268</v>
      </c>
      <c r="G15" s="19">
        <v>50</v>
      </c>
      <c r="H15" s="219">
        <f t="shared" si="0"/>
        <v>2.5</v>
      </c>
      <c r="I15" s="74">
        <v>66.209999999999994</v>
      </c>
      <c r="J15" s="77">
        <v>0</v>
      </c>
      <c r="K15" s="77">
        <v>0</v>
      </c>
      <c r="L15" s="77">
        <v>0</v>
      </c>
      <c r="M15" s="77">
        <v>0</v>
      </c>
      <c r="N15" s="77">
        <v>0</v>
      </c>
      <c r="O15" s="76">
        <v>0</v>
      </c>
      <c r="P15" s="68">
        <f t="shared" si="1"/>
        <v>0.16552499999999998</v>
      </c>
      <c r="Q15" s="15">
        <f t="shared" si="2"/>
        <v>0</v>
      </c>
      <c r="R15" s="15">
        <f t="shared" si="3"/>
        <v>0</v>
      </c>
      <c r="S15" s="15">
        <f t="shared" si="4"/>
        <v>0</v>
      </c>
      <c r="T15" s="15">
        <f t="shared" si="5"/>
        <v>0</v>
      </c>
      <c r="U15" s="15">
        <f t="shared" si="6"/>
        <v>0</v>
      </c>
      <c r="V15" s="16">
        <f t="shared" si="7"/>
        <v>0</v>
      </c>
      <c r="W15" s="81">
        <f t="shared" si="8"/>
        <v>4.0106611745464447E-2</v>
      </c>
      <c r="X15" s="82">
        <f t="shared" si="9"/>
        <v>0</v>
      </c>
      <c r="Y15" s="82">
        <f t="shared" si="10"/>
        <v>0</v>
      </c>
      <c r="Z15" s="82">
        <f t="shared" si="11"/>
        <v>0</v>
      </c>
      <c r="AA15" s="82">
        <f t="shared" si="12"/>
        <v>0</v>
      </c>
      <c r="AB15" s="82">
        <f t="shared" si="13"/>
        <v>0</v>
      </c>
      <c r="AC15" s="82">
        <f t="shared" si="14"/>
        <v>0</v>
      </c>
      <c r="AD15" s="41" t="s">
        <v>66</v>
      </c>
      <c r="AE15" s="41" t="s">
        <v>73</v>
      </c>
      <c r="AF15" s="19" t="s">
        <v>266</v>
      </c>
      <c r="AG15" s="27" t="s">
        <v>267</v>
      </c>
      <c r="AH15" s="209">
        <f t="shared" si="15"/>
        <v>0</v>
      </c>
      <c r="AI15" s="204">
        <f t="shared" si="16"/>
        <v>0</v>
      </c>
      <c r="AJ15" s="204" t="e">
        <f t="shared" si="17"/>
        <v>#DIV/0!</v>
      </c>
      <c r="AK15" s="210" t="e">
        <f t="shared" si="18"/>
        <v>#DIV/0!</v>
      </c>
    </row>
    <row r="16" spans="1:37" x14ac:dyDescent="0.35">
      <c r="A16" s="24" t="s">
        <v>241</v>
      </c>
      <c r="B16" s="87" t="s">
        <v>103</v>
      </c>
      <c r="C16" s="87" t="s">
        <v>243</v>
      </c>
      <c r="D16" s="87" t="s">
        <v>70</v>
      </c>
      <c r="E16" s="41">
        <v>2</v>
      </c>
      <c r="F16" s="45" t="s">
        <v>176</v>
      </c>
      <c r="G16" s="19">
        <v>300</v>
      </c>
      <c r="H16" s="219">
        <f t="shared" si="0"/>
        <v>15</v>
      </c>
      <c r="I16" s="74">
        <v>4</v>
      </c>
      <c r="J16" s="77">
        <v>403</v>
      </c>
      <c r="K16" s="77">
        <v>16.899999999999999</v>
      </c>
      <c r="L16" s="77">
        <v>15.4</v>
      </c>
      <c r="M16" s="77">
        <v>40</v>
      </c>
      <c r="N16" s="77">
        <v>17.3</v>
      </c>
      <c r="O16" s="76">
        <v>8.1</v>
      </c>
      <c r="P16" s="68">
        <f t="shared" si="1"/>
        <v>0.06</v>
      </c>
      <c r="Q16" s="15">
        <f t="shared" si="2"/>
        <v>60.45</v>
      </c>
      <c r="R16" s="15">
        <f t="shared" si="3"/>
        <v>2.5349999999999997</v>
      </c>
      <c r="S16" s="15">
        <f t="shared" si="4"/>
        <v>2.31</v>
      </c>
      <c r="T16" s="15">
        <f t="shared" si="5"/>
        <v>6</v>
      </c>
      <c r="U16" s="15">
        <f t="shared" si="6"/>
        <v>2.5950000000000002</v>
      </c>
      <c r="V16" s="16">
        <f t="shared" si="7"/>
        <v>1.2150000000000001</v>
      </c>
      <c r="W16" s="81">
        <f t="shared" si="8"/>
        <v>1.4537965290607868E-2</v>
      </c>
      <c r="X16" s="82">
        <f t="shared" si="9"/>
        <v>5.2990889752760673E-2</v>
      </c>
      <c r="Y16" s="82">
        <f t="shared" si="10"/>
        <v>7.3674726807719124E-2</v>
      </c>
      <c r="Z16" s="82">
        <f t="shared" si="11"/>
        <v>2.5814959266005834E-2</v>
      </c>
      <c r="AA16" s="82">
        <f t="shared" si="12"/>
        <v>0.29311187103077679</v>
      </c>
      <c r="AB16" s="82">
        <f t="shared" si="13"/>
        <v>0.14837049742710123</v>
      </c>
      <c r="AC16" s="82">
        <f t="shared" si="14"/>
        <v>4.2360324239518875E-2</v>
      </c>
      <c r="AD16" s="41" t="s">
        <v>66</v>
      </c>
      <c r="AE16" s="41" t="s">
        <v>73</v>
      </c>
      <c r="AF16" s="19" t="s">
        <v>34</v>
      </c>
      <c r="AG16" s="27" t="s">
        <v>242</v>
      </c>
      <c r="AH16" s="209">
        <f t="shared" si="15"/>
        <v>1007.5000000000001</v>
      </c>
      <c r="AI16" s="204">
        <f t="shared" si="16"/>
        <v>42.25</v>
      </c>
      <c r="AJ16" s="204">
        <f t="shared" si="17"/>
        <v>4.1935483870967738E-2</v>
      </c>
      <c r="AK16" s="210">
        <f t="shared" si="18"/>
        <v>4.2928039702233252E-2</v>
      </c>
    </row>
    <row r="17" spans="1:37" x14ac:dyDescent="0.35">
      <c r="A17" s="24" t="s">
        <v>209</v>
      </c>
      <c r="B17" s="87" t="s">
        <v>104</v>
      </c>
      <c r="C17" s="87" t="s">
        <v>247</v>
      </c>
      <c r="D17" s="87" t="s">
        <v>71</v>
      </c>
      <c r="E17" s="41">
        <v>0</v>
      </c>
      <c r="F17" s="45" t="s">
        <v>260</v>
      </c>
      <c r="G17" s="221">
        <v>5</v>
      </c>
      <c r="H17" s="219">
        <f t="shared" si="0"/>
        <v>0.25</v>
      </c>
      <c r="I17" s="74">
        <v>110</v>
      </c>
      <c r="J17" s="77">
        <v>350</v>
      </c>
      <c r="K17" s="77">
        <v>0</v>
      </c>
      <c r="L17" s="77">
        <v>0</v>
      </c>
      <c r="M17" s="77">
        <v>50</v>
      </c>
      <c r="N17" s="77">
        <v>0</v>
      </c>
      <c r="O17" s="76">
        <v>0</v>
      </c>
      <c r="P17" s="68">
        <f t="shared" si="1"/>
        <v>2.75E-2</v>
      </c>
      <c r="Q17" s="15">
        <f t="shared" si="2"/>
        <v>0.875</v>
      </c>
      <c r="R17" s="15">
        <f t="shared" si="3"/>
        <v>0</v>
      </c>
      <c r="S17" s="15">
        <f t="shared" si="4"/>
        <v>0</v>
      </c>
      <c r="T17" s="15">
        <f t="shared" si="5"/>
        <v>0.125</v>
      </c>
      <c r="U17" s="15">
        <f t="shared" si="6"/>
        <v>0</v>
      </c>
      <c r="V17" s="16">
        <f t="shared" si="7"/>
        <v>0</v>
      </c>
      <c r="W17" s="81">
        <f t="shared" si="8"/>
        <v>6.6632340915286055E-3</v>
      </c>
      <c r="X17" s="82">
        <f t="shared" si="9"/>
        <v>7.6703107582573344E-4</v>
      </c>
      <c r="Y17" s="82">
        <f t="shared" si="10"/>
        <v>0</v>
      </c>
      <c r="Z17" s="82">
        <f t="shared" si="11"/>
        <v>0</v>
      </c>
      <c r="AA17" s="82">
        <f t="shared" si="12"/>
        <v>6.1064973131411838E-3</v>
      </c>
      <c r="AB17" s="82">
        <f t="shared" si="13"/>
        <v>0</v>
      </c>
      <c r="AC17" s="82">
        <f t="shared" si="14"/>
        <v>0</v>
      </c>
      <c r="AD17" s="41" t="s">
        <v>263</v>
      </c>
      <c r="AE17" s="41" t="s">
        <v>73</v>
      </c>
      <c r="AF17" s="19" t="s">
        <v>31</v>
      </c>
      <c r="AG17" s="27" t="s">
        <v>210</v>
      </c>
      <c r="AH17" s="209">
        <f t="shared" si="15"/>
        <v>31.818181818181817</v>
      </c>
      <c r="AI17" s="204">
        <f t="shared" si="16"/>
        <v>0</v>
      </c>
      <c r="AJ17" s="204">
        <f t="shared" si="17"/>
        <v>0</v>
      </c>
      <c r="AK17" s="210">
        <f t="shared" si="18"/>
        <v>0</v>
      </c>
    </row>
    <row r="18" spans="1:37" x14ac:dyDescent="0.35">
      <c r="A18" s="24" t="s">
        <v>18</v>
      </c>
      <c r="B18" s="87" t="s">
        <v>104</v>
      </c>
      <c r="C18" s="87" t="s">
        <v>244</v>
      </c>
      <c r="D18" s="87" t="s">
        <v>69</v>
      </c>
      <c r="E18" s="41">
        <v>2</v>
      </c>
      <c r="F18" s="15" t="s">
        <v>118</v>
      </c>
      <c r="G18" s="19">
        <v>80</v>
      </c>
      <c r="H18" s="219">
        <f t="shared" si="0"/>
        <v>4</v>
      </c>
      <c r="I18" s="74">
        <v>20</v>
      </c>
      <c r="J18" s="75">
        <v>216</v>
      </c>
      <c r="K18" s="75">
        <v>0</v>
      </c>
      <c r="L18" s="75">
        <v>0</v>
      </c>
      <c r="M18" s="75">
        <v>0</v>
      </c>
      <c r="N18" s="75">
        <v>11</v>
      </c>
      <c r="O18" s="76">
        <v>86</v>
      </c>
      <c r="P18" s="68">
        <f t="shared" si="1"/>
        <v>0.08</v>
      </c>
      <c r="Q18" s="15">
        <f t="shared" si="2"/>
        <v>8.64</v>
      </c>
      <c r="R18" s="15">
        <f t="shared" si="3"/>
        <v>0</v>
      </c>
      <c r="S18" s="15">
        <f t="shared" si="4"/>
        <v>0</v>
      </c>
      <c r="T18" s="15">
        <f t="shared" si="5"/>
        <v>0</v>
      </c>
      <c r="U18" s="15">
        <f t="shared" si="6"/>
        <v>0.44</v>
      </c>
      <c r="V18" s="16">
        <f t="shared" si="7"/>
        <v>3.44</v>
      </c>
      <c r="W18" s="81">
        <f t="shared" si="8"/>
        <v>1.938395372081049E-2</v>
      </c>
      <c r="X18" s="82">
        <f t="shared" si="9"/>
        <v>7.5738839944392428E-3</v>
      </c>
      <c r="Y18" s="82">
        <f t="shared" si="10"/>
        <v>0</v>
      </c>
      <c r="Z18" s="82">
        <f t="shared" si="11"/>
        <v>0</v>
      </c>
      <c r="AA18" s="82">
        <f t="shared" si="12"/>
        <v>0</v>
      </c>
      <c r="AB18" s="82">
        <f t="shared" si="13"/>
        <v>2.5157232704402517E-2</v>
      </c>
      <c r="AC18" s="82">
        <f t="shared" si="14"/>
        <v>0.11993375751765013</v>
      </c>
      <c r="AD18" s="132" t="s">
        <v>59</v>
      </c>
      <c r="AE18" s="41" t="s">
        <v>73</v>
      </c>
      <c r="AF18" s="19" t="s">
        <v>31</v>
      </c>
      <c r="AG18" s="27" t="s">
        <v>32</v>
      </c>
      <c r="AH18" s="209">
        <f t="shared" si="15"/>
        <v>108</v>
      </c>
      <c r="AI18" s="204">
        <f t="shared" si="16"/>
        <v>0</v>
      </c>
      <c r="AJ18" s="204">
        <f t="shared" si="17"/>
        <v>0</v>
      </c>
      <c r="AK18" s="210">
        <f t="shared" si="18"/>
        <v>5.0925925925925923E-2</v>
      </c>
    </row>
    <row r="19" spans="1:37" x14ac:dyDescent="0.35">
      <c r="A19" s="24" t="s">
        <v>90</v>
      </c>
      <c r="B19" s="87" t="s">
        <v>104</v>
      </c>
      <c r="C19" s="87" t="s">
        <v>243</v>
      </c>
      <c r="D19" s="87" t="s">
        <v>69</v>
      </c>
      <c r="E19" s="41">
        <v>3</v>
      </c>
      <c r="G19" s="19">
        <v>15</v>
      </c>
      <c r="H19" s="219">
        <f t="shared" si="0"/>
        <v>0.75</v>
      </c>
      <c r="I19" s="74">
        <v>199</v>
      </c>
      <c r="J19" s="77">
        <v>0</v>
      </c>
      <c r="K19" s="77">
        <v>0</v>
      </c>
      <c r="L19" s="77">
        <v>0</v>
      </c>
      <c r="M19" s="77">
        <v>0</v>
      </c>
      <c r="N19" s="77">
        <v>0</v>
      </c>
      <c r="O19" s="76">
        <v>0</v>
      </c>
      <c r="P19" s="68">
        <f t="shared" si="1"/>
        <v>0.14924999999999999</v>
      </c>
      <c r="Q19" s="15">
        <f t="shared" si="2"/>
        <v>0</v>
      </c>
      <c r="R19" s="15">
        <f t="shared" si="3"/>
        <v>0</v>
      </c>
      <c r="S19" s="15">
        <f t="shared" si="4"/>
        <v>0</v>
      </c>
      <c r="T19" s="15">
        <f t="shared" si="5"/>
        <v>0</v>
      </c>
      <c r="U19" s="15">
        <f t="shared" si="6"/>
        <v>0</v>
      </c>
      <c r="V19" s="16">
        <f t="shared" si="7"/>
        <v>0</v>
      </c>
      <c r="W19" s="81">
        <f t="shared" si="8"/>
        <v>3.616318866038707E-2</v>
      </c>
      <c r="X19" s="82">
        <f t="shared" si="9"/>
        <v>0</v>
      </c>
      <c r="Y19" s="82">
        <f t="shared" si="10"/>
        <v>0</v>
      </c>
      <c r="Z19" s="82">
        <f t="shared" si="11"/>
        <v>0</v>
      </c>
      <c r="AA19" s="82">
        <f t="shared" si="12"/>
        <v>0</v>
      </c>
      <c r="AB19" s="82">
        <f t="shared" si="13"/>
        <v>0</v>
      </c>
      <c r="AC19" s="82">
        <f t="shared" si="14"/>
        <v>0</v>
      </c>
      <c r="AD19" s="41" t="s">
        <v>263</v>
      </c>
      <c r="AE19" s="41" t="s">
        <v>72</v>
      </c>
      <c r="AF19" s="19" t="s">
        <v>25</v>
      </c>
      <c r="AG19" s="27" t="s">
        <v>89</v>
      </c>
      <c r="AH19" s="209">
        <f t="shared" si="15"/>
        <v>0</v>
      </c>
      <c r="AI19" s="204">
        <f t="shared" si="16"/>
        <v>0</v>
      </c>
      <c r="AJ19" s="204" t="e">
        <f t="shared" si="17"/>
        <v>#DIV/0!</v>
      </c>
      <c r="AK19" s="210" t="e">
        <f t="shared" si="18"/>
        <v>#DIV/0!</v>
      </c>
    </row>
    <row r="20" spans="1:37" x14ac:dyDescent="0.35">
      <c r="A20" s="24" t="s">
        <v>87</v>
      </c>
      <c r="B20" s="87" t="s">
        <v>104</v>
      </c>
      <c r="C20" s="87" t="s">
        <v>247</v>
      </c>
      <c r="D20" s="87" t="s">
        <v>69</v>
      </c>
      <c r="E20" s="41">
        <v>1</v>
      </c>
      <c r="F20" s="41" t="s">
        <v>120</v>
      </c>
      <c r="G20" s="19">
        <v>15</v>
      </c>
      <c r="H20" s="219">
        <f t="shared" si="0"/>
        <v>0.75</v>
      </c>
      <c r="I20" s="74">
        <v>169</v>
      </c>
      <c r="J20" s="77">
        <v>0</v>
      </c>
      <c r="K20" s="77">
        <v>0</v>
      </c>
      <c r="L20" s="77">
        <v>0</v>
      </c>
      <c r="M20" s="77">
        <v>0</v>
      </c>
      <c r="N20" s="77">
        <v>0</v>
      </c>
      <c r="O20" s="76">
        <v>0</v>
      </c>
      <c r="P20" s="68">
        <f t="shared" si="1"/>
        <v>0.12675</v>
      </c>
      <c r="Q20" s="15">
        <f t="shared" si="2"/>
        <v>0</v>
      </c>
      <c r="R20" s="15">
        <f t="shared" si="3"/>
        <v>0</v>
      </c>
      <c r="S20" s="15">
        <f t="shared" si="4"/>
        <v>0</v>
      </c>
      <c r="T20" s="15">
        <f t="shared" si="5"/>
        <v>0</v>
      </c>
      <c r="U20" s="15">
        <f t="shared" si="6"/>
        <v>0</v>
      </c>
      <c r="V20" s="16">
        <f t="shared" si="7"/>
        <v>0</v>
      </c>
      <c r="W20" s="81">
        <f t="shared" si="8"/>
        <v>3.071145167640912E-2</v>
      </c>
      <c r="X20" s="82">
        <f t="shared" si="9"/>
        <v>0</v>
      </c>
      <c r="Y20" s="82">
        <f t="shared" si="10"/>
        <v>0</v>
      </c>
      <c r="Z20" s="82">
        <f t="shared" si="11"/>
        <v>0</v>
      </c>
      <c r="AA20" s="82">
        <f t="shared" si="12"/>
        <v>0</v>
      </c>
      <c r="AB20" s="82">
        <f t="shared" si="13"/>
        <v>0</v>
      </c>
      <c r="AC20" s="82">
        <f t="shared" si="14"/>
        <v>0</v>
      </c>
      <c r="AD20" s="41" t="s">
        <v>263</v>
      </c>
      <c r="AE20" s="41" t="s">
        <v>73</v>
      </c>
      <c r="AF20" s="19" t="s">
        <v>25</v>
      </c>
      <c r="AG20" s="27" t="s">
        <v>88</v>
      </c>
      <c r="AH20" s="209">
        <f t="shared" si="15"/>
        <v>0</v>
      </c>
      <c r="AI20" s="204">
        <f t="shared" si="16"/>
        <v>0</v>
      </c>
      <c r="AJ20" s="204" t="e">
        <f t="shared" si="17"/>
        <v>#DIV/0!</v>
      </c>
      <c r="AK20" s="210" t="e">
        <f t="shared" si="18"/>
        <v>#DIV/0!</v>
      </c>
    </row>
    <row r="21" spans="1:37" x14ac:dyDescent="0.35">
      <c r="A21" s="167" t="s">
        <v>85</v>
      </c>
      <c r="B21" s="87" t="s">
        <v>104</v>
      </c>
      <c r="C21" s="87" t="s">
        <v>247</v>
      </c>
      <c r="D21" s="87" t="s">
        <v>69</v>
      </c>
      <c r="E21" s="41">
        <v>1</v>
      </c>
      <c r="F21" t="s">
        <v>121</v>
      </c>
      <c r="G21" s="19">
        <v>10</v>
      </c>
      <c r="H21" s="219">
        <f t="shared" si="0"/>
        <v>0.5</v>
      </c>
      <c r="I21" s="74">
        <v>249</v>
      </c>
      <c r="J21" s="77">
        <v>0</v>
      </c>
      <c r="K21" s="77">
        <v>0</v>
      </c>
      <c r="L21" s="77">
        <v>0</v>
      </c>
      <c r="M21" s="77">
        <v>0</v>
      </c>
      <c r="N21" s="77">
        <v>0</v>
      </c>
      <c r="O21" s="76">
        <v>0</v>
      </c>
      <c r="P21" s="68">
        <f t="shared" si="1"/>
        <v>0.1245</v>
      </c>
      <c r="Q21" s="15">
        <f t="shared" si="2"/>
        <v>0</v>
      </c>
      <c r="R21" s="15">
        <f t="shared" si="3"/>
        <v>0</v>
      </c>
      <c r="S21" s="15">
        <f t="shared" si="4"/>
        <v>0</v>
      </c>
      <c r="T21" s="15">
        <f t="shared" si="5"/>
        <v>0</v>
      </c>
      <c r="U21" s="15">
        <f t="shared" si="6"/>
        <v>0</v>
      </c>
      <c r="V21" s="16">
        <f t="shared" si="7"/>
        <v>0</v>
      </c>
      <c r="W21" s="81">
        <f t="shared" si="8"/>
        <v>3.0166277978011323E-2</v>
      </c>
      <c r="X21" s="82">
        <f t="shared" si="9"/>
        <v>0</v>
      </c>
      <c r="Y21" s="82">
        <f t="shared" si="10"/>
        <v>0</v>
      </c>
      <c r="Z21" s="82">
        <f t="shared" si="11"/>
        <v>0</v>
      </c>
      <c r="AA21" s="82">
        <f t="shared" si="12"/>
        <v>0</v>
      </c>
      <c r="AB21" s="82">
        <f t="shared" si="13"/>
        <v>0</v>
      </c>
      <c r="AC21" s="82">
        <f t="shared" si="14"/>
        <v>0</v>
      </c>
      <c r="AD21" s="41" t="s">
        <v>263</v>
      </c>
      <c r="AE21" s="41" t="s">
        <v>73</v>
      </c>
      <c r="AF21" s="19" t="s">
        <v>25</v>
      </c>
      <c r="AG21" s="27" t="s">
        <v>86</v>
      </c>
      <c r="AH21" s="209">
        <f t="shared" si="15"/>
        <v>0</v>
      </c>
      <c r="AI21" s="204">
        <f t="shared" si="16"/>
        <v>0</v>
      </c>
      <c r="AJ21" s="204" t="e">
        <f t="shared" si="17"/>
        <v>#DIV/0!</v>
      </c>
      <c r="AK21" s="210" t="e">
        <f t="shared" si="18"/>
        <v>#DIV/0!</v>
      </c>
    </row>
    <row r="22" spans="1:37" s="15" customFormat="1" x14ac:dyDescent="0.35">
      <c r="A22" s="24" t="s">
        <v>80</v>
      </c>
      <c r="B22" s="87" t="s">
        <v>104</v>
      </c>
      <c r="C22" s="87" t="s">
        <v>247</v>
      </c>
      <c r="D22" s="87" t="s">
        <v>69</v>
      </c>
      <c r="E22" s="41">
        <v>1</v>
      </c>
      <c r="F22" t="s">
        <v>122</v>
      </c>
      <c r="G22" s="19">
        <v>1</v>
      </c>
      <c r="H22" s="219">
        <f t="shared" si="0"/>
        <v>0.05</v>
      </c>
      <c r="I22" s="74">
        <v>2390</v>
      </c>
      <c r="J22" s="75">
        <v>0</v>
      </c>
      <c r="K22" s="75">
        <v>0</v>
      </c>
      <c r="L22" s="75">
        <v>0</v>
      </c>
      <c r="M22" s="75">
        <v>0</v>
      </c>
      <c r="N22" s="75">
        <v>0</v>
      </c>
      <c r="O22" s="76">
        <v>0</v>
      </c>
      <c r="P22" s="68">
        <f t="shared" si="1"/>
        <v>0.1195</v>
      </c>
      <c r="Q22" s="15">
        <f t="shared" si="2"/>
        <v>0</v>
      </c>
      <c r="R22" s="15">
        <f t="shared" si="3"/>
        <v>0</v>
      </c>
      <c r="S22" s="15">
        <f t="shared" si="4"/>
        <v>0</v>
      </c>
      <c r="T22" s="15">
        <f t="shared" si="5"/>
        <v>0</v>
      </c>
      <c r="U22" s="15">
        <f t="shared" si="6"/>
        <v>0</v>
      </c>
      <c r="V22" s="16">
        <f t="shared" si="7"/>
        <v>0</v>
      </c>
      <c r="W22" s="81">
        <f t="shared" si="8"/>
        <v>2.8954780870460668E-2</v>
      </c>
      <c r="X22" s="82">
        <f t="shared" si="9"/>
        <v>0</v>
      </c>
      <c r="Y22" s="82">
        <f t="shared" si="10"/>
        <v>0</v>
      </c>
      <c r="Z22" s="82">
        <f t="shared" si="11"/>
        <v>0</v>
      </c>
      <c r="AA22" s="82">
        <f t="shared" si="12"/>
        <v>0</v>
      </c>
      <c r="AB22" s="82">
        <f t="shared" si="13"/>
        <v>0</v>
      </c>
      <c r="AC22" s="82">
        <f t="shared" si="14"/>
        <v>0</v>
      </c>
      <c r="AD22" s="41" t="s">
        <v>263</v>
      </c>
      <c r="AE22" s="41" t="s">
        <v>73</v>
      </c>
      <c r="AF22" s="19" t="s">
        <v>25</v>
      </c>
      <c r="AG22" s="27" t="s">
        <v>79</v>
      </c>
      <c r="AH22" s="209">
        <f t="shared" si="15"/>
        <v>0</v>
      </c>
      <c r="AI22" s="204">
        <f t="shared" si="16"/>
        <v>0</v>
      </c>
      <c r="AJ22" s="204" t="e">
        <f t="shared" si="17"/>
        <v>#DIV/0!</v>
      </c>
      <c r="AK22" s="210" t="e">
        <f t="shared" si="18"/>
        <v>#DIV/0!</v>
      </c>
    </row>
    <row r="23" spans="1:37" s="15" customFormat="1" x14ac:dyDescent="0.35">
      <c r="A23" s="24" t="s">
        <v>47</v>
      </c>
      <c r="B23" s="87" t="s">
        <v>104</v>
      </c>
      <c r="C23" s="87" t="s">
        <v>243</v>
      </c>
      <c r="D23" s="87" t="s">
        <v>69</v>
      </c>
      <c r="E23" s="41">
        <v>3</v>
      </c>
      <c r="G23" s="19">
        <v>16</v>
      </c>
      <c r="H23" s="219">
        <f t="shared" si="0"/>
        <v>0.8</v>
      </c>
      <c r="I23" s="74">
        <v>129</v>
      </c>
      <c r="J23" s="75">
        <v>0</v>
      </c>
      <c r="K23" s="75">
        <v>0</v>
      </c>
      <c r="L23" s="75">
        <v>0</v>
      </c>
      <c r="M23" s="75">
        <v>0</v>
      </c>
      <c r="N23" s="75">
        <v>0</v>
      </c>
      <c r="O23" s="76">
        <v>0</v>
      </c>
      <c r="P23" s="68">
        <f t="shared" si="1"/>
        <v>0.1032</v>
      </c>
      <c r="Q23" s="15">
        <f t="shared" si="2"/>
        <v>0</v>
      </c>
      <c r="R23" s="15">
        <f t="shared" si="3"/>
        <v>0</v>
      </c>
      <c r="S23" s="15">
        <f t="shared" si="4"/>
        <v>0</v>
      </c>
      <c r="T23" s="15">
        <f t="shared" si="5"/>
        <v>0</v>
      </c>
      <c r="U23" s="15">
        <f t="shared" si="6"/>
        <v>0</v>
      </c>
      <c r="V23" s="16">
        <f t="shared" si="7"/>
        <v>0</v>
      </c>
      <c r="W23" s="81">
        <f t="shared" si="8"/>
        <v>2.5005300299845531E-2</v>
      </c>
      <c r="X23" s="82">
        <f t="shared" si="9"/>
        <v>0</v>
      </c>
      <c r="Y23" s="82">
        <f t="shared" si="10"/>
        <v>0</v>
      </c>
      <c r="Z23" s="82">
        <f t="shared" si="11"/>
        <v>0</v>
      </c>
      <c r="AA23" s="82">
        <f t="shared" si="12"/>
        <v>0</v>
      </c>
      <c r="AB23" s="82">
        <f t="shared" si="13"/>
        <v>0</v>
      </c>
      <c r="AC23" s="82">
        <f t="shared" si="14"/>
        <v>0</v>
      </c>
      <c r="AD23" s="41" t="s">
        <v>263</v>
      </c>
      <c r="AE23" s="41" t="s">
        <v>72</v>
      </c>
      <c r="AF23" s="19" t="s">
        <v>25</v>
      </c>
      <c r="AG23" s="27" t="s">
        <v>113</v>
      </c>
      <c r="AH23" s="209">
        <f t="shared" si="15"/>
        <v>0</v>
      </c>
      <c r="AI23" s="204">
        <f t="shared" si="16"/>
        <v>0</v>
      </c>
      <c r="AJ23" s="204" t="e">
        <f t="shared" si="17"/>
        <v>#DIV/0!</v>
      </c>
      <c r="AK23" s="210" t="e">
        <f t="shared" si="18"/>
        <v>#DIV/0!</v>
      </c>
    </row>
    <row r="24" spans="1:37" x14ac:dyDescent="0.35">
      <c r="A24" s="24" t="s">
        <v>100</v>
      </c>
      <c r="B24" s="87" t="s">
        <v>232</v>
      </c>
      <c r="C24" s="87" t="s">
        <v>243</v>
      </c>
      <c r="D24" s="87" t="s">
        <v>248</v>
      </c>
      <c r="E24" s="41">
        <v>3</v>
      </c>
      <c r="G24" s="19">
        <v>2000</v>
      </c>
      <c r="H24" s="219">
        <v>100</v>
      </c>
      <c r="I24" s="74">
        <v>5</v>
      </c>
      <c r="J24" s="75">
        <v>52</v>
      </c>
      <c r="K24" s="75">
        <v>0.7</v>
      </c>
      <c r="L24" s="75">
        <v>0</v>
      </c>
      <c r="M24" s="75">
        <v>1</v>
      </c>
      <c r="N24" s="75">
        <v>10</v>
      </c>
      <c r="O24" s="76">
        <v>2.4</v>
      </c>
      <c r="P24" s="68">
        <f t="shared" si="1"/>
        <v>0.5</v>
      </c>
      <c r="Q24" s="15">
        <f t="shared" si="2"/>
        <v>52</v>
      </c>
      <c r="R24" s="15">
        <f t="shared" si="3"/>
        <v>0.7</v>
      </c>
      <c r="S24" s="15">
        <f t="shared" si="4"/>
        <v>0</v>
      </c>
      <c r="T24" s="15">
        <f t="shared" si="5"/>
        <v>1</v>
      </c>
      <c r="U24" s="15">
        <f t="shared" si="6"/>
        <v>10</v>
      </c>
      <c r="V24" s="16">
        <f t="shared" si="7"/>
        <v>2.4</v>
      </c>
      <c r="W24" s="81">
        <f t="shared" si="8"/>
        <v>0.12114971075506556</v>
      </c>
      <c r="X24" s="82">
        <f t="shared" si="9"/>
        <v>4.5583561077643588E-2</v>
      </c>
      <c r="Y24" s="82">
        <f t="shared" si="10"/>
        <v>2.0344106021855379E-2</v>
      </c>
      <c r="Z24" s="82">
        <f t="shared" si="11"/>
        <v>0</v>
      </c>
      <c r="AA24" s="82">
        <f t="shared" si="12"/>
        <v>4.885197850512947E-2</v>
      </c>
      <c r="AB24" s="82">
        <f t="shared" si="13"/>
        <v>0.5717552887364209</v>
      </c>
      <c r="AC24" s="82">
        <f t="shared" si="14"/>
        <v>8.3674714547197757E-2</v>
      </c>
      <c r="AD24" s="41" t="s">
        <v>66</v>
      </c>
      <c r="AE24" s="41" t="s">
        <v>72</v>
      </c>
      <c r="AF24" s="19" t="s">
        <v>97</v>
      </c>
      <c r="AG24" s="27" t="s">
        <v>101</v>
      </c>
      <c r="AH24" s="209">
        <f t="shared" si="15"/>
        <v>104</v>
      </c>
      <c r="AI24" s="204">
        <f t="shared" si="16"/>
        <v>1.4</v>
      </c>
      <c r="AJ24" s="204">
        <f t="shared" si="17"/>
        <v>1.3461538461538461E-2</v>
      </c>
      <c r="AK24" s="210">
        <f t="shared" si="18"/>
        <v>0.19230769230769232</v>
      </c>
    </row>
    <row r="25" spans="1:37" x14ac:dyDescent="0.35">
      <c r="A25" s="24" t="s">
        <v>91</v>
      </c>
      <c r="B25" s="87" t="s">
        <v>115</v>
      </c>
      <c r="C25" s="87" t="s">
        <v>244</v>
      </c>
      <c r="D25" s="87" t="s">
        <v>69</v>
      </c>
      <c r="E25" s="41">
        <v>2</v>
      </c>
      <c r="F25" s="45" t="s">
        <v>132</v>
      </c>
      <c r="G25" s="19">
        <v>50</v>
      </c>
      <c r="H25" s="219">
        <f>G25/20</f>
        <v>2.5</v>
      </c>
      <c r="I25" s="74">
        <v>17</v>
      </c>
      <c r="J25" s="75">
        <v>692</v>
      </c>
      <c r="K25" s="75">
        <v>15</v>
      </c>
      <c r="L25" s="75">
        <v>67</v>
      </c>
      <c r="M25" s="75">
        <v>3</v>
      </c>
      <c r="N25" s="75">
        <v>2</v>
      </c>
      <c r="O25" s="76">
        <v>4.3</v>
      </c>
      <c r="P25" s="68">
        <f t="shared" si="1"/>
        <v>4.2500000000000003E-2</v>
      </c>
      <c r="Q25" s="15">
        <f t="shared" si="2"/>
        <v>17.3</v>
      </c>
      <c r="R25" s="15">
        <f t="shared" si="3"/>
        <v>0.375</v>
      </c>
      <c r="S25" s="15">
        <f t="shared" si="4"/>
        <v>1.675</v>
      </c>
      <c r="T25" s="15">
        <f t="shared" si="5"/>
        <v>7.4999999999999997E-2</v>
      </c>
      <c r="U25" s="15">
        <f t="shared" si="6"/>
        <v>0.05</v>
      </c>
      <c r="V25" s="16">
        <f t="shared" si="7"/>
        <v>0.1075</v>
      </c>
      <c r="W25" s="81">
        <f t="shared" si="8"/>
        <v>1.0297725414180574E-2</v>
      </c>
      <c r="X25" s="82">
        <f t="shared" si="9"/>
        <v>1.5165300127754503E-2</v>
      </c>
      <c r="Y25" s="82">
        <f t="shared" si="10"/>
        <v>1.0898628225993955E-2</v>
      </c>
      <c r="Z25" s="82">
        <f t="shared" si="11"/>
        <v>1.871863929461462E-2</v>
      </c>
      <c r="AA25" s="82">
        <f t="shared" si="12"/>
        <v>3.6638983878847101E-3</v>
      </c>
      <c r="AB25" s="82">
        <f t="shared" si="13"/>
        <v>2.8587764436821044E-3</v>
      </c>
      <c r="AC25" s="82">
        <f t="shared" si="14"/>
        <v>3.7479299224265667E-3</v>
      </c>
      <c r="AD25" s="41" t="s">
        <v>263</v>
      </c>
      <c r="AE25" s="41" t="s">
        <v>73</v>
      </c>
      <c r="AF25" s="19" t="s">
        <v>34</v>
      </c>
      <c r="AG25" s="27" t="s">
        <v>93</v>
      </c>
      <c r="AH25" s="209">
        <f t="shared" si="15"/>
        <v>407.05882352941177</v>
      </c>
      <c r="AI25" s="204">
        <f t="shared" si="16"/>
        <v>8.8235294117647047</v>
      </c>
      <c r="AJ25" s="204">
        <f t="shared" si="17"/>
        <v>2.1676300578034682E-2</v>
      </c>
      <c r="AK25" s="210">
        <f t="shared" si="18"/>
        <v>2.8901734104046241E-3</v>
      </c>
    </row>
    <row r="26" spans="1:37" x14ac:dyDescent="0.35">
      <c r="A26" s="24" t="s">
        <v>48</v>
      </c>
      <c r="B26" s="87" t="s">
        <v>115</v>
      </c>
      <c r="C26" s="87" t="s">
        <v>243</v>
      </c>
      <c r="D26" s="87" t="s">
        <v>69</v>
      </c>
      <c r="E26" s="41">
        <v>3</v>
      </c>
      <c r="G26" s="19">
        <v>500</v>
      </c>
      <c r="H26" s="219">
        <f>G26/20</f>
        <v>25</v>
      </c>
      <c r="I26" s="74">
        <v>11</v>
      </c>
      <c r="J26" s="75">
        <v>654</v>
      </c>
      <c r="K26" s="75">
        <v>15.9</v>
      </c>
      <c r="L26" s="75">
        <v>68.099999999999994</v>
      </c>
      <c r="M26" s="75">
        <v>2.5</v>
      </c>
      <c r="N26" s="75">
        <v>2.9</v>
      </c>
      <c r="O26" s="76">
        <v>7.9</v>
      </c>
      <c r="P26" s="68">
        <f t="shared" si="1"/>
        <v>0.27500000000000002</v>
      </c>
      <c r="Q26" s="15">
        <f t="shared" si="2"/>
        <v>163.5</v>
      </c>
      <c r="R26" s="15">
        <f t="shared" si="3"/>
        <v>3.9750000000000001</v>
      </c>
      <c r="S26" s="15">
        <f t="shared" si="4"/>
        <v>17.024999999999999</v>
      </c>
      <c r="T26" s="15">
        <f t="shared" si="5"/>
        <v>0.625</v>
      </c>
      <c r="U26" s="15">
        <f t="shared" si="6"/>
        <v>0.72499999999999998</v>
      </c>
      <c r="V26" s="16">
        <f t="shared" si="7"/>
        <v>1.9750000000000001</v>
      </c>
      <c r="W26" s="81">
        <f t="shared" si="8"/>
        <v>6.6632340915286067E-2</v>
      </c>
      <c r="X26" s="82">
        <f t="shared" si="9"/>
        <v>0.14332523531143707</v>
      </c>
      <c r="Y26" s="82">
        <f t="shared" si="10"/>
        <v>0.11552545919553592</v>
      </c>
      <c r="Z26" s="82">
        <f t="shared" si="11"/>
        <v>0.19025960238257544</v>
      </c>
      <c r="AA26" s="82">
        <f t="shared" si="12"/>
        <v>3.0532486565705917E-2</v>
      </c>
      <c r="AB26" s="82">
        <f t="shared" si="13"/>
        <v>4.145225843339051E-2</v>
      </c>
      <c r="AC26" s="82">
        <f t="shared" si="14"/>
        <v>6.8857317179464833E-2</v>
      </c>
      <c r="AD26" s="41" t="s">
        <v>66</v>
      </c>
      <c r="AE26" s="41" t="s">
        <v>72</v>
      </c>
      <c r="AF26" s="19" t="s">
        <v>34</v>
      </c>
      <c r="AG26" s="27" t="s">
        <v>36</v>
      </c>
      <c r="AH26" s="209">
        <f t="shared" si="15"/>
        <v>594.5454545454545</v>
      </c>
      <c r="AI26" s="204">
        <f t="shared" si="16"/>
        <v>14.454545454545453</v>
      </c>
      <c r="AJ26" s="204">
        <f t="shared" si="17"/>
        <v>2.4311926605504589E-2</v>
      </c>
      <c r="AK26" s="210">
        <f t="shared" si="18"/>
        <v>4.4342507645259936E-3</v>
      </c>
    </row>
    <row r="27" spans="1:37" x14ac:dyDescent="0.35">
      <c r="A27" s="24" t="s">
        <v>240</v>
      </c>
      <c r="B27" s="87" t="s">
        <v>115</v>
      </c>
      <c r="C27" s="87" t="s">
        <v>243</v>
      </c>
      <c r="D27" s="87" t="s">
        <v>69</v>
      </c>
      <c r="E27" s="41">
        <v>3</v>
      </c>
      <c r="G27" s="19">
        <v>600</v>
      </c>
      <c r="H27" s="219">
        <f>G27/20</f>
        <v>30</v>
      </c>
      <c r="I27" s="74">
        <v>26</v>
      </c>
      <c r="J27" s="75">
        <v>786</v>
      </c>
      <c r="K27" s="75">
        <v>7.8</v>
      </c>
      <c r="L27" s="75">
        <v>76.099999999999994</v>
      </c>
      <c r="M27" s="75">
        <v>9.3000000000000007</v>
      </c>
      <c r="N27" s="75">
        <v>4.0999999999999996</v>
      </c>
      <c r="O27" s="76">
        <v>8</v>
      </c>
      <c r="P27" s="68">
        <f t="shared" si="1"/>
        <v>0.78</v>
      </c>
      <c r="Q27" s="15">
        <f t="shared" si="2"/>
        <v>235.8</v>
      </c>
      <c r="R27" s="15">
        <f t="shared" si="3"/>
        <v>2.34</v>
      </c>
      <c r="S27" s="15">
        <f t="shared" si="4"/>
        <v>22.83</v>
      </c>
      <c r="T27" s="15">
        <f t="shared" si="5"/>
        <v>2.79</v>
      </c>
      <c r="U27" s="15">
        <f t="shared" si="6"/>
        <v>1.2299999999999998</v>
      </c>
      <c r="V27" s="16">
        <f t="shared" si="7"/>
        <v>2.4</v>
      </c>
      <c r="W27" s="81">
        <f t="shared" si="8"/>
        <v>0.18899354877790228</v>
      </c>
      <c r="X27" s="82">
        <f t="shared" si="9"/>
        <v>0.20670391734823768</v>
      </c>
      <c r="Y27" s="82">
        <f t="shared" si="10"/>
        <v>6.8007440130202268E-2</v>
      </c>
      <c r="Z27" s="82">
        <f t="shared" si="11"/>
        <v>0.25513225975883685</v>
      </c>
      <c r="AA27" s="82">
        <f t="shared" si="12"/>
        <v>0.13629702002931121</v>
      </c>
      <c r="AB27" s="82">
        <f t="shared" si="13"/>
        <v>7.0325900514579751E-2</v>
      </c>
      <c r="AC27" s="82">
        <f t="shared" si="14"/>
        <v>8.3674714547197757E-2</v>
      </c>
      <c r="AD27" s="41" t="s">
        <v>66</v>
      </c>
      <c r="AE27" s="41" t="s">
        <v>72</v>
      </c>
      <c r="AF27" s="19" t="s">
        <v>34</v>
      </c>
      <c r="AG27" s="27" t="s">
        <v>33</v>
      </c>
      <c r="AH27" s="209">
        <f t="shared" si="15"/>
        <v>302.30769230769232</v>
      </c>
      <c r="AI27" s="204">
        <f t="shared" si="16"/>
        <v>2.9999999999999996</v>
      </c>
      <c r="AJ27" s="204">
        <f t="shared" si="17"/>
        <v>9.9236641221374031E-3</v>
      </c>
      <c r="AK27" s="210">
        <f t="shared" si="18"/>
        <v>5.2162849872773526E-3</v>
      </c>
    </row>
    <row r="28" spans="1:37" s="13" customFormat="1" ht="15" thickBot="1" x14ac:dyDescent="0.4">
      <c r="A28" s="25" t="s">
        <v>94</v>
      </c>
      <c r="B28" s="25" t="s">
        <v>115</v>
      </c>
      <c r="C28" s="25" t="s">
        <v>244</v>
      </c>
      <c r="D28" s="25" t="s">
        <v>69</v>
      </c>
      <c r="E28" s="43">
        <v>2</v>
      </c>
      <c r="G28" s="20">
        <v>200</v>
      </c>
      <c r="H28" s="220">
        <f>G28/20</f>
        <v>10</v>
      </c>
      <c r="I28" s="195">
        <v>19</v>
      </c>
      <c r="J28" s="235">
        <v>700</v>
      </c>
      <c r="K28" s="235">
        <v>9.1999999999999993</v>
      </c>
      <c r="L28" s="235">
        <v>70</v>
      </c>
      <c r="M28" s="235">
        <v>1.5</v>
      </c>
      <c r="N28" s="235">
        <v>4.3</v>
      </c>
      <c r="O28" s="196">
        <v>4.7</v>
      </c>
      <c r="P28" s="197">
        <f t="shared" si="1"/>
        <v>0.19</v>
      </c>
      <c r="Q28" s="13">
        <f t="shared" si="2"/>
        <v>70</v>
      </c>
      <c r="R28" s="13">
        <f t="shared" si="3"/>
        <v>0.92</v>
      </c>
      <c r="S28" s="13">
        <f t="shared" si="4"/>
        <v>7</v>
      </c>
      <c r="T28" s="13">
        <f t="shared" si="5"/>
        <v>0.15</v>
      </c>
      <c r="U28" s="13">
        <f t="shared" si="6"/>
        <v>0.43</v>
      </c>
      <c r="V28" s="18">
        <f t="shared" si="7"/>
        <v>0.47</v>
      </c>
      <c r="W28" s="198">
        <f t="shared" si="8"/>
        <v>4.6036890086924916E-2</v>
      </c>
      <c r="X28" s="199">
        <f t="shared" si="9"/>
        <v>6.136248606605868E-2</v>
      </c>
      <c r="Y28" s="199">
        <f t="shared" si="10"/>
        <v>2.6737967914438502E-2</v>
      </c>
      <c r="Z28" s="199">
        <f t="shared" si="11"/>
        <v>7.8227149290926765E-2</v>
      </c>
      <c r="AA28" s="199">
        <f t="shared" si="12"/>
        <v>7.3277967757694202E-3</v>
      </c>
      <c r="AB28" s="199">
        <f t="shared" si="13"/>
        <v>2.4585477415666097E-2</v>
      </c>
      <c r="AC28" s="199">
        <f t="shared" si="14"/>
        <v>1.6386298265492896E-2</v>
      </c>
      <c r="AD28" s="43" t="s">
        <v>66</v>
      </c>
      <c r="AE28" s="43" t="s">
        <v>73</v>
      </c>
      <c r="AF28" s="20" t="s">
        <v>34</v>
      </c>
      <c r="AG28" s="29" t="s">
        <v>96</v>
      </c>
      <c r="AH28" s="211">
        <f t="shared" si="15"/>
        <v>368.42105263157896</v>
      </c>
      <c r="AI28" s="200">
        <f t="shared" si="16"/>
        <v>4.8421052631578947</v>
      </c>
      <c r="AJ28" s="200">
        <f t="shared" si="17"/>
        <v>1.3142857142857144E-2</v>
      </c>
      <c r="AK28" s="212">
        <f t="shared" si="18"/>
        <v>6.1428571428571426E-3</v>
      </c>
    </row>
    <row r="29" spans="1:37" s="15" customFormat="1" x14ac:dyDescent="0.35">
      <c r="A29" s="53"/>
      <c r="B29" s="53"/>
      <c r="C29" s="53"/>
      <c r="D29" s="53"/>
      <c r="I29" s="48"/>
      <c r="P29" s="48"/>
      <c r="W29" s="35"/>
      <c r="X29" s="35"/>
      <c r="Y29" s="35"/>
      <c r="Z29" s="35"/>
      <c r="AA29" s="35"/>
      <c r="AB29" s="35"/>
      <c r="AC29" s="35"/>
      <c r="AF29" s="49"/>
      <c r="AG29" s="49"/>
    </row>
    <row r="30" spans="1:37" s="15" customFormat="1" x14ac:dyDescent="0.35">
      <c r="A30" s="53"/>
      <c r="B30" s="53"/>
      <c r="C30" s="53"/>
      <c r="D30" s="53"/>
      <c r="H30" s="164" t="s">
        <v>237</v>
      </c>
      <c r="I30" s="48"/>
      <c r="P30" s="163" t="s">
        <v>7</v>
      </c>
      <c r="Q30" s="164" t="s">
        <v>9</v>
      </c>
      <c r="R30" s="164" t="s">
        <v>55</v>
      </c>
      <c r="S30" s="164" t="s">
        <v>56</v>
      </c>
      <c r="T30" s="164" t="s">
        <v>57</v>
      </c>
      <c r="U30" s="164" t="s">
        <v>58</v>
      </c>
      <c r="V30" s="164" t="s">
        <v>59</v>
      </c>
      <c r="W30" s="35"/>
      <c r="X30" s="35"/>
      <c r="Y30" s="35"/>
      <c r="Z30" s="35"/>
      <c r="AA30" s="35"/>
      <c r="AB30" s="35"/>
      <c r="AC30" s="35"/>
      <c r="AF30" s="49"/>
      <c r="AH30" s="176" t="s">
        <v>256</v>
      </c>
      <c r="AI30" s="176" t="s">
        <v>259</v>
      </c>
      <c r="AJ30" s="176" t="s">
        <v>257</v>
      </c>
      <c r="AK30" s="176" t="s">
        <v>258</v>
      </c>
    </row>
    <row r="31" spans="1:37" s="9" customFormat="1" x14ac:dyDescent="0.35">
      <c r="A31" s="51"/>
      <c r="B31" s="51"/>
      <c r="C31" s="51"/>
      <c r="D31" s="51"/>
      <c r="E31" s="51"/>
      <c r="G31" s="51"/>
      <c r="H31" s="164">
        <f>SUBTOTAL(9, H4:H28)</f>
        <v>434.6</v>
      </c>
      <c r="I31" s="51"/>
      <c r="O31" s="51"/>
      <c r="P31" s="165">
        <f t="shared" ref="P31:V31" si="19">SUBTOTAL(9, P4:P28)</f>
        <v>4.1271250000000004</v>
      </c>
      <c r="Q31" s="166">
        <f t="shared" si="19"/>
        <v>1136.635</v>
      </c>
      <c r="R31" s="166">
        <f t="shared" si="19"/>
        <v>34.408000000000001</v>
      </c>
      <c r="S31" s="166">
        <f t="shared" si="19"/>
        <v>89.483000000000004</v>
      </c>
      <c r="T31" s="166">
        <f t="shared" si="19"/>
        <v>20.469999999999995</v>
      </c>
      <c r="U31" s="166">
        <f t="shared" si="19"/>
        <v>17.489999999999998</v>
      </c>
      <c r="V31" s="166">
        <f t="shared" si="19"/>
        <v>28.682500000000001</v>
      </c>
      <c r="W31" s="52"/>
      <c r="X31" s="11"/>
      <c r="Y31" s="11"/>
      <c r="Z31" s="11"/>
      <c r="AA31" s="11"/>
      <c r="AB31" s="11"/>
      <c r="AC31" s="11"/>
      <c r="AF31" s="51"/>
      <c r="AH31" s="216">
        <f t="shared" ref="AH31" si="20">Q31/P31</f>
        <v>275.40600296816791</v>
      </c>
      <c r="AI31" s="217">
        <f t="shared" ref="AI31" si="21">R31/P31</f>
        <v>8.3370384953205914</v>
      </c>
      <c r="AJ31" s="217">
        <f>R31/Q31</f>
        <v>3.027181109151135E-2</v>
      </c>
      <c r="AK31" s="217">
        <f t="shared" ref="AK31" si="22">U31/Q31</f>
        <v>1.5387525458920408E-2</v>
      </c>
    </row>
    <row r="32" spans="1:37" s="97" customFormat="1" x14ac:dyDescent="0.35">
      <c r="E32" s="53"/>
      <c r="P32" s="98"/>
      <c r="Q32" s="99"/>
      <c r="R32" s="99"/>
      <c r="S32" s="99"/>
      <c r="T32" s="99"/>
      <c r="U32" s="99"/>
      <c r="V32" s="99"/>
      <c r="W32" s="99"/>
      <c r="X32" s="99"/>
      <c r="Y32" s="99"/>
      <c r="Z32" s="99"/>
      <c r="AA32" s="99"/>
      <c r="AB32" s="99"/>
      <c r="AC32" s="99"/>
    </row>
    <row r="33" spans="1:37" s="100" customFormat="1" x14ac:dyDescent="0.35">
      <c r="A33" s="97"/>
      <c r="B33" s="97"/>
      <c r="C33" s="97"/>
      <c r="D33" s="97"/>
      <c r="E33" s="53"/>
      <c r="F33" s="97"/>
      <c r="G33" s="97"/>
      <c r="H33" s="97"/>
      <c r="I33" s="97"/>
      <c r="J33" s="97"/>
      <c r="K33" s="97"/>
      <c r="L33" s="97"/>
      <c r="M33" s="97"/>
      <c r="N33" s="97"/>
      <c r="O33" s="97"/>
      <c r="P33" s="98"/>
      <c r="Q33" s="99"/>
      <c r="R33" s="99"/>
      <c r="S33" s="99"/>
      <c r="T33" s="99"/>
      <c r="U33" s="99"/>
      <c r="V33" s="99"/>
      <c r="W33" s="99"/>
      <c r="X33" s="99"/>
      <c r="Y33" s="99"/>
      <c r="Z33" s="99"/>
      <c r="AA33" s="99"/>
      <c r="AB33" s="99"/>
      <c r="AC33" s="99"/>
      <c r="AD33" s="97"/>
      <c r="AE33" s="97"/>
      <c r="AF33" s="97"/>
      <c r="AG33" s="97"/>
      <c r="AH33" s="97"/>
      <c r="AI33" s="97"/>
      <c r="AJ33" s="97"/>
      <c r="AK33" s="97"/>
    </row>
    <row r="34" spans="1:37" s="100" customFormat="1" ht="15" thickBot="1" x14ac:dyDescent="0.4">
      <c r="A34" s="173"/>
      <c r="B34" s="97"/>
      <c r="C34" s="97"/>
      <c r="D34" s="97"/>
      <c r="E34" s="151"/>
    </row>
    <row r="35" spans="1:37" s="100" customFormat="1" ht="15" thickBot="1" x14ac:dyDescent="0.4">
      <c r="A35" s="135" t="s">
        <v>149</v>
      </c>
      <c r="B35" s="191"/>
      <c r="C35" s="191"/>
      <c r="D35" s="191"/>
      <c r="E35" s="23"/>
      <c r="F35" s="23"/>
      <c r="G35" s="190" t="s">
        <v>163</v>
      </c>
      <c r="H35" s="183" t="s">
        <v>54</v>
      </c>
      <c r="I35" s="236" t="s">
        <v>143</v>
      </c>
      <c r="J35" s="237"/>
      <c r="K35" s="237"/>
      <c r="L35" s="237"/>
      <c r="M35" s="237"/>
      <c r="N35" s="237"/>
      <c r="O35" s="238"/>
      <c r="P35" s="239" t="s">
        <v>142</v>
      </c>
      <c r="Q35" s="240"/>
      <c r="R35" s="240"/>
      <c r="S35" s="240"/>
      <c r="T35" s="240"/>
      <c r="U35" s="240"/>
      <c r="V35" s="241"/>
      <c r="W35" s="242" t="s">
        <v>134</v>
      </c>
      <c r="X35" s="243"/>
      <c r="Y35" s="243"/>
      <c r="Z35" s="243"/>
      <c r="AA35" s="243"/>
      <c r="AB35" s="243"/>
      <c r="AC35" s="244"/>
      <c r="AD35" s="23"/>
      <c r="AE35" s="23"/>
      <c r="AF35" s="21"/>
      <c r="AG35" s="22"/>
      <c r="AH35" s="245" t="s">
        <v>264</v>
      </c>
      <c r="AI35" s="246"/>
      <c r="AJ35" s="246"/>
      <c r="AK35" s="247"/>
    </row>
    <row r="36" spans="1:37" s="100" customFormat="1" ht="15" thickBot="1" x14ac:dyDescent="0.4">
      <c r="A36" s="189" t="s">
        <v>53</v>
      </c>
      <c r="B36" s="192" t="s">
        <v>102</v>
      </c>
      <c r="C36" s="192" t="s">
        <v>126</v>
      </c>
      <c r="D36" s="192" t="s">
        <v>252</v>
      </c>
      <c r="E36" s="86" t="s">
        <v>69</v>
      </c>
      <c r="F36" s="86" t="s">
        <v>129</v>
      </c>
      <c r="G36" s="104" t="s">
        <v>144</v>
      </c>
      <c r="H36" s="180" t="s">
        <v>144</v>
      </c>
      <c r="I36" s="72" t="s">
        <v>7</v>
      </c>
      <c r="J36" s="72" t="s">
        <v>9</v>
      </c>
      <c r="K36" s="72" t="s">
        <v>55</v>
      </c>
      <c r="L36" s="72" t="s">
        <v>56</v>
      </c>
      <c r="M36" s="72" t="s">
        <v>57</v>
      </c>
      <c r="N36" s="72" t="s">
        <v>58</v>
      </c>
      <c r="O36" s="73" t="s">
        <v>59</v>
      </c>
      <c r="P36" s="33" t="s">
        <v>7</v>
      </c>
      <c r="Q36" s="34" t="s">
        <v>9</v>
      </c>
      <c r="R36" s="34" t="s">
        <v>55</v>
      </c>
      <c r="S36" s="34" t="s">
        <v>56</v>
      </c>
      <c r="T36" s="34" t="s">
        <v>57</v>
      </c>
      <c r="U36" s="34" t="s">
        <v>58</v>
      </c>
      <c r="V36" s="32" t="s">
        <v>59</v>
      </c>
      <c r="W36" s="72" t="s">
        <v>7</v>
      </c>
      <c r="X36" s="72" t="s">
        <v>9</v>
      </c>
      <c r="Y36" s="72" t="s">
        <v>55</v>
      </c>
      <c r="Z36" s="72" t="s">
        <v>56</v>
      </c>
      <c r="AA36" s="72" t="s">
        <v>57</v>
      </c>
      <c r="AB36" s="72" t="s">
        <v>58</v>
      </c>
      <c r="AC36" s="72" t="s">
        <v>59</v>
      </c>
      <c r="AD36" s="86" t="s">
        <v>65</v>
      </c>
      <c r="AE36" s="193" t="s">
        <v>174</v>
      </c>
      <c r="AF36" s="33" t="s">
        <v>60</v>
      </c>
      <c r="AG36" s="32" t="s">
        <v>61</v>
      </c>
      <c r="AH36" s="201" t="s">
        <v>256</v>
      </c>
      <c r="AI36" s="202" t="s">
        <v>259</v>
      </c>
      <c r="AJ36" s="203" t="s">
        <v>257</v>
      </c>
      <c r="AK36" s="205" t="s">
        <v>258</v>
      </c>
    </row>
    <row r="37" spans="1:37" s="100" customFormat="1" x14ac:dyDescent="0.35">
      <c r="A37" s="174" t="s">
        <v>197</v>
      </c>
      <c r="B37" s="24" t="s">
        <v>232</v>
      </c>
      <c r="C37" s="24" t="s">
        <v>243</v>
      </c>
      <c r="D37" s="24" t="s">
        <v>71</v>
      </c>
      <c r="E37" s="121">
        <v>1</v>
      </c>
      <c r="F37" s="181" t="s">
        <v>234</v>
      </c>
      <c r="G37" s="100">
        <v>100</v>
      </c>
      <c r="H37" s="102">
        <f>G37/3</f>
        <v>33.333333333333336</v>
      </c>
      <c r="I37" s="154">
        <v>5.69</v>
      </c>
      <c r="J37" s="155">
        <v>63</v>
      </c>
      <c r="K37" s="155">
        <v>0.6</v>
      </c>
      <c r="L37" s="155">
        <v>0.1</v>
      </c>
      <c r="M37" s="155">
        <v>0</v>
      </c>
      <c r="N37" s="155">
        <v>14</v>
      </c>
      <c r="O37" s="155">
        <v>1.6</v>
      </c>
      <c r="P37" s="115">
        <f>$H37*I37/1000</f>
        <v>0.18966666666666668</v>
      </c>
      <c r="Q37" s="116">
        <f t="shared" ref="Q37:Q38" si="23">$H37*J37/100</f>
        <v>21</v>
      </c>
      <c r="R37" s="116">
        <f t="shared" ref="R37:R38" si="24">$H37*K37/100</f>
        <v>0.2</v>
      </c>
      <c r="S37" s="116">
        <f t="shared" ref="S37:S38" si="25">$H37*L37/100</f>
        <v>3.333333333333334E-2</v>
      </c>
      <c r="T37" s="116">
        <f t="shared" ref="T37:T38" si="26">$H37*M37/100</f>
        <v>0</v>
      </c>
      <c r="U37" s="116">
        <f t="shared" ref="U37:U38" si="27">$H37*N37/100</f>
        <v>4.666666666666667</v>
      </c>
      <c r="V37" s="117">
        <f t="shared" ref="V37:V38" si="28">$H37*O37/100</f>
        <v>0.53333333333333344</v>
      </c>
      <c r="W37" s="103">
        <f>P37/SUM(P$37:P$41)</f>
        <v>0.32074408117249154</v>
      </c>
      <c r="X37" s="103">
        <f t="shared" ref="X37:X38" si="29">Q37/SUM(Q$37:Q$41)</f>
        <v>0.10200777202072539</v>
      </c>
      <c r="Y37" s="103">
        <f t="shared" ref="Y37:Y38" si="30">R37/SUM(R$37:R$41)</f>
        <v>1.9659239842726082E-2</v>
      </c>
      <c r="Z37" s="103">
        <f t="shared" ref="Z37:Z38" si="31">S37/SUM(S$37:S$41)</f>
        <v>2.8401022436807732E-3</v>
      </c>
      <c r="AA37" s="103">
        <f t="shared" ref="AA37:AA38" si="32">T37/SUM(T$37:T$41)</f>
        <v>0</v>
      </c>
      <c r="AB37" s="103">
        <f t="shared" ref="AB37:AB38" si="33">U37/SUM(U$37:U$41)</f>
        <v>0.4742547425474255</v>
      </c>
      <c r="AC37" s="110">
        <f t="shared" ref="AC37:AC38" si="34">V37/SUM(V$37:V$41)</f>
        <v>0.2130492676431425</v>
      </c>
      <c r="AD37" s="121" t="s">
        <v>162</v>
      </c>
      <c r="AE37" s="100" t="s">
        <v>73</v>
      </c>
      <c r="AF37" s="100" t="s">
        <v>97</v>
      </c>
      <c r="AG37" s="47" t="s">
        <v>230</v>
      </c>
      <c r="AH37" s="206">
        <f>Q37/P37</f>
        <v>110.72056239015816</v>
      </c>
      <c r="AI37" s="207">
        <f>R37/P37</f>
        <v>1.0544815465729349</v>
      </c>
      <c r="AJ37" s="207">
        <f>R37/Q37</f>
        <v>9.5238095238095247E-3</v>
      </c>
      <c r="AK37" s="208">
        <f>U37/Q37</f>
        <v>0.22222222222222224</v>
      </c>
    </row>
    <row r="38" spans="1:37" s="105" customFormat="1" ht="15" thickBot="1" x14ac:dyDescent="0.4">
      <c r="A38" s="174" t="s">
        <v>231</v>
      </c>
      <c r="B38" s="24" t="s">
        <v>233</v>
      </c>
      <c r="C38" s="24" t="s">
        <v>243</v>
      </c>
      <c r="D38" s="24" t="s">
        <v>70</v>
      </c>
      <c r="E38" s="121">
        <v>1</v>
      </c>
      <c r="F38" s="181" t="s">
        <v>70</v>
      </c>
      <c r="G38" s="100">
        <v>250</v>
      </c>
      <c r="H38" s="102">
        <f>G38/3</f>
        <v>83.333333333333329</v>
      </c>
      <c r="I38" s="154">
        <v>0.89</v>
      </c>
      <c r="J38" s="155">
        <v>32</v>
      </c>
      <c r="K38" s="155">
        <v>3</v>
      </c>
      <c r="L38" s="155">
        <v>1.7</v>
      </c>
      <c r="M38" s="155">
        <v>0.6</v>
      </c>
      <c r="N38" s="155">
        <v>0.4</v>
      </c>
      <c r="O38" s="155">
        <v>0.2</v>
      </c>
      <c r="P38" s="115">
        <f t="shared" ref="P38" si="35">$H38*I38/1000</f>
        <v>7.4166666666666659E-2</v>
      </c>
      <c r="Q38" s="116">
        <f t="shared" si="23"/>
        <v>26.666666666666664</v>
      </c>
      <c r="R38" s="116">
        <f t="shared" si="24"/>
        <v>2.5</v>
      </c>
      <c r="S38" s="116">
        <f t="shared" si="25"/>
        <v>1.4166666666666665</v>
      </c>
      <c r="T38" s="116">
        <f t="shared" si="26"/>
        <v>0.49999999999999994</v>
      </c>
      <c r="U38" s="116">
        <f t="shared" si="27"/>
        <v>0.33333333333333337</v>
      </c>
      <c r="V38" s="117">
        <f t="shared" si="28"/>
        <v>0.16666666666666669</v>
      </c>
      <c r="W38" s="103">
        <f>P38/SUM(P$37:P$41)</f>
        <v>0.12542277339346108</v>
      </c>
      <c r="X38" s="103">
        <f t="shared" si="29"/>
        <v>0.12953367875647667</v>
      </c>
      <c r="Y38" s="103">
        <f t="shared" si="30"/>
        <v>0.24574049803407599</v>
      </c>
      <c r="Z38" s="103">
        <f t="shared" si="31"/>
        <v>0.12070434535643282</v>
      </c>
      <c r="AA38" s="103">
        <f t="shared" si="32"/>
        <v>5.2264808362369332E-2</v>
      </c>
      <c r="AB38" s="103">
        <f t="shared" si="33"/>
        <v>3.3875338753387538E-2</v>
      </c>
      <c r="AC38" s="110">
        <f t="shared" si="34"/>
        <v>6.6577896138482029E-2</v>
      </c>
      <c r="AD38" s="121" t="s">
        <v>162</v>
      </c>
      <c r="AE38" s="100" t="s">
        <v>73</v>
      </c>
      <c r="AF38" s="100" t="s">
        <v>97</v>
      </c>
      <c r="AG38" s="47" t="s">
        <v>238</v>
      </c>
      <c r="AH38" s="209">
        <f t="shared" ref="AH38:AH41" si="36">Q38/P38</f>
        <v>359.55056179775283</v>
      </c>
      <c r="AI38" s="204">
        <f t="shared" ref="AI38:AI41" si="37">R38/P38</f>
        <v>33.707865168539328</v>
      </c>
      <c r="AJ38" s="204">
        <f t="shared" ref="AJ38:AJ41" si="38">R38/Q38</f>
        <v>9.3750000000000014E-2</v>
      </c>
      <c r="AK38" s="210">
        <f t="shared" ref="AK38:AK41" si="39">U38/Q38</f>
        <v>1.2500000000000002E-2</v>
      </c>
    </row>
    <row r="39" spans="1:37" s="100" customFormat="1" x14ac:dyDescent="0.35">
      <c r="A39" s="174" t="s">
        <v>158</v>
      </c>
      <c r="B39" s="24" t="s">
        <v>233</v>
      </c>
      <c r="C39" s="24" t="s">
        <v>244</v>
      </c>
      <c r="D39" s="24" t="s">
        <v>70</v>
      </c>
      <c r="E39" s="121">
        <v>2</v>
      </c>
      <c r="F39" s="181" t="s">
        <v>70</v>
      </c>
      <c r="G39" s="100">
        <v>50</v>
      </c>
      <c r="H39" s="102">
        <f>G39/3</f>
        <v>16.666666666666668</v>
      </c>
      <c r="I39" s="154">
        <v>1.5</v>
      </c>
      <c r="J39" s="155">
        <v>43</v>
      </c>
      <c r="K39" s="155">
        <v>4.5</v>
      </c>
      <c r="L39" s="155">
        <v>2.5</v>
      </c>
      <c r="M39" s="155">
        <v>0.4</v>
      </c>
      <c r="N39" s="155">
        <v>0.4</v>
      </c>
      <c r="O39" s="155">
        <v>0.3</v>
      </c>
      <c r="P39" s="115">
        <f>$H39*I39/1000</f>
        <v>2.5000000000000001E-2</v>
      </c>
      <c r="Q39" s="116">
        <f t="shared" ref="Q39:V41" si="40">$H39*J39/100</f>
        <v>7.1666666666666679</v>
      </c>
      <c r="R39" s="116">
        <f t="shared" si="40"/>
        <v>0.75</v>
      </c>
      <c r="S39" s="116">
        <f t="shared" si="40"/>
        <v>0.41666666666666674</v>
      </c>
      <c r="T39" s="116">
        <f t="shared" si="40"/>
        <v>6.666666666666668E-2</v>
      </c>
      <c r="U39" s="116">
        <f t="shared" si="40"/>
        <v>6.666666666666668E-2</v>
      </c>
      <c r="V39" s="117">
        <f t="shared" si="40"/>
        <v>0.05</v>
      </c>
      <c r="W39" s="103">
        <f>P39/SUM(P$37:P$41)</f>
        <v>4.2277339346110485E-2</v>
      </c>
      <c r="X39" s="103">
        <f t="shared" ref="X39:AC41" si="41">Q39/SUM(Q$37:Q$41)</f>
        <v>3.4812176165803115E-2</v>
      </c>
      <c r="Y39" s="103">
        <f t="shared" si="41"/>
        <v>7.3722149410222801E-2</v>
      </c>
      <c r="Z39" s="103">
        <f t="shared" si="41"/>
        <v>3.5501278046009666E-2</v>
      </c>
      <c r="AA39" s="103">
        <f t="shared" si="41"/>
        <v>6.9686411149825801E-3</v>
      </c>
      <c r="AB39" s="103">
        <f t="shared" si="41"/>
        <v>6.7750677506775081E-3</v>
      </c>
      <c r="AC39" s="110">
        <f t="shared" si="41"/>
        <v>1.9973368841544607E-2</v>
      </c>
      <c r="AD39" s="121" t="s">
        <v>162</v>
      </c>
      <c r="AE39" s="100" t="s">
        <v>73</v>
      </c>
      <c r="AF39" s="53" t="s">
        <v>97</v>
      </c>
      <c r="AG39" s="47" t="s">
        <v>99</v>
      </c>
      <c r="AH39" s="209">
        <f t="shared" si="36"/>
        <v>286.66666666666669</v>
      </c>
      <c r="AI39" s="204">
        <f t="shared" si="37"/>
        <v>30</v>
      </c>
      <c r="AJ39" s="204">
        <f t="shared" si="38"/>
        <v>0.10465116279069765</v>
      </c>
      <c r="AK39" s="210">
        <f t="shared" si="39"/>
        <v>9.3023255813953487E-3</v>
      </c>
    </row>
    <row r="40" spans="1:37" s="100" customFormat="1" x14ac:dyDescent="0.35">
      <c r="A40" s="174" t="s">
        <v>46</v>
      </c>
      <c r="B40" s="24" t="s">
        <v>103</v>
      </c>
      <c r="C40" s="24" t="s">
        <v>243</v>
      </c>
      <c r="D40" s="24" t="s">
        <v>71</v>
      </c>
      <c r="E40" s="121">
        <v>1</v>
      </c>
      <c r="F40" s="181" t="s">
        <v>236</v>
      </c>
      <c r="G40" s="100">
        <v>60</v>
      </c>
      <c r="H40" s="102">
        <f>G40/3</f>
        <v>20</v>
      </c>
      <c r="I40" s="154">
        <v>11</v>
      </c>
      <c r="J40" s="155">
        <v>592</v>
      </c>
      <c r="K40" s="155">
        <v>31.6</v>
      </c>
      <c r="L40" s="155">
        <v>48.8</v>
      </c>
      <c r="M40" s="155">
        <v>3.2</v>
      </c>
      <c r="N40" s="155">
        <v>1.5</v>
      </c>
      <c r="O40" s="77">
        <v>4</v>
      </c>
      <c r="P40" s="115">
        <f t="shared" ref="P40:P41" si="42">$H40*I40/1000</f>
        <v>0.22</v>
      </c>
      <c r="Q40" s="116">
        <f t="shared" si="40"/>
        <v>118.4</v>
      </c>
      <c r="R40" s="116">
        <f t="shared" si="40"/>
        <v>6.32</v>
      </c>
      <c r="S40" s="116">
        <f t="shared" si="40"/>
        <v>9.76</v>
      </c>
      <c r="T40" s="116">
        <f t="shared" si="40"/>
        <v>0.64</v>
      </c>
      <c r="U40" s="116">
        <f t="shared" si="40"/>
        <v>0.3</v>
      </c>
      <c r="V40" s="117">
        <f t="shared" si="40"/>
        <v>0.8</v>
      </c>
      <c r="W40" s="103">
        <f>P40/SUM(P$37:P$41)</f>
        <v>0.37204058624577224</v>
      </c>
      <c r="X40" s="103">
        <f t="shared" si="41"/>
        <v>0.57512953367875652</v>
      </c>
      <c r="Y40" s="103">
        <f t="shared" si="41"/>
        <v>0.62123197903014415</v>
      </c>
      <c r="Z40" s="103">
        <f t="shared" si="41"/>
        <v>0.83158193694973015</v>
      </c>
      <c r="AA40" s="103">
        <f t="shared" si="41"/>
        <v>6.6898954703832753E-2</v>
      </c>
      <c r="AB40" s="103">
        <f t="shared" si="41"/>
        <v>3.048780487804878E-2</v>
      </c>
      <c r="AC40" s="110">
        <f t="shared" si="41"/>
        <v>0.31957390146471371</v>
      </c>
      <c r="AD40" s="121" t="s">
        <v>162</v>
      </c>
      <c r="AE40" s="100" t="s">
        <v>72</v>
      </c>
      <c r="AF40" s="53" t="s">
        <v>34</v>
      </c>
      <c r="AG40" s="47" t="s">
        <v>30</v>
      </c>
      <c r="AH40" s="209">
        <f t="shared" si="36"/>
        <v>538.18181818181824</v>
      </c>
      <c r="AI40" s="204">
        <f t="shared" si="37"/>
        <v>28.72727272727273</v>
      </c>
      <c r="AJ40" s="204">
        <f t="shared" si="38"/>
        <v>5.3378378378378381E-2</v>
      </c>
      <c r="AK40" s="210">
        <f t="shared" si="39"/>
        <v>2.5337837837837835E-3</v>
      </c>
    </row>
    <row r="41" spans="1:37" s="151" customFormat="1" ht="15" thickBot="1" x14ac:dyDescent="0.4">
      <c r="A41" s="175" t="s">
        <v>159</v>
      </c>
      <c r="B41" s="54" t="s">
        <v>105</v>
      </c>
      <c r="C41" s="54" t="s">
        <v>243</v>
      </c>
      <c r="D41" s="54" t="s">
        <v>251</v>
      </c>
      <c r="E41" s="122">
        <v>1</v>
      </c>
      <c r="F41" s="182" t="s">
        <v>235</v>
      </c>
      <c r="G41" s="106">
        <v>110</v>
      </c>
      <c r="H41" s="107">
        <f>G41/3</f>
        <v>36.666666666666664</v>
      </c>
      <c r="I41" s="156">
        <v>2.25</v>
      </c>
      <c r="J41" s="79">
        <v>89</v>
      </c>
      <c r="K41" s="79">
        <v>1.1000000000000001</v>
      </c>
      <c r="L41" s="79">
        <v>0.3</v>
      </c>
      <c r="M41" s="79">
        <v>22.8</v>
      </c>
      <c r="N41" s="79">
        <v>12.2</v>
      </c>
      <c r="O41" s="79">
        <v>2.6</v>
      </c>
      <c r="P41" s="118">
        <f t="shared" si="42"/>
        <v>8.2500000000000004E-2</v>
      </c>
      <c r="Q41" s="107">
        <f t="shared" si="40"/>
        <v>32.633333333333333</v>
      </c>
      <c r="R41" s="107">
        <f t="shared" si="40"/>
        <v>0.40333333333333338</v>
      </c>
      <c r="S41" s="107">
        <f t="shared" si="40"/>
        <v>0.10999999999999999</v>
      </c>
      <c r="T41" s="107">
        <f t="shared" si="40"/>
        <v>8.36</v>
      </c>
      <c r="U41" s="107">
        <f t="shared" si="40"/>
        <v>4.4733333333333327</v>
      </c>
      <c r="V41" s="119">
        <f t="shared" si="40"/>
        <v>0.95333333333333325</v>
      </c>
      <c r="W41" s="108">
        <f>P41/SUM(P$37:P$41)</f>
        <v>0.13951521984216458</v>
      </c>
      <c r="X41" s="108">
        <f t="shared" si="41"/>
        <v>0.15851683937823832</v>
      </c>
      <c r="Y41" s="108">
        <f t="shared" si="41"/>
        <v>3.9646133682830931E-2</v>
      </c>
      <c r="Z41" s="108">
        <f t="shared" si="41"/>
        <v>9.3723374041465492E-3</v>
      </c>
      <c r="AA41" s="108">
        <f t="shared" si="41"/>
        <v>0.87386759581881535</v>
      </c>
      <c r="AB41" s="108">
        <f t="shared" si="41"/>
        <v>0.45460704607046065</v>
      </c>
      <c r="AC41" s="111">
        <f t="shared" si="41"/>
        <v>0.38082556591211714</v>
      </c>
      <c r="AD41" s="122" t="s">
        <v>162</v>
      </c>
      <c r="AE41" s="106" t="s">
        <v>73</v>
      </c>
      <c r="AF41" s="106" t="s">
        <v>97</v>
      </c>
      <c r="AG41" s="141" t="s">
        <v>239</v>
      </c>
      <c r="AH41" s="213">
        <f t="shared" si="36"/>
        <v>395.55555555555554</v>
      </c>
      <c r="AI41" s="214">
        <f t="shared" si="37"/>
        <v>4.8888888888888893</v>
      </c>
      <c r="AJ41" s="214">
        <f t="shared" si="38"/>
        <v>1.2359550561797755E-2</v>
      </c>
      <c r="AK41" s="215">
        <f t="shared" si="39"/>
        <v>0.13707865168539324</v>
      </c>
    </row>
    <row r="42" spans="1:37" s="106" customFormat="1" ht="15.5" thickTop="1" thickBot="1" x14ac:dyDescent="0.4">
      <c r="A42" s="100"/>
      <c r="B42" s="97"/>
      <c r="C42" s="97"/>
      <c r="D42" s="97"/>
      <c r="E42" s="53"/>
      <c r="F42" s="97"/>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row>
    <row r="43" spans="1:37" s="100" customFormat="1" ht="15" thickTop="1" x14ac:dyDescent="0.35">
      <c r="B43" s="97"/>
      <c r="C43" s="97"/>
      <c r="D43" s="97"/>
      <c r="E43" s="53"/>
      <c r="F43" s="97"/>
      <c r="H43" s="176" t="s">
        <v>237</v>
      </c>
      <c r="P43" s="163" t="s">
        <v>7</v>
      </c>
      <c r="Q43" s="164" t="s">
        <v>9</v>
      </c>
      <c r="R43" s="164" t="s">
        <v>55</v>
      </c>
      <c r="S43" s="164" t="s">
        <v>56</v>
      </c>
      <c r="T43" s="164" t="s">
        <v>57</v>
      </c>
      <c r="U43" s="164" t="s">
        <v>58</v>
      </c>
      <c r="V43" s="164" t="s">
        <v>59</v>
      </c>
      <c r="AH43" s="176" t="s">
        <v>256</v>
      </c>
      <c r="AI43" s="176" t="s">
        <v>259</v>
      </c>
      <c r="AJ43" s="176" t="s">
        <v>257</v>
      </c>
      <c r="AK43" s="176" t="s">
        <v>258</v>
      </c>
    </row>
    <row r="44" spans="1:37" s="100" customFormat="1" x14ac:dyDescent="0.35">
      <c r="A44" s="3"/>
      <c r="B44" s="97"/>
      <c r="C44" s="97"/>
      <c r="D44" s="97"/>
      <c r="E44" s="53"/>
      <c r="F44" s="97"/>
      <c r="H44" s="177">
        <f>SUM(H37:H41)</f>
        <v>189.99999999999997</v>
      </c>
      <c r="P44" s="165">
        <f t="shared" ref="P44:V44" si="43">SUBTOTAL(9, P37:P41)</f>
        <v>0.59133333333333338</v>
      </c>
      <c r="Q44" s="166">
        <f t="shared" si="43"/>
        <v>205.86666666666667</v>
      </c>
      <c r="R44" s="166">
        <f t="shared" si="43"/>
        <v>10.173333333333334</v>
      </c>
      <c r="S44" s="166">
        <f t="shared" si="43"/>
        <v>11.736666666666666</v>
      </c>
      <c r="T44" s="166">
        <f t="shared" si="43"/>
        <v>9.5666666666666664</v>
      </c>
      <c r="U44" s="166">
        <f t="shared" si="43"/>
        <v>9.84</v>
      </c>
      <c r="V44" s="166">
        <f t="shared" si="43"/>
        <v>2.5033333333333334</v>
      </c>
      <c r="AH44" s="216">
        <f t="shared" ref="AH44" si="44">Q44/P44</f>
        <v>348.13979706877114</v>
      </c>
      <c r="AI44" s="217">
        <f>R44/P44</f>
        <v>17.204058624577225</v>
      </c>
      <c r="AJ44" s="217">
        <f t="shared" ref="AJ44" si="45">R44/Q44</f>
        <v>4.9417098445595858E-2</v>
      </c>
      <c r="AK44" s="217">
        <f t="shared" ref="AK44" si="46">U44/Q44</f>
        <v>4.7797927461139894E-2</v>
      </c>
    </row>
    <row r="45" spans="1:37" s="100" customFormat="1" x14ac:dyDescent="0.35">
      <c r="B45" s="97"/>
      <c r="C45" s="97"/>
      <c r="D45" s="97"/>
      <c r="E45" s="53"/>
      <c r="F45" s="97"/>
    </row>
    <row r="46" spans="1:37" s="100" customFormat="1" ht="15" thickBot="1" x14ac:dyDescent="0.4">
      <c r="B46" s="97"/>
      <c r="C46" s="97"/>
      <c r="D46" s="97"/>
      <c r="E46" s="151"/>
    </row>
    <row r="47" spans="1:37" s="100" customFormat="1" x14ac:dyDescent="0.35">
      <c r="A47" s="135" t="s">
        <v>168</v>
      </c>
      <c r="B47" s="191"/>
      <c r="C47" s="191"/>
      <c r="D47" s="191"/>
      <c r="E47" s="23"/>
      <c r="F47" s="23"/>
      <c r="G47" s="190"/>
      <c r="H47" s="183" t="s">
        <v>190</v>
      </c>
      <c r="I47" s="237" t="s">
        <v>143</v>
      </c>
      <c r="J47" s="237"/>
      <c r="K47" s="237"/>
      <c r="L47" s="237"/>
      <c r="M47" s="237"/>
      <c r="N47" s="237"/>
      <c r="O47" s="238"/>
      <c r="P47" s="239" t="s">
        <v>142</v>
      </c>
      <c r="Q47" s="240"/>
      <c r="R47" s="240"/>
      <c r="S47" s="240"/>
      <c r="T47" s="240"/>
      <c r="U47" s="240"/>
      <c r="V47" s="241"/>
      <c r="W47" s="242" t="s">
        <v>134</v>
      </c>
      <c r="X47" s="243"/>
      <c r="Y47" s="243"/>
      <c r="Z47" s="243"/>
      <c r="AA47" s="243"/>
      <c r="AB47" s="243"/>
      <c r="AC47" s="244"/>
      <c r="AD47" s="23"/>
      <c r="AE47" s="23"/>
      <c r="AF47" s="21"/>
      <c r="AG47" s="22"/>
      <c r="AH47" s="245" t="s">
        <v>264</v>
      </c>
      <c r="AI47" s="246"/>
      <c r="AJ47" s="246"/>
      <c r="AK47" s="247"/>
    </row>
    <row r="48" spans="1:37" s="100" customFormat="1" ht="15" thickBot="1" x14ac:dyDescent="0.4">
      <c r="A48" s="104" t="s">
        <v>53</v>
      </c>
      <c r="B48" s="192" t="s">
        <v>102</v>
      </c>
      <c r="C48" s="192" t="s">
        <v>126</v>
      </c>
      <c r="D48" s="192" t="s">
        <v>252</v>
      </c>
      <c r="E48" s="86" t="s">
        <v>69</v>
      </c>
      <c r="F48" s="86" t="s">
        <v>129</v>
      </c>
      <c r="G48" s="104"/>
      <c r="H48" s="180" t="s">
        <v>144</v>
      </c>
      <c r="I48" s="72" t="s">
        <v>7</v>
      </c>
      <c r="J48" s="72" t="s">
        <v>9</v>
      </c>
      <c r="K48" s="72" t="s">
        <v>55</v>
      </c>
      <c r="L48" s="72" t="s">
        <v>56</v>
      </c>
      <c r="M48" s="72" t="s">
        <v>57</v>
      </c>
      <c r="N48" s="72" t="s">
        <v>58</v>
      </c>
      <c r="O48" s="73" t="s">
        <v>59</v>
      </c>
      <c r="P48" s="33" t="s">
        <v>7</v>
      </c>
      <c r="Q48" s="34" t="s">
        <v>9</v>
      </c>
      <c r="R48" s="34" t="s">
        <v>55</v>
      </c>
      <c r="S48" s="34" t="s">
        <v>56</v>
      </c>
      <c r="T48" s="34" t="s">
        <v>57</v>
      </c>
      <c r="U48" s="34" t="s">
        <v>58</v>
      </c>
      <c r="V48" s="32" t="s">
        <v>59</v>
      </c>
      <c r="W48" s="72" t="s">
        <v>7</v>
      </c>
      <c r="X48" s="72" t="s">
        <v>9</v>
      </c>
      <c r="Y48" s="72" t="s">
        <v>55</v>
      </c>
      <c r="Z48" s="72" t="s">
        <v>56</v>
      </c>
      <c r="AA48" s="72" t="s">
        <v>57</v>
      </c>
      <c r="AB48" s="72" t="s">
        <v>58</v>
      </c>
      <c r="AC48" s="72" t="s">
        <v>59</v>
      </c>
      <c r="AD48" s="86" t="s">
        <v>65</v>
      </c>
      <c r="AE48" s="193" t="s">
        <v>174</v>
      </c>
      <c r="AF48" s="33" t="s">
        <v>60</v>
      </c>
      <c r="AG48" s="32" t="s">
        <v>61</v>
      </c>
      <c r="AH48" s="201" t="s">
        <v>256</v>
      </c>
      <c r="AI48" s="202" t="s">
        <v>259</v>
      </c>
      <c r="AJ48" s="203" t="s">
        <v>257</v>
      </c>
      <c r="AK48" s="205" t="s">
        <v>258</v>
      </c>
    </row>
    <row r="49" spans="1:37" s="105" customFormat="1" ht="15" thickBot="1" x14ac:dyDescent="0.4">
      <c r="A49" s="100" t="s">
        <v>185</v>
      </c>
      <c r="B49" s="24" t="s">
        <v>105</v>
      </c>
      <c r="C49" s="24" t="s">
        <v>243</v>
      </c>
      <c r="D49" s="87" t="s">
        <v>248</v>
      </c>
      <c r="E49" s="121">
        <v>3</v>
      </c>
      <c r="F49" s="121"/>
      <c r="G49" s="100"/>
      <c r="H49" s="102">
        <v>65</v>
      </c>
      <c r="I49" s="157">
        <v>13.4</v>
      </c>
      <c r="J49" s="155">
        <v>884</v>
      </c>
      <c r="K49" s="155">
        <v>0</v>
      </c>
      <c r="L49" s="155">
        <v>100</v>
      </c>
      <c r="M49" s="155">
        <v>0</v>
      </c>
      <c r="N49" s="155">
        <v>0</v>
      </c>
      <c r="O49" s="155">
        <v>0</v>
      </c>
      <c r="P49" s="112">
        <f>$H49*I49/1000</f>
        <v>0.871</v>
      </c>
      <c r="Q49" s="113">
        <f t="shared" ref="Q49:V52" si="47">$H49*J49/100</f>
        <v>574.6</v>
      </c>
      <c r="R49" s="113">
        <f t="shared" si="47"/>
        <v>0</v>
      </c>
      <c r="S49" s="113">
        <f t="shared" si="47"/>
        <v>65</v>
      </c>
      <c r="T49" s="113">
        <f t="shared" si="47"/>
        <v>0</v>
      </c>
      <c r="U49" s="113">
        <f t="shared" si="47"/>
        <v>0</v>
      </c>
      <c r="V49" s="114">
        <f t="shared" si="47"/>
        <v>0</v>
      </c>
      <c r="W49" s="143">
        <f t="shared" ref="W49:AC49" si="48">P49/SUM(P$49:P$52)</f>
        <v>0.69565356292829417</v>
      </c>
      <c r="X49" s="144">
        <f t="shared" si="48"/>
        <v>0.78561662564943935</v>
      </c>
      <c r="Y49" s="144">
        <f t="shared" si="48"/>
        <v>0</v>
      </c>
      <c r="Z49" s="144">
        <f t="shared" si="48"/>
        <v>0.82005475442514153</v>
      </c>
      <c r="AA49" s="144">
        <f t="shared" si="48"/>
        <v>0</v>
      </c>
      <c r="AB49" s="144">
        <f t="shared" si="48"/>
        <v>0</v>
      </c>
      <c r="AC49" s="109">
        <f t="shared" si="48"/>
        <v>0</v>
      </c>
      <c r="AD49" s="121" t="s">
        <v>162</v>
      </c>
      <c r="AE49" s="100" t="s">
        <v>72</v>
      </c>
      <c r="AF49" s="100" t="s">
        <v>207</v>
      </c>
      <c r="AG49" s="100"/>
      <c r="AH49" s="206">
        <f>Q49/P49</f>
        <v>659.70149253731347</v>
      </c>
      <c r="AI49" s="207">
        <f>R49/P49</f>
        <v>0</v>
      </c>
      <c r="AJ49" s="207">
        <f>R49/Q49</f>
        <v>0</v>
      </c>
      <c r="AK49" s="208">
        <f>U49/Q49</f>
        <v>0</v>
      </c>
    </row>
    <row r="50" spans="1:37" s="100" customFormat="1" x14ac:dyDescent="0.35">
      <c r="A50" s="100" t="s">
        <v>186</v>
      </c>
      <c r="B50" s="24" t="s">
        <v>105</v>
      </c>
      <c r="C50" s="24" t="s">
        <v>243</v>
      </c>
      <c r="D50" s="87" t="s">
        <v>71</v>
      </c>
      <c r="E50" s="121">
        <v>2</v>
      </c>
      <c r="F50" s="121"/>
      <c r="H50" s="102">
        <v>23</v>
      </c>
      <c r="I50" s="157">
        <v>12.72</v>
      </c>
      <c r="J50" s="155">
        <v>670</v>
      </c>
      <c r="K50" s="155">
        <v>25</v>
      </c>
      <c r="L50" s="155">
        <v>62</v>
      </c>
      <c r="M50" s="155">
        <v>1.5</v>
      </c>
      <c r="N50" s="155">
        <v>1.6</v>
      </c>
      <c r="O50" s="155">
        <v>9</v>
      </c>
      <c r="P50" s="115">
        <f t="shared" ref="P50:P51" si="49">$H50*I50/1000</f>
        <v>0.29255999999999999</v>
      </c>
      <c r="Q50" s="116">
        <f>$H50*J50/100</f>
        <v>154.1</v>
      </c>
      <c r="R50" s="116">
        <f>$H50*K50/100</f>
        <v>5.75</v>
      </c>
      <c r="S50" s="116">
        <f t="shared" si="47"/>
        <v>14.26</v>
      </c>
      <c r="T50" s="116">
        <f t="shared" si="47"/>
        <v>0.34499999999999997</v>
      </c>
      <c r="U50" s="116">
        <f t="shared" si="47"/>
        <v>0.36800000000000005</v>
      </c>
      <c r="V50" s="117">
        <f t="shared" si="47"/>
        <v>2.0699999999999998</v>
      </c>
      <c r="W50" s="145">
        <f t="shared" ref="W50:AC52" si="50">P50/SUM(P$49:P$52)</f>
        <v>0.23366292350206858</v>
      </c>
      <c r="X50" s="142">
        <f t="shared" si="50"/>
        <v>0.21069182389937102</v>
      </c>
      <c r="Y50" s="142">
        <f t="shared" si="50"/>
        <v>0.99309153713298792</v>
      </c>
      <c r="Z50" s="142">
        <f t="shared" si="50"/>
        <v>0.17990739689388491</v>
      </c>
      <c r="AA50" s="142">
        <f t="shared" si="50"/>
        <v>1</v>
      </c>
      <c r="AB50" s="142">
        <f t="shared" si="50"/>
        <v>0.647887323943662</v>
      </c>
      <c r="AC50" s="110">
        <f t="shared" si="50"/>
        <v>1</v>
      </c>
      <c r="AD50" s="121" t="s">
        <v>254</v>
      </c>
      <c r="AE50" s="100" t="s">
        <v>73</v>
      </c>
      <c r="AF50" s="100" t="s">
        <v>97</v>
      </c>
      <c r="AG50" s="47" t="s">
        <v>187</v>
      </c>
      <c r="AH50" s="209">
        <f t="shared" ref="AH50:AH52" si="51">Q50/P50</f>
        <v>526.72955974842773</v>
      </c>
      <c r="AI50" s="204">
        <f t="shared" ref="AI50:AI52" si="52">R50/P50</f>
        <v>19.654088050314467</v>
      </c>
      <c r="AJ50" s="204">
        <f t="shared" ref="AJ50:AJ52" si="53">R50/Q50</f>
        <v>3.7313432835820899E-2</v>
      </c>
      <c r="AK50" s="210">
        <f t="shared" ref="AK50:AK52" si="54">U50/Q50</f>
        <v>2.3880597014925378E-3</v>
      </c>
    </row>
    <row r="51" spans="1:37" s="100" customFormat="1" x14ac:dyDescent="0.35">
      <c r="A51" s="151" t="s">
        <v>188</v>
      </c>
      <c r="B51" s="24" t="s">
        <v>105</v>
      </c>
      <c r="C51" s="24" t="s">
        <v>243</v>
      </c>
      <c r="D51" s="87" t="s">
        <v>71</v>
      </c>
      <c r="E51" s="121">
        <v>1</v>
      </c>
      <c r="F51" s="121"/>
      <c r="G51" s="151"/>
      <c r="H51" s="116">
        <v>10</v>
      </c>
      <c r="I51" s="158">
        <v>8.7200000000000006</v>
      </c>
      <c r="J51" s="75">
        <v>27</v>
      </c>
      <c r="K51" s="75">
        <v>0.4</v>
      </c>
      <c r="L51" s="75">
        <v>0.03</v>
      </c>
      <c r="M51" s="75">
        <v>0</v>
      </c>
      <c r="N51" s="75">
        <v>2</v>
      </c>
      <c r="O51" s="75">
        <v>0</v>
      </c>
      <c r="P51" s="115">
        <f t="shared" si="49"/>
        <v>8.72E-2</v>
      </c>
      <c r="Q51" s="116">
        <f t="shared" ref="Q51:R52" si="55">$H51*J51/100</f>
        <v>2.7</v>
      </c>
      <c r="R51" s="116">
        <f t="shared" si="55"/>
        <v>0.04</v>
      </c>
      <c r="S51" s="116">
        <f>$H51*L51/100</f>
        <v>3.0000000000000001E-3</v>
      </c>
      <c r="T51" s="116">
        <f t="shared" si="47"/>
        <v>0</v>
      </c>
      <c r="U51" s="116">
        <f t="shared" si="47"/>
        <v>0.2</v>
      </c>
      <c r="V51" s="117">
        <f t="shared" si="47"/>
        <v>0</v>
      </c>
      <c r="W51" s="145">
        <f t="shared" si="50"/>
        <v>6.9645224669744266E-2</v>
      </c>
      <c r="X51" s="142">
        <f t="shared" si="50"/>
        <v>3.6915504511894994E-3</v>
      </c>
      <c r="Y51" s="142">
        <f t="shared" si="50"/>
        <v>6.9084628670120895E-3</v>
      </c>
      <c r="Z51" s="142">
        <f t="shared" si="50"/>
        <v>3.7848680973468072E-5</v>
      </c>
      <c r="AA51" s="142">
        <f t="shared" si="50"/>
        <v>0</v>
      </c>
      <c r="AB51" s="142">
        <f t="shared" si="50"/>
        <v>0.352112676056338</v>
      </c>
      <c r="AC51" s="110">
        <f t="shared" si="50"/>
        <v>0</v>
      </c>
      <c r="AD51" s="121" t="s">
        <v>162</v>
      </c>
      <c r="AE51" s="151" t="s">
        <v>72</v>
      </c>
      <c r="AF51" s="151" t="s">
        <v>97</v>
      </c>
      <c r="AG51" s="49" t="s">
        <v>189</v>
      </c>
      <c r="AH51" s="209">
        <f t="shared" si="51"/>
        <v>30.963302752293579</v>
      </c>
      <c r="AI51" s="204">
        <f t="shared" si="52"/>
        <v>0.45871559633027525</v>
      </c>
      <c r="AJ51" s="204">
        <f t="shared" si="53"/>
        <v>1.4814814814814814E-2</v>
      </c>
      <c r="AK51" s="210">
        <f t="shared" si="54"/>
        <v>7.407407407407407E-2</v>
      </c>
    </row>
    <row r="52" spans="1:37" s="100" customFormat="1" ht="15" thickBot="1" x14ac:dyDescent="0.4">
      <c r="A52" s="106" t="s">
        <v>192</v>
      </c>
      <c r="B52" s="54" t="s">
        <v>103</v>
      </c>
      <c r="C52" s="54" t="s">
        <v>243</v>
      </c>
      <c r="D52" s="186" t="s">
        <v>71</v>
      </c>
      <c r="E52" s="122">
        <v>0</v>
      </c>
      <c r="F52" s="122"/>
      <c r="G52" s="106"/>
      <c r="H52" s="107">
        <v>2</v>
      </c>
      <c r="I52" s="159">
        <v>0.65</v>
      </c>
      <c r="J52" s="79">
        <v>0</v>
      </c>
      <c r="K52" s="79">
        <v>0</v>
      </c>
      <c r="L52" s="79">
        <v>0</v>
      </c>
      <c r="M52" s="79">
        <v>0</v>
      </c>
      <c r="N52" s="79">
        <v>0</v>
      </c>
      <c r="O52" s="79">
        <v>0</v>
      </c>
      <c r="P52" s="118">
        <f>$H52*I52/1000</f>
        <v>1.2999999999999999E-3</v>
      </c>
      <c r="Q52" s="107">
        <f t="shared" si="55"/>
        <v>0</v>
      </c>
      <c r="R52" s="107">
        <f t="shared" si="55"/>
        <v>0</v>
      </c>
      <c r="S52" s="107">
        <f>$H52*L52/100</f>
        <v>0</v>
      </c>
      <c r="T52" s="107">
        <f t="shared" si="47"/>
        <v>0</v>
      </c>
      <c r="U52" s="107">
        <f t="shared" si="47"/>
        <v>0</v>
      </c>
      <c r="V52" s="119">
        <f t="shared" si="47"/>
        <v>0</v>
      </c>
      <c r="W52" s="146">
        <f t="shared" si="50"/>
        <v>1.0382888998929764E-3</v>
      </c>
      <c r="X52" s="108">
        <f t="shared" si="50"/>
        <v>0</v>
      </c>
      <c r="Y52" s="108">
        <f t="shared" si="50"/>
        <v>0</v>
      </c>
      <c r="Z52" s="108">
        <f t="shared" si="50"/>
        <v>0</v>
      </c>
      <c r="AA52" s="108">
        <f t="shared" si="50"/>
        <v>0</v>
      </c>
      <c r="AB52" s="108">
        <f t="shared" si="50"/>
        <v>0</v>
      </c>
      <c r="AC52" s="111">
        <f t="shared" si="50"/>
        <v>0</v>
      </c>
      <c r="AD52" s="122" t="s">
        <v>162</v>
      </c>
      <c r="AE52" s="106" t="s">
        <v>73</v>
      </c>
      <c r="AF52" s="106" t="s">
        <v>97</v>
      </c>
      <c r="AG52" s="141" t="s">
        <v>194</v>
      </c>
      <c r="AH52" s="213">
        <f t="shared" si="51"/>
        <v>0</v>
      </c>
      <c r="AI52" s="214">
        <f t="shared" si="52"/>
        <v>0</v>
      </c>
      <c r="AJ52" s="214" t="e">
        <f t="shared" si="53"/>
        <v>#DIV/0!</v>
      </c>
      <c r="AK52" s="215" t="e">
        <f t="shared" si="54"/>
        <v>#DIV/0!</v>
      </c>
    </row>
    <row r="53" spans="1:37" s="106" customFormat="1" ht="15.5" thickTop="1" thickBot="1" x14ac:dyDescent="0.4">
      <c r="A53" s="53" t="s">
        <v>193</v>
      </c>
      <c r="B53" s="97"/>
      <c r="C53" s="97"/>
      <c r="D53" s="97"/>
      <c r="E53" s="151"/>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row>
    <row r="54" spans="1:37" s="100" customFormat="1" ht="15" thickTop="1" x14ac:dyDescent="0.35">
      <c r="B54" s="97"/>
      <c r="C54" s="97"/>
      <c r="D54" s="97"/>
      <c r="E54" s="151"/>
      <c r="P54" s="163" t="s">
        <v>7</v>
      </c>
      <c r="Q54" s="164" t="s">
        <v>9</v>
      </c>
      <c r="R54" s="164" t="s">
        <v>55</v>
      </c>
      <c r="S54" s="164" t="s">
        <v>56</v>
      </c>
      <c r="T54" s="164" t="s">
        <v>57</v>
      </c>
      <c r="U54" s="164" t="s">
        <v>58</v>
      </c>
      <c r="V54" s="164" t="s">
        <v>59</v>
      </c>
      <c r="AH54" s="176" t="s">
        <v>256</v>
      </c>
      <c r="AI54" s="176" t="s">
        <v>259</v>
      </c>
      <c r="AJ54" s="176" t="s">
        <v>257</v>
      </c>
      <c r="AK54" s="176" t="s">
        <v>258</v>
      </c>
    </row>
    <row r="55" spans="1:37" s="100" customFormat="1" x14ac:dyDescent="0.35">
      <c r="A55" s="3"/>
      <c r="B55" s="97"/>
      <c r="C55" s="97"/>
      <c r="D55" s="97"/>
      <c r="E55" s="151"/>
      <c r="P55" s="165">
        <f t="shared" ref="P55:V55" si="56">SUBTOTAL(9, P49:P52)</f>
        <v>1.25206</v>
      </c>
      <c r="Q55" s="166">
        <f t="shared" si="56"/>
        <v>731.40000000000009</v>
      </c>
      <c r="R55" s="166">
        <f t="shared" si="56"/>
        <v>5.79</v>
      </c>
      <c r="S55" s="166">
        <f t="shared" si="56"/>
        <v>79.263000000000005</v>
      </c>
      <c r="T55" s="166">
        <f t="shared" si="56"/>
        <v>0.34499999999999997</v>
      </c>
      <c r="U55" s="166">
        <f t="shared" si="56"/>
        <v>0.56800000000000006</v>
      </c>
      <c r="V55" s="166">
        <f t="shared" si="56"/>
        <v>2.0699999999999998</v>
      </c>
      <c r="AH55" s="216">
        <f t="shared" ref="AH55" si="57">Q55/P55</f>
        <v>584.15730875517158</v>
      </c>
      <c r="AI55" s="217">
        <f t="shared" ref="AI55" si="58">R55/P55</f>
        <v>4.624379023369487</v>
      </c>
      <c r="AJ55" s="217">
        <f t="shared" ref="AJ55" si="59">R55/Q55</f>
        <v>7.9163248564397045E-3</v>
      </c>
      <c r="AK55" s="217">
        <f t="shared" ref="AK55" si="60">U55/Q55</f>
        <v>7.765928356576429E-4</v>
      </c>
    </row>
    <row r="56" spans="1:37" s="100" customFormat="1" x14ac:dyDescent="0.35">
      <c r="B56" s="97"/>
      <c r="C56" s="97"/>
      <c r="D56" s="97"/>
      <c r="E56" s="151"/>
    </row>
    <row r="57" spans="1:37" ht="15" thickBot="1" x14ac:dyDescent="0.4">
      <c r="A57" s="100"/>
      <c r="B57" s="97"/>
      <c r="C57" s="97"/>
      <c r="D57" s="97"/>
      <c r="E57" s="151"/>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row>
    <row r="58" spans="1:37" x14ac:dyDescent="0.35">
      <c r="A58" s="135" t="s">
        <v>167</v>
      </c>
      <c r="B58" s="191"/>
      <c r="C58" s="191"/>
      <c r="D58" s="191"/>
      <c r="E58" s="23"/>
      <c r="F58" s="23"/>
      <c r="G58" s="190" t="s">
        <v>169</v>
      </c>
      <c r="H58" s="183" t="s">
        <v>54</v>
      </c>
      <c r="I58" s="236" t="s">
        <v>143</v>
      </c>
      <c r="J58" s="237"/>
      <c r="K58" s="237"/>
      <c r="L58" s="237"/>
      <c r="M58" s="237"/>
      <c r="N58" s="237"/>
      <c r="O58" s="238"/>
      <c r="P58" s="239" t="s">
        <v>142</v>
      </c>
      <c r="Q58" s="240"/>
      <c r="R58" s="240"/>
      <c r="S58" s="240"/>
      <c r="T58" s="240"/>
      <c r="U58" s="240"/>
      <c r="V58" s="241"/>
      <c r="W58" s="242" t="s">
        <v>134</v>
      </c>
      <c r="X58" s="243"/>
      <c r="Y58" s="243"/>
      <c r="Z58" s="243"/>
      <c r="AA58" s="243"/>
      <c r="AB58" s="243"/>
      <c r="AC58" s="244"/>
      <c r="AD58" s="23"/>
      <c r="AE58" s="23"/>
      <c r="AF58" s="21"/>
      <c r="AG58" s="22"/>
      <c r="AH58" s="245" t="s">
        <v>264</v>
      </c>
      <c r="AI58" s="246"/>
      <c r="AJ58" s="246"/>
      <c r="AK58" s="247"/>
    </row>
    <row r="59" spans="1:37" s="100" customFormat="1" ht="15" thickBot="1" x14ac:dyDescent="0.4">
      <c r="A59" s="104" t="s">
        <v>53</v>
      </c>
      <c r="B59" s="192" t="s">
        <v>102</v>
      </c>
      <c r="C59" s="192" t="s">
        <v>126</v>
      </c>
      <c r="D59" s="192" t="s">
        <v>252</v>
      </c>
      <c r="E59" s="86" t="s">
        <v>69</v>
      </c>
      <c r="F59" s="86" t="s">
        <v>129</v>
      </c>
      <c r="G59" s="104" t="s">
        <v>144</v>
      </c>
      <c r="H59" s="180" t="s">
        <v>144</v>
      </c>
      <c r="I59" s="71" t="s">
        <v>7</v>
      </c>
      <c r="J59" s="72" t="s">
        <v>9</v>
      </c>
      <c r="K59" s="72" t="s">
        <v>55</v>
      </c>
      <c r="L59" s="72" t="s">
        <v>56</v>
      </c>
      <c r="M59" s="72" t="s">
        <v>57</v>
      </c>
      <c r="N59" s="72" t="s">
        <v>58</v>
      </c>
      <c r="O59" s="73" t="s">
        <v>59</v>
      </c>
      <c r="P59" s="33" t="s">
        <v>7</v>
      </c>
      <c r="Q59" s="34" t="s">
        <v>9</v>
      </c>
      <c r="R59" s="34" t="s">
        <v>55</v>
      </c>
      <c r="S59" s="34" t="s">
        <v>56</v>
      </c>
      <c r="T59" s="34" t="s">
        <v>57</v>
      </c>
      <c r="U59" s="34" t="s">
        <v>58</v>
      </c>
      <c r="V59" s="32" t="s">
        <v>59</v>
      </c>
      <c r="W59" s="72" t="s">
        <v>7</v>
      </c>
      <c r="X59" s="72" t="s">
        <v>9</v>
      </c>
      <c r="Y59" s="72" t="s">
        <v>55</v>
      </c>
      <c r="Z59" s="72" t="s">
        <v>56</v>
      </c>
      <c r="AA59" s="72" t="s">
        <v>57</v>
      </c>
      <c r="AB59" s="72" t="s">
        <v>58</v>
      </c>
      <c r="AC59" s="72" t="s">
        <v>59</v>
      </c>
      <c r="AD59" s="86" t="s">
        <v>65</v>
      </c>
      <c r="AE59" s="193" t="s">
        <v>174</v>
      </c>
      <c r="AF59" s="33" t="s">
        <v>60</v>
      </c>
      <c r="AG59" s="32" t="s">
        <v>61</v>
      </c>
      <c r="AH59" s="201" t="s">
        <v>256</v>
      </c>
      <c r="AI59" s="202" t="s">
        <v>259</v>
      </c>
      <c r="AJ59" s="203" t="s">
        <v>257</v>
      </c>
      <c r="AK59" s="205" t="s">
        <v>258</v>
      </c>
    </row>
    <row r="60" spans="1:37" s="105" customFormat="1" ht="15" thickBot="1" x14ac:dyDescent="0.4">
      <c r="A60" s="100" t="s">
        <v>173</v>
      </c>
      <c r="B60" s="171" t="s">
        <v>103</v>
      </c>
      <c r="C60" s="171" t="s">
        <v>243</v>
      </c>
      <c r="D60" s="171" t="s">
        <v>69</v>
      </c>
      <c r="E60" s="151">
        <v>3</v>
      </c>
      <c r="F60" s="183"/>
      <c r="G60" s="100">
        <v>250</v>
      </c>
      <c r="H60" s="102">
        <f>G60/5</f>
        <v>50</v>
      </c>
      <c r="I60" s="154">
        <v>4</v>
      </c>
      <c r="J60" s="155">
        <v>25</v>
      </c>
      <c r="K60" s="155">
        <v>1.9</v>
      </c>
      <c r="L60" s="155">
        <v>0.3</v>
      </c>
      <c r="M60" s="155">
        <v>1</v>
      </c>
      <c r="N60" s="155">
        <v>1.9</v>
      </c>
      <c r="O60" s="155">
        <v>2</v>
      </c>
      <c r="P60" s="112">
        <f>$H60*I60/1000</f>
        <v>0.2</v>
      </c>
      <c r="Q60" s="113">
        <f t="shared" ref="Q60:V63" si="61">$H60*J60/100</f>
        <v>12.5</v>
      </c>
      <c r="R60" s="113">
        <f t="shared" si="61"/>
        <v>0.95</v>
      </c>
      <c r="S60" s="113">
        <f t="shared" si="61"/>
        <v>0.15</v>
      </c>
      <c r="T60" s="113">
        <f t="shared" si="61"/>
        <v>0.5</v>
      </c>
      <c r="U60" s="113">
        <f t="shared" si="61"/>
        <v>0.95</v>
      </c>
      <c r="V60" s="114">
        <f t="shared" si="61"/>
        <v>1</v>
      </c>
      <c r="W60" s="103">
        <f>P60/$P$66</f>
        <v>0.14479784772479143</v>
      </c>
      <c r="X60" s="103">
        <f>Q60/$Q$66</f>
        <v>2.6186785100766743E-2</v>
      </c>
      <c r="Y60" s="103">
        <f>R60/$R$66</f>
        <v>0.1478829389788294</v>
      </c>
      <c r="Z60" s="103">
        <f>S60/$S$66</f>
        <v>3.127097761414949E-3</v>
      </c>
      <c r="AA60" s="103">
        <f>T60/$T$66</f>
        <v>0.18135654697134568</v>
      </c>
      <c r="AB60" s="103">
        <f>U60/$U$66</f>
        <v>0.31241778479347537</v>
      </c>
      <c r="AC60" s="109">
        <f>V60/$V$66</f>
        <v>0.24142926122646069</v>
      </c>
      <c r="AD60" s="121" t="s">
        <v>162</v>
      </c>
      <c r="AE60" s="100" t="s">
        <v>72</v>
      </c>
      <c r="AF60" s="100"/>
      <c r="AG60" s="100"/>
      <c r="AH60" s="206">
        <f>Q60/P60</f>
        <v>62.5</v>
      </c>
      <c r="AI60" s="207">
        <f>R60/P60</f>
        <v>4.7499999999999991</v>
      </c>
      <c r="AJ60" s="207">
        <f>R60/Q60</f>
        <v>7.5999999999999998E-2</v>
      </c>
      <c r="AK60" s="208">
        <f>U60/Q60</f>
        <v>7.5999999999999998E-2</v>
      </c>
    </row>
    <row r="61" spans="1:37" s="100" customFormat="1" x14ac:dyDescent="0.35">
      <c r="A61" s="100" t="s">
        <v>172</v>
      </c>
      <c r="B61" s="24" t="s">
        <v>103</v>
      </c>
      <c r="C61" s="24" t="s">
        <v>243</v>
      </c>
      <c r="D61" s="24" t="s">
        <v>69</v>
      </c>
      <c r="E61" s="151">
        <v>3</v>
      </c>
      <c r="F61" s="181"/>
      <c r="G61" s="100">
        <v>250</v>
      </c>
      <c r="H61" s="102">
        <f>G61/5</f>
        <v>50</v>
      </c>
      <c r="I61" s="154">
        <v>5</v>
      </c>
      <c r="J61" s="155">
        <v>34</v>
      </c>
      <c r="K61" s="155">
        <v>2.8</v>
      </c>
      <c r="L61" s="155">
        <v>0.4</v>
      </c>
      <c r="M61" s="155">
        <v>2.2999999999999998</v>
      </c>
      <c r="N61" s="155">
        <v>1.7</v>
      </c>
      <c r="O61" s="155">
        <v>2.6</v>
      </c>
      <c r="P61" s="115">
        <f t="shared" ref="P61:P63" si="62">$H61*I61/1000</f>
        <v>0.25</v>
      </c>
      <c r="Q61" s="116">
        <f>$H61*J61/100</f>
        <v>17</v>
      </c>
      <c r="R61" s="116">
        <f>$H61*K61/100</f>
        <v>1.4</v>
      </c>
      <c r="S61" s="116">
        <f t="shared" si="61"/>
        <v>0.2</v>
      </c>
      <c r="T61" s="116">
        <f t="shared" si="61"/>
        <v>1.1499999999999999</v>
      </c>
      <c r="U61" s="116">
        <f t="shared" si="61"/>
        <v>0.85</v>
      </c>
      <c r="V61" s="117">
        <f t="shared" si="61"/>
        <v>1.3</v>
      </c>
      <c r="W61" s="103">
        <f>P61/$P$66</f>
        <v>0.18099730965598929</v>
      </c>
      <c r="X61" s="103">
        <f t="shared" ref="X61:X63" si="63">Q61/$Q$66</f>
        <v>3.5614027737042774E-2</v>
      </c>
      <c r="Y61" s="103">
        <f t="shared" ref="Y61:Y63" si="64">R61/$R$66</f>
        <v>0.21793275217932753</v>
      </c>
      <c r="Z61" s="103">
        <f t="shared" ref="Z61:Z63" si="65">S61/$S$66</f>
        <v>4.1694636818865984E-3</v>
      </c>
      <c r="AA61" s="103">
        <f>T61/$T$66</f>
        <v>0.41712005803409502</v>
      </c>
      <c r="AB61" s="103">
        <f>U61/$U$66</f>
        <v>0.27953170218363588</v>
      </c>
      <c r="AC61" s="110">
        <f>V61/$V$66</f>
        <v>0.3138580395943989</v>
      </c>
      <c r="AD61" s="121" t="s">
        <v>162</v>
      </c>
      <c r="AE61" s="100" t="s">
        <v>72</v>
      </c>
      <c r="AH61" s="209">
        <f t="shared" ref="AH61:AH63" si="66">Q61/P61</f>
        <v>68</v>
      </c>
      <c r="AI61" s="204">
        <f t="shared" ref="AI61:AI63" si="67">R61/P61</f>
        <v>5.6</v>
      </c>
      <c r="AJ61" s="204">
        <f t="shared" ref="AJ61:AJ63" si="68">R61/Q61</f>
        <v>8.2352941176470587E-2</v>
      </c>
      <c r="AK61" s="210">
        <f t="shared" ref="AK61:AK63" si="69">U61/Q61</f>
        <v>4.9999999999999996E-2</v>
      </c>
    </row>
    <row r="62" spans="1:37" s="100" customFormat="1" x14ac:dyDescent="0.35">
      <c r="A62" s="100" t="s">
        <v>208</v>
      </c>
      <c r="B62" s="24" t="s">
        <v>103</v>
      </c>
      <c r="C62" s="24" t="s">
        <v>243</v>
      </c>
      <c r="D62" s="24" t="s">
        <v>69</v>
      </c>
      <c r="E62" s="151">
        <v>2</v>
      </c>
      <c r="F62" s="181"/>
      <c r="G62" s="100">
        <v>150</v>
      </c>
      <c r="H62" s="102">
        <f>G62/5</f>
        <v>30</v>
      </c>
      <c r="I62" s="154">
        <v>6</v>
      </c>
      <c r="J62" s="155">
        <v>30</v>
      </c>
      <c r="K62" s="155">
        <v>2</v>
      </c>
      <c r="L62" s="155">
        <v>0.2</v>
      </c>
      <c r="M62" s="155">
        <v>3</v>
      </c>
      <c r="N62" s="155">
        <v>3</v>
      </c>
      <c r="O62" s="155">
        <v>2</v>
      </c>
      <c r="P62" s="115">
        <f t="shared" si="62"/>
        <v>0.18</v>
      </c>
      <c r="Q62" s="116">
        <f t="shared" ref="Q62:R63" si="70">$H62*J62/100</f>
        <v>9</v>
      </c>
      <c r="R62" s="116">
        <f t="shared" si="70"/>
        <v>0.6</v>
      </c>
      <c r="S62" s="116">
        <f t="shared" si="61"/>
        <v>0.06</v>
      </c>
      <c r="T62" s="116">
        <f t="shared" si="61"/>
        <v>0.9</v>
      </c>
      <c r="U62" s="116">
        <f t="shared" si="61"/>
        <v>0.9</v>
      </c>
      <c r="V62" s="117">
        <f t="shared" si="61"/>
        <v>0.6</v>
      </c>
      <c r="W62" s="103">
        <f>P62/$P$66</f>
        <v>0.13031806295231227</v>
      </c>
      <c r="X62" s="103">
        <f t="shared" si="63"/>
        <v>1.8854485272552055E-2</v>
      </c>
      <c r="Y62" s="103">
        <f t="shared" si="64"/>
        <v>9.3399750933997508E-2</v>
      </c>
      <c r="Z62" s="103">
        <f t="shared" si="65"/>
        <v>1.2508391045659795E-3</v>
      </c>
      <c r="AA62" s="103">
        <f t="shared" ref="AA62:AA63" si="71">T62/$T$66</f>
        <v>0.32644178454842226</v>
      </c>
      <c r="AB62" s="103">
        <f t="shared" ref="AB62:AB63" si="72">U62/$U$66</f>
        <v>0.29597474348855568</v>
      </c>
      <c r="AC62" s="110">
        <f t="shared" ref="AC62:AC63" si="73">V62/$V$66</f>
        <v>0.14485755673587641</v>
      </c>
      <c r="AD62" s="121" t="s">
        <v>162</v>
      </c>
      <c r="AE62" s="100" t="s">
        <v>72</v>
      </c>
      <c r="AH62" s="209">
        <f t="shared" si="66"/>
        <v>50</v>
      </c>
      <c r="AI62" s="204">
        <f t="shared" si="67"/>
        <v>3.3333333333333335</v>
      </c>
      <c r="AJ62" s="204">
        <f t="shared" si="68"/>
        <v>6.6666666666666666E-2</v>
      </c>
      <c r="AK62" s="210">
        <f t="shared" si="69"/>
        <v>0.1</v>
      </c>
    </row>
    <row r="63" spans="1:37" s="100" customFormat="1" ht="15" thickBot="1" x14ac:dyDescent="0.4">
      <c r="A63" s="106" t="s">
        <v>168</v>
      </c>
      <c r="B63" s="54" t="s">
        <v>105</v>
      </c>
      <c r="C63" s="54" t="s">
        <v>243</v>
      </c>
      <c r="D63" s="54" t="s">
        <v>248</v>
      </c>
      <c r="E63" s="106">
        <v>2</v>
      </c>
      <c r="F63" s="182"/>
      <c r="G63" s="106">
        <v>300</v>
      </c>
      <c r="H63" s="107">
        <f>G63/5</f>
        <v>60</v>
      </c>
      <c r="I63" s="156">
        <f>P55*10</f>
        <v>12.5206</v>
      </c>
      <c r="J63" s="160">
        <f t="shared" ref="J63:O63" si="74">Q55</f>
        <v>731.40000000000009</v>
      </c>
      <c r="K63" s="160">
        <f t="shared" si="74"/>
        <v>5.79</v>
      </c>
      <c r="L63" s="160">
        <f t="shared" si="74"/>
        <v>79.263000000000005</v>
      </c>
      <c r="M63" s="160">
        <f t="shared" si="74"/>
        <v>0.34499999999999997</v>
      </c>
      <c r="N63" s="160">
        <f t="shared" si="74"/>
        <v>0.56800000000000006</v>
      </c>
      <c r="O63" s="160">
        <f t="shared" si="74"/>
        <v>2.0699999999999998</v>
      </c>
      <c r="P63" s="118">
        <f t="shared" si="62"/>
        <v>0.75123600000000001</v>
      </c>
      <c r="Q63" s="107">
        <f t="shared" si="70"/>
        <v>438.84000000000009</v>
      </c>
      <c r="R63" s="107">
        <f t="shared" si="70"/>
        <v>3.4739999999999998</v>
      </c>
      <c r="S63" s="107">
        <f t="shared" si="61"/>
        <v>47.557800000000007</v>
      </c>
      <c r="T63" s="107">
        <f t="shared" si="61"/>
        <v>0.20699999999999999</v>
      </c>
      <c r="U63" s="107">
        <f t="shared" si="61"/>
        <v>0.34080000000000005</v>
      </c>
      <c r="V63" s="119">
        <f t="shared" si="61"/>
        <v>1.242</v>
      </c>
      <c r="W63" s="146">
        <f>P63/$P$66</f>
        <v>0.54388677966690713</v>
      </c>
      <c r="X63" s="108">
        <f t="shared" si="63"/>
        <v>0.91934470188963846</v>
      </c>
      <c r="Y63" s="108">
        <f t="shared" si="64"/>
        <v>0.54078455790784563</v>
      </c>
      <c r="Z63" s="108">
        <f t="shared" si="65"/>
        <v>0.9914525994521326</v>
      </c>
      <c r="AA63" s="108">
        <f t="shared" si="71"/>
        <v>7.5081610446137106E-2</v>
      </c>
      <c r="AB63" s="108">
        <f t="shared" si="72"/>
        <v>0.11207576953433308</v>
      </c>
      <c r="AC63" s="111">
        <f t="shared" si="73"/>
        <v>0.29985514244326417</v>
      </c>
      <c r="AD63" s="122" t="s">
        <v>254</v>
      </c>
      <c r="AE63" s="106" t="s">
        <v>195</v>
      </c>
      <c r="AF63" s="106" t="s">
        <v>255</v>
      </c>
      <c r="AG63" s="106"/>
      <c r="AH63" s="213">
        <f t="shared" si="66"/>
        <v>584.15730875517158</v>
      </c>
      <c r="AI63" s="214">
        <f t="shared" si="67"/>
        <v>4.624379023369487</v>
      </c>
      <c r="AJ63" s="214">
        <f t="shared" si="68"/>
        <v>7.9163248564397028E-3</v>
      </c>
      <c r="AK63" s="215">
        <f t="shared" si="69"/>
        <v>7.765928356576428E-4</v>
      </c>
    </row>
    <row r="64" spans="1:37" s="100" customFormat="1" ht="15" thickTop="1" x14ac:dyDescent="0.35">
      <c r="A64" s="53"/>
      <c r="B64" s="97"/>
      <c r="C64" s="97"/>
      <c r="D64" s="97"/>
      <c r="E64" s="151"/>
    </row>
    <row r="65" spans="1:37" s="100" customFormat="1" x14ac:dyDescent="0.35">
      <c r="B65" s="97"/>
      <c r="C65" s="97"/>
      <c r="D65" s="97"/>
      <c r="E65" s="151"/>
      <c r="H65" s="176" t="s">
        <v>237</v>
      </c>
      <c r="P65" s="163" t="s">
        <v>7</v>
      </c>
      <c r="Q65" s="164" t="s">
        <v>9</v>
      </c>
      <c r="R65" s="164" t="s">
        <v>55</v>
      </c>
      <c r="S65" s="164" t="s">
        <v>56</v>
      </c>
      <c r="T65" s="164" t="s">
        <v>57</v>
      </c>
      <c r="U65" s="164" t="s">
        <v>58</v>
      </c>
      <c r="V65" s="164" t="s">
        <v>59</v>
      </c>
      <c r="AH65" s="176" t="s">
        <v>256</v>
      </c>
      <c r="AI65" s="176" t="s">
        <v>259</v>
      </c>
      <c r="AJ65" s="176" t="s">
        <v>257</v>
      </c>
      <c r="AK65" s="176" t="s">
        <v>258</v>
      </c>
    </row>
    <row r="66" spans="1:37" s="106" customFormat="1" ht="15" thickBot="1" x14ac:dyDescent="0.4">
      <c r="A66" s="3"/>
      <c r="B66" s="97"/>
      <c r="C66" s="97"/>
      <c r="D66" s="97"/>
      <c r="E66" s="151"/>
      <c r="F66" s="100"/>
      <c r="G66" s="100"/>
      <c r="H66" s="177">
        <f>SUM(H60:H63)</f>
        <v>190</v>
      </c>
      <c r="I66" s="100"/>
      <c r="J66" s="100"/>
      <c r="K66" s="100"/>
      <c r="L66" s="100"/>
      <c r="M66" s="100"/>
      <c r="N66" s="100"/>
      <c r="O66" s="100"/>
      <c r="P66" s="165">
        <f t="shared" ref="P66:V66" si="75">SUBTOTAL(9, P60:P63)</f>
        <v>1.3812359999999999</v>
      </c>
      <c r="Q66" s="166">
        <f t="shared" si="75"/>
        <v>477.34000000000009</v>
      </c>
      <c r="R66" s="166">
        <f t="shared" si="75"/>
        <v>6.4239999999999995</v>
      </c>
      <c r="S66" s="166">
        <f t="shared" si="75"/>
        <v>47.967800000000004</v>
      </c>
      <c r="T66" s="166">
        <f t="shared" si="75"/>
        <v>2.7569999999999997</v>
      </c>
      <c r="U66" s="166">
        <f t="shared" si="75"/>
        <v>3.0407999999999999</v>
      </c>
      <c r="V66" s="166">
        <f t="shared" si="75"/>
        <v>4.1419999999999995</v>
      </c>
      <c r="W66" s="100"/>
      <c r="X66" s="100"/>
      <c r="Y66" s="100"/>
      <c r="Z66" s="100"/>
      <c r="AA66" s="100"/>
      <c r="AB66" s="100"/>
      <c r="AC66" s="100"/>
      <c r="AD66" s="100"/>
      <c r="AE66" s="100"/>
      <c r="AF66" s="100"/>
      <c r="AG66" s="100"/>
      <c r="AH66" s="216">
        <f t="shared" ref="AH66" si="76">Q66/P66</f>
        <v>345.58902316475979</v>
      </c>
      <c r="AI66" s="217">
        <f t="shared" ref="AI66" si="77">R66/P66</f>
        <v>4.6509068689203001</v>
      </c>
      <c r="AJ66" s="217">
        <f t="shared" ref="AJ66" si="78">R66/Q66</f>
        <v>1.3457912598986044E-2</v>
      </c>
      <c r="AK66" s="217">
        <f t="shared" ref="AK66" si="79">U66/Q66</f>
        <v>6.3703020907529212E-3</v>
      </c>
    </row>
    <row r="67" spans="1:37" s="100" customFormat="1" ht="15" thickTop="1" x14ac:dyDescent="0.35">
      <c r="A67" s="3"/>
      <c r="B67" s="9"/>
      <c r="C67" s="9"/>
      <c r="D67" s="9"/>
      <c r="E67" s="15"/>
      <c r="F67"/>
      <c r="G67"/>
      <c r="H67"/>
      <c r="I67"/>
      <c r="J67"/>
      <c r="K67"/>
      <c r="L67"/>
      <c r="M67"/>
      <c r="N67"/>
      <c r="O67"/>
      <c r="P67"/>
      <c r="Q67"/>
      <c r="R67"/>
      <c r="S67"/>
      <c r="T67"/>
      <c r="U67"/>
      <c r="V67"/>
      <c r="W67"/>
      <c r="X67"/>
      <c r="Y67"/>
      <c r="Z67"/>
      <c r="AA67"/>
      <c r="AB67"/>
      <c r="AC67"/>
      <c r="AD67"/>
      <c r="AE67"/>
      <c r="AF67"/>
      <c r="AG67"/>
      <c r="AH67"/>
      <c r="AI67"/>
      <c r="AJ67"/>
      <c r="AK67"/>
    </row>
    <row r="68" spans="1:37" s="100" customFormat="1" ht="15" thickBot="1" x14ac:dyDescent="0.4">
      <c r="A68" s="3"/>
      <c r="B68" s="9"/>
      <c r="C68" s="9"/>
      <c r="D68" s="9"/>
      <c r="E68" s="15"/>
      <c r="F68"/>
      <c r="G68"/>
      <c r="H68"/>
      <c r="I68"/>
      <c r="J68"/>
      <c r="K68"/>
      <c r="L68"/>
      <c r="M68"/>
      <c r="N68"/>
      <c r="O68"/>
      <c r="P68"/>
      <c r="Q68"/>
      <c r="R68"/>
      <c r="S68"/>
      <c r="T68"/>
      <c r="U68"/>
      <c r="V68"/>
      <c r="W68"/>
      <c r="X68"/>
      <c r="Y68"/>
      <c r="Z68"/>
      <c r="AA68"/>
      <c r="AB68"/>
      <c r="AC68"/>
      <c r="AD68"/>
      <c r="AE68"/>
      <c r="AF68"/>
      <c r="AG68"/>
      <c r="AH68"/>
      <c r="AI68"/>
      <c r="AJ68"/>
      <c r="AK68"/>
    </row>
    <row r="69" spans="1:37" s="100" customFormat="1" x14ac:dyDescent="0.35">
      <c r="A69" s="135" t="s">
        <v>198</v>
      </c>
      <c r="B69" s="191"/>
      <c r="C69" s="191"/>
      <c r="D69" s="191"/>
      <c r="E69" s="23"/>
      <c r="F69" s="23"/>
      <c r="G69" s="187" t="s">
        <v>202</v>
      </c>
      <c r="H69" s="183" t="s">
        <v>54</v>
      </c>
      <c r="I69" s="236" t="s">
        <v>143</v>
      </c>
      <c r="J69" s="237"/>
      <c r="K69" s="237"/>
      <c r="L69" s="237"/>
      <c r="M69" s="237"/>
      <c r="N69" s="237"/>
      <c r="O69" s="238"/>
      <c r="P69" s="239" t="s">
        <v>142</v>
      </c>
      <c r="Q69" s="240"/>
      <c r="R69" s="240"/>
      <c r="S69" s="240"/>
      <c r="T69" s="240"/>
      <c r="U69" s="240"/>
      <c r="V69" s="241"/>
      <c r="W69" s="242" t="s">
        <v>134</v>
      </c>
      <c r="X69" s="243"/>
      <c r="Y69" s="243"/>
      <c r="Z69" s="243"/>
      <c r="AA69" s="243"/>
      <c r="AB69" s="243"/>
      <c r="AC69" s="244"/>
      <c r="AD69" s="23"/>
      <c r="AE69" s="23"/>
      <c r="AF69" s="21"/>
      <c r="AG69" s="22"/>
      <c r="AH69" s="245" t="s">
        <v>264</v>
      </c>
      <c r="AI69" s="246"/>
      <c r="AJ69" s="246"/>
      <c r="AK69" s="247"/>
    </row>
    <row r="70" spans="1:37" ht="15" thickBot="1" x14ac:dyDescent="0.4">
      <c r="A70" s="104" t="s">
        <v>53</v>
      </c>
      <c r="B70" s="192" t="s">
        <v>102</v>
      </c>
      <c r="C70" s="192" t="s">
        <v>126</v>
      </c>
      <c r="D70" s="192" t="s">
        <v>252</v>
      </c>
      <c r="E70" s="86" t="s">
        <v>69</v>
      </c>
      <c r="F70" s="86" t="s">
        <v>129</v>
      </c>
      <c r="G70" s="188" t="s">
        <v>144</v>
      </c>
      <c r="H70" s="180" t="s">
        <v>144</v>
      </c>
      <c r="I70" s="71" t="s">
        <v>7</v>
      </c>
      <c r="J70" s="72" t="s">
        <v>9</v>
      </c>
      <c r="K70" s="72" t="s">
        <v>55</v>
      </c>
      <c r="L70" s="72" t="s">
        <v>56</v>
      </c>
      <c r="M70" s="72" t="s">
        <v>57</v>
      </c>
      <c r="N70" s="72" t="s">
        <v>58</v>
      </c>
      <c r="O70" s="73" t="s">
        <v>59</v>
      </c>
      <c r="P70" s="33" t="s">
        <v>7</v>
      </c>
      <c r="Q70" s="34" t="s">
        <v>9</v>
      </c>
      <c r="R70" s="34" t="s">
        <v>55</v>
      </c>
      <c r="S70" s="34" t="s">
        <v>56</v>
      </c>
      <c r="T70" s="34" t="s">
        <v>57</v>
      </c>
      <c r="U70" s="34" t="s">
        <v>58</v>
      </c>
      <c r="V70" s="32" t="s">
        <v>59</v>
      </c>
      <c r="W70" s="72" t="s">
        <v>7</v>
      </c>
      <c r="X70" s="72" t="s">
        <v>9</v>
      </c>
      <c r="Y70" s="72" t="s">
        <v>55</v>
      </c>
      <c r="Z70" s="72" t="s">
        <v>56</v>
      </c>
      <c r="AA70" s="72" t="s">
        <v>57</v>
      </c>
      <c r="AB70" s="72" t="s">
        <v>58</v>
      </c>
      <c r="AC70" s="72" t="s">
        <v>59</v>
      </c>
      <c r="AD70" s="86" t="s">
        <v>65</v>
      </c>
      <c r="AE70" s="193" t="s">
        <v>174</v>
      </c>
      <c r="AF70" s="33" t="s">
        <v>60</v>
      </c>
      <c r="AG70" s="32" t="s">
        <v>61</v>
      </c>
      <c r="AH70" s="201" t="s">
        <v>256</v>
      </c>
      <c r="AI70" s="202" t="s">
        <v>259</v>
      </c>
      <c r="AJ70" s="203" t="s">
        <v>257</v>
      </c>
      <c r="AK70" s="205" t="s">
        <v>258</v>
      </c>
    </row>
    <row r="71" spans="1:37" x14ac:dyDescent="0.35">
      <c r="A71" s="100" t="s">
        <v>199</v>
      </c>
      <c r="B71" s="171" t="s">
        <v>103</v>
      </c>
      <c r="C71" s="171" t="s">
        <v>243</v>
      </c>
      <c r="D71" s="171" t="s">
        <v>77</v>
      </c>
      <c r="E71" s="151">
        <v>1</v>
      </c>
      <c r="F71" s="183"/>
      <c r="G71" s="147">
        <v>500</v>
      </c>
      <c r="H71" s="169">
        <f t="shared" ref="H71:H76" si="80">G71/5</f>
        <v>100</v>
      </c>
      <c r="I71" s="154">
        <v>5.4</v>
      </c>
      <c r="J71" s="155">
        <v>354</v>
      </c>
      <c r="K71" s="155">
        <v>14.1</v>
      </c>
      <c r="L71" s="155">
        <v>6</v>
      </c>
      <c r="M71" s="155">
        <v>52.3</v>
      </c>
      <c r="N71" s="155">
        <v>4.9000000000000004</v>
      </c>
      <c r="O71" s="155">
        <v>7</v>
      </c>
      <c r="P71" s="112">
        <f>$H71*I71/1000</f>
        <v>0.54</v>
      </c>
      <c r="Q71" s="113">
        <f t="shared" ref="Q71:V76" si="81">$H71*J71/100</f>
        <v>354</v>
      </c>
      <c r="R71" s="113">
        <f t="shared" si="81"/>
        <v>14.1</v>
      </c>
      <c r="S71" s="113">
        <f t="shared" si="81"/>
        <v>6</v>
      </c>
      <c r="T71" s="113">
        <f t="shared" si="81"/>
        <v>52.3</v>
      </c>
      <c r="U71" s="113">
        <f t="shared" si="81"/>
        <v>4.9000000000000004</v>
      </c>
      <c r="V71" s="114">
        <f t="shared" si="81"/>
        <v>7</v>
      </c>
      <c r="W71" s="103">
        <f>P71/$P$79</f>
        <v>0.30281279440132791</v>
      </c>
      <c r="X71" s="103">
        <f>Q71/$Q$79</f>
        <v>0.53600629883108231</v>
      </c>
      <c r="Y71" s="103">
        <f>R71/$R$79</f>
        <v>0.58848080133555924</v>
      </c>
      <c r="Z71" s="103">
        <f>S71/$S$79</f>
        <v>0.17595307917888561</v>
      </c>
      <c r="AA71" s="103">
        <f>T71/$T$79</f>
        <v>0.98940597805524022</v>
      </c>
      <c r="AB71" s="103">
        <f>U71/$U$79</f>
        <v>0.61219390304847587</v>
      </c>
      <c r="AC71" s="109">
        <f>V71/$V$79</f>
        <v>0.76419213973799127</v>
      </c>
      <c r="AD71" s="120" t="s">
        <v>162</v>
      </c>
      <c r="AE71" s="100" t="s">
        <v>73</v>
      </c>
      <c r="AF71" s="100" t="s">
        <v>34</v>
      </c>
      <c r="AG71" s="47" t="s">
        <v>203</v>
      </c>
      <c r="AH71" s="206">
        <f>Q71/P71</f>
        <v>655.55555555555554</v>
      </c>
      <c r="AI71" s="207">
        <f>R71/P71</f>
        <v>26.111111111111107</v>
      </c>
      <c r="AJ71" s="207">
        <f>R71/Q71</f>
        <v>3.9830508474576268E-2</v>
      </c>
      <c r="AK71" s="208">
        <f>U71/Q71</f>
        <v>1.3841807909604521E-2</v>
      </c>
    </row>
    <row r="72" spans="1:37" s="100" customFormat="1" x14ac:dyDescent="0.35">
      <c r="A72" s="53" t="s">
        <v>200</v>
      </c>
      <c r="B72" s="24" t="s">
        <v>105</v>
      </c>
      <c r="C72" s="24" t="s">
        <v>243</v>
      </c>
      <c r="D72" s="24" t="s">
        <v>71</v>
      </c>
      <c r="E72" s="151">
        <v>3</v>
      </c>
      <c r="F72" s="181"/>
      <c r="G72" s="147">
        <v>500</v>
      </c>
      <c r="H72" s="169">
        <f t="shared" si="80"/>
        <v>100</v>
      </c>
      <c r="I72" s="154">
        <v>3.4</v>
      </c>
      <c r="J72" s="155">
        <v>17</v>
      </c>
      <c r="K72" s="155">
        <v>1.3</v>
      </c>
      <c r="L72" s="155">
        <v>0.3</v>
      </c>
      <c r="M72" s="155">
        <v>0.1</v>
      </c>
      <c r="N72" s="155">
        <v>2</v>
      </c>
      <c r="O72" s="155">
        <v>1</v>
      </c>
      <c r="P72" s="115">
        <f t="shared" ref="P72:P76" si="82">$H72*I72/1000</f>
        <v>0.34</v>
      </c>
      <c r="Q72" s="116">
        <f t="shared" si="81"/>
        <v>17</v>
      </c>
      <c r="R72" s="116">
        <f t="shared" si="81"/>
        <v>1.3</v>
      </c>
      <c r="S72" s="116">
        <f t="shared" si="81"/>
        <v>0.3</v>
      </c>
      <c r="T72" s="116">
        <f t="shared" si="81"/>
        <v>0.1</v>
      </c>
      <c r="U72" s="116">
        <f t="shared" si="81"/>
        <v>2</v>
      </c>
      <c r="V72" s="117">
        <f t="shared" si="81"/>
        <v>1</v>
      </c>
      <c r="W72" s="103">
        <f t="shared" ref="W72:W76" si="83">P72/$P$79</f>
        <v>0.19065990758602128</v>
      </c>
      <c r="X72" s="103">
        <f t="shared" ref="X72:X76" si="84">Q72/$Q$79</f>
        <v>2.5740415480588696E-2</v>
      </c>
      <c r="Y72" s="103">
        <f t="shared" ref="Y72:Y76" si="85">R72/$R$79</f>
        <v>5.4257095158597661E-2</v>
      </c>
      <c r="Z72" s="103">
        <f t="shared" ref="Z72:Z76" si="86">S72/$S$79</f>
        <v>8.7976539589442806E-3</v>
      </c>
      <c r="AA72" s="103">
        <f t="shared" ref="AA72:AA76" si="87">T72/$T$79</f>
        <v>1.8917896329928112E-3</v>
      </c>
      <c r="AB72" s="103">
        <f t="shared" ref="AB72:AB76" si="88">U72/$U$79</f>
        <v>0.24987506246876562</v>
      </c>
      <c r="AC72" s="110">
        <f>V72/$V$79</f>
        <v>0.1091703056768559</v>
      </c>
      <c r="AD72" s="121" t="s">
        <v>162</v>
      </c>
      <c r="AE72" s="100" t="s">
        <v>73</v>
      </c>
      <c r="AF72" s="100" t="s">
        <v>97</v>
      </c>
      <c r="AG72" s="47" t="s">
        <v>205</v>
      </c>
      <c r="AH72" s="209">
        <f t="shared" ref="AH72:AH75" si="89">Q72/P72</f>
        <v>49.999999999999993</v>
      </c>
      <c r="AI72" s="204">
        <f t="shared" ref="AI72:AI75" si="90">R72/P72</f>
        <v>3.8235294117647056</v>
      </c>
      <c r="AJ72" s="204">
        <f t="shared" ref="AJ72:AJ75" si="91">R72/Q72</f>
        <v>7.6470588235294124E-2</v>
      </c>
      <c r="AK72" s="210">
        <f t="shared" ref="AK72:AK75" si="92">U72/Q72</f>
        <v>0.11764705882352941</v>
      </c>
    </row>
    <row r="73" spans="1:37" s="105" customFormat="1" ht="15" thickBot="1" x14ac:dyDescent="0.4">
      <c r="A73" s="100" t="s">
        <v>185</v>
      </c>
      <c r="B73" s="24" t="s">
        <v>105</v>
      </c>
      <c r="C73" s="24" t="s">
        <v>243</v>
      </c>
      <c r="D73" s="24" t="s">
        <v>253</v>
      </c>
      <c r="E73" s="151">
        <v>3</v>
      </c>
      <c r="F73" s="181"/>
      <c r="G73" s="147">
        <v>80</v>
      </c>
      <c r="H73" s="169">
        <f t="shared" si="80"/>
        <v>16</v>
      </c>
      <c r="I73" s="154">
        <v>13.4</v>
      </c>
      <c r="J73" s="155">
        <v>884</v>
      </c>
      <c r="K73" s="155">
        <v>0</v>
      </c>
      <c r="L73" s="155">
        <v>100</v>
      </c>
      <c r="M73" s="155">
        <v>0</v>
      </c>
      <c r="N73" s="155">
        <v>0</v>
      </c>
      <c r="O73" s="155">
        <v>0</v>
      </c>
      <c r="P73" s="115">
        <f t="shared" si="82"/>
        <v>0.21440000000000001</v>
      </c>
      <c r="Q73" s="116">
        <f t="shared" si="81"/>
        <v>141.44</v>
      </c>
      <c r="R73" s="116">
        <f t="shared" si="81"/>
        <v>0</v>
      </c>
      <c r="S73" s="116">
        <f t="shared" si="81"/>
        <v>16</v>
      </c>
      <c r="T73" s="116">
        <f t="shared" si="81"/>
        <v>0</v>
      </c>
      <c r="U73" s="116">
        <f t="shared" si="81"/>
        <v>0</v>
      </c>
      <c r="V73" s="117">
        <f t="shared" si="81"/>
        <v>0</v>
      </c>
      <c r="W73" s="103">
        <f t="shared" si="83"/>
        <v>0.12022789466600871</v>
      </c>
      <c r="X73" s="103">
        <f t="shared" si="84"/>
        <v>0.21416025679849796</v>
      </c>
      <c r="Y73" s="103">
        <f t="shared" si="85"/>
        <v>0</v>
      </c>
      <c r="Z73" s="103">
        <f t="shared" si="86"/>
        <v>0.46920821114369499</v>
      </c>
      <c r="AA73" s="103">
        <f t="shared" si="87"/>
        <v>0</v>
      </c>
      <c r="AB73" s="103">
        <f t="shared" si="88"/>
        <v>0</v>
      </c>
      <c r="AC73" s="110">
        <f t="shared" ref="AC73:AC76" si="93">V73/$V$79</f>
        <v>0</v>
      </c>
      <c r="AD73" s="121" t="s">
        <v>162</v>
      </c>
      <c r="AE73" s="100" t="s">
        <v>72</v>
      </c>
      <c r="AF73" s="100" t="s">
        <v>207</v>
      </c>
      <c r="AG73" s="100"/>
      <c r="AH73" s="209">
        <f t="shared" si="89"/>
        <v>659.70149253731336</v>
      </c>
      <c r="AI73" s="204">
        <f t="shared" si="90"/>
        <v>0</v>
      </c>
      <c r="AJ73" s="204">
        <f t="shared" si="91"/>
        <v>0</v>
      </c>
      <c r="AK73" s="210">
        <f t="shared" si="92"/>
        <v>0</v>
      </c>
    </row>
    <row r="74" spans="1:37" s="100" customFormat="1" x14ac:dyDescent="0.35">
      <c r="A74" s="53" t="s">
        <v>186</v>
      </c>
      <c r="B74" s="24" t="s">
        <v>105</v>
      </c>
      <c r="C74" s="24" t="s">
        <v>244</v>
      </c>
      <c r="D74" s="24" t="s">
        <v>71</v>
      </c>
      <c r="E74" s="151">
        <v>2</v>
      </c>
      <c r="F74" s="181"/>
      <c r="G74" s="147">
        <v>20</v>
      </c>
      <c r="H74" s="169">
        <f t="shared" si="80"/>
        <v>4</v>
      </c>
      <c r="I74" s="154">
        <v>12.72</v>
      </c>
      <c r="J74" s="155">
        <v>670</v>
      </c>
      <c r="K74" s="155">
        <v>25</v>
      </c>
      <c r="L74" s="155">
        <v>62</v>
      </c>
      <c r="M74" s="155">
        <v>1.5</v>
      </c>
      <c r="N74" s="155">
        <v>1.6</v>
      </c>
      <c r="O74" s="155">
        <v>9</v>
      </c>
      <c r="P74" s="115">
        <f t="shared" si="82"/>
        <v>5.0880000000000002E-2</v>
      </c>
      <c r="Q74" s="116">
        <f t="shared" si="81"/>
        <v>26.8</v>
      </c>
      <c r="R74" s="116">
        <f t="shared" si="81"/>
        <v>1</v>
      </c>
      <c r="S74" s="116">
        <f t="shared" si="81"/>
        <v>2.48</v>
      </c>
      <c r="T74" s="116">
        <f t="shared" si="81"/>
        <v>0.06</v>
      </c>
      <c r="U74" s="116">
        <f t="shared" si="81"/>
        <v>6.4000000000000001E-2</v>
      </c>
      <c r="V74" s="117">
        <f t="shared" si="81"/>
        <v>0.36</v>
      </c>
      <c r="W74" s="103">
        <f t="shared" si="83"/>
        <v>2.8531694405814007E-2</v>
      </c>
      <c r="X74" s="103">
        <f t="shared" si="84"/>
        <v>4.0579007934104537E-2</v>
      </c>
      <c r="Y74" s="103">
        <f t="shared" si="85"/>
        <v>4.1736227045075125E-2</v>
      </c>
      <c r="Z74" s="103">
        <f t="shared" si="86"/>
        <v>7.2727272727272724E-2</v>
      </c>
      <c r="AA74" s="103">
        <f t="shared" si="87"/>
        <v>1.1350737797956867E-3</v>
      </c>
      <c r="AB74" s="103">
        <f t="shared" si="88"/>
        <v>7.9960019990005012E-3</v>
      </c>
      <c r="AC74" s="110">
        <f t="shared" si="93"/>
        <v>3.9301310043668117E-2</v>
      </c>
      <c r="AD74" s="121" t="s">
        <v>254</v>
      </c>
      <c r="AE74" s="100" t="s">
        <v>73</v>
      </c>
      <c r="AF74" s="100" t="s">
        <v>97</v>
      </c>
      <c r="AG74" s="47" t="s">
        <v>187</v>
      </c>
      <c r="AH74" s="209">
        <f t="shared" si="89"/>
        <v>526.72955974842762</v>
      </c>
      <c r="AI74" s="204">
        <f t="shared" si="90"/>
        <v>19.654088050314463</v>
      </c>
      <c r="AJ74" s="204">
        <f t="shared" si="91"/>
        <v>3.7313432835820892E-2</v>
      </c>
      <c r="AK74" s="210">
        <f t="shared" si="92"/>
        <v>2.3880597014925373E-3</v>
      </c>
    </row>
    <row r="75" spans="1:37" s="100" customFormat="1" x14ac:dyDescent="0.35">
      <c r="A75" s="100" t="s">
        <v>173</v>
      </c>
      <c r="B75" s="24" t="s">
        <v>103</v>
      </c>
      <c r="C75" s="24" t="s">
        <v>244</v>
      </c>
      <c r="D75" s="24" t="s">
        <v>70</v>
      </c>
      <c r="E75" s="151">
        <v>3</v>
      </c>
      <c r="F75" s="181"/>
      <c r="G75" s="147">
        <v>200</v>
      </c>
      <c r="H75" s="169">
        <f t="shared" si="80"/>
        <v>40</v>
      </c>
      <c r="I75" s="154">
        <v>4</v>
      </c>
      <c r="J75" s="155">
        <v>25</v>
      </c>
      <c r="K75" s="155">
        <v>1.9</v>
      </c>
      <c r="L75" s="155">
        <v>0.3</v>
      </c>
      <c r="M75" s="155">
        <v>1</v>
      </c>
      <c r="N75" s="155">
        <v>1.9</v>
      </c>
      <c r="O75" s="155">
        <v>2</v>
      </c>
      <c r="P75" s="115">
        <f t="shared" si="82"/>
        <v>0.16</v>
      </c>
      <c r="Q75" s="116">
        <f t="shared" si="81"/>
        <v>10</v>
      </c>
      <c r="R75" s="116">
        <f t="shared" si="81"/>
        <v>0.76</v>
      </c>
      <c r="S75" s="116">
        <f t="shared" si="81"/>
        <v>0.12</v>
      </c>
      <c r="T75" s="116">
        <f t="shared" si="81"/>
        <v>0.4</v>
      </c>
      <c r="U75" s="116">
        <f t="shared" si="81"/>
        <v>0.76</v>
      </c>
      <c r="V75" s="117">
        <f t="shared" si="81"/>
        <v>0.8</v>
      </c>
      <c r="W75" s="103">
        <f t="shared" si="83"/>
        <v>8.9722309452245311E-2</v>
      </c>
      <c r="X75" s="103">
        <f t="shared" si="84"/>
        <v>1.5141420870934527E-2</v>
      </c>
      <c r="Y75" s="103">
        <f t="shared" si="85"/>
        <v>3.1719532554257093E-2</v>
      </c>
      <c r="Z75" s="103">
        <f t="shared" si="86"/>
        <v>3.5190615835777122E-3</v>
      </c>
      <c r="AA75" s="103">
        <f t="shared" si="87"/>
        <v>7.5671585319712449E-3</v>
      </c>
      <c r="AB75" s="103">
        <f t="shared" si="88"/>
        <v>9.4952523738130942E-2</v>
      </c>
      <c r="AC75" s="110">
        <f t="shared" si="93"/>
        <v>8.7336244541484725E-2</v>
      </c>
      <c r="AD75" s="121" t="s">
        <v>162</v>
      </c>
      <c r="AE75" s="53" t="s">
        <v>72</v>
      </c>
      <c r="AH75" s="209">
        <f t="shared" si="89"/>
        <v>62.5</v>
      </c>
      <c r="AI75" s="204">
        <f t="shared" si="90"/>
        <v>4.75</v>
      </c>
      <c r="AJ75" s="204">
        <f t="shared" si="91"/>
        <v>7.5999999999999998E-2</v>
      </c>
      <c r="AK75" s="210">
        <f t="shared" si="92"/>
        <v>7.5999999999999998E-2</v>
      </c>
    </row>
    <row r="76" spans="1:37" s="100" customFormat="1" ht="15" thickBot="1" x14ac:dyDescent="0.4">
      <c r="A76" s="106" t="s">
        <v>201</v>
      </c>
      <c r="B76" s="54" t="s">
        <v>233</v>
      </c>
      <c r="C76" s="54" t="s">
        <v>244</v>
      </c>
      <c r="D76" s="54" t="s">
        <v>71</v>
      </c>
      <c r="E76" s="106">
        <v>1</v>
      </c>
      <c r="F76" s="182"/>
      <c r="G76" s="148">
        <v>200</v>
      </c>
      <c r="H76" s="170">
        <f t="shared" si="80"/>
        <v>40</v>
      </c>
      <c r="I76" s="156">
        <v>11.95</v>
      </c>
      <c r="J76" s="160">
        <v>278</v>
      </c>
      <c r="K76" s="160">
        <v>17</v>
      </c>
      <c r="L76" s="160">
        <v>23</v>
      </c>
      <c r="M76" s="160">
        <v>0</v>
      </c>
      <c r="N76" s="160">
        <v>0.7</v>
      </c>
      <c r="O76" s="160">
        <v>0</v>
      </c>
      <c r="P76" s="118">
        <f t="shared" si="82"/>
        <v>0.47799999999999998</v>
      </c>
      <c r="Q76" s="107">
        <f t="shared" si="81"/>
        <v>111.2</v>
      </c>
      <c r="R76" s="107">
        <f t="shared" si="81"/>
        <v>6.8</v>
      </c>
      <c r="S76" s="107">
        <f t="shared" si="81"/>
        <v>9.1999999999999993</v>
      </c>
      <c r="T76" s="107">
        <f t="shared" si="81"/>
        <v>0</v>
      </c>
      <c r="U76" s="107">
        <f t="shared" si="81"/>
        <v>0.28000000000000003</v>
      </c>
      <c r="V76" s="119">
        <f t="shared" si="81"/>
        <v>0</v>
      </c>
      <c r="W76" s="146">
        <f t="shared" si="83"/>
        <v>0.2680453994885828</v>
      </c>
      <c r="X76" s="108">
        <f t="shared" si="84"/>
        <v>0.16837260008479193</v>
      </c>
      <c r="Y76" s="108">
        <f t="shared" si="85"/>
        <v>0.28380634390651083</v>
      </c>
      <c r="Z76" s="108">
        <f t="shared" si="86"/>
        <v>0.26979472140762462</v>
      </c>
      <c r="AA76" s="108">
        <f t="shared" si="87"/>
        <v>0</v>
      </c>
      <c r="AB76" s="108">
        <f t="shared" si="88"/>
        <v>3.4982508745627194E-2</v>
      </c>
      <c r="AC76" s="111">
        <f t="shared" si="93"/>
        <v>0</v>
      </c>
      <c r="AD76" s="122" t="s">
        <v>162</v>
      </c>
      <c r="AE76" s="106" t="s">
        <v>73</v>
      </c>
      <c r="AF76" s="106" t="s">
        <v>97</v>
      </c>
      <c r="AG76" s="141" t="s">
        <v>206</v>
      </c>
      <c r="AH76" s="213">
        <f>Q76/P76</f>
        <v>232.63598326359835</v>
      </c>
      <c r="AI76" s="214">
        <f>Y76/W76</f>
        <v>1.0587995333924742</v>
      </c>
      <c r="AJ76" s="214">
        <f>Y76/X76</f>
        <v>1.6855850878562593</v>
      </c>
      <c r="AK76" s="215">
        <f>AB76/X76</f>
        <v>0.20776841794929882</v>
      </c>
    </row>
    <row r="77" spans="1:37" s="100" customFormat="1" ht="15" thickTop="1" x14ac:dyDescent="0.35">
      <c r="A77" s="53"/>
      <c r="B77" s="97"/>
      <c r="C77" s="97"/>
      <c r="D77" s="97"/>
      <c r="E77" s="151"/>
    </row>
    <row r="78" spans="1:37" s="100" customFormat="1" x14ac:dyDescent="0.35">
      <c r="B78" s="97"/>
      <c r="C78" s="97"/>
      <c r="D78" s="97"/>
      <c r="E78" s="151"/>
      <c r="H78" s="176" t="s">
        <v>237</v>
      </c>
      <c r="P78" s="163" t="s">
        <v>7</v>
      </c>
      <c r="Q78" s="164" t="s">
        <v>9</v>
      </c>
      <c r="R78" s="164" t="s">
        <v>55</v>
      </c>
      <c r="S78" s="164" t="s">
        <v>56</v>
      </c>
      <c r="T78" s="164" t="s">
        <v>57</v>
      </c>
      <c r="U78" s="164" t="s">
        <v>58</v>
      </c>
      <c r="V78" s="164" t="s">
        <v>59</v>
      </c>
      <c r="AH78" s="176" t="s">
        <v>256</v>
      </c>
      <c r="AI78" s="176" t="s">
        <v>259</v>
      </c>
      <c r="AJ78" s="176" t="s">
        <v>257</v>
      </c>
      <c r="AK78" s="176" t="s">
        <v>258</v>
      </c>
    </row>
    <row r="79" spans="1:37" s="100" customFormat="1" x14ac:dyDescent="0.35">
      <c r="A79" s="3"/>
      <c r="B79" s="97"/>
      <c r="C79" s="97"/>
      <c r="D79" s="97"/>
      <c r="E79" s="151"/>
      <c r="H79" s="177">
        <f>SUM(H71:H76)</f>
        <v>300</v>
      </c>
      <c r="P79" s="165">
        <f t="shared" ref="P79:V79" si="94">SUBTOTAL(9, P71:P76)</f>
        <v>1.78328</v>
      </c>
      <c r="Q79" s="166">
        <f t="shared" si="94"/>
        <v>660.44</v>
      </c>
      <c r="R79" s="166">
        <f t="shared" si="94"/>
        <v>23.96</v>
      </c>
      <c r="S79" s="166">
        <f t="shared" si="94"/>
        <v>34.1</v>
      </c>
      <c r="T79" s="166">
        <f t="shared" si="94"/>
        <v>52.86</v>
      </c>
      <c r="U79" s="166">
        <f t="shared" si="94"/>
        <v>8.0039999999999996</v>
      </c>
      <c r="V79" s="166">
        <f t="shared" si="94"/>
        <v>9.16</v>
      </c>
      <c r="AH79" s="216">
        <f t="shared" ref="AH79" si="95">Q79/P79</f>
        <v>370.35126284150556</v>
      </c>
      <c r="AI79" s="217">
        <f t="shared" ref="AI79" si="96">R79/P79</f>
        <v>13.435915840473735</v>
      </c>
      <c r="AJ79" s="217">
        <f t="shared" ref="AJ79" si="97">R79/Q79</f>
        <v>3.6278844406759131E-2</v>
      </c>
      <c r="AK79" s="217">
        <f t="shared" ref="AK79" si="98">U79/Q79</f>
        <v>1.2119193265095994E-2</v>
      </c>
    </row>
    <row r="80" spans="1:37" s="100" customFormat="1" x14ac:dyDescent="0.35">
      <c r="A80" s="3"/>
      <c r="B80" s="9"/>
      <c r="C80" s="9"/>
      <c r="D80" s="9"/>
      <c r="E80" s="15"/>
      <c r="F80"/>
      <c r="G80"/>
      <c r="H80"/>
      <c r="I80"/>
      <c r="J80"/>
      <c r="K80"/>
      <c r="L80"/>
      <c r="M80"/>
      <c r="N80"/>
      <c r="O80"/>
      <c r="P80"/>
      <c r="Q80"/>
      <c r="R80"/>
      <c r="S80"/>
      <c r="T80"/>
      <c r="U80"/>
      <c r="V80"/>
      <c r="W80"/>
      <c r="X80"/>
      <c r="Y80"/>
      <c r="Z80"/>
      <c r="AA80"/>
      <c r="AB80"/>
      <c r="AC80"/>
      <c r="AD80"/>
      <c r="AE80"/>
      <c r="AF80"/>
      <c r="AG80"/>
      <c r="AH80"/>
      <c r="AI80"/>
      <c r="AJ80"/>
      <c r="AK80"/>
    </row>
    <row r="81" spans="1:38" s="100" customFormat="1" ht="15" thickBot="1" x14ac:dyDescent="0.4">
      <c r="A81" s="3"/>
      <c r="B81" s="9"/>
      <c r="C81" s="9"/>
      <c r="D81" s="9"/>
      <c r="E81" s="15"/>
      <c r="F81"/>
      <c r="G81"/>
      <c r="H81"/>
      <c r="I81"/>
      <c r="J81"/>
      <c r="K81"/>
      <c r="L81"/>
      <c r="M81"/>
      <c r="N81"/>
      <c r="O81"/>
      <c r="P81"/>
      <c r="Q81"/>
      <c r="R81"/>
      <c r="S81"/>
      <c r="T81"/>
      <c r="U81"/>
      <c r="V81"/>
      <c r="W81"/>
      <c r="X81"/>
      <c r="Y81"/>
      <c r="Z81"/>
      <c r="AA81"/>
      <c r="AB81"/>
      <c r="AC81"/>
      <c r="AD81"/>
      <c r="AE81"/>
      <c r="AF81"/>
      <c r="AG81"/>
      <c r="AH81"/>
      <c r="AI81"/>
      <c r="AJ81"/>
      <c r="AK81"/>
    </row>
    <row r="82" spans="1:38" s="106" customFormat="1" ht="15" thickBot="1" x14ac:dyDescent="0.4">
      <c r="A82" s="135" t="s">
        <v>228</v>
      </c>
      <c r="B82" s="191"/>
      <c r="C82" s="191"/>
      <c r="D82" s="191"/>
      <c r="E82" s="23"/>
      <c r="F82" s="23"/>
      <c r="G82" s="187" t="s">
        <v>202</v>
      </c>
      <c r="H82" s="183" t="s">
        <v>54</v>
      </c>
      <c r="I82" s="236" t="s">
        <v>143</v>
      </c>
      <c r="J82" s="237"/>
      <c r="K82" s="237"/>
      <c r="L82" s="237"/>
      <c r="M82" s="237"/>
      <c r="N82" s="237"/>
      <c r="O82" s="238"/>
      <c r="P82" s="239" t="s">
        <v>142</v>
      </c>
      <c r="Q82" s="240"/>
      <c r="R82" s="240"/>
      <c r="S82" s="240"/>
      <c r="T82" s="240"/>
      <c r="U82" s="240"/>
      <c r="V82" s="241"/>
      <c r="W82" s="242" t="s">
        <v>134</v>
      </c>
      <c r="X82" s="243"/>
      <c r="Y82" s="243"/>
      <c r="Z82" s="243"/>
      <c r="AA82" s="243"/>
      <c r="AB82" s="243"/>
      <c r="AC82" s="244"/>
      <c r="AD82" s="23"/>
      <c r="AE82" s="23"/>
      <c r="AF82" s="21"/>
      <c r="AG82" s="22"/>
      <c r="AH82" s="245" t="s">
        <v>264</v>
      </c>
      <c r="AI82" s="246"/>
      <c r="AJ82" s="246"/>
      <c r="AK82" s="247"/>
    </row>
    <row r="83" spans="1:38" s="100" customFormat="1" ht="15.5" thickTop="1" thickBot="1" x14ac:dyDescent="0.4">
      <c r="A83" s="104" t="s">
        <v>53</v>
      </c>
      <c r="B83" s="192" t="s">
        <v>102</v>
      </c>
      <c r="C83" s="192" t="s">
        <v>126</v>
      </c>
      <c r="D83" s="192" t="s">
        <v>252</v>
      </c>
      <c r="E83" s="86" t="s">
        <v>69</v>
      </c>
      <c r="F83" s="86" t="s">
        <v>129</v>
      </c>
      <c r="G83" s="188" t="s">
        <v>144</v>
      </c>
      <c r="H83" s="180" t="s">
        <v>144</v>
      </c>
      <c r="I83" s="71" t="s">
        <v>7</v>
      </c>
      <c r="J83" s="72" t="s">
        <v>9</v>
      </c>
      <c r="K83" s="72" t="s">
        <v>55</v>
      </c>
      <c r="L83" s="72" t="s">
        <v>56</v>
      </c>
      <c r="M83" s="72" t="s">
        <v>57</v>
      </c>
      <c r="N83" s="72" t="s">
        <v>58</v>
      </c>
      <c r="O83" s="73" t="s">
        <v>59</v>
      </c>
      <c r="P83" s="33" t="s">
        <v>7</v>
      </c>
      <c r="Q83" s="34" t="s">
        <v>9</v>
      </c>
      <c r="R83" s="34" t="s">
        <v>55</v>
      </c>
      <c r="S83" s="34" t="s">
        <v>56</v>
      </c>
      <c r="T83" s="34" t="s">
        <v>57</v>
      </c>
      <c r="U83" s="34" t="s">
        <v>58</v>
      </c>
      <c r="V83" s="32" t="s">
        <v>59</v>
      </c>
      <c r="W83" s="72" t="s">
        <v>7</v>
      </c>
      <c r="X83" s="72" t="s">
        <v>9</v>
      </c>
      <c r="Y83" s="72" t="s">
        <v>55</v>
      </c>
      <c r="Z83" s="72" t="s">
        <v>56</v>
      </c>
      <c r="AA83" s="72" t="s">
        <v>57</v>
      </c>
      <c r="AB83" s="72" t="s">
        <v>58</v>
      </c>
      <c r="AC83" s="72" t="s">
        <v>59</v>
      </c>
      <c r="AD83" s="86" t="s">
        <v>65</v>
      </c>
      <c r="AE83" s="193" t="s">
        <v>174</v>
      </c>
      <c r="AF83" s="33" t="s">
        <v>60</v>
      </c>
      <c r="AG83" s="32" t="s">
        <v>61</v>
      </c>
      <c r="AH83" s="201" t="s">
        <v>256</v>
      </c>
      <c r="AI83" s="202" t="s">
        <v>259</v>
      </c>
      <c r="AJ83" s="203" t="s">
        <v>257</v>
      </c>
      <c r="AK83" s="205" t="s">
        <v>258</v>
      </c>
    </row>
    <row r="84" spans="1:38" s="100" customFormat="1" x14ac:dyDescent="0.35">
      <c r="A84" s="100" t="s">
        <v>211</v>
      </c>
      <c r="B84" s="171" t="s">
        <v>103</v>
      </c>
      <c r="C84" s="171" t="s">
        <v>243</v>
      </c>
      <c r="D84" s="171" t="s">
        <v>253</v>
      </c>
      <c r="E84" s="53">
        <v>2</v>
      </c>
      <c r="F84" s="183"/>
      <c r="G84" s="100">
        <v>400</v>
      </c>
      <c r="H84" s="102">
        <f t="shared" ref="H84:H92" si="99">G84/3</f>
        <v>133.33333333333334</v>
      </c>
      <c r="I84" s="154">
        <v>1.25</v>
      </c>
      <c r="J84" s="155">
        <v>35</v>
      </c>
      <c r="K84" s="155">
        <v>0.6</v>
      </c>
      <c r="L84" s="155">
        <v>0.3</v>
      </c>
      <c r="M84" s="155">
        <v>2.6</v>
      </c>
      <c r="N84" s="155">
        <v>3.1</v>
      </c>
      <c r="O84" s="155">
        <v>3.3</v>
      </c>
      <c r="P84" s="112">
        <f t="shared" ref="P84:P92" si="100">$H84*I84/1000</f>
        <v>0.16666666666666669</v>
      </c>
      <c r="Q84" s="113">
        <f t="shared" ref="Q84:V92" si="101">$H84*J84/100</f>
        <v>46.666666666666671</v>
      </c>
      <c r="R84" s="113">
        <f t="shared" si="101"/>
        <v>0.8</v>
      </c>
      <c r="S84" s="113">
        <f t="shared" si="101"/>
        <v>0.4</v>
      </c>
      <c r="T84" s="113">
        <f t="shared" si="101"/>
        <v>3.4666666666666668</v>
      </c>
      <c r="U84" s="113">
        <f t="shared" si="101"/>
        <v>4.1333333333333337</v>
      </c>
      <c r="V84" s="114">
        <f t="shared" si="101"/>
        <v>4.4000000000000004</v>
      </c>
      <c r="W84" s="103">
        <f t="shared" ref="W84:W92" si="102">P84/$P$95</f>
        <v>4.5996044340186747E-2</v>
      </c>
      <c r="X84" s="103">
        <f t="shared" ref="X84:X92" si="103">Q84/$Q$95</f>
        <v>2.9547085391076783E-2</v>
      </c>
      <c r="Y84" s="103">
        <f t="shared" ref="Y84:Y92" si="104">R84/$R$95</f>
        <v>4.0740112035308099E-2</v>
      </c>
      <c r="Z84" s="103">
        <f t="shared" ref="Z84:Z92" si="105">S84/$S$95</f>
        <v>9.7481722177091782E-3</v>
      </c>
      <c r="AA84" s="103">
        <f t="shared" ref="AA84:AA92" si="106">T84/$T$95</f>
        <v>3.1207801950487623E-2</v>
      </c>
      <c r="AB84" s="103">
        <f>U84/$U$95</f>
        <v>0.23551756885090219</v>
      </c>
      <c r="AC84" s="109">
        <f t="shared" ref="AC84:AC92" si="107">V84/$V$95</f>
        <v>0.36174294327212936</v>
      </c>
      <c r="AD84" s="120" t="s">
        <v>162</v>
      </c>
      <c r="AF84" s="100" t="s">
        <v>97</v>
      </c>
      <c r="AG84" s="47" t="s">
        <v>219</v>
      </c>
      <c r="AH84" s="206">
        <f>Q84/P84</f>
        <v>280</v>
      </c>
      <c r="AI84" s="207">
        <f>R84/P84</f>
        <v>4.8</v>
      </c>
      <c r="AJ84" s="207">
        <f>R84/Q84</f>
        <v>1.7142857142857144E-2</v>
      </c>
      <c r="AK84" s="208">
        <f>U84/Q84</f>
        <v>8.8571428571428565E-2</v>
      </c>
      <c r="AL84"/>
    </row>
    <row r="85" spans="1:38" s="100" customFormat="1" x14ac:dyDescent="0.35">
      <c r="A85" s="179" t="s">
        <v>212</v>
      </c>
      <c r="B85" s="24" t="s">
        <v>103</v>
      </c>
      <c r="C85" s="24"/>
      <c r="D85" s="24"/>
      <c r="E85" s="53">
        <v>2</v>
      </c>
      <c r="F85" s="181"/>
      <c r="G85" s="100">
        <v>0</v>
      </c>
      <c r="H85" s="102">
        <f t="shared" si="99"/>
        <v>0</v>
      </c>
      <c r="I85" s="154">
        <v>3</v>
      </c>
      <c r="J85" s="155">
        <v>61</v>
      </c>
      <c r="K85" s="155">
        <v>1.5</v>
      </c>
      <c r="L85" s="155">
        <v>0.3</v>
      </c>
      <c r="M85" s="155">
        <v>8.4499999999999993</v>
      </c>
      <c r="N85" s="155">
        <v>3.9</v>
      </c>
      <c r="O85" s="155">
        <v>1.8</v>
      </c>
      <c r="P85" s="115">
        <f t="shared" si="100"/>
        <v>0</v>
      </c>
      <c r="Q85" s="116">
        <f t="shared" si="101"/>
        <v>0</v>
      </c>
      <c r="R85" s="116">
        <f t="shared" si="101"/>
        <v>0</v>
      </c>
      <c r="S85" s="116">
        <f t="shared" si="101"/>
        <v>0</v>
      </c>
      <c r="T85" s="116">
        <f t="shared" si="101"/>
        <v>0</v>
      </c>
      <c r="U85" s="116">
        <f t="shared" si="101"/>
        <v>0</v>
      </c>
      <c r="V85" s="117">
        <f t="shared" si="101"/>
        <v>0</v>
      </c>
      <c r="W85" s="103">
        <f t="shared" si="102"/>
        <v>0</v>
      </c>
      <c r="X85" s="103">
        <f t="shared" si="103"/>
        <v>0</v>
      </c>
      <c r="Y85" s="103">
        <f t="shared" si="104"/>
        <v>0</v>
      </c>
      <c r="Z85" s="103">
        <f t="shared" si="105"/>
        <v>0</v>
      </c>
      <c r="AA85" s="103">
        <f t="shared" si="106"/>
        <v>0</v>
      </c>
      <c r="AB85" s="103">
        <f>U85/'v5'!$X$77</f>
        <v>0</v>
      </c>
      <c r="AC85" s="110">
        <f t="shared" si="107"/>
        <v>0</v>
      </c>
      <c r="AD85" s="121" t="s">
        <v>162</v>
      </c>
      <c r="AF85" s="100" t="s">
        <v>97</v>
      </c>
      <c r="AG85" s="47" t="s">
        <v>220</v>
      </c>
      <c r="AH85" s="209" t="e">
        <f t="shared" ref="AH85:AH92" si="108">Q85/P85</f>
        <v>#DIV/0!</v>
      </c>
      <c r="AI85" s="204" t="e">
        <f t="shared" ref="AI85:AI92" si="109">R85/P85</f>
        <v>#DIV/0!</v>
      </c>
      <c r="AJ85" s="204" t="e">
        <f t="shared" ref="AJ85:AJ92" si="110">R85/Q85</f>
        <v>#DIV/0!</v>
      </c>
      <c r="AK85" s="210" t="e">
        <f t="shared" ref="AK85:AK92" si="111">U85/Q85</f>
        <v>#DIV/0!</v>
      </c>
      <c r="AL85"/>
    </row>
    <row r="86" spans="1:38" x14ac:dyDescent="0.35">
      <c r="A86" s="100" t="s">
        <v>213</v>
      </c>
      <c r="B86" s="24" t="s">
        <v>103</v>
      </c>
      <c r="C86" s="24" t="s">
        <v>244</v>
      </c>
      <c r="D86" s="24" t="s">
        <v>253</v>
      </c>
      <c r="E86" s="53">
        <v>2</v>
      </c>
      <c r="F86" s="181"/>
      <c r="G86" s="100">
        <v>100</v>
      </c>
      <c r="H86" s="102">
        <f t="shared" si="99"/>
        <v>33.333333333333336</v>
      </c>
      <c r="I86" s="154">
        <v>6.2</v>
      </c>
      <c r="J86" s="155">
        <v>14</v>
      </c>
      <c r="K86" s="155">
        <v>1</v>
      </c>
      <c r="L86" s="155">
        <v>0</v>
      </c>
      <c r="M86" s="155">
        <v>1</v>
      </c>
      <c r="N86" s="155">
        <v>1</v>
      </c>
      <c r="O86" s="155">
        <v>1.1000000000000001</v>
      </c>
      <c r="P86" s="115">
        <f t="shared" si="100"/>
        <v>0.20666666666666669</v>
      </c>
      <c r="Q86" s="116">
        <f t="shared" si="101"/>
        <v>4.666666666666667</v>
      </c>
      <c r="R86" s="116">
        <f t="shared" si="101"/>
        <v>0.33333333333333337</v>
      </c>
      <c r="S86" s="116">
        <f t="shared" si="101"/>
        <v>0</v>
      </c>
      <c r="T86" s="116">
        <f t="shared" si="101"/>
        <v>0.33333333333333337</v>
      </c>
      <c r="U86" s="116">
        <f t="shared" si="101"/>
        <v>0.33333333333333337</v>
      </c>
      <c r="V86" s="117">
        <f t="shared" si="101"/>
        <v>0.3666666666666667</v>
      </c>
      <c r="W86" s="103">
        <f t="shared" si="102"/>
        <v>5.7035094981831562E-2</v>
      </c>
      <c r="X86" s="103">
        <f t="shared" si="103"/>
        <v>2.9547085391076781E-3</v>
      </c>
      <c r="Y86" s="103">
        <f t="shared" si="104"/>
        <v>1.6975046681378374E-2</v>
      </c>
      <c r="Z86" s="103">
        <f t="shared" si="105"/>
        <v>0</v>
      </c>
      <c r="AA86" s="103">
        <f t="shared" si="106"/>
        <v>3.0007501875468873E-3</v>
      </c>
      <c r="AB86" s="103">
        <f>U86/'v5'!$X$77</f>
        <v>4.1645843744794277E-2</v>
      </c>
      <c r="AC86" s="110">
        <f t="shared" si="107"/>
        <v>3.0145245272677448E-2</v>
      </c>
      <c r="AD86" s="121" t="s">
        <v>162</v>
      </c>
      <c r="AE86" s="100"/>
      <c r="AF86" s="100" t="s">
        <v>97</v>
      </c>
      <c r="AG86" s="47" t="s">
        <v>221</v>
      </c>
      <c r="AH86" s="209">
        <f t="shared" si="108"/>
        <v>22.58064516129032</v>
      </c>
      <c r="AI86" s="204">
        <f t="shared" si="109"/>
        <v>1.6129032258064515</v>
      </c>
      <c r="AJ86" s="204">
        <f t="shared" si="110"/>
        <v>7.1428571428571438E-2</v>
      </c>
      <c r="AK86" s="210">
        <f t="shared" si="111"/>
        <v>7.1428571428571438E-2</v>
      </c>
    </row>
    <row r="87" spans="1:38" x14ac:dyDescent="0.35">
      <c r="A87" s="53" t="s">
        <v>214</v>
      </c>
      <c r="B87" s="24" t="s">
        <v>103</v>
      </c>
      <c r="C87" s="24" t="s">
        <v>244</v>
      </c>
      <c r="D87" s="24" t="s">
        <v>253</v>
      </c>
      <c r="E87" s="53">
        <v>2</v>
      </c>
      <c r="F87" s="181"/>
      <c r="G87" s="53">
        <v>250</v>
      </c>
      <c r="H87" s="102">
        <f t="shared" si="99"/>
        <v>83.333333333333329</v>
      </c>
      <c r="I87" s="154">
        <v>4.2</v>
      </c>
      <c r="J87" s="155">
        <v>20</v>
      </c>
      <c r="K87" s="155">
        <v>1</v>
      </c>
      <c r="L87" s="155">
        <v>0</v>
      </c>
      <c r="M87" s="155">
        <v>0</v>
      </c>
      <c r="N87" s="155">
        <v>3</v>
      </c>
      <c r="O87" s="155">
        <v>2</v>
      </c>
      <c r="P87" s="115">
        <f t="shared" si="100"/>
        <v>0.35</v>
      </c>
      <c r="Q87" s="116">
        <f t="shared" si="101"/>
        <v>16.666666666666664</v>
      </c>
      <c r="R87" s="116">
        <f t="shared" si="101"/>
        <v>0.83333333333333326</v>
      </c>
      <c r="S87" s="116">
        <f t="shared" si="101"/>
        <v>0</v>
      </c>
      <c r="T87" s="116">
        <f t="shared" si="101"/>
        <v>0</v>
      </c>
      <c r="U87" s="116">
        <f t="shared" si="101"/>
        <v>2.5</v>
      </c>
      <c r="V87" s="117">
        <f t="shared" si="101"/>
        <v>1.6666666666666665</v>
      </c>
      <c r="W87" s="103">
        <f t="shared" si="102"/>
        <v>9.6591693114392141E-2</v>
      </c>
      <c r="X87" s="103">
        <f t="shared" si="103"/>
        <v>1.0552530496813133E-2</v>
      </c>
      <c r="Y87" s="103">
        <f t="shared" si="104"/>
        <v>4.2437616703445931E-2</v>
      </c>
      <c r="Z87" s="103">
        <f t="shared" si="105"/>
        <v>0</v>
      </c>
      <c r="AA87" s="103">
        <f t="shared" si="106"/>
        <v>0</v>
      </c>
      <c r="AB87" s="103">
        <f>U87/'v5'!$X$77</f>
        <v>0.31234382808595706</v>
      </c>
      <c r="AC87" s="110">
        <f t="shared" si="107"/>
        <v>0.13702384214853383</v>
      </c>
      <c r="AD87" s="121" t="s">
        <v>162</v>
      </c>
      <c r="AE87" s="53"/>
      <c r="AF87" s="100" t="s">
        <v>97</v>
      </c>
      <c r="AG87" s="47" t="s">
        <v>222</v>
      </c>
      <c r="AH87" s="209">
        <f t="shared" si="108"/>
        <v>47.619047619047613</v>
      </c>
      <c r="AI87" s="204">
        <f t="shared" si="109"/>
        <v>2.3809523809523809</v>
      </c>
      <c r="AJ87" s="204">
        <f t="shared" si="110"/>
        <v>0.05</v>
      </c>
      <c r="AK87" s="210">
        <f t="shared" si="111"/>
        <v>0.15000000000000002</v>
      </c>
    </row>
    <row r="88" spans="1:38" x14ac:dyDescent="0.35">
      <c r="A88" s="53" t="s">
        <v>215</v>
      </c>
      <c r="B88" s="24" t="s">
        <v>233</v>
      </c>
      <c r="C88" s="24" t="s">
        <v>243</v>
      </c>
      <c r="D88" s="24" t="s">
        <v>253</v>
      </c>
      <c r="E88" s="53">
        <v>2</v>
      </c>
      <c r="F88" s="181"/>
      <c r="G88" s="53">
        <v>400</v>
      </c>
      <c r="H88" s="102">
        <f t="shared" si="99"/>
        <v>133.33333333333334</v>
      </c>
      <c r="I88" s="154">
        <v>5</v>
      </c>
      <c r="J88" s="155">
        <v>18</v>
      </c>
      <c r="K88" s="155">
        <v>2.2999999999999998</v>
      </c>
      <c r="L88" s="155">
        <v>0.5</v>
      </c>
      <c r="M88" s="155">
        <v>0.2</v>
      </c>
      <c r="N88" s="155">
        <v>0.2</v>
      </c>
      <c r="O88" s="155">
        <v>1.5</v>
      </c>
      <c r="P88" s="115">
        <f t="shared" si="100"/>
        <v>0.66666666666666674</v>
      </c>
      <c r="Q88" s="116">
        <f t="shared" si="101"/>
        <v>24</v>
      </c>
      <c r="R88" s="116">
        <f t="shared" si="101"/>
        <v>3.0666666666666669</v>
      </c>
      <c r="S88" s="116">
        <f t="shared" si="101"/>
        <v>0.66666666666666674</v>
      </c>
      <c r="T88" s="116">
        <f t="shared" si="101"/>
        <v>0.26666666666666672</v>
      </c>
      <c r="U88" s="116">
        <f t="shared" si="101"/>
        <v>0.26666666666666672</v>
      </c>
      <c r="V88" s="117">
        <f t="shared" si="101"/>
        <v>2</v>
      </c>
      <c r="W88" s="103">
        <f t="shared" si="102"/>
        <v>0.18398417736074699</v>
      </c>
      <c r="X88" s="103">
        <f t="shared" si="103"/>
        <v>1.5195643915410915E-2</v>
      </c>
      <c r="Y88" s="103">
        <f t="shared" si="104"/>
        <v>0.15617042946868104</v>
      </c>
      <c r="Z88" s="103">
        <f t="shared" si="105"/>
        <v>1.6246953696181964E-2</v>
      </c>
      <c r="AA88" s="103">
        <f t="shared" si="106"/>
        <v>2.4006001500375099E-3</v>
      </c>
      <c r="AB88" s="103">
        <f>U88/'v5'!$X$77</f>
        <v>3.3316674995835426E-2</v>
      </c>
      <c r="AC88" s="110">
        <f t="shared" si="107"/>
        <v>0.1644286105782406</v>
      </c>
      <c r="AD88" s="121" t="s">
        <v>162</v>
      </c>
      <c r="AE88" s="53"/>
      <c r="AF88" s="100" t="s">
        <v>97</v>
      </c>
      <c r="AG88" s="47" t="s">
        <v>223</v>
      </c>
      <c r="AH88" s="209">
        <f t="shared" si="108"/>
        <v>35.999999999999993</v>
      </c>
      <c r="AI88" s="204">
        <f t="shared" si="109"/>
        <v>4.5999999999999996</v>
      </c>
      <c r="AJ88" s="204">
        <f t="shared" si="110"/>
        <v>0.1277777777777778</v>
      </c>
      <c r="AK88" s="210">
        <f t="shared" si="111"/>
        <v>1.1111111111111113E-2</v>
      </c>
    </row>
    <row r="89" spans="1:38" x14ac:dyDescent="0.35">
      <c r="A89" s="53" t="s">
        <v>216</v>
      </c>
      <c r="B89" s="24" t="s">
        <v>103</v>
      </c>
      <c r="C89" s="24" t="s">
        <v>243</v>
      </c>
      <c r="D89" s="24" t="s">
        <v>248</v>
      </c>
      <c r="E89" s="53">
        <v>3</v>
      </c>
      <c r="F89" s="181"/>
      <c r="G89" s="53">
        <v>40</v>
      </c>
      <c r="H89" s="102">
        <f t="shared" si="99"/>
        <v>13.333333333333334</v>
      </c>
      <c r="I89" s="154">
        <v>9.1999999999999993</v>
      </c>
      <c r="J89" s="155">
        <v>158</v>
      </c>
      <c r="K89" s="155">
        <v>6.4</v>
      </c>
      <c r="L89" s="155">
        <v>0.5</v>
      </c>
      <c r="M89" s="155">
        <v>30</v>
      </c>
      <c r="N89" s="155">
        <v>1</v>
      </c>
      <c r="O89" s="155">
        <v>2.1</v>
      </c>
      <c r="P89" s="115">
        <f t="shared" si="100"/>
        <v>0.12266666666666666</v>
      </c>
      <c r="Q89" s="116">
        <f t="shared" si="101"/>
        <v>21.06666666666667</v>
      </c>
      <c r="R89" s="116">
        <f t="shared" si="101"/>
        <v>0.85333333333333339</v>
      </c>
      <c r="S89" s="116">
        <f t="shared" si="101"/>
        <v>6.6666666666666666E-2</v>
      </c>
      <c r="T89" s="116">
        <f t="shared" si="101"/>
        <v>4</v>
      </c>
      <c r="U89" s="116">
        <f t="shared" si="101"/>
        <v>0.13333333333333333</v>
      </c>
      <c r="V89" s="117">
        <f t="shared" si="101"/>
        <v>0.28000000000000003</v>
      </c>
      <c r="W89" s="103">
        <f t="shared" si="102"/>
        <v>3.3853088634377436E-2</v>
      </c>
      <c r="X89" s="103">
        <f t="shared" si="103"/>
        <v>1.3338398547971805E-2</v>
      </c>
      <c r="Y89" s="103">
        <f t="shared" si="104"/>
        <v>4.3456119504328643E-2</v>
      </c>
      <c r="Z89" s="103">
        <f t="shared" si="105"/>
        <v>1.6246953696181963E-3</v>
      </c>
      <c r="AA89" s="103">
        <f t="shared" si="106"/>
        <v>3.6009002250562645E-2</v>
      </c>
      <c r="AB89" s="103">
        <f>U89/'v5'!$X$77</f>
        <v>1.6658337497917709E-2</v>
      </c>
      <c r="AC89" s="110">
        <f t="shared" si="107"/>
        <v>2.3020005480953686E-2</v>
      </c>
      <c r="AD89" s="121" t="s">
        <v>162</v>
      </c>
      <c r="AE89" s="53"/>
      <c r="AF89" s="100" t="s">
        <v>97</v>
      </c>
      <c r="AG89" s="47" t="s">
        <v>224</v>
      </c>
      <c r="AH89" s="209">
        <f t="shared" si="108"/>
        <v>171.73913043478265</v>
      </c>
      <c r="AI89" s="204">
        <f t="shared" si="109"/>
        <v>6.9565217391304355</v>
      </c>
      <c r="AJ89" s="204">
        <f t="shared" si="110"/>
        <v>4.0506329113924044E-2</v>
      </c>
      <c r="AK89" s="210">
        <f t="shared" si="111"/>
        <v>6.3291139240506319E-3</v>
      </c>
    </row>
    <row r="90" spans="1:38" x14ac:dyDescent="0.35">
      <c r="A90" s="53" t="s">
        <v>217</v>
      </c>
      <c r="B90" s="24" t="s">
        <v>105</v>
      </c>
      <c r="C90" s="24" t="s">
        <v>243</v>
      </c>
      <c r="D90" s="24" t="s">
        <v>71</v>
      </c>
      <c r="E90" s="53">
        <v>1</v>
      </c>
      <c r="F90" s="181"/>
      <c r="G90" s="100">
        <v>400</v>
      </c>
      <c r="H90" s="102">
        <f t="shared" si="99"/>
        <v>133.33333333333334</v>
      </c>
      <c r="I90" s="154">
        <v>5</v>
      </c>
      <c r="J90" s="155">
        <v>26</v>
      </c>
      <c r="K90" s="155">
        <v>1.2</v>
      </c>
      <c r="L90" s="155">
        <v>0.2</v>
      </c>
      <c r="M90" s="155">
        <v>1.1000000000000001</v>
      </c>
      <c r="N90" s="155">
        <v>2.8</v>
      </c>
      <c r="O90" s="155">
        <v>0</v>
      </c>
      <c r="P90" s="115">
        <f t="shared" si="100"/>
        <v>0.66666666666666674</v>
      </c>
      <c r="Q90" s="116">
        <f t="shared" si="101"/>
        <v>34.666666666666671</v>
      </c>
      <c r="R90" s="116">
        <f t="shared" si="101"/>
        <v>1.6</v>
      </c>
      <c r="S90" s="116">
        <f t="shared" si="101"/>
        <v>0.26666666666666672</v>
      </c>
      <c r="T90" s="116">
        <f t="shared" si="101"/>
        <v>1.4666666666666668</v>
      </c>
      <c r="U90" s="116">
        <f t="shared" si="101"/>
        <v>3.7333333333333329</v>
      </c>
      <c r="V90" s="117">
        <f t="shared" si="101"/>
        <v>0</v>
      </c>
      <c r="W90" s="103">
        <f t="shared" si="102"/>
        <v>0.18398417736074699</v>
      </c>
      <c r="X90" s="103">
        <f t="shared" si="103"/>
        <v>2.1949263433371325E-2</v>
      </c>
      <c r="Y90" s="103">
        <f t="shared" si="104"/>
        <v>8.1480224070616197E-2</v>
      </c>
      <c r="Z90" s="103">
        <f t="shared" si="105"/>
        <v>6.4987814784727869E-3</v>
      </c>
      <c r="AA90" s="103">
        <f t="shared" si="106"/>
        <v>1.3203300825206304E-2</v>
      </c>
      <c r="AB90" s="103">
        <f>U90/'v5'!$X$77</f>
        <v>0.46643344994169578</v>
      </c>
      <c r="AC90" s="110">
        <f t="shared" si="107"/>
        <v>0</v>
      </c>
      <c r="AD90" s="121" t="s">
        <v>162</v>
      </c>
      <c r="AE90" s="100"/>
      <c r="AF90" s="100" t="s">
        <v>97</v>
      </c>
      <c r="AG90" s="47" t="s">
        <v>225</v>
      </c>
      <c r="AH90" s="209">
        <f t="shared" si="108"/>
        <v>52</v>
      </c>
      <c r="AI90" s="204">
        <f t="shared" si="109"/>
        <v>2.4</v>
      </c>
      <c r="AJ90" s="204">
        <f t="shared" si="110"/>
        <v>4.6153846153846149E-2</v>
      </c>
      <c r="AK90" s="210">
        <f t="shared" si="111"/>
        <v>0.10769230769230767</v>
      </c>
    </row>
    <row r="91" spans="1:38" x14ac:dyDescent="0.35">
      <c r="A91" s="53" t="s">
        <v>226</v>
      </c>
      <c r="B91" s="24" t="s">
        <v>103</v>
      </c>
      <c r="C91" s="24" t="s">
        <v>243</v>
      </c>
      <c r="D91" s="24" t="s">
        <v>77</v>
      </c>
      <c r="E91" s="53">
        <v>2</v>
      </c>
      <c r="F91" s="181"/>
      <c r="G91" s="100">
        <v>450</v>
      </c>
      <c r="H91" s="102">
        <f t="shared" si="99"/>
        <v>150</v>
      </c>
      <c r="I91" s="154">
        <v>6.65</v>
      </c>
      <c r="J91" s="155">
        <v>758</v>
      </c>
      <c r="K91" s="155">
        <v>8.1</v>
      </c>
      <c r="L91" s="155">
        <v>4.2</v>
      </c>
      <c r="M91" s="155">
        <v>67.7</v>
      </c>
      <c r="N91" s="155">
        <v>4.3</v>
      </c>
      <c r="O91" s="155">
        <v>2.2999999999999998</v>
      </c>
      <c r="P91" s="115">
        <f t="shared" si="100"/>
        <v>0.99750000000000005</v>
      </c>
      <c r="Q91" s="116">
        <f t="shared" si="101"/>
        <v>1137</v>
      </c>
      <c r="R91" s="116">
        <f t="shared" si="101"/>
        <v>12.15</v>
      </c>
      <c r="S91" s="116">
        <f t="shared" si="101"/>
        <v>6.3</v>
      </c>
      <c r="T91" s="116">
        <f t="shared" si="101"/>
        <v>101.55</v>
      </c>
      <c r="U91" s="116">
        <f t="shared" si="101"/>
        <v>6.45</v>
      </c>
      <c r="V91" s="117">
        <f t="shared" si="101"/>
        <v>3.45</v>
      </c>
      <c r="W91" s="103">
        <f t="shared" si="102"/>
        <v>0.27528632537601766</v>
      </c>
      <c r="X91" s="103">
        <f t="shared" si="103"/>
        <v>0.71989363049259203</v>
      </c>
      <c r="Y91" s="103">
        <f t="shared" si="104"/>
        <v>0.61874045153624169</v>
      </c>
      <c r="Z91" s="103">
        <f t="shared" si="105"/>
        <v>0.15353371242891956</v>
      </c>
      <c r="AA91" s="103">
        <f t="shared" si="106"/>
        <v>0.91417854463615911</v>
      </c>
      <c r="AB91" s="103">
        <f>U91/'v5'!$X$77</f>
        <v>0.80584707646176923</v>
      </c>
      <c r="AC91" s="110">
        <f t="shared" si="107"/>
        <v>0.28363935324746503</v>
      </c>
      <c r="AD91" s="121" t="s">
        <v>162</v>
      </c>
      <c r="AE91" s="100"/>
      <c r="AF91" s="100" t="s">
        <v>218</v>
      </c>
      <c r="AG91" s="47" t="s">
        <v>227</v>
      </c>
      <c r="AH91" s="209">
        <f t="shared" si="108"/>
        <v>1139.8496240601503</v>
      </c>
      <c r="AI91" s="204">
        <f t="shared" si="109"/>
        <v>12.180451127819548</v>
      </c>
      <c r="AJ91" s="204">
        <f t="shared" si="110"/>
        <v>1.0686015831134566E-2</v>
      </c>
      <c r="AK91" s="210">
        <f t="shared" si="111"/>
        <v>5.6728232189973615E-3</v>
      </c>
    </row>
    <row r="92" spans="1:38" ht="15" thickBot="1" x14ac:dyDescent="0.4">
      <c r="A92" s="106" t="s">
        <v>185</v>
      </c>
      <c r="B92" s="54" t="s">
        <v>105</v>
      </c>
      <c r="C92" s="54" t="s">
        <v>243</v>
      </c>
      <c r="D92" s="54" t="s">
        <v>248</v>
      </c>
      <c r="E92" s="172">
        <v>3</v>
      </c>
      <c r="F92" s="182"/>
      <c r="G92" s="148">
        <v>100</v>
      </c>
      <c r="H92" s="170">
        <f t="shared" si="99"/>
        <v>33.333333333333336</v>
      </c>
      <c r="I92" s="156">
        <v>13.4</v>
      </c>
      <c r="J92" s="160">
        <v>884</v>
      </c>
      <c r="K92" s="160">
        <v>0</v>
      </c>
      <c r="L92" s="160">
        <v>100</v>
      </c>
      <c r="M92" s="160">
        <v>0</v>
      </c>
      <c r="N92" s="160">
        <v>0</v>
      </c>
      <c r="O92" s="160">
        <v>0</v>
      </c>
      <c r="P92" s="118">
        <f t="shared" si="100"/>
        <v>0.44666666666666671</v>
      </c>
      <c r="Q92" s="107">
        <f t="shared" si="101"/>
        <v>294.66666666666669</v>
      </c>
      <c r="R92" s="107">
        <f t="shared" si="101"/>
        <v>0</v>
      </c>
      <c r="S92" s="107">
        <f t="shared" si="101"/>
        <v>33.333333333333336</v>
      </c>
      <c r="T92" s="107">
        <f t="shared" si="101"/>
        <v>0</v>
      </c>
      <c r="U92" s="107">
        <f t="shared" si="101"/>
        <v>0</v>
      </c>
      <c r="V92" s="119">
        <f t="shared" si="101"/>
        <v>0</v>
      </c>
      <c r="W92" s="146">
        <f t="shared" si="102"/>
        <v>0.12326939883170047</v>
      </c>
      <c r="X92" s="108">
        <f t="shared" si="103"/>
        <v>0.18656873918365624</v>
      </c>
      <c r="Y92" s="108">
        <f t="shared" si="104"/>
        <v>0</v>
      </c>
      <c r="Z92" s="108">
        <f t="shared" si="105"/>
        <v>0.81234768480909825</v>
      </c>
      <c r="AA92" s="108">
        <f t="shared" si="106"/>
        <v>0</v>
      </c>
      <c r="AB92" s="108">
        <f>U92/$U$95</f>
        <v>0</v>
      </c>
      <c r="AC92" s="111">
        <f t="shared" si="107"/>
        <v>0</v>
      </c>
      <c r="AD92" s="122" t="s">
        <v>162</v>
      </c>
      <c r="AE92" s="106"/>
      <c r="AF92" s="106" t="s">
        <v>207</v>
      </c>
      <c r="AG92" s="141"/>
      <c r="AH92" s="213">
        <f t="shared" si="108"/>
        <v>659.70149253731336</v>
      </c>
      <c r="AI92" s="214">
        <f t="shared" si="109"/>
        <v>0</v>
      </c>
      <c r="AJ92" s="214">
        <f t="shared" si="110"/>
        <v>0</v>
      </c>
      <c r="AK92" s="215">
        <f t="shared" si="111"/>
        <v>0</v>
      </c>
    </row>
    <row r="93" spans="1:38" ht="15" thickTop="1" x14ac:dyDescent="0.35">
      <c r="A93" s="53"/>
      <c r="B93" s="97"/>
      <c r="C93" s="97"/>
      <c r="D93" s="97"/>
      <c r="E93" s="151"/>
      <c r="F93" s="100"/>
      <c r="G93" s="100"/>
      <c r="H93" s="100"/>
      <c r="I93" s="100"/>
      <c r="J93" s="100"/>
      <c r="K93" s="100"/>
      <c r="L93" s="100"/>
      <c r="M93" s="100"/>
      <c r="N93" s="100"/>
      <c r="O93" s="100"/>
      <c r="P93" s="100"/>
      <c r="Q93" s="100"/>
      <c r="R93" s="100"/>
      <c r="S93" s="100"/>
      <c r="T93" s="100"/>
      <c r="U93" s="100"/>
      <c r="V93" s="100"/>
      <c r="W93" s="100"/>
      <c r="X93" s="100"/>
      <c r="Y93" s="100"/>
      <c r="Z93" s="100"/>
      <c r="AA93" s="100"/>
      <c r="AB93" s="100"/>
      <c r="AC93" s="100"/>
      <c r="AD93" s="100"/>
      <c r="AE93" s="100"/>
      <c r="AF93" s="100"/>
      <c r="AG93" s="100"/>
      <c r="AH93" s="100"/>
      <c r="AI93" s="100"/>
      <c r="AJ93" s="100"/>
      <c r="AK93" s="100"/>
    </row>
    <row r="94" spans="1:38" x14ac:dyDescent="0.35">
      <c r="A94" s="100"/>
      <c r="B94" s="97"/>
      <c r="C94" s="97"/>
      <c r="D94" s="97"/>
      <c r="E94" s="151"/>
      <c r="F94" s="100"/>
      <c r="G94" s="100"/>
      <c r="H94" s="176" t="s">
        <v>237</v>
      </c>
      <c r="I94" s="100"/>
      <c r="J94" s="100"/>
      <c r="K94" s="100"/>
      <c r="L94" s="100"/>
      <c r="M94" s="100"/>
      <c r="N94" s="100"/>
      <c r="O94" s="100"/>
      <c r="P94" s="163" t="s">
        <v>7</v>
      </c>
      <c r="Q94" s="164" t="s">
        <v>9</v>
      </c>
      <c r="R94" s="164" t="s">
        <v>55</v>
      </c>
      <c r="S94" s="164" t="s">
        <v>56</v>
      </c>
      <c r="T94" s="164" t="s">
        <v>57</v>
      </c>
      <c r="U94" s="164" t="s">
        <v>58</v>
      </c>
      <c r="V94" s="164" t="s">
        <v>59</v>
      </c>
      <c r="W94" s="100"/>
      <c r="X94" s="100"/>
      <c r="Y94" s="100"/>
      <c r="Z94" s="100"/>
      <c r="AA94" s="100"/>
      <c r="AB94" s="100"/>
      <c r="AC94" s="100"/>
      <c r="AD94" s="100"/>
      <c r="AE94" s="100"/>
      <c r="AF94" s="100"/>
      <c r="AG94" s="100"/>
      <c r="AH94" s="176" t="s">
        <v>256</v>
      </c>
      <c r="AI94" s="176" t="s">
        <v>259</v>
      </c>
      <c r="AJ94" s="176" t="s">
        <v>257</v>
      </c>
      <c r="AK94" s="176" t="s">
        <v>258</v>
      </c>
    </row>
    <row r="95" spans="1:38" x14ac:dyDescent="0.35">
      <c r="B95" s="97"/>
      <c r="C95" s="97"/>
      <c r="D95" s="97"/>
      <c r="E95" s="151"/>
      <c r="F95" s="100"/>
      <c r="G95" s="100"/>
      <c r="H95" s="177">
        <f>SUM(H84:H92)</f>
        <v>713.33333333333337</v>
      </c>
      <c r="I95" s="100"/>
      <c r="J95" s="100"/>
      <c r="K95" s="100"/>
      <c r="L95" s="100"/>
      <c r="M95" s="100"/>
      <c r="N95" s="100"/>
      <c r="O95" s="100"/>
      <c r="P95" s="165">
        <f t="shared" ref="P95:V95" si="112">SUBTOTAL(9, P84:P92)</f>
        <v>3.6235000000000004</v>
      </c>
      <c r="Q95" s="166">
        <f t="shared" si="112"/>
        <v>1579.4</v>
      </c>
      <c r="R95" s="166">
        <f t="shared" si="112"/>
        <v>19.636666666666667</v>
      </c>
      <c r="S95" s="166">
        <f t="shared" si="112"/>
        <v>41.033333333333339</v>
      </c>
      <c r="T95" s="166">
        <f t="shared" si="112"/>
        <v>111.08333333333333</v>
      </c>
      <c r="U95" s="166">
        <f t="shared" si="112"/>
        <v>17.55</v>
      </c>
      <c r="V95" s="166">
        <f t="shared" si="112"/>
        <v>12.163333333333334</v>
      </c>
      <c r="W95" s="100"/>
      <c r="X95" s="100"/>
      <c r="Y95" s="100"/>
      <c r="Z95" s="100"/>
      <c r="AA95" s="100"/>
      <c r="AB95" s="100"/>
      <c r="AC95" s="100"/>
      <c r="AD95" s="100"/>
      <c r="AE95" s="100"/>
      <c r="AF95" s="100"/>
      <c r="AG95" s="100"/>
      <c r="AH95" s="216">
        <f t="shared" ref="AH95" si="113">Q95/P95</f>
        <v>435.87691458534562</v>
      </c>
      <c r="AI95" s="217">
        <f t="shared" ref="AI95" si="114">R95/P95</f>
        <v>5.4192539441608014</v>
      </c>
      <c r="AJ95" s="217">
        <f t="shared" ref="AJ95" si="115">R95/Q95</f>
        <v>1.2432991431345236E-2</v>
      </c>
      <c r="AK95" s="217">
        <f t="shared" ref="AK95" si="116">U95/Q95</f>
        <v>1.1111814613144231E-2</v>
      </c>
    </row>
    <row r="97" spans="1:38" ht="15" thickBot="1" x14ac:dyDescent="0.4"/>
    <row r="98" spans="1:38" s="106" customFormat="1" ht="15" thickBot="1" x14ac:dyDescent="0.4">
      <c r="A98" s="135" t="s">
        <v>273</v>
      </c>
      <c r="B98" s="191"/>
      <c r="C98" s="191"/>
      <c r="D98" s="191"/>
      <c r="E98" s="23"/>
      <c r="F98" s="23"/>
      <c r="G98" s="187" t="s">
        <v>202</v>
      </c>
      <c r="H98" s="183" t="s">
        <v>54</v>
      </c>
      <c r="I98" s="236" t="s">
        <v>143</v>
      </c>
      <c r="J98" s="237"/>
      <c r="K98" s="237"/>
      <c r="L98" s="237"/>
      <c r="M98" s="237"/>
      <c r="N98" s="237"/>
      <c r="O98" s="238"/>
      <c r="P98" s="239" t="s">
        <v>142</v>
      </c>
      <c r="Q98" s="240"/>
      <c r="R98" s="240"/>
      <c r="S98" s="240"/>
      <c r="T98" s="240"/>
      <c r="U98" s="240"/>
      <c r="V98" s="241"/>
      <c r="W98" s="242" t="s">
        <v>134</v>
      </c>
      <c r="X98" s="243"/>
      <c r="Y98" s="243"/>
      <c r="Z98" s="243"/>
      <c r="AA98" s="243"/>
      <c r="AB98" s="243"/>
      <c r="AC98" s="244"/>
      <c r="AD98" s="23"/>
      <c r="AE98" s="23"/>
      <c r="AF98" s="21"/>
      <c r="AG98" s="22"/>
      <c r="AH98" s="245" t="s">
        <v>264</v>
      </c>
      <c r="AI98" s="246"/>
      <c r="AJ98" s="246"/>
      <c r="AK98" s="247"/>
    </row>
    <row r="99" spans="1:38" s="100" customFormat="1" ht="15.5" thickTop="1" thickBot="1" x14ac:dyDescent="0.4">
      <c r="A99" s="104" t="s">
        <v>53</v>
      </c>
      <c r="B99" s="192" t="s">
        <v>102</v>
      </c>
      <c r="C99" s="192" t="s">
        <v>126</v>
      </c>
      <c r="D99" s="192" t="s">
        <v>252</v>
      </c>
      <c r="E99" s="86" t="s">
        <v>69</v>
      </c>
      <c r="F99" s="86" t="s">
        <v>129</v>
      </c>
      <c r="G99" s="188" t="s">
        <v>144</v>
      </c>
      <c r="H99" s="180" t="s">
        <v>144</v>
      </c>
      <c r="I99" s="71" t="s">
        <v>7</v>
      </c>
      <c r="J99" s="72" t="s">
        <v>9</v>
      </c>
      <c r="K99" s="72" t="s">
        <v>55</v>
      </c>
      <c r="L99" s="72" t="s">
        <v>56</v>
      </c>
      <c r="M99" s="72" t="s">
        <v>57</v>
      </c>
      <c r="N99" s="72" t="s">
        <v>58</v>
      </c>
      <c r="O99" s="73" t="s">
        <v>59</v>
      </c>
      <c r="P99" s="33" t="s">
        <v>7</v>
      </c>
      <c r="Q99" s="34" t="s">
        <v>9</v>
      </c>
      <c r="R99" s="34" t="s">
        <v>55</v>
      </c>
      <c r="S99" s="34" t="s">
        <v>56</v>
      </c>
      <c r="T99" s="34" t="s">
        <v>57</v>
      </c>
      <c r="U99" s="34" t="s">
        <v>58</v>
      </c>
      <c r="V99" s="32" t="s">
        <v>59</v>
      </c>
      <c r="W99" s="72" t="s">
        <v>7</v>
      </c>
      <c r="X99" s="72" t="s">
        <v>9</v>
      </c>
      <c r="Y99" s="72" t="s">
        <v>55</v>
      </c>
      <c r="Z99" s="72" t="s">
        <v>56</v>
      </c>
      <c r="AA99" s="72" t="s">
        <v>57</v>
      </c>
      <c r="AB99" s="72" t="s">
        <v>58</v>
      </c>
      <c r="AC99" s="72" t="s">
        <v>59</v>
      </c>
      <c r="AD99" s="86" t="s">
        <v>65</v>
      </c>
      <c r="AE99" s="193" t="s">
        <v>174</v>
      </c>
      <c r="AF99" s="33" t="s">
        <v>60</v>
      </c>
      <c r="AG99" s="32" t="s">
        <v>61</v>
      </c>
      <c r="AH99" s="201" t="s">
        <v>256</v>
      </c>
      <c r="AI99" s="202" t="s">
        <v>259</v>
      </c>
      <c r="AJ99" s="203" t="s">
        <v>257</v>
      </c>
      <c r="AK99" s="205" t="s">
        <v>258</v>
      </c>
    </row>
    <row r="100" spans="1:38" s="100" customFormat="1" x14ac:dyDescent="0.35">
      <c r="A100" s="100" t="s">
        <v>211</v>
      </c>
      <c r="B100" s="171" t="s">
        <v>103</v>
      </c>
      <c r="C100" s="171" t="s">
        <v>243</v>
      </c>
      <c r="D100" s="171" t="s">
        <v>253</v>
      </c>
      <c r="E100" s="53">
        <v>2</v>
      </c>
      <c r="F100" s="183"/>
      <c r="G100" s="100">
        <v>400</v>
      </c>
      <c r="H100" s="102">
        <f t="shared" ref="H100:H105" si="117">G100/3</f>
        <v>133.33333333333334</v>
      </c>
      <c r="I100" s="154">
        <v>1.25</v>
      </c>
      <c r="J100" s="155">
        <v>35</v>
      </c>
      <c r="K100" s="155">
        <v>0.6</v>
      </c>
      <c r="L100" s="155">
        <v>0.3</v>
      </c>
      <c r="M100" s="155">
        <v>2.6</v>
      </c>
      <c r="N100" s="155">
        <v>3.1</v>
      </c>
      <c r="O100" s="155">
        <v>3.3</v>
      </c>
      <c r="P100" s="112">
        <f t="shared" ref="P100:P111" si="118">$H100*I100/1000</f>
        <v>0.16666666666666669</v>
      </c>
      <c r="Q100" s="113">
        <f t="shared" ref="Q100:Q111" si="119">$H100*J100/100</f>
        <v>46.666666666666671</v>
      </c>
      <c r="R100" s="113">
        <f t="shared" ref="R100:R111" si="120">$H100*K100/100</f>
        <v>0.8</v>
      </c>
      <c r="S100" s="113">
        <f t="shared" ref="S100:S111" si="121">$H100*L100/100</f>
        <v>0.4</v>
      </c>
      <c r="T100" s="113">
        <f t="shared" ref="T100:T111" si="122">$H100*M100/100</f>
        <v>3.4666666666666668</v>
      </c>
      <c r="U100" s="113">
        <f t="shared" ref="U100:U111" si="123">$H100*N100/100</f>
        <v>4.1333333333333337</v>
      </c>
      <c r="V100" s="114">
        <f t="shared" ref="V100:V111" si="124">$H100*O100/100</f>
        <v>4.4000000000000004</v>
      </c>
      <c r="W100" s="103">
        <f t="shared" ref="W100:W111" si="125">P100/$P$95</f>
        <v>4.5996044340186747E-2</v>
      </c>
      <c r="X100" s="103">
        <f t="shared" ref="X100:X111" si="126">Q100/$Q$95</f>
        <v>2.9547085391076783E-2</v>
      </c>
      <c r="Y100" s="103">
        <f t="shared" ref="Y100:Y111" si="127">R100/$R$95</f>
        <v>4.0740112035308099E-2</v>
      </c>
      <c r="Z100" s="103">
        <f t="shared" ref="Z100:Z111" si="128">S100/$S$95</f>
        <v>9.7481722177091782E-3</v>
      </c>
      <c r="AA100" s="103">
        <f t="shared" ref="AA100:AA111" si="129">T100/$T$95</f>
        <v>3.1207801950487623E-2</v>
      </c>
      <c r="AB100" s="103">
        <f>U100/$U$95</f>
        <v>0.23551756885090219</v>
      </c>
      <c r="AC100" s="109">
        <f t="shared" ref="AC100:AC111" si="130">V100/$V$95</f>
        <v>0.36174294327212936</v>
      </c>
      <c r="AD100" s="120" t="s">
        <v>162</v>
      </c>
      <c r="AF100" s="100" t="s">
        <v>97</v>
      </c>
      <c r="AG100" s="47" t="s">
        <v>219</v>
      </c>
      <c r="AH100" s="206">
        <f>Q100/P100</f>
        <v>280</v>
      </c>
      <c r="AI100" s="207">
        <f>R100/P100</f>
        <v>4.8</v>
      </c>
      <c r="AJ100" s="207">
        <f>R100/Q100</f>
        <v>1.7142857142857144E-2</v>
      </c>
      <c r="AK100" s="208">
        <f>U100/Q100</f>
        <v>8.8571428571428565E-2</v>
      </c>
      <c r="AL100"/>
    </row>
    <row r="101" spans="1:38" x14ac:dyDescent="0.35">
      <c r="A101" s="100" t="s">
        <v>276</v>
      </c>
      <c r="B101" s="24" t="s">
        <v>103</v>
      </c>
      <c r="C101" s="24" t="s">
        <v>244</v>
      </c>
      <c r="D101" s="24" t="s">
        <v>253</v>
      </c>
      <c r="E101" s="53">
        <v>2</v>
      </c>
      <c r="F101" s="181"/>
      <c r="G101" s="100"/>
      <c r="H101" s="102">
        <f t="shared" si="117"/>
        <v>0</v>
      </c>
      <c r="I101" s="154"/>
      <c r="J101" s="155"/>
      <c r="K101" s="155"/>
      <c r="L101" s="155"/>
      <c r="M101" s="155"/>
      <c r="N101" s="155"/>
      <c r="O101" s="155"/>
      <c r="P101" s="115">
        <f t="shared" si="118"/>
        <v>0</v>
      </c>
      <c r="Q101" s="116">
        <f t="shared" si="119"/>
        <v>0</v>
      </c>
      <c r="R101" s="116">
        <f t="shared" si="120"/>
        <v>0</v>
      </c>
      <c r="S101" s="116">
        <f t="shared" si="121"/>
        <v>0</v>
      </c>
      <c r="T101" s="116">
        <f t="shared" si="122"/>
        <v>0</v>
      </c>
      <c r="U101" s="116">
        <f t="shared" si="123"/>
        <v>0</v>
      </c>
      <c r="V101" s="117">
        <f t="shared" si="124"/>
        <v>0</v>
      </c>
      <c r="W101" s="103">
        <f t="shared" si="125"/>
        <v>0</v>
      </c>
      <c r="X101" s="103">
        <f t="shared" si="126"/>
        <v>0</v>
      </c>
      <c r="Y101" s="103">
        <f t="shared" si="127"/>
        <v>0</v>
      </c>
      <c r="Z101" s="103">
        <f t="shared" si="128"/>
        <v>0</v>
      </c>
      <c r="AA101" s="103">
        <f t="shared" si="129"/>
        <v>0</v>
      </c>
      <c r="AB101" s="103">
        <f>U101/'v5'!$X$77</f>
        <v>0</v>
      </c>
      <c r="AC101" s="110">
        <f t="shared" si="130"/>
        <v>0</v>
      </c>
      <c r="AD101" s="121"/>
      <c r="AE101" s="100"/>
      <c r="AF101" s="100"/>
      <c r="AG101" s="47"/>
      <c r="AH101" s="209"/>
      <c r="AI101" s="204"/>
      <c r="AJ101" s="204"/>
      <c r="AK101" s="210"/>
    </row>
    <row r="102" spans="1:38" x14ac:dyDescent="0.35">
      <c r="A102" s="53" t="s">
        <v>277</v>
      </c>
      <c r="B102" s="24" t="s">
        <v>103</v>
      </c>
      <c r="C102" s="24" t="s">
        <v>244</v>
      </c>
      <c r="D102" s="24" t="s">
        <v>253</v>
      </c>
      <c r="E102" s="53">
        <v>2</v>
      </c>
      <c r="F102" s="181"/>
      <c r="G102" s="53"/>
      <c r="H102" s="102">
        <f t="shared" si="117"/>
        <v>0</v>
      </c>
      <c r="I102" s="154"/>
      <c r="J102" s="155"/>
      <c r="K102" s="155"/>
      <c r="L102" s="155"/>
      <c r="M102" s="155"/>
      <c r="N102" s="155"/>
      <c r="O102" s="155"/>
      <c r="P102" s="115">
        <f t="shared" si="118"/>
        <v>0</v>
      </c>
      <c r="Q102" s="116">
        <f t="shared" si="119"/>
        <v>0</v>
      </c>
      <c r="R102" s="116">
        <f t="shared" si="120"/>
        <v>0</v>
      </c>
      <c r="S102" s="116">
        <f t="shared" si="121"/>
        <v>0</v>
      </c>
      <c r="T102" s="116">
        <f t="shared" si="122"/>
        <v>0</v>
      </c>
      <c r="U102" s="116">
        <f t="shared" si="123"/>
        <v>0</v>
      </c>
      <c r="V102" s="117">
        <f t="shared" si="124"/>
        <v>0</v>
      </c>
      <c r="W102" s="103">
        <f t="shared" si="125"/>
        <v>0</v>
      </c>
      <c r="X102" s="103">
        <f t="shared" si="126"/>
        <v>0</v>
      </c>
      <c r="Y102" s="103">
        <f t="shared" si="127"/>
        <v>0</v>
      </c>
      <c r="Z102" s="103">
        <f t="shared" si="128"/>
        <v>0</v>
      </c>
      <c r="AA102" s="103">
        <f t="shared" si="129"/>
        <v>0</v>
      </c>
      <c r="AB102" s="103">
        <f>U102/'v5'!$X$77</f>
        <v>0</v>
      </c>
      <c r="AC102" s="110">
        <f t="shared" si="130"/>
        <v>0</v>
      </c>
      <c r="AD102" s="121"/>
      <c r="AE102" s="53"/>
      <c r="AF102" s="100"/>
      <c r="AG102" s="47"/>
      <c r="AH102" s="209"/>
      <c r="AI102" s="204"/>
      <c r="AJ102" s="204"/>
      <c r="AK102" s="210"/>
    </row>
    <row r="103" spans="1:38" x14ac:dyDescent="0.35">
      <c r="A103" s="53" t="s">
        <v>278</v>
      </c>
      <c r="B103" s="24" t="s">
        <v>279</v>
      </c>
      <c r="C103" s="24" t="s">
        <v>243</v>
      </c>
      <c r="D103" s="24" t="s">
        <v>253</v>
      </c>
      <c r="E103" s="53">
        <v>2</v>
      </c>
      <c r="F103" s="181"/>
      <c r="G103" s="53"/>
      <c r="H103" s="102">
        <f t="shared" si="117"/>
        <v>0</v>
      </c>
      <c r="I103" s="154"/>
      <c r="J103" s="155"/>
      <c r="K103" s="155"/>
      <c r="L103" s="155"/>
      <c r="M103" s="155"/>
      <c r="N103" s="155"/>
      <c r="O103" s="155"/>
      <c r="P103" s="115">
        <f t="shared" si="118"/>
        <v>0</v>
      </c>
      <c r="Q103" s="116">
        <f t="shared" si="119"/>
        <v>0</v>
      </c>
      <c r="R103" s="116">
        <f t="shared" si="120"/>
        <v>0</v>
      </c>
      <c r="S103" s="116">
        <f t="shared" si="121"/>
        <v>0</v>
      </c>
      <c r="T103" s="116">
        <f t="shared" si="122"/>
        <v>0</v>
      </c>
      <c r="U103" s="116">
        <f t="shared" si="123"/>
        <v>0</v>
      </c>
      <c r="V103" s="117">
        <f t="shared" si="124"/>
        <v>0</v>
      </c>
      <c r="W103" s="103">
        <f t="shared" si="125"/>
        <v>0</v>
      </c>
      <c r="X103" s="103">
        <f t="shared" si="126"/>
        <v>0</v>
      </c>
      <c r="Y103" s="103">
        <f t="shared" si="127"/>
        <v>0</v>
      </c>
      <c r="Z103" s="103">
        <f t="shared" si="128"/>
        <v>0</v>
      </c>
      <c r="AA103" s="103">
        <f t="shared" si="129"/>
        <v>0</v>
      </c>
      <c r="AB103" s="103">
        <f>U103/'v5'!$X$77</f>
        <v>0</v>
      </c>
      <c r="AC103" s="110">
        <f t="shared" si="130"/>
        <v>0</v>
      </c>
      <c r="AD103" s="121"/>
      <c r="AE103" s="53"/>
      <c r="AF103" s="100"/>
      <c r="AG103" s="47"/>
      <c r="AH103" s="209"/>
      <c r="AI103" s="204"/>
      <c r="AJ103" s="204"/>
      <c r="AK103" s="210"/>
    </row>
    <row r="104" spans="1:38" x14ac:dyDescent="0.35">
      <c r="A104" s="53" t="s">
        <v>216</v>
      </c>
      <c r="B104" s="24" t="s">
        <v>103</v>
      </c>
      <c r="C104" s="24" t="s">
        <v>243</v>
      </c>
      <c r="D104" s="24" t="s">
        <v>248</v>
      </c>
      <c r="E104" s="53">
        <v>3</v>
      </c>
      <c r="F104" s="181"/>
      <c r="G104" s="53">
        <v>40</v>
      </c>
      <c r="H104" s="102">
        <f t="shared" si="117"/>
        <v>13.333333333333334</v>
      </c>
      <c r="I104" s="154">
        <v>9.1999999999999993</v>
      </c>
      <c r="J104" s="155">
        <v>158</v>
      </c>
      <c r="K104" s="155">
        <v>6.4</v>
      </c>
      <c r="L104" s="155">
        <v>0.5</v>
      </c>
      <c r="M104" s="155">
        <v>30</v>
      </c>
      <c r="N104" s="155">
        <v>1</v>
      </c>
      <c r="O104" s="155">
        <v>2.1</v>
      </c>
      <c r="P104" s="115">
        <f t="shared" si="118"/>
        <v>0.12266666666666666</v>
      </c>
      <c r="Q104" s="116">
        <f t="shared" si="119"/>
        <v>21.06666666666667</v>
      </c>
      <c r="R104" s="116">
        <f t="shared" si="120"/>
        <v>0.85333333333333339</v>
      </c>
      <c r="S104" s="116">
        <f t="shared" si="121"/>
        <v>6.6666666666666666E-2</v>
      </c>
      <c r="T104" s="116">
        <f t="shared" si="122"/>
        <v>4</v>
      </c>
      <c r="U104" s="116">
        <f t="shared" si="123"/>
        <v>0.13333333333333333</v>
      </c>
      <c r="V104" s="117">
        <f t="shared" si="124"/>
        <v>0.28000000000000003</v>
      </c>
      <c r="W104" s="103">
        <f t="shared" si="125"/>
        <v>3.3853088634377436E-2</v>
      </c>
      <c r="X104" s="103">
        <f t="shared" si="126"/>
        <v>1.3338398547971805E-2</v>
      </c>
      <c r="Y104" s="103">
        <f t="shared" si="127"/>
        <v>4.3456119504328643E-2</v>
      </c>
      <c r="Z104" s="103">
        <f t="shared" si="128"/>
        <v>1.6246953696181963E-3</v>
      </c>
      <c r="AA104" s="103">
        <f t="shared" si="129"/>
        <v>3.6009002250562645E-2</v>
      </c>
      <c r="AB104" s="103">
        <f>U104/'v5'!$X$77</f>
        <v>1.6658337497917709E-2</v>
      </c>
      <c r="AC104" s="110">
        <f t="shared" si="130"/>
        <v>2.3020005480953686E-2</v>
      </c>
      <c r="AD104" s="121" t="s">
        <v>162</v>
      </c>
      <c r="AE104" s="53"/>
      <c r="AF104" s="100" t="s">
        <v>97</v>
      </c>
      <c r="AG104" s="47" t="s">
        <v>224</v>
      </c>
      <c r="AH104" s="209">
        <f t="shared" ref="AH104:AH111" si="131">Q104/P104</f>
        <v>171.73913043478265</v>
      </c>
      <c r="AI104" s="204">
        <f t="shared" ref="AI104:AI111" si="132">R104/P104</f>
        <v>6.9565217391304355</v>
      </c>
      <c r="AJ104" s="204">
        <f t="shared" ref="AJ104:AJ111" si="133">R104/Q104</f>
        <v>4.0506329113924044E-2</v>
      </c>
      <c r="AK104" s="210">
        <f t="shared" ref="AK104:AK111" si="134">U104/Q104</f>
        <v>6.3291139240506319E-3</v>
      </c>
    </row>
    <row r="105" spans="1:38" x14ac:dyDescent="0.35">
      <c r="A105" s="53" t="s">
        <v>217</v>
      </c>
      <c r="B105" s="24" t="s">
        <v>105</v>
      </c>
      <c r="C105" s="24" t="s">
        <v>243</v>
      </c>
      <c r="D105" s="24" t="s">
        <v>71</v>
      </c>
      <c r="E105" s="53">
        <v>1</v>
      </c>
      <c r="F105" s="181"/>
      <c r="G105" s="100">
        <v>400</v>
      </c>
      <c r="H105" s="102">
        <f t="shared" si="117"/>
        <v>133.33333333333334</v>
      </c>
      <c r="I105" s="154">
        <v>5</v>
      </c>
      <c r="J105" s="155">
        <v>26</v>
      </c>
      <c r="K105" s="155">
        <v>1.2</v>
      </c>
      <c r="L105" s="155">
        <v>0.2</v>
      </c>
      <c r="M105" s="155">
        <v>1.1000000000000001</v>
      </c>
      <c r="N105" s="155">
        <v>2.8</v>
      </c>
      <c r="O105" s="155">
        <v>0</v>
      </c>
      <c r="P105" s="115">
        <f t="shared" si="118"/>
        <v>0.66666666666666674</v>
      </c>
      <c r="Q105" s="116">
        <f t="shared" si="119"/>
        <v>34.666666666666671</v>
      </c>
      <c r="R105" s="116">
        <f t="shared" si="120"/>
        <v>1.6</v>
      </c>
      <c r="S105" s="116">
        <f t="shared" si="121"/>
        <v>0.26666666666666672</v>
      </c>
      <c r="T105" s="116">
        <f t="shared" si="122"/>
        <v>1.4666666666666668</v>
      </c>
      <c r="U105" s="116">
        <f t="shared" si="123"/>
        <v>3.7333333333333329</v>
      </c>
      <c r="V105" s="117">
        <f t="shared" si="124"/>
        <v>0</v>
      </c>
      <c r="W105" s="103">
        <f t="shared" si="125"/>
        <v>0.18398417736074699</v>
      </c>
      <c r="X105" s="103">
        <f t="shared" si="126"/>
        <v>2.1949263433371325E-2</v>
      </c>
      <c r="Y105" s="103">
        <f t="shared" si="127"/>
        <v>8.1480224070616197E-2</v>
      </c>
      <c r="Z105" s="103">
        <f t="shared" si="128"/>
        <v>6.4987814784727869E-3</v>
      </c>
      <c r="AA105" s="103">
        <f t="shared" si="129"/>
        <v>1.3203300825206304E-2</v>
      </c>
      <c r="AB105" s="103">
        <f>U105/'v5'!$X$77</f>
        <v>0.46643344994169578</v>
      </c>
      <c r="AC105" s="110">
        <f t="shared" si="130"/>
        <v>0</v>
      </c>
      <c r="AD105" s="121" t="s">
        <v>162</v>
      </c>
      <c r="AE105" s="100"/>
      <c r="AF105" s="100" t="s">
        <v>97</v>
      </c>
      <c r="AG105" s="47" t="s">
        <v>225</v>
      </c>
      <c r="AH105" s="209">
        <f t="shared" si="131"/>
        <v>52</v>
      </c>
      <c r="AI105" s="204">
        <f t="shared" si="132"/>
        <v>2.4</v>
      </c>
      <c r="AJ105" s="204">
        <f t="shared" si="133"/>
        <v>4.6153846153846149E-2</v>
      </c>
      <c r="AK105" s="210">
        <f t="shared" si="134"/>
        <v>0.10769230769230767</v>
      </c>
    </row>
    <row r="106" spans="1:38" x14ac:dyDescent="0.35">
      <c r="A106" s="53" t="s">
        <v>280</v>
      </c>
      <c r="B106" s="24"/>
      <c r="C106" s="24"/>
      <c r="D106" s="24"/>
      <c r="E106" s="53"/>
      <c r="F106" s="181"/>
      <c r="G106" s="100"/>
      <c r="H106" s="102">
        <f t="shared" ref="H106" si="135">G106/3</f>
        <v>0</v>
      </c>
      <c r="I106" s="154"/>
      <c r="J106" s="155"/>
      <c r="K106" s="155"/>
      <c r="L106" s="155"/>
      <c r="M106" s="155"/>
      <c r="N106" s="155"/>
      <c r="O106" s="155"/>
      <c r="P106" s="115"/>
      <c r="Q106" s="116"/>
      <c r="R106" s="116"/>
      <c r="S106" s="116"/>
      <c r="T106" s="116"/>
      <c r="U106" s="116"/>
      <c r="V106" s="117"/>
      <c r="W106" s="103"/>
      <c r="X106" s="103"/>
      <c r="Y106" s="103"/>
      <c r="Z106" s="103"/>
      <c r="AA106" s="103"/>
      <c r="AB106" s="103"/>
      <c r="AC106" s="110"/>
      <c r="AD106" s="121"/>
      <c r="AE106" s="100"/>
      <c r="AF106" s="100"/>
      <c r="AG106" s="47"/>
      <c r="AH106" s="209"/>
      <c r="AI106" s="204"/>
      <c r="AJ106" s="204"/>
      <c r="AK106" s="210"/>
    </row>
    <row r="107" spans="1:38" x14ac:dyDescent="0.35">
      <c r="A107" s="53" t="s">
        <v>285</v>
      </c>
      <c r="B107" s="24"/>
      <c r="C107" s="24"/>
      <c r="D107" s="24"/>
      <c r="E107" s="53"/>
      <c r="F107" s="181"/>
      <c r="G107" s="100"/>
      <c r="H107" s="102"/>
      <c r="I107" s="154"/>
      <c r="J107" s="155"/>
      <c r="K107" s="155"/>
      <c r="L107" s="155"/>
      <c r="M107" s="155"/>
      <c r="N107" s="155"/>
      <c r="O107" s="155"/>
      <c r="P107" s="115"/>
      <c r="Q107" s="116"/>
      <c r="R107" s="116"/>
      <c r="S107" s="116"/>
      <c r="T107" s="116"/>
      <c r="U107" s="116"/>
      <c r="V107" s="117"/>
      <c r="W107" s="103"/>
      <c r="X107" s="103"/>
      <c r="Y107" s="103"/>
      <c r="Z107" s="103"/>
      <c r="AA107" s="103"/>
      <c r="AB107" s="103"/>
      <c r="AC107" s="110"/>
      <c r="AD107" s="121"/>
      <c r="AE107" s="100"/>
      <c r="AF107" s="100"/>
      <c r="AG107" s="47"/>
      <c r="AH107" s="209"/>
      <c r="AI107" s="204"/>
      <c r="AJ107" s="204"/>
      <c r="AK107" s="210"/>
    </row>
    <row r="108" spans="1:38" x14ac:dyDescent="0.35">
      <c r="A108" s="53" t="s">
        <v>281</v>
      </c>
      <c r="B108" s="24"/>
      <c r="C108" s="24"/>
      <c r="D108" s="24"/>
      <c r="E108" s="53"/>
      <c r="F108" s="181"/>
      <c r="G108" s="100"/>
      <c r="H108" s="102"/>
      <c r="I108" s="154"/>
      <c r="J108" s="155"/>
      <c r="K108" s="155"/>
      <c r="L108" s="155"/>
      <c r="M108" s="155"/>
      <c r="N108" s="155"/>
      <c r="O108" s="155"/>
      <c r="P108" s="115"/>
      <c r="Q108" s="116"/>
      <c r="R108" s="116"/>
      <c r="S108" s="116"/>
      <c r="T108" s="116"/>
      <c r="U108" s="116"/>
      <c r="V108" s="117"/>
      <c r="W108" s="103"/>
      <c r="X108" s="103"/>
      <c r="Y108" s="103"/>
      <c r="Z108" s="103"/>
      <c r="AA108" s="103"/>
      <c r="AB108" s="103"/>
      <c r="AC108" s="110"/>
      <c r="AD108" s="121"/>
      <c r="AE108" s="100"/>
      <c r="AF108" s="100"/>
      <c r="AG108" s="47"/>
      <c r="AH108" s="209"/>
      <c r="AI108" s="204"/>
      <c r="AJ108" s="204"/>
      <c r="AK108" s="210"/>
    </row>
    <row r="109" spans="1:38" x14ac:dyDescent="0.35">
      <c r="A109" s="53" t="s">
        <v>282</v>
      </c>
      <c r="B109" s="24"/>
      <c r="C109" s="24"/>
      <c r="D109" s="24"/>
      <c r="E109" s="53"/>
      <c r="F109" s="181"/>
      <c r="G109" s="100"/>
      <c r="H109" s="102"/>
      <c r="I109" s="154"/>
      <c r="J109" s="155"/>
      <c r="K109" s="155"/>
      <c r="L109" s="155"/>
      <c r="M109" s="155"/>
      <c r="N109" s="155"/>
      <c r="O109" s="155"/>
      <c r="P109" s="115"/>
      <c r="Q109" s="116"/>
      <c r="R109" s="116"/>
      <c r="S109" s="116"/>
      <c r="T109" s="116"/>
      <c r="U109" s="116"/>
      <c r="V109" s="117"/>
      <c r="W109" s="103"/>
      <c r="X109" s="103"/>
      <c r="Y109" s="103"/>
      <c r="Z109" s="103"/>
      <c r="AA109" s="103"/>
      <c r="AB109" s="103"/>
      <c r="AC109" s="110"/>
      <c r="AD109" s="121"/>
      <c r="AE109" s="100"/>
      <c r="AF109" s="100"/>
      <c r="AG109" s="47"/>
      <c r="AH109" s="209"/>
      <c r="AI109" s="204"/>
      <c r="AJ109" s="204"/>
      <c r="AK109" s="210"/>
    </row>
    <row r="110" spans="1:38" x14ac:dyDescent="0.35">
      <c r="A110" s="53" t="s">
        <v>283</v>
      </c>
      <c r="B110" s="24"/>
      <c r="C110" s="24"/>
      <c r="D110" s="24"/>
      <c r="E110" s="53"/>
      <c r="F110" s="181"/>
      <c r="G110" s="100"/>
      <c r="H110" s="102"/>
      <c r="I110" s="154"/>
      <c r="J110" s="155"/>
      <c r="K110" s="155"/>
      <c r="L110" s="155"/>
      <c r="M110" s="155"/>
      <c r="N110" s="155"/>
      <c r="O110" s="155"/>
      <c r="P110" s="115"/>
      <c r="Q110" s="116"/>
      <c r="R110" s="116"/>
      <c r="S110" s="116"/>
      <c r="T110" s="116"/>
      <c r="U110" s="116"/>
      <c r="V110" s="117"/>
      <c r="W110" s="103"/>
      <c r="X110" s="103"/>
      <c r="Y110" s="103"/>
      <c r="Z110" s="103"/>
      <c r="AA110" s="103"/>
      <c r="AB110" s="103"/>
      <c r="AC110" s="110"/>
      <c r="AD110" s="121"/>
      <c r="AE110" s="100"/>
      <c r="AF110" s="100"/>
      <c r="AG110" s="47"/>
      <c r="AH110" s="209"/>
      <c r="AI110" s="204"/>
      <c r="AJ110" s="204"/>
      <c r="AK110" s="210"/>
    </row>
    <row r="111" spans="1:38" ht="15" thickBot="1" x14ac:dyDescent="0.4">
      <c r="A111" s="106" t="s">
        <v>185</v>
      </c>
      <c r="B111" s="54" t="s">
        <v>105</v>
      </c>
      <c r="C111" s="54" t="s">
        <v>243</v>
      </c>
      <c r="D111" s="54" t="s">
        <v>248</v>
      </c>
      <c r="E111" s="172">
        <v>3</v>
      </c>
      <c r="F111" s="182"/>
      <c r="G111" s="148">
        <v>100</v>
      </c>
      <c r="H111" s="170">
        <f>G111/3</f>
        <v>33.333333333333336</v>
      </c>
      <c r="I111" s="156">
        <v>13.4</v>
      </c>
      <c r="J111" s="160">
        <v>884</v>
      </c>
      <c r="K111" s="160">
        <v>0</v>
      </c>
      <c r="L111" s="160">
        <v>100</v>
      </c>
      <c r="M111" s="160">
        <v>0</v>
      </c>
      <c r="N111" s="160">
        <v>0</v>
      </c>
      <c r="O111" s="160">
        <v>0</v>
      </c>
      <c r="P111" s="118">
        <f t="shared" si="118"/>
        <v>0.44666666666666671</v>
      </c>
      <c r="Q111" s="107">
        <f t="shared" si="119"/>
        <v>294.66666666666669</v>
      </c>
      <c r="R111" s="107">
        <f t="shared" si="120"/>
        <v>0</v>
      </c>
      <c r="S111" s="107">
        <f t="shared" si="121"/>
        <v>33.333333333333336</v>
      </c>
      <c r="T111" s="107">
        <f t="shared" si="122"/>
        <v>0</v>
      </c>
      <c r="U111" s="107">
        <f t="shared" si="123"/>
        <v>0</v>
      </c>
      <c r="V111" s="119">
        <f t="shared" si="124"/>
        <v>0</v>
      </c>
      <c r="W111" s="146">
        <f t="shared" si="125"/>
        <v>0.12326939883170047</v>
      </c>
      <c r="X111" s="108">
        <f t="shared" si="126"/>
        <v>0.18656873918365624</v>
      </c>
      <c r="Y111" s="108">
        <f t="shared" si="127"/>
        <v>0</v>
      </c>
      <c r="Z111" s="108">
        <f t="shared" si="128"/>
        <v>0.81234768480909825</v>
      </c>
      <c r="AA111" s="108">
        <f t="shared" si="129"/>
        <v>0</v>
      </c>
      <c r="AB111" s="108">
        <f>U111/$U$95</f>
        <v>0</v>
      </c>
      <c r="AC111" s="111">
        <f t="shared" si="130"/>
        <v>0</v>
      </c>
      <c r="AD111" s="122" t="s">
        <v>162</v>
      </c>
      <c r="AE111" s="106"/>
      <c r="AF111" s="106" t="s">
        <v>207</v>
      </c>
      <c r="AG111" s="141"/>
      <c r="AH111" s="213">
        <f t="shared" si="131"/>
        <v>659.70149253731336</v>
      </c>
      <c r="AI111" s="214">
        <f t="shared" si="132"/>
        <v>0</v>
      </c>
      <c r="AJ111" s="214">
        <f t="shared" si="133"/>
        <v>0</v>
      </c>
      <c r="AK111" s="215">
        <f t="shared" si="134"/>
        <v>0</v>
      </c>
    </row>
    <row r="112" spans="1:38" ht="15" thickTop="1" x14ac:dyDescent="0.35">
      <c r="A112" s="53"/>
      <c r="B112" s="97"/>
      <c r="C112" s="97"/>
      <c r="D112" s="97"/>
      <c r="E112" s="151"/>
      <c r="F112" s="100"/>
      <c r="G112" s="100"/>
      <c r="H112" s="100"/>
      <c r="I112" s="100"/>
      <c r="J112" s="100"/>
      <c r="K112" s="100"/>
      <c r="L112" s="100"/>
      <c r="M112" s="100"/>
      <c r="N112" s="100"/>
      <c r="O112" s="100"/>
      <c r="P112" s="100"/>
      <c r="Q112" s="100"/>
      <c r="R112" s="100"/>
      <c r="S112" s="100"/>
      <c r="T112" s="100"/>
      <c r="U112" s="100"/>
      <c r="V112" s="100"/>
      <c r="W112" s="100"/>
      <c r="X112" s="100"/>
      <c r="Y112" s="100"/>
      <c r="Z112" s="100"/>
      <c r="AA112" s="100"/>
      <c r="AB112" s="100"/>
      <c r="AC112" s="100"/>
      <c r="AD112" s="100"/>
      <c r="AE112" s="100"/>
      <c r="AF112" s="100"/>
      <c r="AG112" s="100"/>
      <c r="AH112" s="100"/>
      <c r="AI112" s="100"/>
      <c r="AJ112" s="100"/>
      <c r="AK112" s="100"/>
    </row>
    <row r="113" spans="1:38" x14ac:dyDescent="0.35">
      <c r="A113" s="100"/>
      <c r="B113" s="97"/>
      <c r="C113" s="97"/>
      <c r="D113" s="97"/>
      <c r="E113" s="151"/>
      <c r="F113" s="100"/>
      <c r="G113" s="100"/>
      <c r="H113" s="176" t="s">
        <v>237</v>
      </c>
      <c r="I113" s="100"/>
      <c r="J113" s="100"/>
      <c r="K113" s="100"/>
      <c r="L113" s="100"/>
      <c r="M113" s="100"/>
      <c r="N113" s="100"/>
      <c r="O113" s="100"/>
      <c r="P113" s="163" t="s">
        <v>7</v>
      </c>
      <c r="Q113" s="164" t="s">
        <v>9</v>
      </c>
      <c r="R113" s="164" t="s">
        <v>55</v>
      </c>
      <c r="S113" s="164" t="s">
        <v>56</v>
      </c>
      <c r="T113" s="164" t="s">
        <v>57</v>
      </c>
      <c r="U113" s="164" t="s">
        <v>58</v>
      </c>
      <c r="V113" s="164" t="s">
        <v>59</v>
      </c>
      <c r="W113" s="100"/>
      <c r="X113" s="100"/>
      <c r="Y113" s="100"/>
      <c r="Z113" s="100"/>
      <c r="AA113" s="100"/>
      <c r="AB113" s="100"/>
      <c r="AC113" s="100"/>
      <c r="AD113" s="100"/>
      <c r="AE113" s="100"/>
      <c r="AF113" s="100"/>
      <c r="AG113" s="100"/>
      <c r="AH113" s="176" t="s">
        <v>256</v>
      </c>
      <c r="AI113" s="176" t="s">
        <v>259</v>
      </c>
      <c r="AJ113" s="176" t="s">
        <v>257</v>
      </c>
      <c r="AK113" s="176" t="s">
        <v>258</v>
      </c>
    </row>
    <row r="114" spans="1:38" x14ac:dyDescent="0.35">
      <c r="B114" s="97"/>
      <c r="C114" s="97"/>
      <c r="D114" s="97"/>
      <c r="E114" s="151"/>
      <c r="F114" s="100"/>
      <c r="G114" s="100"/>
      <c r="H114" s="177">
        <f>SUM(H100:H111)</f>
        <v>313.33333333333331</v>
      </c>
      <c r="I114" s="100"/>
      <c r="J114" s="100"/>
      <c r="K114" s="100"/>
      <c r="L114" s="100"/>
      <c r="M114" s="100"/>
      <c r="N114" s="100"/>
      <c r="O114" s="100"/>
      <c r="P114" s="165">
        <f t="shared" ref="P114:V114" si="136">SUBTOTAL(9, P100:P111)</f>
        <v>1.4026666666666667</v>
      </c>
      <c r="Q114" s="166">
        <f t="shared" si="136"/>
        <v>397.06666666666672</v>
      </c>
      <c r="R114" s="166">
        <f t="shared" si="136"/>
        <v>3.2533333333333334</v>
      </c>
      <c r="S114" s="166">
        <f t="shared" si="136"/>
        <v>34.06666666666667</v>
      </c>
      <c r="T114" s="166">
        <f t="shared" si="136"/>
        <v>8.9333333333333336</v>
      </c>
      <c r="U114" s="166">
        <f t="shared" si="136"/>
        <v>8</v>
      </c>
      <c r="V114" s="166">
        <f t="shared" si="136"/>
        <v>4.6800000000000006</v>
      </c>
      <c r="W114" s="100"/>
      <c r="X114" s="100"/>
      <c r="Y114" s="100"/>
      <c r="Z114" s="100"/>
      <c r="AA114" s="100"/>
      <c r="AB114" s="100"/>
      <c r="AC114" s="100"/>
      <c r="AD114" s="100"/>
      <c r="AE114" s="100"/>
      <c r="AF114" s="100"/>
      <c r="AG114" s="100"/>
      <c r="AH114" s="216">
        <f t="shared" ref="AH114" si="137">Q114/P114</f>
        <v>283.07984790874525</v>
      </c>
      <c r="AI114" s="217">
        <f t="shared" ref="AI114" si="138">R114/P114</f>
        <v>2.3193916349809887</v>
      </c>
      <c r="AJ114" s="217">
        <f t="shared" ref="AJ114" si="139">R114/Q114</f>
        <v>8.1934184016118194E-3</v>
      </c>
      <c r="AK114" s="217">
        <f t="shared" ref="AK114" si="140">U114/Q114</f>
        <v>2.0147750167897917E-2</v>
      </c>
    </row>
    <row r="116" spans="1:38" ht="15" thickBot="1" x14ac:dyDescent="0.4"/>
    <row r="117" spans="1:38" s="106" customFormat="1" ht="15" thickBot="1" x14ac:dyDescent="0.4">
      <c r="A117" s="135" t="s">
        <v>274</v>
      </c>
      <c r="B117" s="191"/>
      <c r="C117" s="191"/>
      <c r="D117" s="191"/>
      <c r="E117" s="23"/>
      <c r="F117" s="23"/>
      <c r="G117" s="187" t="s">
        <v>202</v>
      </c>
      <c r="H117" s="183" t="s">
        <v>54</v>
      </c>
      <c r="I117" s="236" t="s">
        <v>143</v>
      </c>
      <c r="J117" s="237"/>
      <c r="K117" s="237"/>
      <c r="L117" s="237"/>
      <c r="M117" s="237"/>
      <c r="N117" s="237"/>
      <c r="O117" s="238"/>
      <c r="P117" s="239" t="s">
        <v>142</v>
      </c>
      <c r="Q117" s="240"/>
      <c r="R117" s="240"/>
      <c r="S117" s="240"/>
      <c r="T117" s="240"/>
      <c r="U117" s="240"/>
      <c r="V117" s="241"/>
      <c r="W117" s="242" t="s">
        <v>134</v>
      </c>
      <c r="X117" s="243"/>
      <c r="Y117" s="243"/>
      <c r="Z117" s="243"/>
      <c r="AA117" s="243"/>
      <c r="AB117" s="243"/>
      <c r="AC117" s="244"/>
      <c r="AD117" s="23"/>
      <c r="AE117" s="23"/>
      <c r="AF117" s="21"/>
      <c r="AG117" s="22"/>
      <c r="AH117" s="245" t="s">
        <v>264</v>
      </c>
      <c r="AI117" s="246"/>
      <c r="AJ117" s="246"/>
      <c r="AK117" s="247"/>
    </row>
    <row r="118" spans="1:38" s="100" customFormat="1" ht="15.5" thickTop="1" thickBot="1" x14ac:dyDescent="0.4">
      <c r="A118" s="104" t="s">
        <v>53</v>
      </c>
      <c r="B118" s="192" t="s">
        <v>102</v>
      </c>
      <c r="C118" s="192" t="s">
        <v>126</v>
      </c>
      <c r="D118" s="192" t="s">
        <v>252</v>
      </c>
      <c r="E118" s="86" t="s">
        <v>69</v>
      </c>
      <c r="F118" s="86" t="s">
        <v>129</v>
      </c>
      <c r="G118" s="188" t="s">
        <v>144</v>
      </c>
      <c r="H118" s="180" t="s">
        <v>144</v>
      </c>
      <c r="I118" s="71" t="s">
        <v>7</v>
      </c>
      <c r="J118" s="72" t="s">
        <v>9</v>
      </c>
      <c r="K118" s="72" t="s">
        <v>55</v>
      </c>
      <c r="L118" s="72" t="s">
        <v>56</v>
      </c>
      <c r="M118" s="72" t="s">
        <v>57</v>
      </c>
      <c r="N118" s="72" t="s">
        <v>58</v>
      </c>
      <c r="O118" s="73" t="s">
        <v>59</v>
      </c>
      <c r="P118" s="33" t="s">
        <v>7</v>
      </c>
      <c r="Q118" s="34" t="s">
        <v>9</v>
      </c>
      <c r="R118" s="34" t="s">
        <v>55</v>
      </c>
      <c r="S118" s="34" t="s">
        <v>56</v>
      </c>
      <c r="T118" s="34" t="s">
        <v>57</v>
      </c>
      <c r="U118" s="34" t="s">
        <v>58</v>
      </c>
      <c r="V118" s="32" t="s">
        <v>59</v>
      </c>
      <c r="W118" s="72" t="s">
        <v>7</v>
      </c>
      <c r="X118" s="72" t="s">
        <v>9</v>
      </c>
      <c r="Y118" s="72" t="s">
        <v>55</v>
      </c>
      <c r="Z118" s="72" t="s">
        <v>56</v>
      </c>
      <c r="AA118" s="72" t="s">
        <v>57</v>
      </c>
      <c r="AB118" s="72" t="s">
        <v>58</v>
      </c>
      <c r="AC118" s="72" t="s">
        <v>59</v>
      </c>
      <c r="AD118" s="86" t="s">
        <v>65</v>
      </c>
      <c r="AE118" s="193" t="s">
        <v>174</v>
      </c>
      <c r="AF118" s="33" t="s">
        <v>60</v>
      </c>
      <c r="AG118" s="32" t="s">
        <v>61</v>
      </c>
      <c r="AH118" s="201" t="s">
        <v>256</v>
      </c>
      <c r="AI118" s="202" t="s">
        <v>259</v>
      </c>
      <c r="AJ118" s="203" t="s">
        <v>257</v>
      </c>
      <c r="AK118" s="205" t="s">
        <v>258</v>
      </c>
    </row>
    <row r="119" spans="1:38" s="100" customFormat="1" x14ac:dyDescent="0.35">
      <c r="A119" s="100" t="s">
        <v>157</v>
      </c>
      <c r="B119" s="171" t="s">
        <v>103</v>
      </c>
      <c r="C119" s="171" t="s">
        <v>243</v>
      </c>
      <c r="D119" s="171" t="s">
        <v>253</v>
      </c>
      <c r="E119" s="53">
        <v>2</v>
      </c>
      <c r="F119" s="183"/>
      <c r="G119" s="100">
        <v>400</v>
      </c>
      <c r="H119" s="102">
        <f t="shared" ref="H119:H127" si="141">G119/3</f>
        <v>133.33333333333334</v>
      </c>
      <c r="I119" s="154">
        <v>1.25</v>
      </c>
      <c r="J119" s="155">
        <v>35</v>
      </c>
      <c r="K119" s="155">
        <v>0.6</v>
      </c>
      <c r="L119" s="155">
        <v>0.3</v>
      </c>
      <c r="M119" s="155">
        <v>2.6</v>
      </c>
      <c r="N119" s="155">
        <v>3.1</v>
      </c>
      <c r="O119" s="155">
        <v>3.3</v>
      </c>
      <c r="P119" s="112">
        <f t="shared" ref="P119:P127" si="142">$H119*I119/1000</f>
        <v>0.16666666666666669</v>
      </c>
      <c r="Q119" s="113">
        <f t="shared" ref="Q119:Q127" si="143">$H119*J119/100</f>
        <v>46.666666666666671</v>
      </c>
      <c r="R119" s="113">
        <f t="shared" ref="R119:R127" si="144">$H119*K119/100</f>
        <v>0.8</v>
      </c>
      <c r="S119" s="113">
        <f t="shared" ref="S119:S127" si="145">$H119*L119/100</f>
        <v>0.4</v>
      </c>
      <c r="T119" s="113">
        <f t="shared" ref="T119:T127" si="146">$H119*M119/100</f>
        <v>3.4666666666666668</v>
      </c>
      <c r="U119" s="113">
        <f t="shared" ref="U119:U127" si="147">$H119*N119/100</f>
        <v>4.1333333333333337</v>
      </c>
      <c r="V119" s="114">
        <f t="shared" ref="V119:V127" si="148">$H119*O119/100</f>
        <v>4.4000000000000004</v>
      </c>
      <c r="W119" s="103">
        <f t="shared" ref="W119:W127" si="149">P119/$P$95</f>
        <v>4.5996044340186747E-2</v>
      </c>
      <c r="X119" s="103">
        <f t="shared" ref="X119:X127" si="150">Q119/$Q$95</f>
        <v>2.9547085391076783E-2</v>
      </c>
      <c r="Y119" s="103">
        <f t="shared" ref="Y119:Y127" si="151">R119/$R$95</f>
        <v>4.0740112035308099E-2</v>
      </c>
      <c r="Z119" s="103">
        <f t="shared" ref="Z119:Z127" si="152">S119/$S$95</f>
        <v>9.7481722177091782E-3</v>
      </c>
      <c r="AA119" s="103">
        <f t="shared" ref="AA119:AA127" si="153">T119/$T$95</f>
        <v>3.1207801950487623E-2</v>
      </c>
      <c r="AB119" s="103">
        <f>U119/$U$95</f>
        <v>0.23551756885090219</v>
      </c>
      <c r="AC119" s="109">
        <f t="shared" ref="AC119:AC127" si="154">V119/$V$95</f>
        <v>0.36174294327212936</v>
      </c>
      <c r="AD119" s="120" t="s">
        <v>162</v>
      </c>
      <c r="AF119" s="100" t="s">
        <v>97</v>
      </c>
      <c r="AG119" s="47" t="s">
        <v>219</v>
      </c>
      <c r="AH119" s="206">
        <f>Q119/P119</f>
        <v>280</v>
      </c>
      <c r="AI119" s="207">
        <f>R119/P119</f>
        <v>4.8</v>
      </c>
      <c r="AJ119" s="207">
        <f>R119/Q119</f>
        <v>1.7142857142857144E-2</v>
      </c>
      <c r="AK119" s="208">
        <f>U119/Q119</f>
        <v>8.8571428571428565E-2</v>
      </c>
      <c r="AL119"/>
    </row>
    <row r="120" spans="1:38" s="100" customFormat="1" x14ac:dyDescent="0.35">
      <c r="A120" s="179" t="s">
        <v>212</v>
      </c>
      <c r="B120" s="24" t="s">
        <v>103</v>
      </c>
      <c r="C120" s="24"/>
      <c r="D120" s="24"/>
      <c r="E120" s="53">
        <v>2</v>
      </c>
      <c r="F120" s="181"/>
      <c r="G120" s="100">
        <v>0</v>
      </c>
      <c r="H120" s="102">
        <f t="shared" si="141"/>
        <v>0</v>
      </c>
      <c r="I120" s="154">
        <v>3</v>
      </c>
      <c r="J120" s="155">
        <v>61</v>
      </c>
      <c r="K120" s="155">
        <v>1.5</v>
      </c>
      <c r="L120" s="155">
        <v>0.3</v>
      </c>
      <c r="M120" s="155">
        <v>8.4499999999999993</v>
      </c>
      <c r="N120" s="155">
        <v>3.9</v>
      </c>
      <c r="O120" s="155">
        <v>1.8</v>
      </c>
      <c r="P120" s="115">
        <f t="shared" si="142"/>
        <v>0</v>
      </c>
      <c r="Q120" s="116">
        <f t="shared" si="143"/>
        <v>0</v>
      </c>
      <c r="R120" s="116">
        <f t="shared" si="144"/>
        <v>0</v>
      </c>
      <c r="S120" s="116">
        <f t="shared" si="145"/>
        <v>0</v>
      </c>
      <c r="T120" s="116">
        <f t="shared" si="146"/>
        <v>0</v>
      </c>
      <c r="U120" s="116">
        <f t="shared" si="147"/>
        <v>0</v>
      </c>
      <c r="V120" s="117">
        <f t="shared" si="148"/>
        <v>0</v>
      </c>
      <c r="W120" s="103">
        <f t="shared" si="149"/>
        <v>0</v>
      </c>
      <c r="X120" s="103">
        <f t="shared" si="150"/>
        <v>0</v>
      </c>
      <c r="Y120" s="103">
        <f t="shared" si="151"/>
        <v>0</v>
      </c>
      <c r="Z120" s="103">
        <f t="shared" si="152"/>
        <v>0</v>
      </c>
      <c r="AA120" s="103">
        <f t="shared" si="153"/>
        <v>0</v>
      </c>
      <c r="AB120" s="103">
        <f>U120/'v5'!$X$77</f>
        <v>0</v>
      </c>
      <c r="AC120" s="110">
        <f t="shared" si="154"/>
        <v>0</v>
      </c>
      <c r="AD120" s="121" t="s">
        <v>162</v>
      </c>
      <c r="AF120" s="100" t="s">
        <v>97</v>
      </c>
      <c r="AG120" s="47" t="s">
        <v>220</v>
      </c>
      <c r="AH120" s="209" t="e">
        <f t="shared" ref="AH120:AH127" si="155">Q120/P120</f>
        <v>#DIV/0!</v>
      </c>
      <c r="AI120" s="204" t="e">
        <f t="shared" ref="AI120:AI127" si="156">R120/P120</f>
        <v>#DIV/0!</v>
      </c>
      <c r="AJ120" s="204" t="e">
        <f t="shared" ref="AJ120:AJ127" si="157">R120/Q120</f>
        <v>#DIV/0!</v>
      </c>
      <c r="AK120" s="210" t="e">
        <f t="shared" ref="AK120:AK127" si="158">U120/Q120</f>
        <v>#DIV/0!</v>
      </c>
      <c r="AL120"/>
    </row>
    <row r="121" spans="1:38" x14ac:dyDescent="0.35">
      <c r="A121" s="100" t="s">
        <v>213</v>
      </c>
      <c r="B121" s="24" t="s">
        <v>103</v>
      </c>
      <c r="C121" s="24" t="s">
        <v>244</v>
      </c>
      <c r="D121" s="24" t="s">
        <v>253</v>
      </c>
      <c r="E121" s="53">
        <v>2</v>
      </c>
      <c r="F121" s="181"/>
      <c r="G121" s="100">
        <v>100</v>
      </c>
      <c r="H121" s="102">
        <f t="shared" si="141"/>
        <v>33.333333333333336</v>
      </c>
      <c r="I121" s="154">
        <v>6.2</v>
      </c>
      <c r="J121" s="155">
        <v>14</v>
      </c>
      <c r="K121" s="155">
        <v>1</v>
      </c>
      <c r="L121" s="155">
        <v>0</v>
      </c>
      <c r="M121" s="155">
        <v>1</v>
      </c>
      <c r="N121" s="155">
        <v>1</v>
      </c>
      <c r="O121" s="155">
        <v>1.1000000000000001</v>
      </c>
      <c r="P121" s="115">
        <f t="shared" si="142"/>
        <v>0.20666666666666669</v>
      </c>
      <c r="Q121" s="116">
        <f t="shared" si="143"/>
        <v>4.666666666666667</v>
      </c>
      <c r="R121" s="116">
        <f t="shared" si="144"/>
        <v>0.33333333333333337</v>
      </c>
      <c r="S121" s="116">
        <f t="shared" si="145"/>
        <v>0</v>
      </c>
      <c r="T121" s="116">
        <f t="shared" si="146"/>
        <v>0.33333333333333337</v>
      </c>
      <c r="U121" s="116">
        <f t="shared" si="147"/>
        <v>0.33333333333333337</v>
      </c>
      <c r="V121" s="117">
        <f t="shared" si="148"/>
        <v>0.3666666666666667</v>
      </c>
      <c r="W121" s="103">
        <f t="shared" si="149"/>
        <v>5.7035094981831562E-2</v>
      </c>
      <c r="X121" s="103">
        <f t="shared" si="150"/>
        <v>2.9547085391076781E-3</v>
      </c>
      <c r="Y121" s="103">
        <f t="shared" si="151"/>
        <v>1.6975046681378374E-2</v>
      </c>
      <c r="Z121" s="103">
        <f t="shared" si="152"/>
        <v>0</v>
      </c>
      <c r="AA121" s="103">
        <f t="shared" si="153"/>
        <v>3.0007501875468873E-3</v>
      </c>
      <c r="AB121" s="103">
        <f>U121/'v5'!$X$77</f>
        <v>4.1645843744794277E-2</v>
      </c>
      <c r="AC121" s="110">
        <f t="shared" si="154"/>
        <v>3.0145245272677448E-2</v>
      </c>
      <c r="AD121" s="121" t="s">
        <v>162</v>
      </c>
      <c r="AE121" s="100"/>
      <c r="AF121" s="100" t="s">
        <v>97</v>
      </c>
      <c r="AG121" s="47" t="s">
        <v>221</v>
      </c>
      <c r="AH121" s="209">
        <f t="shared" si="155"/>
        <v>22.58064516129032</v>
      </c>
      <c r="AI121" s="204">
        <f t="shared" si="156"/>
        <v>1.6129032258064515</v>
      </c>
      <c r="AJ121" s="204">
        <f t="shared" si="157"/>
        <v>7.1428571428571438E-2</v>
      </c>
      <c r="AK121" s="210">
        <f t="shared" si="158"/>
        <v>7.1428571428571438E-2</v>
      </c>
    </row>
    <row r="122" spans="1:38" x14ac:dyDescent="0.35">
      <c r="A122" s="53" t="s">
        <v>214</v>
      </c>
      <c r="B122" s="24" t="s">
        <v>103</v>
      </c>
      <c r="C122" s="24" t="s">
        <v>244</v>
      </c>
      <c r="D122" s="24" t="s">
        <v>253</v>
      </c>
      <c r="E122" s="53">
        <v>2</v>
      </c>
      <c r="F122" s="181"/>
      <c r="G122" s="53">
        <v>250</v>
      </c>
      <c r="H122" s="102">
        <f t="shared" si="141"/>
        <v>83.333333333333329</v>
      </c>
      <c r="I122" s="154">
        <v>4.2</v>
      </c>
      <c r="J122" s="155">
        <v>20</v>
      </c>
      <c r="K122" s="155">
        <v>1</v>
      </c>
      <c r="L122" s="155">
        <v>0</v>
      </c>
      <c r="M122" s="155">
        <v>0</v>
      </c>
      <c r="N122" s="155">
        <v>3</v>
      </c>
      <c r="O122" s="155">
        <v>2</v>
      </c>
      <c r="P122" s="115">
        <f t="shared" si="142"/>
        <v>0.35</v>
      </c>
      <c r="Q122" s="116">
        <f t="shared" si="143"/>
        <v>16.666666666666664</v>
      </c>
      <c r="R122" s="116">
        <f t="shared" si="144"/>
        <v>0.83333333333333326</v>
      </c>
      <c r="S122" s="116">
        <f t="shared" si="145"/>
        <v>0</v>
      </c>
      <c r="T122" s="116">
        <f t="shared" si="146"/>
        <v>0</v>
      </c>
      <c r="U122" s="116">
        <f t="shared" si="147"/>
        <v>2.5</v>
      </c>
      <c r="V122" s="117">
        <f t="shared" si="148"/>
        <v>1.6666666666666665</v>
      </c>
      <c r="W122" s="103">
        <f t="shared" si="149"/>
        <v>9.6591693114392141E-2</v>
      </c>
      <c r="X122" s="103">
        <f t="shared" si="150"/>
        <v>1.0552530496813133E-2</v>
      </c>
      <c r="Y122" s="103">
        <f t="shared" si="151"/>
        <v>4.2437616703445931E-2</v>
      </c>
      <c r="Z122" s="103">
        <f t="shared" si="152"/>
        <v>0</v>
      </c>
      <c r="AA122" s="103">
        <f t="shared" si="153"/>
        <v>0</v>
      </c>
      <c r="AB122" s="103">
        <f>U122/'v5'!$X$77</f>
        <v>0.31234382808595706</v>
      </c>
      <c r="AC122" s="110">
        <f t="shared" si="154"/>
        <v>0.13702384214853383</v>
      </c>
      <c r="AD122" s="121" t="s">
        <v>162</v>
      </c>
      <c r="AE122" s="53"/>
      <c r="AF122" s="100" t="s">
        <v>97</v>
      </c>
      <c r="AG122" s="47" t="s">
        <v>222</v>
      </c>
      <c r="AH122" s="209">
        <f t="shared" si="155"/>
        <v>47.619047619047613</v>
      </c>
      <c r="AI122" s="204">
        <f t="shared" si="156"/>
        <v>2.3809523809523809</v>
      </c>
      <c r="AJ122" s="204">
        <f t="shared" si="157"/>
        <v>0.05</v>
      </c>
      <c r="AK122" s="210">
        <f t="shared" si="158"/>
        <v>0.15000000000000002</v>
      </c>
    </row>
    <row r="123" spans="1:38" x14ac:dyDescent="0.35">
      <c r="A123" s="53" t="s">
        <v>215</v>
      </c>
      <c r="B123" s="24" t="s">
        <v>233</v>
      </c>
      <c r="C123" s="24" t="s">
        <v>243</v>
      </c>
      <c r="D123" s="24" t="s">
        <v>253</v>
      </c>
      <c r="E123" s="53">
        <v>2</v>
      </c>
      <c r="F123" s="181"/>
      <c r="G123" s="53">
        <v>400</v>
      </c>
      <c r="H123" s="102">
        <f t="shared" si="141"/>
        <v>133.33333333333334</v>
      </c>
      <c r="I123" s="154">
        <v>5</v>
      </c>
      <c r="J123" s="155">
        <v>18</v>
      </c>
      <c r="K123" s="155">
        <v>2.2999999999999998</v>
      </c>
      <c r="L123" s="155">
        <v>0.5</v>
      </c>
      <c r="M123" s="155">
        <v>0.2</v>
      </c>
      <c r="N123" s="155">
        <v>0.2</v>
      </c>
      <c r="O123" s="155">
        <v>1.5</v>
      </c>
      <c r="P123" s="115">
        <f t="shared" si="142"/>
        <v>0.66666666666666674</v>
      </c>
      <c r="Q123" s="116">
        <f t="shared" si="143"/>
        <v>24</v>
      </c>
      <c r="R123" s="116">
        <f t="shared" si="144"/>
        <v>3.0666666666666669</v>
      </c>
      <c r="S123" s="116">
        <f t="shared" si="145"/>
        <v>0.66666666666666674</v>
      </c>
      <c r="T123" s="116">
        <f t="shared" si="146"/>
        <v>0.26666666666666672</v>
      </c>
      <c r="U123" s="116">
        <f t="shared" si="147"/>
        <v>0.26666666666666672</v>
      </c>
      <c r="V123" s="117">
        <f t="shared" si="148"/>
        <v>2</v>
      </c>
      <c r="W123" s="103">
        <f t="shared" si="149"/>
        <v>0.18398417736074699</v>
      </c>
      <c r="X123" s="103">
        <f t="shared" si="150"/>
        <v>1.5195643915410915E-2</v>
      </c>
      <c r="Y123" s="103">
        <f t="shared" si="151"/>
        <v>0.15617042946868104</v>
      </c>
      <c r="Z123" s="103">
        <f t="shared" si="152"/>
        <v>1.6246953696181964E-2</v>
      </c>
      <c r="AA123" s="103">
        <f t="shared" si="153"/>
        <v>2.4006001500375099E-3</v>
      </c>
      <c r="AB123" s="103">
        <f>U123/'v5'!$X$77</f>
        <v>3.3316674995835426E-2</v>
      </c>
      <c r="AC123" s="110">
        <f t="shared" si="154"/>
        <v>0.1644286105782406</v>
      </c>
      <c r="AD123" s="121" t="s">
        <v>162</v>
      </c>
      <c r="AE123" s="53"/>
      <c r="AF123" s="100" t="s">
        <v>97</v>
      </c>
      <c r="AG123" s="47" t="s">
        <v>223</v>
      </c>
      <c r="AH123" s="209">
        <f t="shared" si="155"/>
        <v>35.999999999999993</v>
      </c>
      <c r="AI123" s="204">
        <f t="shared" si="156"/>
        <v>4.5999999999999996</v>
      </c>
      <c r="AJ123" s="204">
        <f t="shared" si="157"/>
        <v>0.1277777777777778</v>
      </c>
      <c r="AK123" s="210">
        <f t="shared" si="158"/>
        <v>1.1111111111111113E-2</v>
      </c>
    </row>
    <row r="124" spans="1:38" x14ac:dyDescent="0.35">
      <c r="A124" s="53" t="s">
        <v>216</v>
      </c>
      <c r="B124" s="24" t="s">
        <v>103</v>
      </c>
      <c r="C124" s="24" t="s">
        <v>243</v>
      </c>
      <c r="D124" s="24" t="s">
        <v>248</v>
      </c>
      <c r="E124" s="53">
        <v>3</v>
      </c>
      <c r="F124" s="181"/>
      <c r="G124" s="53">
        <v>40</v>
      </c>
      <c r="H124" s="102">
        <f t="shared" si="141"/>
        <v>13.333333333333334</v>
      </c>
      <c r="I124" s="154">
        <v>9.1999999999999993</v>
      </c>
      <c r="J124" s="155">
        <v>158</v>
      </c>
      <c r="K124" s="155">
        <v>6.4</v>
      </c>
      <c r="L124" s="155">
        <v>0.5</v>
      </c>
      <c r="M124" s="155">
        <v>30</v>
      </c>
      <c r="N124" s="155">
        <v>1</v>
      </c>
      <c r="O124" s="155">
        <v>2.1</v>
      </c>
      <c r="P124" s="115">
        <f t="shared" si="142"/>
        <v>0.12266666666666666</v>
      </c>
      <c r="Q124" s="116">
        <f t="shared" si="143"/>
        <v>21.06666666666667</v>
      </c>
      <c r="R124" s="116">
        <f t="shared" si="144"/>
        <v>0.85333333333333339</v>
      </c>
      <c r="S124" s="116">
        <f t="shared" si="145"/>
        <v>6.6666666666666666E-2</v>
      </c>
      <c r="T124" s="116">
        <f t="shared" si="146"/>
        <v>4</v>
      </c>
      <c r="U124" s="116">
        <f t="shared" si="147"/>
        <v>0.13333333333333333</v>
      </c>
      <c r="V124" s="117">
        <f t="shared" si="148"/>
        <v>0.28000000000000003</v>
      </c>
      <c r="W124" s="103">
        <f t="shared" si="149"/>
        <v>3.3853088634377436E-2</v>
      </c>
      <c r="X124" s="103">
        <f t="shared" si="150"/>
        <v>1.3338398547971805E-2</v>
      </c>
      <c r="Y124" s="103">
        <f t="shared" si="151"/>
        <v>4.3456119504328643E-2</v>
      </c>
      <c r="Z124" s="103">
        <f t="shared" si="152"/>
        <v>1.6246953696181963E-3</v>
      </c>
      <c r="AA124" s="103">
        <f t="shared" si="153"/>
        <v>3.6009002250562645E-2</v>
      </c>
      <c r="AB124" s="103">
        <f>U124/'v5'!$X$77</f>
        <v>1.6658337497917709E-2</v>
      </c>
      <c r="AC124" s="110">
        <f t="shared" si="154"/>
        <v>2.3020005480953686E-2</v>
      </c>
      <c r="AD124" s="121" t="s">
        <v>162</v>
      </c>
      <c r="AE124" s="53"/>
      <c r="AF124" s="100" t="s">
        <v>97</v>
      </c>
      <c r="AG124" s="47" t="s">
        <v>224</v>
      </c>
      <c r="AH124" s="209">
        <f t="shared" si="155"/>
        <v>171.73913043478265</v>
      </c>
      <c r="AI124" s="204">
        <f t="shared" si="156"/>
        <v>6.9565217391304355</v>
      </c>
      <c r="AJ124" s="204">
        <f t="shared" si="157"/>
        <v>4.0506329113924044E-2</v>
      </c>
      <c r="AK124" s="210">
        <f t="shared" si="158"/>
        <v>6.3291139240506319E-3</v>
      </c>
    </row>
    <row r="125" spans="1:38" x14ac:dyDescent="0.35">
      <c r="A125" s="53" t="s">
        <v>217</v>
      </c>
      <c r="B125" s="24" t="s">
        <v>105</v>
      </c>
      <c r="C125" s="24" t="s">
        <v>243</v>
      </c>
      <c r="D125" s="24" t="s">
        <v>71</v>
      </c>
      <c r="E125" s="53">
        <v>1</v>
      </c>
      <c r="F125" s="181"/>
      <c r="G125" s="100">
        <v>400</v>
      </c>
      <c r="H125" s="102">
        <f t="shared" si="141"/>
        <v>133.33333333333334</v>
      </c>
      <c r="I125" s="154">
        <v>5</v>
      </c>
      <c r="J125" s="155">
        <v>26</v>
      </c>
      <c r="K125" s="155">
        <v>1.2</v>
      </c>
      <c r="L125" s="155">
        <v>0.2</v>
      </c>
      <c r="M125" s="155">
        <v>1.1000000000000001</v>
      </c>
      <c r="N125" s="155">
        <v>2.8</v>
      </c>
      <c r="O125" s="155">
        <v>0</v>
      </c>
      <c r="P125" s="115">
        <f t="shared" si="142"/>
        <v>0.66666666666666674</v>
      </c>
      <c r="Q125" s="116">
        <f t="shared" si="143"/>
        <v>34.666666666666671</v>
      </c>
      <c r="R125" s="116">
        <f t="shared" si="144"/>
        <v>1.6</v>
      </c>
      <c r="S125" s="116">
        <f t="shared" si="145"/>
        <v>0.26666666666666672</v>
      </c>
      <c r="T125" s="116">
        <f t="shared" si="146"/>
        <v>1.4666666666666668</v>
      </c>
      <c r="U125" s="116">
        <f t="shared" si="147"/>
        <v>3.7333333333333329</v>
      </c>
      <c r="V125" s="117">
        <f t="shared" si="148"/>
        <v>0</v>
      </c>
      <c r="W125" s="103">
        <f t="shared" si="149"/>
        <v>0.18398417736074699</v>
      </c>
      <c r="X125" s="103">
        <f t="shared" si="150"/>
        <v>2.1949263433371325E-2</v>
      </c>
      <c r="Y125" s="103">
        <f t="shared" si="151"/>
        <v>8.1480224070616197E-2</v>
      </c>
      <c r="Z125" s="103">
        <f t="shared" si="152"/>
        <v>6.4987814784727869E-3</v>
      </c>
      <c r="AA125" s="103">
        <f t="shared" si="153"/>
        <v>1.3203300825206304E-2</v>
      </c>
      <c r="AB125" s="103">
        <f>U125/'v5'!$X$77</f>
        <v>0.46643344994169578</v>
      </c>
      <c r="AC125" s="110">
        <f t="shared" si="154"/>
        <v>0</v>
      </c>
      <c r="AD125" s="121" t="s">
        <v>162</v>
      </c>
      <c r="AE125" s="100"/>
      <c r="AF125" s="100" t="s">
        <v>97</v>
      </c>
      <c r="AG125" s="47" t="s">
        <v>225</v>
      </c>
      <c r="AH125" s="209">
        <f t="shared" si="155"/>
        <v>52</v>
      </c>
      <c r="AI125" s="204">
        <f t="shared" si="156"/>
        <v>2.4</v>
      </c>
      <c r="AJ125" s="204">
        <f t="shared" si="157"/>
        <v>4.6153846153846149E-2</v>
      </c>
      <c r="AK125" s="210">
        <f t="shared" si="158"/>
        <v>0.10769230769230767</v>
      </c>
    </row>
    <row r="126" spans="1:38" x14ac:dyDescent="0.35">
      <c r="A126" s="53" t="s">
        <v>226</v>
      </c>
      <c r="B126" s="24" t="s">
        <v>103</v>
      </c>
      <c r="C126" s="24" t="s">
        <v>243</v>
      </c>
      <c r="D126" s="24" t="s">
        <v>77</v>
      </c>
      <c r="E126" s="53">
        <v>2</v>
      </c>
      <c r="F126" s="181"/>
      <c r="G126" s="100">
        <v>450</v>
      </c>
      <c r="H126" s="102">
        <f t="shared" si="141"/>
        <v>150</v>
      </c>
      <c r="I126" s="154">
        <v>6.65</v>
      </c>
      <c r="J126" s="155">
        <v>758</v>
      </c>
      <c r="K126" s="155">
        <v>8.1</v>
      </c>
      <c r="L126" s="155">
        <v>4.2</v>
      </c>
      <c r="M126" s="155">
        <v>67.7</v>
      </c>
      <c r="N126" s="155">
        <v>4.3</v>
      </c>
      <c r="O126" s="155">
        <v>2.2999999999999998</v>
      </c>
      <c r="P126" s="115">
        <f t="shared" si="142"/>
        <v>0.99750000000000005</v>
      </c>
      <c r="Q126" s="116">
        <f t="shared" si="143"/>
        <v>1137</v>
      </c>
      <c r="R126" s="116">
        <f t="shared" si="144"/>
        <v>12.15</v>
      </c>
      <c r="S126" s="116">
        <f t="shared" si="145"/>
        <v>6.3</v>
      </c>
      <c r="T126" s="116">
        <f t="shared" si="146"/>
        <v>101.55</v>
      </c>
      <c r="U126" s="116">
        <f t="shared" si="147"/>
        <v>6.45</v>
      </c>
      <c r="V126" s="117">
        <f t="shared" si="148"/>
        <v>3.45</v>
      </c>
      <c r="W126" s="103">
        <f t="shared" si="149"/>
        <v>0.27528632537601766</v>
      </c>
      <c r="X126" s="103">
        <f t="shared" si="150"/>
        <v>0.71989363049259203</v>
      </c>
      <c r="Y126" s="103">
        <f t="shared" si="151"/>
        <v>0.61874045153624169</v>
      </c>
      <c r="Z126" s="103">
        <f t="shared" si="152"/>
        <v>0.15353371242891956</v>
      </c>
      <c r="AA126" s="103">
        <f t="shared" si="153"/>
        <v>0.91417854463615911</v>
      </c>
      <c r="AB126" s="103">
        <f>U126/'v5'!$X$77</f>
        <v>0.80584707646176923</v>
      </c>
      <c r="AC126" s="110">
        <f t="shared" si="154"/>
        <v>0.28363935324746503</v>
      </c>
      <c r="AD126" s="121" t="s">
        <v>162</v>
      </c>
      <c r="AE126" s="100"/>
      <c r="AF126" s="100" t="s">
        <v>218</v>
      </c>
      <c r="AG126" s="47" t="s">
        <v>227</v>
      </c>
      <c r="AH126" s="209">
        <f t="shared" si="155"/>
        <v>1139.8496240601503</v>
      </c>
      <c r="AI126" s="204">
        <f t="shared" si="156"/>
        <v>12.180451127819548</v>
      </c>
      <c r="AJ126" s="204">
        <f t="shared" si="157"/>
        <v>1.0686015831134566E-2</v>
      </c>
      <c r="AK126" s="210">
        <f t="shared" si="158"/>
        <v>5.6728232189973615E-3</v>
      </c>
    </row>
    <row r="127" spans="1:38" ht="15" thickBot="1" x14ac:dyDescent="0.4">
      <c r="A127" s="106" t="s">
        <v>185</v>
      </c>
      <c r="B127" s="54" t="s">
        <v>105</v>
      </c>
      <c r="C127" s="54" t="s">
        <v>243</v>
      </c>
      <c r="D127" s="54" t="s">
        <v>248</v>
      </c>
      <c r="E127" s="172">
        <v>3</v>
      </c>
      <c r="F127" s="182"/>
      <c r="G127" s="148">
        <v>100</v>
      </c>
      <c r="H127" s="170">
        <f t="shared" si="141"/>
        <v>33.333333333333336</v>
      </c>
      <c r="I127" s="156">
        <v>13.4</v>
      </c>
      <c r="J127" s="160">
        <v>884</v>
      </c>
      <c r="K127" s="160">
        <v>0</v>
      </c>
      <c r="L127" s="160">
        <v>100</v>
      </c>
      <c r="M127" s="160">
        <v>0</v>
      </c>
      <c r="N127" s="160">
        <v>0</v>
      </c>
      <c r="O127" s="160">
        <v>0</v>
      </c>
      <c r="P127" s="118">
        <f t="shared" si="142"/>
        <v>0.44666666666666671</v>
      </c>
      <c r="Q127" s="107">
        <f t="shared" si="143"/>
        <v>294.66666666666669</v>
      </c>
      <c r="R127" s="107">
        <f t="shared" si="144"/>
        <v>0</v>
      </c>
      <c r="S127" s="107">
        <f t="shared" si="145"/>
        <v>33.333333333333336</v>
      </c>
      <c r="T127" s="107">
        <f t="shared" si="146"/>
        <v>0</v>
      </c>
      <c r="U127" s="107">
        <f t="shared" si="147"/>
        <v>0</v>
      </c>
      <c r="V127" s="119">
        <f t="shared" si="148"/>
        <v>0</v>
      </c>
      <c r="W127" s="146">
        <f t="shared" si="149"/>
        <v>0.12326939883170047</v>
      </c>
      <c r="X127" s="108">
        <f t="shared" si="150"/>
        <v>0.18656873918365624</v>
      </c>
      <c r="Y127" s="108">
        <f t="shared" si="151"/>
        <v>0</v>
      </c>
      <c r="Z127" s="108">
        <f t="shared" si="152"/>
        <v>0.81234768480909825</v>
      </c>
      <c r="AA127" s="108">
        <f t="shared" si="153"/>
        <v>0</v>
      </c>
      <c r="AB127" s="108">
        <f>U127/$U$95</f>
        <v>0</v>
      </c>
      <c r="AC127" s="111">
        <f t="shared" si="154"/>
        <v>0</v>
      </c>
      <c r="AD127" s="122" t="s">
        <v>162</v>
      </c>
      <c r="AE127" s="106"/>
      <c r="AF127" s="106" t="s">
        <v>207</v>
      </c>
      <c r="AG127" s="141"/>
      <c r="AH127" s="213">
        <f t="shared" si="155"/>
        <v>659.70149253731336</v>
      </c>
      <c r="AI127" s="214">
        <f t="shared" si="156"/>
        <v>0</v>
      </c>
      <c r="AJ127" s="214">
        <f t="shared" si="157"/>
        <v>0</v>
      </c>
      <c r="AK127" s="215">
        <f t="shared" si="158"/>
        <v>0</v>
      </c>
    </row>
    <row r="128" spans="1:38" ht="15" thickTop="1" x14ac:dyDescent="0.35">
      <c r="A128" s="53"/>
      <c r="B128" s="97"/>
      <c r="C128" s="97"/>
      <c r="D128" s="97"/>
      <c r="E128" s="151"/>
      <c r="F128" s="100"/>
      <c r="G128" s="100"/>
      <c r="H128" s="100"/>
      <c r="I128" s="100"/>
      <c r="J128" s="100"/>
      <c r="K128" s="100"/>
      <c r="L128" s="100"/>
      <c r="M128" s="100"/>
      <c r="N128" s="100"/>
      <c r="O128" s="100"/>
      <c r="P128" s="100"/>
      <c r="Q128" s="100"/>
      <c r="R128" s="100"/>
      <c r="S128" s="100"/>
      <c r="T128" s="100"/>
      <c r="U128" s="100"/>
      <c r="V128" s="100"/>
      <c r="W128" s="100"/>
      <c r="X128" s="100"/>
      <c r="Y128" s="100"/>
      <c r="Z128" s="100"/>
      <c r="AA128" s="100"/>
      <c r="AB128" s="100"/>
      <c r="AC128" s="100"/>
      <c r="AD128" s="100"/>
      <c r="AE128" s="100"/>
      <c r="AF128" s="100"/>
      <c r="AG128" s="100"/>
      <c r="AH128" s="100"/>
      <c r="AI128" s="100"/>
      <c r="AJ128" s="100"/>
      <c r="AK128" s="100"/>
    </row>
    <row r="129" spans="1:38" x14ac:dyDescent="0.35">
      <c r="A129" s="100"/>
      <c r="B129" s="97"/>
      <c r="C129" s="97"/>
      <c r="D129" s="97"/>
      <c r="E129" s="151"/>
      <c r="F129" s="100"/>
      <c r="G129" s="100"/>
      <c r="H129" s="176" t="s">
        <v>237</v>
      </c>
      <c r="I129" s="100"/>
      <c r="J129" s="100"/>
      <c r="K129" s="100"/>
      <c r="L129" s="100"/>
      <c r="M129" s="100"/>
      <c r="N129" s="100"/>
      <c r="O129" s="100"/>
      <c r="P129" s="163" t="s">
        <v>7</v>
      </c>
      <c r="Q129" s="164" t="s">
        <v>9</v>
      </c>
      <c r="R129" s="164" t="s">
        <v>55</v>
      </c>
      <c r="S129" s="164" t="s">
        <v>56</v>
      </c>
      <c r="T129" s="164" t="s">
        <v>57</v>
      </c>
      <c r="U129" s="164" t="s">
        <v>58</v>
      </c>
      <c r="V129" s="164" t="s">
        <v>59</v>
      </c>
      <c r="W129" s="100"/>
      <c r="X129" s="100"/>
      <c r="Y129" s="100"/>
      <c r="Z129" s="100"/>
      <c r="AA129" s="100"/>
      <c r="AB129" s="100"/>
      <c r="AC129" s="100"/>
      <c r="AD129" s="100"/>
      <c r="AE129" s="100"/>
      <c r="AF129" s="100"/>
      <c r="AG129" s="100"/>
      <c r="AH129" s="176" t="s">
        <v>256</v>
      </c>
      <c r="AI129" s="176" t="s">
        <v>259</v>
      </c>
      <c r="AJ129" s="176" t="s">
        <v>257</v>
      </c>
      <c r="AK129" s="176" t="s">
        <v>258</v>
      </c>
    </row>
    <row r="130" spans="1:38" x14ac:dyDescent="0.35">
      <c r="B130" s="97"/>
      <c r="C130" s="97"/>
      <c r="D130" s="97"/>
      <c r="E130" s="151"/>
      <c r="F130" s="100"/>
      <c r="G130" s="100"/>
      <c r="H130" s="177">
        <f>SUM(H119:H127)</f>
        <v>713.33333333333337</v>
      </c>
      <c r="I130" s="100"/>
      <c r="J130" s="100"/>
      <c r="K130" s="100"/>
      <c r="L130" s="100"/>
      <c r="M130" s="100"/>
      <c r="N130" s="100"/>
      <c r="O130" s="100"/>
      <c r="P130" s="165">
        <f t="shared" ref="P130:V130" si="159">SUBTOTAL(9, P119:P127)</f>
        <v>3.6235000000000004</v>
      </c>
      <c r="Q130" s="166">
        <f t="shared" si="159"/>
        <v>1579.4</v>
      </c>
      <c r="R130" s="166">
        <f t="shared" si="159"/>
        <v>19.636666666666667</v>
      </c>
      <c r="S130" s="166">
        <f t="shared" si="159"/>
        <v>41.033333333333339</v>
      </c>
      <c r="T130" s="166">
        <f t="shared" si="159"/>
        <v>111.08333333333333</v>
      </c>
      <c r="U130" s="166">
        <f t="shared" si="159"/>
        <v>17.55</v>
      </c>
      <c r="V130" s="166">
        <f t="shared" si="159"/>
        <v>12.163333333333334</v>
      </c>
      <c r="W130" s="100"/>
      <c r="X130" s="100"/>
      <c r="Y130" s="100"/>
      <c r="Z130" s="100"/>
      <c r="AA130" s="100"/>
      <c r="AB130" s="100"/>
      <c r="AC130" s="100"/>
      <c r="AD130" s="100"/>
      <c r="AE130" s="100"/>
      <c r="AF130" s="100"/>
      <c r="AG130" s="100"/>
      <c r="AH130" s="216">
        <f t="shared" ref="AH130" si="160">Q130/P130</f>
        <v>435.87691458534562</v>
      </c>
      <c r="AI130" s="217">
        <f t="shared" ref="AI130" si="161">R130/P130</f>
        <v>5.4192539441608014</v>
      </c>
      <c r="AJ130" s="217">
        <f t="shared" ref="AJ130" si="162">R130/Q130</f>
        <v>1.2432991431345236E-2</v>
      </c>
      <c r="AK130" s="217">
        <f t="shared" ref="AK130" si="163">U130/Q130</f>
        <v>1.1111814613144231E-2</v>
      </c>
    </row>
    <row r="132" spans="1:38" ht="15" thickBot="1" x14ac:dyDescent="0.4"/>
    <row r="133" spans="1:38" s="106" customFormat="1" ht="15" thickBot="1" x14ac:dyDescent="0.4">
      <c r="A133" s="135" t="s">
        <v>275</v>
      </c>
      <c r="B133" s="191"/>
      <c r="C133" s="191"/>
      <c r="D133" s="191"/>
      <c r="E133" s="23"/>
      <c r="F133" s="23"/>
      <c r="G133" s="187" t="s">
        <v>202</v>
      </c>
      <c r="H133" s="183" t="s">
        <v>54</v>
      </c>
      <c r="I133" s="236" t="s">
        <v>143</v>
      </c>
      <c r="J133" s="237"/>
      <c r="K133" s="237"/>
      <c r="L133" s="237"/>
      <c r="M133" s="237"/>
      <c r="N133" s="237"/>
      <c r="O133" s="238"/>
      <c r="P133" s="239" t="s">
        <v>142</v>
      </c>
      <c r="Q133" s="240"/>
      <c r="R133" s="240"/>
      <c r="S133" s="240"/>
      <c r="T133" s="240"/>
      <c r="U133" s="240"/>
      <c r="V133" s="241"/>
      <c r="W133" s="242" t="s">
        <v>134</v>
      </c>
      <c r="X133" s="243"/>
      <c r="Y133" s="243"/>
      <c r="Z133" s="243"/>
      <c r="AA133" s="243"/>
      <c r="AB133" s="243"/>
      <c r="AC133" s="244"/>
      <c r="AD133" s="23"/>
      <c r="AE133" s="23"/>
      <c r="AF133" s="21"/>
      <c r="AG133" s="22"/>
      <c r="AH133" s="245" t="s">
        <v>264</v>
      </c>
      <c r="AI133" s="246"/>
      <c r="AJ133" s="246"/>
      <c r="AK133" s="247"/>
    </row>
    <row r="134" spans="1:38" s="100" customFormat="1" ht="15.5" thickTop="1" thickBot="1" x14ac:dyDescent="0.4">
      <c r="A134" s="104" t="s">
        <v>53</v>
      </c>
      <c r="B134" s="192" t="s">
        <v>102</v>
      </c>
      <c r="C134" s="192" t="s">
        <v>126</v>
      </c>
      <c r="D134" s="192" t="s">
        <v>252</v>
      </c>
      <c r="E134" s="86" t="s">
        <v>69</v>
      </c>
      <c r="F134" s="86" t="s">
        <v>129</v>
      </c>
      <c r="G134" s="188" t="s">
        <v>144</v>
      </c>
      <c r="H134" s="180" t="s">
        <v>144</v>
      </c>
      <c r="I134" s="71" t="s">
        <v>7</v>
      </c>
      <c r="J134" s="72" t="s">
        <v>9</v>
      </c>
      <c r="K134" s="72" t="s">
        <v>55</v>
      </c>
      <c r="L134" s="72" t="s">
        <v>56</v>
      </c>
      <c r="M134" s="72" t="s">
        <v>57</v>
      </c>
      <c r="N134" s="72" t="s">
        <v>58</v>
      </c>
      <c r="O134" s="73" t="s">
        <v>59</v>
      </c>
      <c r="P134" s="33" t="s">
        <v>7</v>
      </c>
      <c r="Q134" s="34" t="s">
        <v>9</v>
      </c>
      <c r="R134" s="34" t="s">
        <v>55</v>
      </c>
      <c r="S134" s="34" t="s">
        <v>56</v>
      </c>
      <c r="T134" s="34" t="s">
        <v>57</v>
      </c>
      <c r="U134" s="34" t="s">
        <v>58</v>
      </c>
      <c r="V134" s="32" t="s">
        <v>59</v>
      </c>
      <c r="W134" s="72" t="s">
        <v>7</v>
      </c>
      <c r="X134" s="72" t="s">
        <v>9</v>
      </c>
      <c r="Y134" s="72" t="s">
        <v>55</v>
      </c>
      <c r="Z134" s="72" t="s">
        <v>56</v>
      </c>
      <c r="AA134" s="72" t="s">
        <v>57</v>
      </c>
      <c r="AB134" s="72" t="s">
        <v>58</v>
      </c>
      <c r="AC134" s="72" t="s">
        <v>59</v>
      </c>
      <c r="AD134" s="86" t="s">
        <v>65</v>
      </c>
      <c r="AE134" s="193" t="s">
        <v>174</v>
      </c>
      <c r="AF134" s="33" t="s">
        <v>60</v>
      </c>
      <c r="AG134" s="32" t="s">
        <v>61</v>
      </c>
      <c r="AH134" s="201" t="s">
        <v>256</v>
      </c>
      <c r="AI134" s="202" t="s">
        <v>259</v>
      </c>
      <c r="AJ134" s="203" t="s">
        <v>257</v>
      </c>
      <c r="AK134" s="205" t="s">
        <v>258</v>
      </c>
    </row>
    <row r="135" spans="1:38" s="100" customFormat="1" x14ac:dyDescent="0.35">
      <c r="A135" s="100" t="s">
        <v>284</v>
      </c>
      <c r="B135" s="171" t="s">
        <v>103</v>
      </c>
      <c r="C135" s="171" t="s">
        <v>243</v>
      </c>
      <c r="D135" s="171" t="s">
        <v>253</v>
      </c>
      <c r="E135" s="53">
        <v>2</v>
      </c>
      <c r="F135" s="183"/>
      <c r="G135" s="100">
        <v>400</v>
      </c>
      <c r="H135" s="102">
        <f t="shared" ref="H135:H140" si="164">G135/3</f>
        <v>133.33333333333334</v>
      </c>
      <c r="I135" s="154">
        <v>1.25</v>
      </c>
      <c r="J135" s="155">
        <v>35</v>
      </c>
      <c r="K135" s="155">
        <v>0.6</v>
      </c>
      <c r="L135" s="155">
        <v>0.3</v>
      </c>
      <c r="M135" s="155">
        <v>2.6</v>
      </c>
      <c r="N135" s="155">
        <v>3.1</v>
      </c>
      <c r="O135" s="155">
        <v>3.3</v>
      </c>
      <c r="P135" s="112">
        <f t="shared" ref="P135:P149" si="165">$H135*I135/1000</f>
        <v>0.16666666666666669</v>
      </c>
      <c r="Q135" s="113">
        <f t="shared" ref="Q135:Q149" si="166">$H135*J135/100</f>
        <v>46.666666666666671</v>
      </c>
      <c r="R135" s="113">
        <f t="shared" ref="R135:R149" si="167">$H135*K135/100</f>
        <v>0.8</v>
      </c>
      <c r="S135" s="113">
        <f t="shared" ref="S135:S149" si="168">$H135*L135/100</f>
        <v>0.4</v>
      </c>
      <c r="T135" s="113">
        <f t="shared" ref="T135:T149" si="169">$H135*M135/100</f>
        <v>3.4666666666666668</v>
      </c>
      <c r="U135" s="113">
        <f t="shared" ref="U135:U149" si="170">$H135*N135/100</f>
        <v>4.1333333333333337</v>
      </c>
      <c r="V135" s="114">
        <f t="shared" ref="V135:V149" si="171">$H135*O135/100</f>
        <v>4.4000000000000004</v>
      </c>
      <c r="W135" s="103">
        <f t="shared" ref="W135:W149" si="172">P135/$P$95</f>
        <v>4.5996044340186747E-2</v>
      </c>
      <c r="X135" s="103">
        <f t="shared" ref="X135:X149" si="173">Q135/$Q$95</f>
        <v>2.9547085391076783E-2</v>
      </c>
      <c r="Y135" s="103">
        <f t="shared" ref="Y135:Y149" si="174">R135/$R$95</f>
        <v>4.0740112035308099E-2</v>
      </c>
      <c r="Z135" s="103">
        <f t="shared" ref="Z135:Z149" si="175">S135/$S$95</f>
        <v>9.7481722177091782E-3</v>
      </c>
      <c r="AA135" s="103">
        <f t="shared" ref="AA135:AA149" si="176">T135/$T$95</f>
        <v>3.1207801950487623E-2</v>
      </c>
      <c r="AB135" s="103">
        <f>U135/$U$95</f>
        <v>0.23551756885090219</v>
      </c>
      <c r="AC135" s="109">
        <f t="shared" ref="AC135:AC149" si="177">V135/$V$95</f>
        <v>0.36174294327212936</v>
      </c>
      <c r="AD135" s="120" t="s">
        <v>162</v>
      </c>
      <c r="AF135" s="100" t="s">
        <v>97</v>
      </c>
      <c r="AG135" s="47" t="s">
        <v>219</v>
      </c>
      <c r="AH135" s="206">
        <f>Q135/P135</f>
        <v>280</v>
      </c>
      <c r="AI135" s="207">
        <f>R135/P135</f>
        <v>4.8</v>
      </c>
      <c r="AJ135" s="207">
        <f>R135/Q135</f>
        <v>1.7142857142857144E-2</v>
      </c>
      <c r="AK135" s="208">
        <f>U135/Q135</f>
        <v>8.8571428571428565E-2</v>
      </c>
      <c r="AL135"/>
    </row>
    <row r="136" spans="1:38" s="100" customFormat="1" x14ac:dyDescent="0.35">
      <c r="A136" s="53" t="s">
        <v>286</v>
      </c>
      <c r="B136" s="24"/>
      <c r="C136" s="24"/>
      <c r="D136" s="24"/>
      <c r="E136" s="53"/>
      <c r="F136" s="181"/>
      <c r="H136" s="102">
        <f t="shared" si="164"/>
        <v>0</v>
      </c>
      <c r="I136" s="154"/>
      <c r="J136" s="155"/>
      <c r="K136" s="155"/>
      <c r="L136" s="155"/>
      <c r="M136" s="155"/>
      <c r="N136" s="155"/>
      <c r="O136" s="155"/>
      <c r="P136" s="115">
        <f t="shared" si="165"/>
        <v>0</v>
      </c>
      <c r="Q136" s="116">
        <f t="shared" si="166"/>
        <v>0</v>
      </c>
      <c r="R136" s="116">
        <f t="shared" si="167"/>
        <v>0</v>
      </c>
      <c r="S136" s="116">
        <f t="shared" si="168"/>
        <v>0</v>
      </c>
      <c r="T136" s="116">
        <f t="shared" si="169"/>
        <v>0</v>
      </c>
      <c r="U136" s="116">
        <f t="shared" si="170"/>
        <v>0</v>
      </c>
      <c r="V136" s="117">
        <f t="shared" si="171"/>
        <v>0</v>
      </c>
      <c r="W136" s="103">
        <f t="shared" si="172"/>
        <v>0</v>
      </c>
      <c r="X136" s="103">
        <f t="shared" si="173"/>
        <v>0</v>
      </c>
      <c r="Y136" s="103">
        <f t="shared" si="174"/>
        <v>0</v>
      </c>
      <c r="Z136" s="103">
        <f t="shared" si="175"/>
        <v>0</v>
      </c>
      <c r="AA136" s="103">
        <f t="shared" si="176"/>
        <v>0</v>
      </c>
      <c r="AB136" s="103">
        <f>U136/'v5'!$X$77</f>
        <v>0</v>
      </c>
      <c r="AC136" s="110">
        <f t="shared" si="177"/>
        <v>0</v>
      </c>
      <c r="AD136" s="121"/>
      <c r="AG136" s="47"/>
      <c r="AH136" s="209"/>
      <c r="AI136" s="204"/>
      <c r="AJ136" s="204"/>
      <c r="AK136" s="210"/>
      <c r="AL136"/>
    </row>
    <row r="137" spans="1:38" x14ac:dyDescent="0.35">
      <c r="A137" s="100" t="s">
        <v>287</v>
      </c>
      <c r="B137" s="24"/>
      <c r="C137" s="24"/>
      <c r="D137" s="24"/>
      <c r="E137" s="53"/>
      <c r="F137" s="181"/>
      <c r="G137" s="100"/>
      <c r="H137" s="102">
        <f t="shared" si="164"/>
        <v>0</v>
      </c>
      <c r="I137" s="154"/>
      <c r="J137" s="155"/>
      <c r="K137" s="155"/>
      <c r="L137" s="155"/>
      <c r="M137" s="155"/>
      <c r="N137" s="155"/>
      <c r="O137" s="155"/>
      <c r="P137" s="115">
        <f t="shared" si="165"/>
        <v>0</v>
      </c>
      <c r="Q137" s="116">
        <f t="shared" si="166"/>
        <v>0</v>
      </c>
      <c r="R137" s="116">
        <f t="shared" si="167"/>
        <v>0</v>
      </c>
      <c r="S137" s="116">
        <f t="shared" si="168"/>
        <v>0</v>
      </c>
      <c r="T137" s="116">
        <f t="shared" si="169"/>
        <v>0</v>
      </c>
      <c r="U137" s="116">
        <f t="shared" si="170"/>
        <v>0</v>
      </c>
      <c r="V137" s="117">
        <f t="shared" si="171"/>
        <v>0</v>
      </c>
      <c r="W137" s="103">
        <f t="shared" si="172"/>
        <v>0</v>
      </c>
      <c r="X137" s="103">
        <f t="shared" si="173"/>
        <v>0</v>
      </c>
      <c r="Y137" s="103">
        <f t="shared" si="174"/>
        <v>0</v>
      </c>
      <c r="Z137" s="103">
        <f t="shared" si="175"/>
        <v>0</v>
      </c>
      <c r="AA137" s="103">
        <f t="shared" si="176"/>
        <v>0</v>
      </c>
      <c r="AB137" s="103">
        <f>U137/'v5'!$X$77</f>
        <v>0</v>
      </c>
      <c r="AC137" s="110">
        <f t="shared" si="177"/>
        <v>0</v>
      </c>
      <c r="AD137" s="121"/>
      <c r="AE137" s="100"/>
      <c r="AF137" s="100"/>
      <c r="AG137" s="47"/>
      <c r="AH137" s="209"/>
      <c r="AI137" s="204"/>
      <c r="AJ137" s="204"/>
      <c r="AK137" s="210"/>
    </row>
    <row r="138" spans="1:38" x14ac:dyDescent="0.35">
      <c r="A138" s="53" t="s">
        <v>214</v>
      </c>
      <c r="B138" s="24" t="s">
        <v>103</v>
      </c>
      <c r="C138" s="24" t="s">
        <v>244</v>
      </c>
      <c r="D138" s="24" t="s">
        <v>253</v>
      </c>
      <c r="E138" s="53">
        <v>2</v>
      </c>
      <c r="F138" s="181"/>
      <c r="G138" s="53">
        <v>250</v>
      </c>
      <c r="H138" s="102">
        <f t="shared" si="164"/>
        <v>83.333333333333329</v>
      </c>
      <c r="I138" s="154">
        <v>4.2</v>
      </c>
      <c r="J138" s="155">
        <v>20</v>
      </c>
      <c r="K138" s="155">
        <v>1</v>
      </c>
      <c r="L138" s="155">
        <v>0</v>
      </c>
      <c r="M138" s="155">
        <v>0</v>
      </c>
      <c r="N138" s="155">
        <v>3</v>
      </c>
      <c r="O138" s="155">
        <v>2</v>
      </c>
      <c r="P138" s="115">
        <f t="shared" si="165"/>
        <v>0.35</v>
      </c>
      <c r="Q138" s="116">
        <f t="shared" si="166"/>
        <v>16.666666666666664</v>
      </c>
      <c r="R138" s="116">
        <f t="shared" si="167"/>
        <v>0.83333333333333326</v>
      </c>
      <c r="S138" s="116">
        <f t="shared" si="168"/>
        <v>0</v>
      </c>
      <c r="T138" s="116">
        <f t="shared" si="169"/>
        <v>0</v>
      </c>
      <c r="U138" s="116">
        <f t="shared" si="170"/>
        <v>2.5</v>
      </c>
      <c r="V138" s="117">
        <f t="shared" si="171"/>
        <v>1.6666666666666665</v>
      </c>
      <c r="W138" s="103">
        <f t="shared" si="172"/>
        <v>9.6591693114392141E-2</v>
      </c>
      <c r="X138" s="103">
        <f t="shared" si="173"/>
        <v>1.0552530496813133E-2</v>
      </c>
      <c r="Y138" s="103">
        <f t="shared" si="174"/>
        <v>4.2437616703445931E-2</v>
      </c>
      <c r="Z138" s="103">
        <f t="shared" si="175"/>
        <v>0</v>
      </c>
      <c r="AA138" s="103">
        <f t="shared" si="176"/>
        <v>0</v>
      </c>
      <c r="AB138" s="103">
        <f>U138/'v5'!$X$77</f>
        <v>0.31234382808595706</v>
      </c>
      <c r="AC138" s="110">
        <f t="shared" si="177"/>
        <v>0.13702384214853383</v>
      </c>
      <c r="AD138" s="121" t="s">
        <v>162</v>
      </c>
      <c r="AE138" s="53"/>
      <c r="AF138" s="100" t="s">
        <v>97</v>
      </c>
      <c r="AG138" s="47" t="s">
        <v>222</v>
      </c>
      <c r="AH138" s="209">
        <f t="shared" ref="AH138:AH149" si="178">Q138/P138</f>
        <v>47.619047619047613</v>
      </c>
      <c r="AI138" s="204">
        <f t="shared" ref="AI138:AI149" si="179">R138/P138</f>
        <v>2.3809523809523809</v>
      </c>
      <c r="AJ138" s="204">
        <f t="shared" ref="AJ138:AJ149" si="180">R138/Q138</f>
        <v>0.05</v>
      </c>
      <c r="AK138" s="210">
        <f t="shared" ref="AK138:AK149" si="181">U138/Q138</f>
        <v>0.15000000000000002</v>
      </c>
    </row>
    <row r="139" spans="1:38" x14ac:dyDescent="0.35">
      <c r="A139" s="53" t="s">
        <v>215</v>
      </c>
      <c r="B139" s="24" t="s">
        <v>233</v>
      </c>
      <c r="C139" s="24" t="s">
        <v>243</v>
      </c>
      <c r="D139" s="24" t="s">
        <v>253</v>
      </c>
      <c r="E139" s="53">
        <v>2</v>
      </c>
      <c r="F139" s="181"/>
      <c r="G139" s="53">
        <v>400</v>
      </c>
      <c r="H139" s="102">
        <f t="shared" si="164"/>
        <v>133.33333333333334</v>
      </c>
      <c r="I139" s="154">
        <v>5</v>
      </c>
      <c r="J139" s="155">
        <v>18</v>
      </c>
      <c r="K139" s="155">
        <v>2.2999999999999998</v>
      </c>
      <c r="L139" s="155">
        <v>0.5</v>
      </c>
      <c r="M139" s="155">
        <v>0.2</v>
      </c>
      <c r="N139" s="155">
        <v>0.2</v>
      </c>
      <c r="O139" s="155">
        <v>1.5</v>
      </c>
      <c r="P139" s="115">
        <f t="shared" si="165"/>
        <v>0.66666666666666674</v>
      </c>
      <c r="Q139" s="116">
        <f t="shared" si="166"/>
        <v>24</v>
      </c>
      <c r="R139" s="116">
        <f t="shared" si="167"/>
        <v>3.0666666666666669</v>
      </c>
      <c r="S139" s="116">
        <f t="shared" si="168"/>
        <v>0.66666666666666674</v>
      </c>
      <c r="T139" s="116">
        <f t="shared" si="169"/>
        <v>0.26666666666666672</v>
      </c>
      <c r="U139" s="116">
        <f t="shared" si="170"/>
        <v>0.26666666666666672</v>
      </c>
      <c r="V139" s="117">
        <f t="shared" si="171"/>
        <v>2</v>
      </c>
      <c r="W139" s="103">
        <f t="shared" si="172"/>
        <v>0.18398417736074699</v>
      </c>
      <c r="X139" s="103">
        <f t="shared" si="173"/>
        <v>1.5195643915410915E-2</v>
      </c>
      <c r="Y139" s="103">
        <f t="shared" si="174"/>
        <v>0.15617042946868104</v>
      </c>
      <c r="Z139" s="103">
        <f t="shared" si="175"/>
        <v>1.6246953696181964E-2</v>
      </c>
      <c r="AA139" s="103">
        <f t="shared" si="176"/>
        <v>2.4006001500375099E-3</v>
      </c>
      <c r="AB139" s="103">
        <f>U139/'v5'!$X$77</f>
        <v>3.3316674995835426E-2</v>
      </c>
      <c r="AC139" s="110">
        <f t="shared" si="177"/>
        <v>0.1644286105782406</v>
      </c>
      <c r="AD139" s="121" t="s">
        <v>162</v>
      </c>
      <c r="AE139" s="53"/>
      <c r="AF139" s="100" t="s">
        <v>97</v>
      </c>
      <c r="AG139" s="47" t="s">
        <v>223</v>
      </c>
      <c r="AH139" s="209">
        <f t="shared" si="178"/>
        <v>35.999999999999993</v>
      </c>
      <c r="AI139" s="204">
        <f t="shared" si="179"/>
        <v>4.5999999999999996</v>
      </c>
      <c r="AJ139" s="204">
        <f t="shared" si="180"/>
        <v>0.1277777777777778</v>
      </c>
      <c r="AK139" s="210">
        <f t="shared" si="181"/>
        <v>1.1111111111111113E-2</v>
      </c>
    </row>
    <row r="140" spans="1:38" x14ac:dyDescent="0.35">
      <c r="A140" s="53" t="s">
        <v>216</v>
      </c>
      <c r="B140" s="24" t="s">
        <v>103</v>
      </c>
      <c r="C140" s="24" t="s">
        <v>243</v>
      </c>
      <c r="D140" s="24" t="s">
        <v>248</v>
      </c>
      <c r="E140" s="53">
        <v>3</v>
      </c>
      <c r="F140" s="181"/>
      <c r="G140" s="53">
        <v>40</v>
      </c>
      <c r="H140" s="102">
        <f t="shared" si="164"/>
        <v>13.333333333333334</v>
      </c>
      <c r="I140" s="154">
        <v>9.1999999999999993</v>
      </c>
      <c r="J140" s="155">
        <v>158</v>
      </c>
      <c r="K140" s="155">
        <v>6.4</v>
      </c>
      <c r="L140" s="155">
        <v>0.5</v>
      </c>
      <c r="M140" s="155">
        <v>30</v>
      </c>
      <c r="N140" s="155">
        <v>1</v>
      </c>
      <c r="O140" s="155">
        <v>2.1</v>
      </c>
      <c r="P140" s="115">
        <f t="shared" si="165"/>
        <v>0.12266666666666666</v>
      </c>
      <c r="Q140" s="116">
        <f t="shared" si="166"/>
        <v>21.06666666666667</v>
      </c>
      <c r="R140" s="116">
        <f t="shared" si="167"/>
        <v>0.85333333333333339</v>
      </c>
      <c r="S140" s="116">
        <f t="shared" si="168"/>
        <v>6.6666666666666666E-2</v>
      </c>
      <c r="T140" s="116">
        <f t="shared" si="169"/>
        <v>4</v>
      </c>
      <c r="U140" s="116">
        <f t="shared" si="170"/>
        <v>0.13333333333333333</v>
      </c>
      <c r="V140" s="117">
        <f t="shared" si="171"/>
        <v>0.28000000000000003</v>
      </c>
      <c r="W140" s="103">
        <f t="shared" si="172"/>
        <v>3.3853088634377436E-2</v>
      </c>
      <c r="X140" s="103">
        <f t="shared" si="173"/>
        <v>1.3338398547971805E-2</v>
      </c>
      <c r="Y140" s="103">
        <f t="shared" si="174"/>
        <v>4.3456119504328643E-2</v>
      </c>
      <c r="Z140" s="103">
        <f t="shared" si="175"/>
        <v>1.6246953696181963E-3</v>
      </c>
      <c r="AA140" s="103">
        <f t="shared" si="176"/>
        <v>3.6009002250562645E-2</v>
      </c>
      <c r="AB140" s="103">
        <f>U140/'v5'!$X$77</f>
        <v>1.6658337497917709E-2</v>
      </c>
      <c r="AC140" s="110">
        <f t="shared" si="177"/>
        <v>2.3020005480953686E-2</v>
      </c>
      <c r="AD140" s="121" t="s">
        <v>162</v>
      </c>
      <c r="AE140" s="53"/>
      <c r="AF140" s="100" t="s">
        <v>97</v>
      </c>
      <c r="AG140" s="47" t="s">
        <v>224</v>
      </c>
      <c r="AH140" s="209">
        <f t="shared" si="178"/>
        <v>171.73913043478265</v>
      </c>
      <c r="AI140" s="204">
        <f t="shared" si="179"/>
        <v>6.9565217391304355</v>
      </c>
      <c r="AJ140" s="204">
        <f t="shared" si="180"/>
        <v>4.0506329113924044E-2</v>
      </c>
      <c r="AK140" s="210">
        <f t="shared" si="181"/>
        <v>6.3291139240506319E-3</v>
      </c>
    </row>
    <row r="141" spans="1:38" x14ac:dyDescent="0.35">
      <c r="A141" s="53" t="s">
        <v>291</v>
      </c>
      <c r="B141" s="24"/>
      <c r="C141" s="24"/>
      <c r="D141" s="24"/>
      <c r="E141" s="53"/>
      <c r="F141" s="181"/>
      <c r="G141" s="53"/>
      <c r="H141" s="102"/>
      <c r="I141" s="154"/>
      <c r="J141" s="155"/>
      <c r="K141" s="155"/>
      <c r="L141" s="155"/>
      <c r="M141" s="155"/>
      <c r="N141" s="155"/>
      <c r="O141" s="155"/>
      <c r="P141" s="115"/>
      <c r="Q141" s="116"/>
      <c r="R141" s="116"/>
      <c r="S141" s="116"/>
      <c r="T141" s="116"/>
      <c r="U141" s="116"/>
      <c r="V141" s="117"/>
      <c r="W141" s="103"/>
      <c r="X141" s="103"/>
      <c r="Y141" s="103"/>
      <c r="Z141" s="103"/>
      <c r="AA141" s="103"/>
      <c r="AB141" s="103"/>
      <c r="AC141" s="110"/>
      <c r="AD141" s="121"/>
      <c r="AE141" s="53"/>
      <c r="AF141" s="100"/>
      <c r="AG141" s="47"/>
      <c r="AH141" s="209"/>
      <c r="AI141" s="204"/>
      <c r="AJ141" s="204"/>
      <c r="AK141" s="210"/>
    </row>
    <row r="142" spans="1:38" x14ac:dyDescent="0.35">
      <c r="A142" s="53" t="s">
        <v>293</v>
      </c>
      <c r="B142" s="24"/>
      <c r="C142" s="24"/>
      <c r="D142" s="24"/>
      <c r="E142" s="53"/>
      <c r="F142" s="181"/>
      <c r="G142" s="53"/>
      <c r="H142" s="102"/>
      <c r="I142" s="154"/>
      <c r="J142" s="155"/>
      <c r="K142" s="155"/>
      <c r="L142" s="155"/>
      <c r="M142" s="155"/>
      <c r="N142" s="155"/>
      <c r="O142" s="155"/>
      <c r="P142" s="115"/>
      <c r="Q142" s="116"/>
      <c r="R142" s="116"/>
      <c r="S142" s="116"/>
      <c r="T142" s="116"/>
      <c r="U142" s="116"/>
      <c r="V142" s="117"/>
      <c r="W142" s="103"/>
      <c r="X142" s="103"/>
      <c r="Y142" s="103"/>
      <c r="Z142" s="103"/>
      <c r="AA142" s="103"/>
      <c r="AB142" s="103"/>
      <c r="AC142" s="110"/>
      <c r="AD142" s="121"/>
      <c r="AE142" s="53"/>
      <c r="AF142" s="100"/>
      <c r="AG142" s="47"/>
      <c r="AH142" s="209"/>
      <c r="AI142" s="204"/>
      <c r="AJ142" s="204"/>
      <c r="AK142" s="210"/>
    </row>
    <row r="143" spans="1:38" x14ac:dyDescent="0.35">
      <c r="A143" s="53" t="s">
        <v>292</v>
      </c>
      <c r="B143" s="24"/>
      <c r="C143" s="24"/>
      <c r="D143" s="24"/>
      <c r="E143" s="53"/>
      <c r="F143" s="181"/>
      <c r="G143" s="53"/>
      <c r="H143" s="102"/>
      <c r="I143" s="154"/>
      <c r="J143" s="155"/>
      <c r="K143" s="155"/>
      <c r="L143" s="155"/>
      <c r="M143" s="155"/>
      <c r="N143" s="155"/>
      <c r="O143" s="155"/>
      <c r="P143" s="115"/>
      <c r="Q143" s="116"/>
      <c r="R143" s="116"/>
      <c r="S143" s="116"/>
      <c r="T143" s="116"/>
      <c r="U143" s="116"/>
      <c r="V143" s="117"/>
      <c r="W143" s="103"/>
      <c r="X143" s="103"/>
      <c r="Y143" s="103"/>
      <c r="Z143" s="103"/>
      <c r="AA143" s="103"/>
      <c r="AB143" s="103"/>
      <c r="AC143" s="110"/>
      <c r="AD143" s="121"/>
      <c r="AE143" s="53"/>
      <c r="AF143" s="100"/>
      <c r="AG143" s="47"/>
      <c r="AH143" s="209"/>
      <c r="AI143" s="204"/>
      <c r="AJ143" s="204"/>
      <c r="AK143" s="210"/>
    </row>
    <row r="144" spans="1:38" x14ac:dyDescent="0.35">
      <c r="A144" s="53" t="s">
        <v>157</v>
      </c>
      <c r="B144" s="24"/>
      <c r="C144" s="24"/>
      <c r="D144" s="24"/>
      <c r="E144" s="53"/>
      <c r="F144" s="181"/>
      <c r="G144" s="100"/>
      <c r="H144" s="102">
        <f>G144/3</f>
        <v>0</v>
      </c>
      <c r="I144" s="154"/>
      <c r="J144" s="155"/>
      <c r="K144" s="155"/>
      <c r="L144" s="155"/>
      <c r="M144" s="155"/>
      <c r="N144" s="155"/>
      <c r="O144" s="155"/>
      <c r="P144" s="115">
        <f t="shared" si="165"/>
        <v>0</v>
      </c>
      <c r="Q144" s="116">
        <f t="shared" si="166"/>
        <v>0</v>
      </c>
      <c r="R144" s="116">
        <f t="shared" si="167"/>
        <v>0</v>
      </c>
      <c r="S144" s="116">
        <f t="shared" si="168"/>
        <v>0</v>
      </c>
      <c r="T144" s="116">
        <f t="shared" si="169"/>
        <v>0</v>
      </c>
      <c r="U144" s="116">
        <f t="shared" si="170"/>
        <v>0</v>
      </c>
      <c r="V144" s="117">
        <f t="shared" si="171"/>
        <v>0</v>
      </c>
      <c r="W144" s="103">
        <f t="shared" si="172"/>
        <v>0</v>
      </c>
      <c r="X144" s="103">
        <f t="shared" si="173"/>
        <v>0</v>
      </c>
      <c r="Y144" s="103">
        <f t="shared" si="174"/>
        <v>0</v>
      </c>
      <c r="Z144" s="103">
        <f t="shared" si="175"/>
        <v>0</v>
      </c>
      <c r="AA144" s="103">
        <f t="shared" si="176"/>
        <v>0</v>
      </c>
      <c r="AB144" s="103">
        <f>U144/'v5'!$X$77</f>
        <v>0</v>
      </c>
      <c r="AC144" s="110">
        <f t="shared" si="177"/>
        <v>0</v>
      </c>
      <c r="AD144" s="121"/>
      <c r="AE144" s="100"/>
      <c r="AF144" s="100"/>
      <c r="AG144" s="47"/>
      <c r="AH144" s="209"/>
      <c r="AI144" s="204"/>
      <c r="AJ144" s="204"/>
      <c r="AK144" s="210"/>
    </row>
    <row r="145" spans="1:37" x14ac:dyDescent="0.35">
      <c r="A145" s="222" t="s">
        <v>289</v>
      </c>
      <c r="B145" s="24"/>
      <c r="C145" s="24"/>
      <c r="D145" s="24"/>
      <c r="E145" s="53"/>
      <c r="F145" s="181"/>
      <c r="G145" s="100"/>
      <c r="H145" s="102"/>
      <c r="I145" s="154"/>
      <c r="J145" s="155"/>
      <c r="K145" s="155"/>
      <c r="L145" s="155"/>
      <c r="M145" s="155"/>
      <c r="N145" s="155"/>
      <c r="O145" s="155"/>
      <c r="P145" s="115"/>
      <c r="Q145" s="116"/>
      <c r="R145" s="116"/>
      <c r="S145" s="116"/>
      <c r="T145" s="116"/>
      <c r="U145" s="116"/>
      <c r="V145" s="117"/>
      <c r="W145" s="103"/>
      <c r="X145" s="103"/>
      <c r="Y145" s="103"/>
      <c r="Z145" s="103"/>
      <c r="AA145" s="103"/>
      <c r="AB145" s="103"/>
      <c r="AC145" s="110"/>
      <c r="AD145" s="121"/>
      <c r="AE145" s="100"/>
      <c r="AF145" s="100"/>
      <c r="AG145" s="47"/>
      <c r="AH145" s="209"/>
      <c r="AI145" s="204"/>
      <c r="AJ145" s="204"/>
      <c r="AK145" s="210"/>
    </row>
    <row r="146" spans="1:37" x14ac:dyDescent="0.35">
      <c r="A146" s="222" t="s">
        <v>193</v>
      </c>
      <c r="B146" s="24"/>
      <c r="C146" s="24"/>
      <c r="D146" s="24"/>
      <c r="E146" s="53"/>
      <c r="F146" s="181"/>
      <c r="G146" s="100"/>
      <c r="H146" s="102"/>
      <c r="I146" s="154"/>
      <c r="J146" s="155"/>
      <c r="K146" s="155"/>
      <c r="L146" s="155"/>
      <c r="M146" s="155"/>
      <c r="N146" s="155"/>
      <c r="O146" s="155"/>
      <c r="P146" s="115"/>
      <c r="Q146" s="116"/>
      <c r="R146" s="116"/>
      <c r="S146" s="116"/>
      <c r="T146" s="116"/>
      <c r="U146" s="116"/>
      <c r="V146" s="117"/>
      <c r="W146" s="103"/>
      <c r="X146" s="103"/>
      <c r="Y146" s="103"/>
      <c r="Z146" s="103"/>
      <c r="AA146" s="103"/>
      <c r="AB146" s="103"/>
      <c r="AC146" s="110"/>
      <c r="AD146" s="121"/>
      <c r="AE146" s="100"/>
      <c r="AF146" s="100"/>
      <c r="AG146" s="47"/>
      <c r="AH146" s="209"/>
      <c r="AI146" s="204"/>
      <c r="AJ146" s="204"/>
      <c r="AK146" s="210"/>
    </row>
    <row r="147" spans="1:37" x14ac:dyDescent="0.35">
      <c r="A147" s="222" t="s">
        <v>290</v>
      </c>
      <c r="B147" s="24"/>
      <c r="C147" s="24"/>
      <c r="D147" s="24"/>
      <c r="E147" s="53"/>
      <c r="F147" s="181"/>
      <c r="G147" s="100"/>
      <c r="H147" s="102"/>
      <c r="I147" s="154"/>
      <c r="J147" s="155"/>
      <c r="K147" s="155"/>
      <c r="L147" s="155"/>
      <c r="M147" s="155"/>
      <c r="N147" s="155"/>
      <c r="O147" s="155"/>
      <c r="P147" s="115"/>
      <c r="Q147" s="116"/>
      <c r="R147" s="116"/>
      <c r="S147" s="116"/>
      <c r="T147" s="116"/>
      <c r="U147" s="116"/>
      <c r="V147" s="117"/>
      <c r="W147" s="103"/>
      <c r="X147" s="103"/>
      <c r="Y147" s="103"/>
      <c r="Z147" s="103"/>
      <c r="AA147" s="103"/>
      <c r="AB147" s="103"/>
      <c r="AC147" s="110"/>
      <c r="AD147" s="121"/>
      <c r="AE147" s="100"/>
      <c r="AF147" s="100"/>
      <c r="AG147" s="47"/>
      <c r="AH147" s="209"/>
      <c r="AI147" s="204"/>
      <c r="AJ147" s="204"/>
      <c r="AK147" s="210"/>
    </row>
    <row r="148" spans="1:37" x14ac:dyDescent="0.35">
      <c r="A148" s="222" t="s">
        <v>288</v>
      </c>
      <c r="B148" s="24"/>
      <c r="C148" s="24"/>
      <c r="D148" s="24"/>
      <c r="E148" s="53"/>
      <c r="F148" s="181"/>
      <c r="G148" s="100"/>
      <c r="H148" s="102">
        <f>G148/3</f>
        <v>0</v>
      </c>
      <c r="I148" s="154"/>
      <c r="J148" s="155"/>
      <c r="K148" s="155"/>
      <c r="L148" s="155"/>
      <c r="M148" s="155"/>
      <c r="N148" s="155"/>
      <c r="O148" s="155"/>
      <c r="P148" s="115">
        <f t="shared" si="165"/>
        <v>0</v>
      </c>
      <c r="Q148" s="116">
        <f t="shared" si="166"/>
        <v>0</v>
      </c>
      <c r="R148" s="116">
        <f t="shared" si="167"/>
        <v>0</v>
      </c>
      <c r="S148" s="116">
        <f t="shared" si="168"/>
        <v>0</v>
      </c>
      <c r="T148" s="116">
        <f t="shared" si="169"/>
        <v>0</v>
      </c>
      <c r="U148" s="116">
        <f t="shared" si="170"/>
        <v>0</v>
      </c>
      <c r="V148" s="117">
        <f t="shared" si="171"/>
        <v>0</v>
      </c>
      <c r="W148" s="103">
        <f t="shared" si="172"/>
        <v>0</v>
      </c>
      <c r="X148" s="103">
        <f t="shared" si="173"/>
        <v>0</v>
      </c>
      <c r="Y148" s="103">
        <f t="shared" si="174"/>
        <v>0</v>
      </c>
      <c r="Z148" s="103">
        <f t="shared" si="175"/>
        <v>0</v>
      </c>
      <c r="AA148" s="103">
        <f t="shared" si="176"/>
        <v>0</v>
      </c>
      <c r="AB148" s="103">
        <f>U148/'v5'!$X$77</f>
        <v>0</v>
      </c>
      <c r="AC148" s="110">
        <f t="shared" si="177"/>
        <v>0</v>
      </c>
      <c r="AD148" s="121"/>
      <c r="AE148" s="100"/>
      <c r="AF148" s="100"/>
      <c r="AG148" s="47"/>
      <c r="AH148" s="209"/>
      <c r="AI148" s="204"/>
      <c r="AJ148" s="204"/>
      <c r="AK148" s="210"/>
    </row>
    <row r="149" spans="1:37" ht="15" thickBot="1" x14ac:dyDescent="0.4">
      <c r="A149" s="106" t="s">
        <v>185</v>
      </c>
      <c r="B149" s="54" t="s">
        <v>105</v>
      </c>
      <c r="C149" s="54" t="s">
        <v>243</v>
      </c>
      <c r="D149" s="54" t="s">
        <v>248</v>
      </c>
      <c r="E149" s="172">
        <v>3</v>
      </c>
      <c r="F149" s="182"/>
      <c r="G149" s="148">
        <v>100</v>
      </c>
      <c r="H149" s="170">
        <f>G149/3</f>
        <v>33.333333333333336</v>
      </c>
      <c r="I149" s="156">
        <v>13.4</v>
      </c>
      <c r="J149" s="160">
        <v>884</v>
      </c>
      <c r="K149" s="160">
        <v>0</v>
      </c>
      <c r="L149" s="160">
        <v>100</v>
      </c>
      <c r="M149" s="160">
        <v>0</v>
      </c>
      <c r="N149" s="160">
        <v>0</v>
      </c>
      <c r="O149" s="160">
        <v>0</v>
      </c>
      <c r="P149" s="118">
        <f t="shared" si="165"/>
        <v>0.44666666666666671</v>
      </c>
      <c r="Q149" s="107">
        <f t="shared" si="166"/>
        <v>294.66666666666669</v>
      </c>
      <c r="R149" s="107">
        <f t="shared" si="167"/>
        <v>0</v>
      </c>
      <c r="S149" s="107">
        <f t="shared" si="168"/>
        <v>33.333333333333336</v>
      </c>
      <c r="T149" s="107">
        <f t="shared" si="169"/>
        <v>0</v>
      </c>
      <c r="U149" s="107">
        <f t="shared" si="170"/>
        <v>0</v>
      </c>
      <c r="V149" s="119">
        <f t="shared" si="171"/>
        <v>0</v>
      </c>
      <c r="W149" s="146">
        <f t="shared" si="172"/>
        <v>0.12326939883170047</v>
      </c>
      <c r="X149" s="108">
        <f t="shared" si="173"/>
        <v>0.18656873918365624</v>
      </c>
      <c r="Y149" s="108">
        <f t="shared" si="174"/>
        <v>0</v>
      </c>
      <c r="Z149" s="108">
        <f t="shared" si="175"/>
        <v>0.81234768480909825</v>
      </c>
      <c r="AA149" s="108">
        <f t="shared" si="176"/>
        <v>0</v>
      </c>
      <c r="AB149" s="108">
        <f>U149/$U$95</f>
        <v>0</v>
      </c>
      <c r="AC149" s="111">
        <f t="shared" si="177"/>
        <v>0</v>
      </c>
      <c r="AD149" s="122" t="s">
        <v>162</v>
      </c>
      <c r="AE149" s="106"/>
      <c r="AF149" s="106" t="s">
        <v>207</v>
      </c>
      <c r="AG149" s="141"/>
      <c r="AH149" s="213">
        <f t="shared" si="178"/>
        <v>659.70149253731336</v>
      </c>
      <c r="AI149" s="214">
        <f t="shared" si="179"/>
        <v>0</v>
      </c>
      <c r="AJ149" s="214">
        <f t="shared" si="180"/>
        <v>0</v>
      </c>
      <c r="AK149" s="215">
        <f t="shared" si="181"/>
        <v>0</v>
      </c>
    </row>
    <row r="150" spans="1:37" ht="15" thickTop="1" x14ac:dyDescent="0.35">
      <c r="A150" s="53"/>
      <c r="B150" s="97"/>
      <c r="C150" s="97"/>
      <c r="D150" s="97"/>
      <c r="E150" s="151"/>
      <c r="F150" s="100"/>
      <c r="G150" s="100"/>
      <c r="H150" s="100"/>
      <c r="I150" s="100"/>
      <c r="J150" s="100"/>
      <c r="K150" s="100"/>
      <c r="L150" s="100"/>
      <c r="M150" s="100"/>
      <c r="N150" s="100"/>
      <c r="O150" s="100"/>
      <c r="P150" s="100"/>
      <c r="Q150" s="100"/>
      <c r="R150" s="100"/>
      <c r="S150" s="100"/>
      <c r="T150" s="100"/>
      <c r="U150" s="100"/>
      <c r="V150" s="100"/>
      <c r="W150" s="100"/>
      <c r="X150" s="100"/>
      <c r="Y150" s="100"/>
      <c r="Z150" s="100"/>
      <c r="AA150" s="100"/>
      <c r="AB150" s="100"/>
      <c r="AC150" s="100"/>
      <c r="AD150" s="100"/>
      <c r="AE150" s="100"/>
      <c r="AF150" s="100"/>
      <c r="AG150" s="100"/>
      <c r="AH150" s="100"/>
      <c r="AI150" s="100"/>
      <c r="AJ150" s="100"/>
      <c r="AK150" s="100"/>
    </row>
    <row r="151" spans="1:37" x14ac:dyDescent="0.35">
      <c r="A151" s="100"/>
      <c r="B151" s="97"/>
      <c r="C151" s="97"/>
      <c r="D151" s="97"/>
      <c r="E151" s="151"/>
      <c r="F151" s="100"/>
      <c r="G151" s="100"/>
      <c r="H151" s="176" t="s">
        <v>237</v>
      </c>
      <c r="I151" s="100"/>
      <c r="J151" s="100"/>
      <c r="K151" s="100"/>
      <c r="L151" s="100"/>
      <c r="M151" s="100"/>
      <c r="N151" s="100"/>
      <c r="O151" s="100"/>
      <c r="P151" s="163" t="s">
        <v>7</v>
      </c>
      <c r="Q151" s="164" t="s">
        <v>9</v>
      </c>
      <c r="R151" s="164" t="s">
        <v>55</v>
      </c>
      <c r="S151" s="164" t="s">
        <v>56</v>
      </c>
      <c r="T151" s="164" t="s">
        <v>57</v>
      </c>
      <c r="U151" s="164" t="s">
        <v>58</v>
      </c>
      <c r="V151" s="164" t="s">
        <v>59</v>
      </c>
      <c r="W151" s="100"/>
      <c r="X151" s="100"/>
      <c r="Y151" s="100"/>
      <c r="Z151" s="100"/>
      <c r="AA151" s="100"/>
      <c r="AB151" s="100"/>
      <c r="AC151" s="100"/>
      <c r="AD151" s="100"/>
      <c r="AE151" s="100"/>
      <c r="AF151" s="100"/>
      <c r="AG151" s="100"/>
      <c r="AH151" s="176" t="s">
        <v>256</v>
      </c>
      <c r="AI151" s="176" t="s">
        <v>259</v>
      </c>
      <c r="AJ151" s="176" t="s">
        <v>257</v>
      </c>
      <c r="AK151" s="176" t="s">
        <v>258</v>
      </c>
    </row>
    <row r="152" spans="1:37" x14ac:dyDescent="0.35">
      <c r="B152" s="97"/>
      <c r="C152" s="97"/>
      <c r="D152" s="97"/>
      <c r="E152" s="151"/>
      <c r="F152" s="100"/>
      <c r="G152" s="100"/>
      <c r="H152" s="177">
        <f>SUM(H135:H149)</f>
        <v>396.66666666666663</v>
      </c>
      <c r="I152" s="100"/>
      <c r="J152" s="100"/>
      <c r="K152" s="100"/>
      <c r="L152" s="100"/>
      <c r="M152" s="100"/>
      <c r="N152" s="100"/>
      <c r="O152" s="100"/>
      <c r="P152" s="165">
        <f t="shared" ref="P152:V152" si="182">SUBTOTAL(9, P135:P149)</f>
        <v>1.7526666666666668</v>
      </c>
      <c r="Q152" s="166">
        <f t="shared" si="182"/>
        <v>403.06666666666672</v>
      </c>
      <c r="R152" s="166">
        <f t="shared" si="182"/>
        <v>5.5533333333333337</v>
      </c>
      <c r="S152" s="166">
        <f t="shared" si="182"/>
        <v>34.466666666666669</v>
      </c>
      <c r="T152" s="166">
        <f t="shared" si="182"/>
        <v>7.7333333333333334</v>
      </c>
      <c r="U152" s="166">
        <f t="shared" si="182"/>
        <v>7.0333333333333341</v>
      </c>
      <c r="V152" s="166">
        <f t="shared" si="182"/>
        <v>8.3466666666666658</v>
      </c>
      <c r="W152" s="100"/>
      <c r="X152" s="100"/>
      <c r="Y152" s="100"/>
      <c r="Z152" s="100"/>
      <c r="AA152" s="100"/>
      <c r="AB152" s="100"/>
      <c r="AC152" s="100"/>
      <c r="AD152" s="100"/>
      <c r="AE152" s="100"/>
      <c r="AF152" s="100"/>
      <c r="AG152" s="100"/>
      <c r="AH152" s="216">
        <f t="shared" ref="AH152" si="183">Q152/P152</f>
        <v>229.97337390642832</v>
      </c>
      <c r="AI152" s="217">
        <f t="shared" ref="AI152" si="184">R152/P152</f>
        <v>3.1685051350323317</v>
      </c>
      <c r="AJ152" s="217">
        <f t="shared" ref="AJ152" si="185">R152/Q152</f>
        <v>1.3777704267284153E-2</v>
      </c>
      <c r="AK152" s="217">
        <f t="shared" ref="AK152" si="186">U152/Q152</f>
        <v>1.7449553423751239E-2</v>
      </c>
    </row>
  </sheetData>
  <autoFilter ref="A3:AK28" xr:uid="{3C1043A9-D063-4794-8030-C4D5DC6B7BE9}">
    <sortState xmlns:xlrd2="http://schemas.microsoft.com/office/spreadsheetml/2017/richdata2" ref="A4:AK28">
      <sortCondition ref="B3:B28"/>
    </sortState>
  </autoFilter>
  <mergeCells count="36">
    <mergeCell ref="I133:O133"/>
    <mergeCell ref="P133:V133"/>
    <mergeCell ref="W133:AC133"/>
    <mergeCell ref="AH133:AK133"/>
    <mergeCell ref="I98:O98"/>
    <mergeCell ref="P98:V98"/>
    <mergeCell ref="W98:AC98"/>
    <mergeCell ref="AH98:AK98"/>
    <mergeCell ref="I117:O117"/>
    <mergeCell ref="P117:V117"/>
    <mergeCell ref="W117:AC117"/>
    <mergeCell ref="AH117:AK117"/>
    <mergeCell ref="I2:O2"/>
    <mergeCell ref="P2:V2"/>
    <mergeCell ref="W2:AC2"/>
    <mergeCell ref="I35:O35"/>
    <mergeCell ref="P35:V35"/>
    <mergeCell ref="W35:AC35"/>
    <mergeCell ref="I47:O47"/>
    <mergeCell ref="P47:V47"/>
    <mergeCell ref="W47:AC47"/>
    <mergeCell ref="I58:O58"/>
    <mergeCell ref="P58:V58"/>
    <mergeCell ref="W58:AC58"/>
    <mergeCell ref="I69:O69"/>
    <mergeCell ref="P69:V69"/>
    <mergeCell ref="W69:AC69"/>
    <mergeCell ref="I82:O82"/>
    <mergeCell ref="P82:V82"/>
    <mergeCell ref="W82:AC82"/>
    <mergeCell ref="AH2:AK2"/>
    <mergeCell ref="AH82:AK82"/>
    <mergeCell ref="AH69:AK69"/>
    <mergeCell ref="AH58:AK58"/>
    <mergeCell ref="AH47:AK47"/>
    <mergeCell ref="AH35:AK35"/>
  </mergeCells>
  <conditionalFormatting sqref="B1:B1048576">
    <cfRule type="containsText" dxfId="38" priority="190" operator="containsText" text="Cooled">
      <formula>NOT(ISERROR(SEARCH("Cooled",B1)))</formula>
    </cfRule>
    <cfRule type="containsText" dxfId="37" priority="191" operator="containsText" text="Wet">
      <formula>NOT(ISERROR(SEARCH("Wet",B1)))</formula>
    </cfRule>
    <cfRule type="containsText" dxfId="36" priority="192" operator="containsText" text="Frozen">
      <formula>NOT(ISERROR(SEARCH("Frozen",B1)))</formula>
    </cfRule>
    <cfRule type="containsText" dxfId="35" priority="193" operator="containsText" text="Extract">
      <formula>NOT(ISERROR(SEARCH("Extract",B1)))</formula>
    </cfRule>
    <cfRule type="containsText" dxfId="34" priority="194" operator="containsText" text="Dry">
      <formula>NOT(ISERROR(SEARCH("Dry",B1)))</formula>
    </cfRule>
    <cfRule type="containsText" dxfId="33" priority="195" operator="containsText" text="Nut">
      <formula>NOT(ISERROR(SEARCH("Nut",B1)))</formula>
    </cfRule>
  </conditionalFormatting>
  <conditionalFormatting sqref="C1:C1048576">
    <cfRule type="containsText" dxfId="32" priority="185" operator="containsText" text="Tier C">
      <formula>NOT(ISERROR(SEARCH("Tier C",C1)))</formula>
    </cfRule>
    <cfRule type="containsText" dxfId="31" priority="186" operator="containsText" text="Tier B">
      <formula>NOT(ISERROR(SEARCH("Tier B",C1)))</formula>
    </cfRule>
    <cfRule type="containsText" dxfId="30" priority="187" operator="containsText" text="Tier A">
      <formula>NOT(ISERROR(SEARCH("Tier A",C1)))</formula>
    </cfRule>
  </conditionalFormatting>
  <conditionalFormatting sqref="E71:E76 F22 E60:E63 E49:E52 E37:E41 E84:E92 E4:E28 F20">
    <cfRule type="colorScale" priority="248">
      <colorScale>
        <cfvo type="num" val="0"/>
        <cfvo type="max"/>
        <color theme="0"/>
        <color rgb="FF00B050"/>
      </colorScale>
    </cfRule>
  </conditionalFormatting>
  <conditionalFormatting sqref="E100:E111">
    <cfRule type="colorScale" priority="1391">
      <colorScale>
        <cfvo type="num" val="0"/>
        <cfvo type="max"/>
        <color theme="0"/>
        <color rgb="FF00B050"/>
      </colorScale>
    </cfRule>
  </conditionalFormatting>
  <conditionalFormatting sqref="E119:E127">
    <cfRule type="colorScale" priority="69">
      <colorScale>
        <cfvo type="num" val="0"/>
        <cfvo type="max"/>
        <color theme="0"/>
        <color rgb="FF00B050"/>
      </colorScale>
    </cfRule>
  </conditionalFormatting>
  <conditionalFormatting sqref="E135:E149">
    <cfRule type="colorScale" priority="34">
      <colorScale>
        <cfvo type="num" val="0"/>
        <cfvo type="max"/>
        <color theme="0"/>
        <color rgb="FF00B050"/>
      </colorScale>
    </cfRule>
  </conditionalFormatting>
  <conditionalFormatting sqref="F14 F25 E4:E29 F22 F20">
    <cfRule type="colorScale" priority="344">
      <colorScale>
        <cfvo type="num" val="0"/>
        <cfvo type="max"/>
        <color theme="0"/>
        <color rgb="FF00B050"/>
      </colorScale>
    </cfRule>
  </conditionalFormatting>
  <conditionalFormatting sqref="J4:J30">
    <cfRule type="colorScale" priority="1174">
      <colorScale>
        <cfvo type="num" val="0"/>
        <cfvo type="max"/>
        <color theme="0"/>
        <color rgb="FF92D050"/>
      </colorScale>
    </cfRule>
  </conditionalFormatting>
  <conditionalFormatting sqref="J37:J41">
    <cfRule type="colorScale" priority="949">
      <colorScale>
        <cfvo type="min"/>
        <cfvo type="max"/>
        <color theme="0"/>
        <color rgb="FF92D050"/>
      </colorScale>
    </cfRule>
  </conditionalFormatting>
  <conditionalFormatting sqref="J49:J52">
    <cfRule type="colorScale" priority="304">
      <colorScale>
        <cfvo type="min"/>
        <cfvo type="max"/>
        <color theme="0"/>
        <color rgb="FF92D050"/>
      </colorScale>
    </cfRule>
  </conditionalFormatting>
  <conditionalFormatting sqref="J60:J63">
    <cfRule type="colorScale" priority="276">
      <colorScale>
        <cfvo type="min"/>
        <cfvo type="max"/>
        <color theme="0"/>
        <color rgb="FF92D050"/>
      </colorScale>
    </cfRule>
  </conditionalFormatting>
  <conditionalFormatting sqref="J71:J76">
    <cfRule type="colorScale" priority="251">
      <colorScale>
        <cfvo type="min"/>
        <cfvo type="max"/>
        <color theme="0"/>
        <color rgb="FF92D050"/>
      </colorScale>
    </cfRule>
  </conditionalFormatting>
  <conditionalFormatting sqref="J84:J92">
    <cfRule type="colorScale" priority="206">
      <colorScale>
        <cfvo type="min"/>
        <cfvo type="max"/>
        <color theme="0"/>
        <color rgb="FF92D050"/>
      </colorScale>
    </cfRule>
  </conditionalFormatting>
  <conditionalFormatting sqref="J100:J111">
    <cfRule type="colorScale" priority="1393">
      <colorScale>
        <cfvo type="min"/>
        <cfvo type="max"/>
        <color theme="0"/>
        <color rgb="FF92D050"/>
      </colorScale>
    </cfRule>
  </conditionalFormatting>
  <conditionalFormatting sqref="J119:J127">
    <cfRule type="colorScale" priority="49">
      <colorScale>
        <cfvo type="min"/>
        <cfvo type="max"/>
        <color theme="0"/>
        <color rgb="FF92D050"/>
      </colorScale>
    </cfRule>
  </conditionalFormatting>
  <conditionalFormatting sqref="J135:J149">
    <cfRule type="colorScale" priority="14">
      <colorScale>
        <cfvo type="min"/>
        <cfvo type="max"/>
        <color theme="0"/>
        <color rgb="FF92D050"/>
      </colorScale>
    </cfRule>
  </conditionalFormatting>
  <conditionalFormatting sqref="K4:K30">
    <cfRule type="colorScale" priority="1176">
      <colorScale>
        <cfvo type="num" val="0"/>
        <cfvo type="max"/>
        <color theme="0"/>
        <color rgb="FF00B0F0"/>
      </colorScale>
    </cfRule>
  </conditionalFormatting>
  <conditionalFormatting sqref="K37:K41">
    <cfRule type="colorScale" priority="950">
      <colorScale>
        <cfvo type="min"/>
        <cfvo type="max"/>
        <color theme="0"/>
        <color rgb="FF00B0F0"/>
      </colorScale>
    </cfRule>
  </conditionalFormatting>
  <conditionalFormatting sqref="K49:K52">
    <cfRule type="colorScale" priority="305">
      <colorScale>
        <cfvo type="min"/>
        <cfvo type="max"/>
        <color theme="0"/>
        <color rgb="FF00B0F0"/>
      </colorScale>
    </cfRule>
  </conditionalFormatting>
  <conditionalFormatting sqref="K60:K63">
    <cfRule type="colorScale" priority="277">
      <colorScale>
        <cfvo type="min"/>
        <cfvo type="max"/>
        <color theme="0"/>
        <color rgb="FF00B0F0"/>
      </colorScale>
    </cfRule>
  </conditionalFormatting>
  <conditionalFormatting sqref="K71:K76">
    <cfRule type="colorScale" priority="252">
      <colorScale>
        <cfvo type="min"/>
        <cfvo type="max"/>
        <color theme="0"/>
        <color rgb="FF00B0F0"/>
      </colorScale>
    </cfRule>
  </conditionalFormatting>
  <conditionalFormatting sqref="K84:K92">
    <cfRule type="colorScale" priority="207">
      <colorScale>
        <cfvo type="min"/>
        <cfvo type="max"/>
        <color theme="0"/>
        <color rgb="FF00B0F0"/>
      </colorScale>
    </cfRule>
  </conditionalFormatting>
  <conditionalFormatting sqref="K100:K111">
    <cfRule type="colorScale" priority="1395">
      <colorScale>
        <cfvo type="min"/>
        <cfvo type="max"/>
        <color theme="0"/>
        <color rgb="FF00B0F0"/>
      </colorScale>
    </cfRule>
  </conditionalFormatting>
  <conditionalFormatting sqref="K119:K127">
    <cfRule type="colorScale" priority="50">
      <colorScale>
        <cfvo type="min"/>
        <cfvo type="max"/>
        <color theme="0"/>
        <color rgb="FF00B0F0"/>
      </colorScale>
    </cfRule>
  </conditionalFormatting>
  <conditionalFormatting sqref="K135:K149">
    <cfRule type="colorScale" priority="15">
      <colorScale>
        <cfvo type="min"/>
        <cfvo type="max"/>
        <color theme="0"/>
        <color rgb="FF00B0F0"/>
      </colorScale>
    </cfRule>
  </conditionalFormatting>
  <conditionalFormatting sqref="L4:L30">
    <cfRule type="colorScale" priority="1152">
      <colorScale>
        <cfvo type="num" val="0"/>
        <cfvo type="max"/>
        <color theme="0"/>
        <color theme="0" tint="-0.249977111117893"/>
      </colorScale>
    </cfRule>
  </conditionalFormatting>
  <conditionalFormatting sqref="L37:L41">
    <cfRule type="colorScale" priority="951">
      <colorScale>
        <cfvo type="min"/>
        <cfvo type="max"/>
        <color theme="0"/>
        <color theme="0" tint="-0.249977111117893"/>
      </colorScale>
    </cfRule>
  </conditionalFormatting>
  <conditionalFormatting sqref="L49:L52">
    <cfRule type="colorScale" priority="306">
      <colorScale>
        <cfvo type="min"/>
        <cfvo type="max"/>
        <color theme="0"/>
        <color theme="0" tint="-0.249977111117893"/>
      </colorScale>
    </cfRule>
  </conditionalFormatting>
  <conditionalFormatting sqref="L60:L63">
    <cfRule type="colorScale" priority="278">
      <colorScale>
        <cfvo type="min"/>
        <cfvo type="max"/>
        <color theme="0"/>
        <color theme="0" tint="-0.249977111117893"/>
      </colorScale>
    </cfRule>
  </conditionalFormatting>
  <conditionalFormatting sqref="L71:L76">
    <cfRule type="colorScale" priority="253">
      <colorScale>
        <cfvo type="min"/>
        <cfvo type="max"/>
        <color theme="0"/>
        <color theme="0" tint="-0.249977111117893"/>
      </colorScale>
    </cfRule>
  </conditionalFormatting>
  <conditionalFormatting sqref="L84:L92">
    <cfRule type="colorScale" priority="208">
      <colorScale>
        <cfvo type="min"/>
        <cfvo type="max"/>
        <color theme="0"/>
        <color theme="0" tint="-0.249977111117893"/>
      </colorScale>
    </cfRule>
  </conditionalFormatting>
  <conditionalFormatting sqref="L100:L111">
    <cfRule type="colorScale" priority="1397">
      <colorScale>
        <cfvo type="min"/>
        <cfvo type="max"/>
        <color theme="0"/>
        <color theme="0" tint="-0.249977111117893"/>
      </colorScale>
    </cfRule>
  </conditionalFormatting>
  <conditionalFormatting sqref="L119:L127">
    <cfRule type="colorScale" priority="51">
      <colorScale>
        <cfvo type="min"/>
        <cfvo type="max"/>
        <color theme="0"/>
        <color theme="0" tint="-0.249977111117893"/>
      </colorScale>
    </cfRule>
  </conditionalFormatting>
  <conditionalFormatting sqref="L135:L149">
    <cfRule type="colorScale" priority="16">
      <colorScale>
        <cfvo type="min"/>
        <cfvo type="max"/>
        <color theme="0"/>
        <color theme="0" tint="-0.249977111117893"/>
      </colorScale>
    </cfRule>
  </conditionalFormatting>
  <conditionalFormatting sqref="M4:M30">
    <cfRule type="colorScale" priority="1154">
      <colorScale>
        <cfvo type="num" val="0"/>
        <cfvo type="max"/>
        <color theme="0"/>
        <color theme="0" tint="-0.249977111117893"/>
      </colorScale>
    </cfRule>
  </conditionalFormatting>
  <conditionalFormatting sqref="M37:M41">
    <cfRule type="colorScale" priority="952">
      <colorScale>
        <cfvo type="min"/>
        <cfvo type="max"/>
        <color theme="0"/>
        <color theme="0" tint="-0.249977111117893"/>
      </colorScale>
    </cfRule>
  </conditionalFormatting>
  <conditionalFormatting sqref="M49:M52">
    <cfRule type="colorScale" priority="307">
      <colorScale>
        <cfvo type="min"/>
        <cfvo type="max"/>
        <color theme="0"/>
        <color theme="0" tint="-0.249977111117893"/>
      </colorScale>
    </cfRule>
  </conditionalFormatting>
  <conditionalFormatting sqref="M60:M63">
    <cfRule type="colorScale" priority="279">
      <colorScale>
        <cfvo type="min"/>
        <cfvo type="max"/>
        <color theme="0"/>
        <color theme="0" tint="-0.249977111117893"/>
      </colorScale>
    </cfRule>
  </conditionalFormatting>
  <conditionalFormatting sqref="M71:M76">
    <cfRule type="colorScale" priority="254">
      <colorScale>
        <cfvo type="min"/>
        <cfvo type="max"/>
        <color theme="0"/>
        <color theme="0" tint="-0.249977111117893"/>
      </colorScale>
    </cfRule>
  </conditionalFormatting>
  <conditionalFormatting sqref="M84:M92">
    <cfRule type="colorScale" priority="209">
      <colorScale>
        <cfvo type="min"/>
        <cfvo type="max"/>
        <color theme="0"/>
        <color theme="0" tint="-0.249977111117893"/>
      </colorScale>
    </cfRule>
  </conditionalFormatting>
  <conditionalFormatting sqref="M100:M111">
    <cfRule type="colorScale" priority="1399">
      <colorScale>
        <cfvo type="min"/>
        <cfvo type="max"/>
        <color theme="0"/>
        <color theme="0" tint="-0.249977111117893"/>
      </colorScale>
    </cfRule>
  </conditionalFormatting>
  <conditionalFormatting sqref="M119:M127">
    <cfRule type="colorScale" priority="52">
      <colorScale>
        <cfvo type="min"/>
        <cfvo type="max"/>
        <color theme="0"/>
        <color theme="0" tint="-0.249977111117893"/>
      </colorScale>
    </cfRule>
  </conditionalFormatting>
  <conditionalFormatting sqref="M135:M149">
    <cfRule type="colorScale" priority="17">
      <colorScale>
        <cfvo type="min"/>
        <cfvo type="max"/>
        <color theme="0"/>
        <color theme="0" tint="-0.249977111117893"/>
      </colorScale>
    </cfRule>
  </conditionalFormatting>
  <conditionalFormatting sqref="N4:N30">
    <cfRule type="colorScale" priority="1178">
      <colorScale>
        <cfvo type="num" val="0"/>
        <cfvo type="max"/>
        <color theme="0"/>
        <color rgb="FFFFC000"/>
      </colorScale>
    </cfRule>
  </conditionalFormatting>
  <conditionalFormatting sqref="N37:N41">
    <cfRule type="colorScale" priority="953">
      <colorScale>
        <cfvo type="min"/>
        <cfvo type="max"/>
        <color theme="0"/>
        <color rgb="FFFFC000"/>
      </colorScale>
    </cfRule>
  </conditionalFormatting>
  <conditionalFormatting sqref="N49:N52">
    <cfRule type="colorScale" priority="308">
      <colorScale>
        <cfvo type="min"/>
        <cfvo type="max"/>
        <color theme="0"/>
        <color rgb="FFFFC000"/>
      </colorScale>
    </cfRule>
  </conditionalFormatting>
  <conditionalFormatting sqref="N60:N63">
    <cfRule type="colorScale" priority="280">
      <colorScale>
        <cfvo type="min"/>
        <cfvo type="max"/>
        <color theme="0"/>
        <color rgb="FFFFC000"/>
      </colorScale>
    </cfRule>
  </conditionalFormatting>
  <conditionalFormatting sqref="N71:N76">
    <cfRule type="colorScale" priority="255">
      <colorScale>
        <cfvo type="min"/>
        <cfvo type="max"/>
        <color theme="0"/>
        <color rgb="FFFFC000"/>
      </colorScale>
    </cfRule>
  </conditionalFormatting>
  <conditionalFormatting sqref="N84:N92">
    <cfRule type="colorScale" priority="210">
      <colorScale>
        <cfvo type="min"/>
        <cfvo type="max"/>
        <color theme="0"/>
        <color rgb="FFFFC000"/>
      </colorScale>
    </cfRule>
  </conditionalFormatting>
  <conditionalFormatting sqref="N100:N111">
    <cfRule type="colorScale" priority="1401">
      <colorScale>
        <cfvo type="min"/>
        <cfvo type="max"/>
        <color theme="0"/>
        <color rgb="FFFFC000"/>
      </colorScale>
    </cfRule>
  </conditionalFormatting>
  <conditionalFormatting sqref="N119:N127">
    <cfRule type="colorScale" priority="53">
      <colorScale>
        <cfvo type="min"/>
        <cfvo type="max"/>
        <color theme="0"/>
        <color rgb="FFFFC000"/>
      </colorScale>
    </cfRule>
  </conditionalFormatting>
  <conditionalFormatting sqref="N135:N149">
    <cfRule type="colorScale" priority="18">
      <colorScale>
        <cfvo type="min"/>
        <cfvo type="max"/>
        <color theme="0"/>
        <color rgb="FFFFC000"/>
      </colorScale>
    </cfRule>
  </conditionalFormatting>
  <conditionalFormatting sqref="O4:O30">
    <cfRule type="colorScale" priority="1156">
      <colorScale>
        <cfvo type="num" val="0"/>
        <cfvo type="max"/>
        <color theme="0"/>
        <color theme="0" tint="-0.249977111117893"/>
      </colorScale>
    </cfRule>
  </conditionalFormatting>
  <conditionalFormatting sqref="O37:O41">
    <cfRule type="colorScale" priority="954">
      <colorScale>
        <cfvo type="min"/>
        <cfvo type="max"/>
        <color theme="0"/>
        <color theme="0" tint="-0.249977111117893"/>
      </colorScale>
    </cfRule>
  </conditionalFormatting>
  <conditionalFormatting sqref="O49:O52">
    <cfRule type="colorScale" priority="309">
      <colorScale>
        <cfvo type="min"/>
        <cfvo type="max"/>
        <color theme="0"/>
        <color theme="0" tint="-0.249977111117893"/>
      </colorScale>
    </cfRule>
  </conditionalFormatting>
  <conditionalFormatting sqref="O60:O63">
    <cfRule type="colorScale" priority="281">
      <colorScale>
        <cfvo type="min"/>
        <cfvo type="max"/>
        <color theme="0"/>
        <color theme="0" tint="-0.249977111117893"/>
      </colorScale>
    </cfRule>
  </conditionalFormatting>
  <conditionalFormatting sqref="O71:O76">
    <cfRule type="colorScale" priority="256">
      <colorScale>
        <cfvo type="min"/>
        <cfvo type="max"/>
        <color theme="0"/>
        <color theme="0" tint="-0.249977111117893"/>
      </colorScale>
    </cfRule>
  </conditionalFormatting>
  <conditionalFormatting sqref="O84:O92">
    <cfRule type="colorScale" priority="211">
      <colorScale>
        <cfvo type="min"/>
        <cfvo type="max"/>
        <color theme="0"/>
        <color theme="0" tint="-0.249977111117893"/>
      </colorScale>
    </cfRule>
  </conditionalFormatting>
  <conditionalFormatting sqref="O100:O111">
    <cfRule type="colorScale" priority="1403">
      <colorScale>
        <cfvo type="min"/>
        <cfvo type="max"/>
        <color theme="0"/>
        <color theme="0" tint="-0.249977111117893"/>
      </colorScale>
    </cfRule>
  </conditionalFormatting>
  <conditionalFormatting sqref="O119:O127">
    <cfRule type="colorScale" priority="54">
      <colorScale>
        <cfvo type="min"/>
        <cfvo type="max"/>
        <color theme="0"/>
        <color theme="0" tint="-0.249977111117893"/>
      </colorScale>
    </cfRule>
  </conditionalFormatting>
  <conditionalFormatting sqref="O135:O149">
    <cfRule type="colorScale" priority="19">
      <colorScale>
        <cfvo type="min"/>
        <cfvo type="max"/>
        <color theme="0"/>
        <color theme="0" tint="-0.249977111117893"/>
      </colorScale>
    </cfRule>
  </conditionalFormatting>
  <conditionalFormatting sqref="P4:P30">
    <cfRule type="colorScale" priority="1140">
      <colorScale>
        <cfvo type="num" val="0"/>
        <cfvo type="max"/>
        <color theme="0"/>
        <color rgb="FFFF0000"/>
      </colorScale>
    </cfRule>
  </conditionalFormatting>
  <conditionalFormatting sqref="P37:P41">
    <cfRule type="colorScale" priority="955">
      <colorScale>
        <cfvo type="min"/>
        <cfvo type="max"/>
        <color theme="0"/>
        <color rgb="FFFF0000"/>
      </colorScale>
    </cfRule>
  </conditionalFormatting>
  <conditionalFormatting sqref="P43">
    <cfRule type="colorScale" priority="300">
      <colorScale>
        <cfvo type="min"/>
        <cfvo type="max"/>
        <color theme="0"/>
        <color rgb="FFFF0000"/>
      </colorScale>
    </cfRule>
  </conditionalFormatting>
  <conditionalFormatting sqref="P49:P52">
    <cfRule type="colorScale" priority="310">
      <colorScale>
        <cfvo type="min"/>
        <cfvo type="max"/>
        <color theme="0"/>
        <color rgb="FFFF0000"/>
      </colorScale>
    </cfRule>
  </conditionalFormatting>
  <conditionalFormatting sqref="P54">
    <cfRule type="colorScale" priority="296">
      <colorScale>
        <cfvo type="min"/>
        <cfvo type="max"/>
        <color theme="0"/>
        <color rgb="FFFF0000"/>
      </colorScale>
    </cfRule>
  </conditionalFormatting>
  <conditionalFormatting sqref="P60:P63">
    <cfRule type="colorScale" priority="282">
      <colorScale>
        <cfvo type="min"/>
        <cfvo type="max"/>
        <color theme="0"/>
        <color rgb="FFFF0000"/>
      </colorScale>
    </cfRule>
  </conditionalFormatting>
  <conditionalFormatting sqref="P65">
    <cfRule type="colorScale" priority="271">
      <colorScale>
        <cfvo type="min"/>
        <cfvo type="max"/>
        <color theme="0"/>
        <color rgb="FFFF0000"/>
      </colorScale>
    </cfRule>
  </conditionalFormatting>
  <conditionalFormatting sqref="P71:P76">
    <cfRule type="colorScale" priority="257">
      <colorScale>
        <cfvo type="min"/>
        <cfvo type="max"/>
        <color theme="0"/>
        <color rgb="FFFF0000"/>
      </colorScale>
    </cfRule>
  </conditionalFormatting>
  <conditionalFormatting sqref="P78">
    <cfRule type="colorScale" priority="246">
      <colorScale>
        <cfvo type="min"/>
        <cfvo type="max"/>
        <color theme="0"/>
        <color rgb="FFFF0000"/>
      </colorScale>
    </cfRule>
  </conditionalFormatting>
  <conditionalFormatting sqref="P84:P92">
    <cfRule type="colorScale" priority="212">
      <colorScale>
        <cfvo type="min"/>
        <cfvo type="max"/>
        <color theme="0"/>
        <color rgb="FFFF0000"/>
      </colorScale>
    </cfRule>
  </conditionalFormatting>
  <conditionalFormatting sqref="P94">
    <cfRule type="colorScale" priority="201">
      <colorScale>
        <cfvo type="min"/>
        <cfvo type="max"/>
        <color theme="0"/>
        <color rgb="FFFF0000"/>
      </colorScale>
    </cfRule>
  </conditionalFormatting>
  <conditionalFormatting sqref="P100:P111">
    <cfRule type="colorScale" priority="1405">
      <colorScale>
        <cfvo type="min"/>
        <cfvo type="max"/>
        <color theme="0"/>
        <color rgb="FFFF0000"/>
      </colorScale>
    </cfRule>
  </conditionalFormatting>
  <conditionalFormatting sqref="P113">
    <cfRule type="colorScale" priority="80">
      <colorScale>
        <cfvo type="min"/>
        <cfvo type="max"/>
        <color theme="0"/>
        <color rgb="FFFF0000"/>
      </colorScale>
    </cfRule>
  </conditionalFormatting>
  <conditionalFormatting sqref="P119:P127">
    <cfRule type="colorScale" priority="55">
      <colorScale>
        <cfvo type="min"/>
        <cfvo type="max"/>
        <color theme="0"/>
        <color rgb="FFFF0000"/>
      </colorScale>
    </cfRule>
  </conditionalFormatting>
  <conditionalFormatting sqref="P129">
    <cfRule type="colorScale" priority="45">
      <colorScale>
        <cfvo type="min"/>
        <cfvo type="max"/>
        <color theme="0"/>
        <color rgb="FFFF0000"/>
      </colorScale>
    </cfRule>
  </conditionalFormatting>
  <conditionalFormatting sqref="P135:P149">
    <cfRule type="colorScale" priority="20">
      <colorScale>
        <cfvo type="min"/>
        <cfvo type="max"/>
        <color theme="0"/>
        <color rgb="FFFF0000"/>
      </colorScale>
    </cfRule>
  </conditionalFormatting>
  <conditionalFormatting sqref="P151">
    <cfRule type="colorScale" priority="10">
      <colorScale>
        <cfvo type="min"/>
        <cfvo type="max"/>
        <color theme="0"/>
        <color rgb="FFFF0000"/>
      </colorScale>
    </cfRule>
  </conditionalFormatting>
  <conditionalFormatting sqref="Q4:Q30">
    <cfRule type="colorScale" priority="1142">
      <colorScale>
        <cfvo type="num" val="0"/>
        <cfvo type="max"/>
        <color theme="0"/>
        <color rgb="FF92D050"/>
      </colorScale>
    </cfRule>
  </conditionalFormatting>
  <conditionalFormatting sqref="Q37:Q41">
    <cfRule type="colorScale" priority="956">
      <colorScale>
        <cfvo type="min"/>
        <cfvo type="max"/>
        <color theme="0"/>
        <color rgb="FF92D050"/>
      </colorScale>
    </cfRule>
  </conditionalFormatting>
  <conditionalFormatting sqref="Q43">
    <cfRule type="colorScale" priority="301">
      <colorScale>
        <cfvo type="min"/>
        <cfvo type="max"/>
        <color theme="0"/>
        <color rgb="FF92D050"/>
      </colorScale>
    </cfRule>
  </conditionalFormatting>
  <conditionalFormatting sqref="Q49:Q52">
    <cfRule type="colorScale" priority="311">
      <colorScale>
        <cfvo type="min"/>
        <cfvo type="max"/>
        <color theme="0"/>
        <color rgb="FF92D050"/>
      </colorScale>
    </cfRule>
  </conditionalFormatting>
  <conditionalFormatting sqref="Q54">
    <cfRule type="colorScale" priority="297">
      <colorScale>
        <cfvo type="min"/>
        <cfvo type="max"/>
        <color theme="0"/>
        <color rgb="FF92D050"/>
      </colorScale>
    </cfRule>
  </conditionalFormatting>
  <conditionalFormatting sqref="Q60:Q63">
    <cfRule type="colorScale" priority="283">
      <colorScale>
        <cfvo type="min"/>
        <cfvo type="max"/>
        <color theme="0"/>
        <color rgb="FF92D050"/>
      </colorScale>
    </cfRule>
  </conditionalFormatting>
  <conditionalFormatting sqref="Q65">
    <cfRule type="colorScale" priority="272">
      <colorScale>
        <cfvo type="min"/>
        <cfvo type="max"/>
        <color theme="0"/>
        <color rgb="FF92D050"/>
      </colorScale>
    </cfRule>
  </conditionalFormatting>
  <conditionalFormatting sqref="Q71:Q76">
    <cfRule type="colorScale" priority="258">
      <colorScale>
        <cfvo type="min"/>
        <cfvo type="max"/>
        <color theme="0"/>
        <color rgb="FF92D050"/>
      </colorScale>
    </cfRule>
  </conditionalFormatting>
  <conditionalFormatting sqref="Q78">
    <cfRule type="colorScale" priority="247">
      <colorScale>
        <cfvo type="min"/>
        <cfvo type="max"/>
        <color theme="0"/>
        <color rgb="FF92D050"/>
      </colorScale>
    </cfRule>
  </conditionalFormatting>
  <conditionalFormatting sqref="Q84:Q92">
    <cfRule type="colorScale" priority="213">
      <colorScale>
        <cfvo type="min"/>
        <cfvo type="max"/>
        <color theme="0"/>
        <color rgb="FF92D050"/>
      </colorScale>
    </cfRule>
  </conditionalFormatting>
  <conditionalFormatting sqref="Q94">
    <cfRule type="colorScale" priority="202">
      <colorScale>
        <cfvo type="min"/>
        <cfvo type="max"/>
        <color theme="0"/>
        <color rgb="FF92D050"/>
      </colorScale>
    </cfRule>
  </conditionalFormatting>
  <conditionalFormatting sqref="Q100:Q111">
    <cfRule type="colorScale" priority="1407">
      <colorScale>
        <cfvo type="min"/>
        <cfvo type="max"/>
        <color theme="0"/>
        <color rgb="FF92D050"/>
      </colorScale>
    </cfRule>
  </conditionalFormatting>
  <conditionalFormatting sqref="Q113">
    <cfRule type="colorScale" priority="81">
      <colorScale>
        <cfvo type="min"/>
        <cfvo type="max"/>
        <color theme="0"/>
        <color rgb="FF92D050"/>
      </colorScale>
    </cfRule>
  </conditionalFormatting>
  <conditionalFormatting sqref="Q119:Q127">
    <cfRule type="colorScale" priority="56">
      <colorScale>
        <cfvo type="min"/>
        <cfvo type="max"/>
        <color theme="0"/>
        <color rgb="FF92D050"/>
      </colorScale>
    </cfRule>
  </conditionalFormatting>
  <conditionalFormatting sqref="Q129">
    <cfRule type="colorScale" priority="46">
      <colorScale>
        <cfvo type="min"/>
        <cfvo type="max"/>
        <color theme="0"/>
        <color rgb="FF92D050"/>
      </colorScale>
    </cfRule>
  </conditionalFormatting>
  <conditionalFormatting sqref="Q135:Q149">
    <cfRule type="colorScale" priority="21">
      <colorScale>
        <cfvo type="min"/>
        <cfvo type="max"/>
        <color theme="0"/>
        <color rgb="FF92D050"/>
      </colorScale>
    </cfRule>
  </conditionalFormatting>
  <conditionalFormatting sqref="Q151">
    <cfRule type="colorScale" priority="11">
      <colorScale>
        <cfvo type="min"/>
        <cfvo type="max"/>
        <color theme="0"/>
        <color rgb="FF92D050"/>
      </colorScale>
    </cfRule>
  </conditionalFormatting>
  <conditionalFormatting sqref="R4:R30">
    <cfRule type="colorScale" priority="1158">
      <colorScale>
        <cfvo type="num" val="0"/>
        <cfvo type="max"/>
        <color theme="0"/>
        <color rgb="FF00B0F0"/>
      </colorScale>
    </cfRule>
  </conditionalFormatting>
  <conditionalFormatting sqref="R37:R41">
    <cfRule type="colorScale" priority="957">
      <colorScale>
        <cfvo type="min"/>
        <cfvo type="max"/>
        <color theme="0"/>
        <color rgb="FF00B0F0"/>
      </colorScale>
    </cfRule>
  </conditionalFormatting>
  <conditionalFormatting sqref="R43">
    <cfRule type="colorScale" priority="245">
      <colorScale>
        <cfvo type="num" val="0"/>
        <cfvo type="max"/>
        <color theme="0"/>
        <color rgb="FF00B0F0"/>
      </colorScale>
    </cfRule>
  </conditionalFormatting>
  <conditionalFormatting sqref="R49:R52">
    <cfRule type="colorScale" priority="312">
      <colorScale>
        <cfvo type="min"/>
        <cfvo type="max"/>
        <color theme="0"/>
        <color rgb="FF00B0F0"/>
      </colorScale>
    </cfRule>
  </conditionalFormatting>
  <conditionalFormatting sqref="R54">
    <cfRule type="colorScale" priority="240">
      <colorScale>
        <cfvo type="num" val="0"/>
        <cfvo type="max"/>
        <color theme="0"/>
        <color rgb="FF00B0F0"/>
      </colorScale>
    </cfRule>
  </conditionalFormatting>
  <conditionalFormatting sqref="R60:R63">
    <cfRule type="colorScale" priority="284">
      <colorScale>
        <cfvo type="min"/>
        <cfvo type="max"/>
        <color theme="0"/>
        <color rgb="FF00B0F0"/>
      </colorScale>
    </cfRule>
  </conditionalFormatting>
  <conditionalFormatting sqref="R65">
    <cfRule type="colorScale" priority="235">
      <colorScale>
        <cfvo type="num" val="0"/>
        <cfvo type="max"/>
        <color theme="0"/>
        <color rgb="FF00B0F0"/>
      </colorScale>
    </cfRule>
  </conditionalFormatting>
  <conditionalFormatting sqref="R71:R76">
    <cfRule type="colorScale" priority="259">
      <colorScale>
        <cfvo type="min"/>
        <cfvo type="max"/>
        <color theme="0"/>
        <color rgb="FF00B0F0"/>
      </colorScale>
    </cfRule>
  </conditionalFormatting>
  <conditionalFormatting sqref="R78">
    <cfRule type="colorScale" priority="230">
      <colorScale>
        <cfvo type="num" val="0"/>
        <cfvo type="max"/>
        <color theme="0"/>
        <color rgb="FF00B0F0"/>
      </colorScale>
    </cfRule>
  </conditionalFormatting>
  <conditionalFormatting sqref="R84:R92">
    <cfRule type="colorScale" priority="214">
      <colorScale>
        <cfvo type="min"/>
        <cfvo type="max"/>
        <color theme="0"/>
        <color rgb="FF00B0F0"/>
      </colorScale>
    </cfRule>
  </conditionalFormatting>
  <conditionalFormatting sqref="R94">
    <cfRule type="colorScale" priority="200">
      <colorScale>
        <cfvo type="num" val="0"/>
        <cfvo type="max"/>
        <color theme="0"/>
        <color rgb="FF00B0F0"/>
      </colorScale>
    </cfRule>
  </conditionalFormatting>
  <conditionalFormatting sqref="R100:R111">
    <cfRule type="colorScale" priority="1409">
      <colorScale>
        <cfvo type="min"/>
        <cfvo type="max"/>
        <color theme="0"/>
        <color rgb="FF00B0F0"/>
      </colorScale>
    </cfRule>
  </conditionalFormatting>
  <conditionalFormatting sqref="R113">
    <cfRule type="colorScale" priority="79">
      <colorScale>
        <cfvo type="num" val="0"/>
        <cfvo type="max"/>
        <color theme="0"/>
        <color rgb="FF00B0F0"/>
      </colorScale>
    </cfRule>
  </conditionalFormatting>
  <conditionalFormatting sqref="R119:R127">
    <cfRule type="colorScale" priority="57">
      <colorScale>
        <cfvo type="min"/>
        <cfvo type="max"/>
        <color theme="0"/>
        <color rgb="FF00B0F0"/>
      </colorScale>
    </cfRule>
  </conditionalFormatting>
  <conditionalFormatting sqref="R129">
    <cfRule type="colorScale" priority="44">
      <colorScale>
        <cfvo type="num" val="0"/>
        <cfvo type="max"/>
        <color theme="0"/>
        <color rgb="FF00B0F0"/>
      </colorScale>
    </cfRule>
  </conditionalFormatting>
  <conditionalFormatting sqref="R135:R149">
    <cfRule type="colorScale" priority="22">
      <colorScale>
        <cfvo type="min"/>
        <cfvo type="max"/>
        <color theme="0"/>
        <color rgb="FF00B0F0"/>
      </colorScale>
    </cfRule>
  </conditionalFormatting>
  <conditionalFormatting sqref="R151">
    <cfRule type="colorScale" priority="9">
      <colorScale>
        <cfvo type="num" val="0"/>
        <cfvo type="max"/>
        <color theme="0"/>
        <color rgb="FF00B0F0"/>
      </colorScale>
    </cfRule>
  </conditionalFormatting>
  <conditionalFormatting sqref="S4:S30">
    <cfRule type="colorScale" priority="1144">
      <colorScale>
        <cfvo type="num" val="0"/>
        <cfvo type="max"/>
        <color theme="0"/>
        <color theme="0" tint="-0.249977111117893"/>
      </colorScale>
    </cfRule>
  </conditionalFormatting>
  <conditionalFormatting sqref="S37:S41">
    <cfRule type="colorScale" priority="958">
      <colorScale>
        <cfvo type="min"/>
        <cfvo type="max"/>
        <color theme="0"/>
        <color theme="0" tint="-0.249977111117893"/>
      </colorScale>
    </cfRule>
  </conditionalFormatting>
  <conditionalFormatting sqref="S43">
    <cfRule type="colorScale" priority="241">
      <colorScale>
        <cfvo type="num" val="0"/>
        <cfvo type="max"/>
        <color theme="0"/>
        <color theme="0" tint="-0.249977111117893"/>
      </colorScale>
    </cfRule>
  </conditionalFormatting>
  <conditionalFormatting sqref="S49:S52">
    <cfRule type="colorScale" priority="313">
      <colorScale>
        <cfvo type="min"/>
        <cfvo type="max"/>
        <color theme="0"/>
        <color theme="0" tint="-0.249977111117893"/>
      </colorScale>
    </cfRule>
  </conditionalFormatting>
  <conditionalFormatting sqref="S54">
    <cfRule type="colorScale" priority="236">
      <colorScale>
        <cfvo type="num" val="0"/>
        <cfvo type="max"/>
        <color theme="0"/>
        <color theme="0" tint="-0.249977111117893"/>
      </colorScale>
    </cfRule>
  </conditionalFormatting>
  <conditionalFormatting sqref="S60:S63">
    <cfRule type="colorScale" priority="285">
      <colorScale>
        <cfvo type="min"/>
        <cfvo type="max"/>
        <color theme="0"/>
        <color theme="0" tint="-0.249977111117893"/>
      </colorScale>
    </cfRule>
  </conditionalFormatting>
  <conditionalFormatting sqref="S65">
    <cfRule type="colorScale" priority="231">
      <colorScale>
        <cfvo type="num" val="0"/>
        <cfvo type="max"/>
        <color theme="0"/>
        <color theme="0" tint="-0.249977111117893"/>
      </colorScale>
    </cfRule>
  </conditionalFormatting>
  <conditionalFormatting sqref="S71:S76">
    <cfRule type="colorScale" priority="260">
      <colorScale>
        <cfvo type="min"/>
        <cfvo type="max"/>
        <color theme="0"/>
        <color theme="0" tint="-0.249977111117893"/>
      </colorScale>
    </cfRule>
  </conditionalFormatting>
  <conditionalFormatting sqref="S78">
    <cfRule type="colorScale" priority="226">
      <colorScale>
        <cfvo type="num" val="0"/>
        <cfvo type="max"/>
        <color theme="0"/>
        <color theme="0" tint="-0.249977111117893"/>
      </colorScale>
    </cfRule>
  </conditionalFormatting>
  <conditionalFormatting sqref="S84:S92">
    <cfRule type="colorScale" priority="215">
      <colorScale>
        <cfvo type="min"/>
        <cfvo type="max"/>
        <color theme="0"/>
        <color theme="0" tint="-0.249977111117893"/>
      </colorScale>
    </cfRule>
  </conditionalFormatting>
  <conditionalFormatting sqref="S94">
    <cfRule type="colorScale" priority="196">
      <colorScale>
        <cfvo type="num" val="0"/>
        <cfvo type="max"/>
        <color theme="0"/>
        <color theme="0" tint="-0.249977111117893"/>
      </colorScale>
    </cfRule>
  </conditionalFormatting>
  <conditionalFormatting sqref="S100:S111">
    <cfRule type="colorScale" priority="1411">
      <colorScale>
        <cfvo type="min"/>
        <cfvo type="max"/>
        <color theme="0"/>
        <color theme="0" tint="-0.249977111117893"/>
      </colorScale>
    </cfRule>
  </conditionalFormatting>
  <conditionalFormatting sqref="S113">
    <cfRule type="colorScale" priority="75">
      <colorScale>
        <cfvo type="num" val="0"/>
        <cfvo type="max"/>
        <color theme="0"/>
        <color theme="0" tint="-0.249977111117893"/>
      </colorScale>
    </cfRule>
  </conditionalFormatting>
  <conditionalFormatting sqref="S119:S127">
    <cfRule type="colorScale" priority="58">
      <colorScale>
        <cfvo type="min"/>
        <cfvo type="max"/>
        <color theme="0"/>
        <color theme="0" tint="-0.249977111117893"/>
      </colorScale>
    </cfRule>
  </conditionalFormatting>
  <conditionalFormatting sqref="S129">
    <cfRule type="colorScale" priority="40">
      <colorScale>
        <cfvo type="num" val="0"/>
        <cfvo type="max"/>
        <color theme="0"/>
        <color theme="0" tint="-0.249977111117893"/>
      </colorScale>
    </cfRule>
  </conditionalFormatting>
  <conditionalFormatting sqref="S135:S149">
    <cfRule type="colorScale" priority="23">
      <colorScale>
        <cfvo type="min"/>
        <cfvo type="max"/>
        <color theme="0"/>
        <color theme="0" tint="-0.249977111117893"/>
      </colorScale>
    </cfRule>
  </conditionalFormatting>
  <conditionalFormatting sqref="S151">
    <cfRule type="colorScale" priority="5">
      <colorScale>
        <cfvo type="num" val="0"/>
        <cfvo type="max"/>
        <color theme="0"/>
        <color theme="0" tint="-0.249977111117893"/>
      </colorScale>
    </cfRule>
  </conditionalFormatting>
  <conditionalFormatting sqref="T4:T30">
    <cfRule type="colorScale" priority="1146">
      <colorScale>
        <cfvo type="num" val="0"/>
        <cfvo type="max"/>
        <color theme="0"/>
        <color theme="0" tint="-0.249977111117893"/>
      </colorScale>
    </cfRule>
  </conditionalFormatting>
  <conditionalFormatting sqref="T37:T41">
    <cfRule type="colorScale" priority="959">
      <colorScale>
        <cfvo type="min"/>
        <cfvo type="max"/>
        <color theme="0"/>
        <color theme="0" tint="-0.249977111117893"/>
      </colorScale>
    </cfRule>
  </conditionalFormatting>
  <conditionalFormatting sqref="T43">
    <cfRule type="colorScale" priority="242">
      <colorScale>
        <cfvo type="num" val="0"/>
        <cfvo type="max"/>
        <color theme="0"/>
        <color theme="0" tint="-0.249977111117893"/>
      </colorScale>
    </cfRule>
  </conditionalFormatting>
  <conditionalFormatting sqref="T49:T52">
    <cfRule type="colorScale" priority="314">
      <colorScale>
        <cfvo type="min"/>
        <cfvo type="max"/>
        <color theme="0"/>
        <color theme="0" tint="-0.249977111117893"/>
      </colorScale>
    </cfRule>
  </conditionalFormatting>
  <conditionalFormatting sqref="T54">
    <cfRule type="colorScale" priority="237">
      <colorScale>
        <cfvo type="num" val="0"/>
        <cfvo type="max"/>
        <color theme="0"/>
        <color theme="0" tint="-0.249977111117893"/>
      </colorScale>
    </cfRule>
  </conditionalFormatting>
  <conditionalFormatting sqref="T60:T63">
    <cfRule type="colorScale" priority="286">
      <colorScale>
        <cfvo type="min"/>
        <cfvo type="max"/>
        <color theme="0"/>
        <color theme="0" tint="-0.249977111117893"/>
      </colorScale>
    </cfRule>
  </conditionalFormatting>
  <conditionalFormatting sqref="T65">
    <cfRule type="colorScale" priority="232">
      <colorScale>
        <cfvo type="num" val="0"/>
        <cfvo type="max"/>
        <color theme="0"/>
        <color theme="0" tint="-0.249977111117893"/>
      </colorScale>
    </cfRule>
  </conditionalFormatting>
  <conditionalFormatting sqref="T71:T76">
    <cfRule type="colorScale" priority="261">
      <colorScale>
        <cfvo type="min"/>
        <cfvo type="max"/>
        <color theme="0"/>
        <color theme="0" tint="-0.249977111117893"/>
      </colorScale>
    </cfRule>
  </conditionalFormatting>
  <conditionalFormatting sqref="T78">
    <cfRule type="colorScale" priority="227">
      <colorScale>
        <cfvo type="num" val="0"/>
        <cfvo type="max"/>
        <color theme="0"/>
        <color theme="0" tint="-0.249977111117893"/>
      </colorScale>
    </cfRule>
  </conditionalFormatting>
  <conditionalFormatting sqref="T84:T92">
    <cfRule type="colorScale" priority="216">
      <colorScale>
        <cfvo type="min"/>
        <cfvo type="max"/>
        <color theme="0"/>
        <color theme="0" tint="-0.249977111117893"/>
      </colorScale>
    </cfRule>
  </conditionalFormatting>
  <conditionalFormatting sqref="T94">
    <cfRule type="colorScale" priority="197">
      <colorScale>
        <cfvo type="num" val="0"/>
        <cfvo type="max"/>
        <color theme="0"/>
        <color theme="0" tint="-0.249977111117893"/>
      </colorScale>
    </cfRule>
  </conditionalFormatting>
  <conditionalFormatting sqref="T100:T111">
    <cfRule type="colorScale" priority="1413">
      <colorScale>
        <cfvo type="min"/>
        <cfvo type="max"/>
        <color theme="0"/>
        <color theme="0" tint="-0.249977111117893"/>
      </colorScale>
    </cfRule>
  </conditionalFormatting>
  <conditionalFormatting sqref="T113">
    <cfRule type="colorScale" priority="76">
      <colorScale>
        <cfvo type="num" val="0"/>
        <cfvo type="max"/>
        <color theme="0"/>
        <color theme="0" tint="-0.249977111117893"/>
      </colorScale>
    </cfRule>
  </conditionalFormatting>
  <conditionalFormatting sqref="T119:T127">
    <cfRule type="colorScale" priority="59">
      <colorScale>
        <cfvo type="min"/>
        <cfvo type="max"/>
        <color theme="0"/>
        <color theme="0" tint="-0.249977111117893"/>
      </colorScale>
    </cfRule>
  </conditionalFormatting>
  <conditionalFormatting sqref="T129">
    <cfRule type="colorScale" priority="41">
      <colorScale>
        <cfvo type="num" val="0"/>
        <cfvo type="max"/>
        <color theme="0"/>
        <color theme="0" tint="-0.249977111117893"/>
      </colorScale>
    </cfRule>
  </conditionalFormatting>
  <conditionalFormatting sqref="T135:T149">
    <cfRule type="colorScale" priority="24">
      <colorScale>
        <cfvo type="min"/>
        <cfvo type="max"/>
        <color theme="0"/>
        <color theme="0" tint="-0.249977111117893"/>
      </colorScale>
    </cfRule>
  </conditionalFormatting>
  <conditionalFormatting sqref="T151">
    <cfRule type="colorScale" priority="6">
      <colorScale>
        <cfvo type="num" val="0"/>
        <cfvo type="max"/>
        <color theme="0"/>
        <color theme="0" tint="-0.249977111117893"/>
      </colorScale>
    </cfRule>
  </conditionalFormatting>
  <conditionalFormatting sqref="U4:U30">
    <cfRule type="colorScale" priority="1148">
      <colorScale>
        <cfvo type="num" val="0"/>
        <cfvo type="max"/>
        <color theme="0"/>
        <color rgb="FFFFC000"/>
      </colorScale>
    </cfRule>
  </conditionalFormatting>
  <conditionalFormatting sqref="U37:U41">
    <cfRule type="colorScale" priority="961">
      <colorScale>
        <cfvo type="min"/>
        <cfvo type="max"/>
        <color theme="0"/>
        <color rgb="FFFFC000"/>
      </colorScale>
    </cfRule>
  </conditionalFormatting>
  <conditionalFormatting sqref="U43">
    <cfRule type="colorScale" priority="243">
      <colorScale>
        <cfvo type="num" val="0"/>
        <cfvo type="max"/>
        <color theme="0"/>
        <color rgb="FFFFC000"/>
      </colorScale>
    </cfRule>
  </conditionalFormatting>
  <conditionalFormatting sqref="U49:U52">
    <cfRule type="colorScale" priority="316">
      <colorScale>
        <cfvo type="min"/>
        <cfvo type="max"/>
        <color theme="0"/>
        <color rgb="FFFFC000"/>
      </colorScale>
    </cfRule>
  </conditionalFormatting>
  <conditionalFormatting sqref="U54">
    <cfRule type="colorScale" priority="238">
      <colorScale>
        <cfvo type="num" val="0"/>
        <cfvo type="max"/>
        <color theme="0"/>
        <color rgb="FFFFC000"/>
      </colorScale>
    </cfRule>
  </conditionalFormatting>
  <conditionalFormatting sqref="U60:U63">
    <cfRule type="colorScale" priority="288">
      <colorScale>
        <cfvo type="min"/>
        <cfvo type="max"/>
        <color theme="0"/>
        <color rgb="FFFFC000"/>
      </colorScale>
    </cfRule>
  </conditionalFormatting>
  <conditionalFormatting sqref="U65">
    <cfRule type="colorScale" priority="233">
      <colorScale>
        <cfvo type="num" val="0"/>
        <cfvo type="max"/>
        <color theme="0"/>
        <color rgb="FFFFC000"/>
      </colorScale>
    </cfRule>
  </conditionalFormatting>
  <conditionalFormatting sqref="U71:U76">
    <cfRule type="colorScale" priority="263">
      <colorScale>
        <cfvo type="min"/>
        <cfvo type="max"/>
        <color theme="0"/>
        <color rgb="FFFFC000"/>
      </colorScale>
    </cfRule>
  </conditionalFormatting>
  <conditionalFormatting sqref="U78">
    <cfRule type="colorScale" priority="228">
      <colorScale>
        <cfvo type="num" val="0"/>
        <cfvo type="max"/>
        <color theme="0"/>
        <color rgb="FFFFC000"/>
      </colorScale>
    </cfRule>
  </conditionalFormatting>
  <conditionalFormatting sqref="U84:U92">
    <cfRule type="colorScale" priority="218">
      <colorScale>
        <cfvo type="min"/>
        <cfvo type="max"/>
        <color theme="0"/>
        <color rgb="FFFFC000"/>
      </colorScale>
    </cfRule>
  </conditionalFormatting>
  <conditionalFormatting sqref="U94">
    <cfRule type="colorScale" priority="198">
      <colorScale>
        <cfvo type="num" val="0"/>
        <cfvo type="max"/>
        <color theme="0"/>
        <color rgb="FFFFC000"/>
      </colorScale>
    </cfRule>
  </conditionalFormatting>
  <conditionalFormatting sqref="U100:U111">
    <cfRule type="colorScale" priority="1417">
      <colorScale>
        <cfvo type="min"/>
        <cfvo type="max"/>
        <color theme="0"/>
        <color rgb="FFFFC000"/>
      </colorScale>
    </cfRule>
  </conditionalFormatting>
  <conditionalFormatting sqref="U113">
    <cfRule type="colorScale" priority="77">
      <colorScale>
        <cfvo type="num" val="0"/>
        <cfvo type="max"/>
        <color theme="0"/>
        <color rgb="FFFFC000"/>
      </colorScale>
    </cfRule>
  </conditionalFormatting>
  <conditionalFormatting sqref="U119:U127">
    <cfRule type="colorScale" priority="61">
      <colorScale>
        <cfvo type="min"/>
        <cfvo type="max"/>
        <color theme="0"/>
        <color rgb="FFFFC000"/>
      </colorScale>
    </cfRule>
  </conditionalFormatting>
  <conditionalFormatting sqref="U129">
    <cfRule type="colorScale" priority="42">
      <colorScale>
        <cfvo type="num" val="0"/>
        <cfvo type="max"/>
        <color theme="0"/>
        <color rgb="FFFFC000"/>
      </colorScale>
    </cfRule>
  </conditionalFormatting>
  <conditionalFormatting sqref="U135:U149">
    <cfRule type="colorScale" priority="26">
      <colorScale>
        <cfvo type="min"/>
        <cfvo type="max"/>
        <color theme="0"/>
        <color rgb="FFFFC000"/>
      </colorScale>
    </cfRule>
  </conditionalFormatting>
  <conditionalFormatting sqref="U151">
    <cfRule type="colorScale" priority="7">
      <colorScale>
        <cfvo type="num" val="0"/>
        <cfvo type="max"/>
        <color theme="0"/>
        <color rgb="FFFFC000"/>
      </colorScale>
    </cfRule>
  </conditionalFormatting>
  <conditionalFormatting sqref="V4:V30">
    <cfRule type="colorScale" priority="1150">
      <colorScale>
        <cfvo type="num" val="0"/>
        <cfvo type="max"/>
        <color theme="0"/>
        <color theme="0" tint="-0.249977111117893"/>
      </colorScale>
    </cfRule>
  </conditionalFormatting>
  <conditionalFormatting sqref="V37:V41">
    <cfRule type="colorScale" priority="960">
      <colorScale>
        <cfvo type="min"/>
        <cfvo type="max"/>
        <color theme="0"/>
        <color theme="0" tint="-0.249977111117893"/>
      </colorScale>
    </cfRule>
  </conditionalFormatting>
  <conditionalFormatting sqref="V43">
    <cfRule type="colorScale" priority="244">
      <colorScale>
        <cfvo type="num" val="0"/>
        <cfvo type="max"/>
        <color theme="0"/>
        <color theme="0" tint="-0.249977111117893"/>
      </colorScale>
    </cfRule>
  </conditionalFormatting>
  <conditionalFormatting sqref="V49:V52">
    <cfRule type="colorScale" priority="315">
      <colorScale>
        <cfvo type="min"/>
        <cfvo type="max"/>
        <color theme="0"/>
        <color theme="0" tint="-0.249977111117893"/>
      </colorScale>
    </cfRule>
  </conditionalFormatting>
  <conditionalFormatting sqref="V54">
    <cfRule type="colorScale" priority="239">
      <colorScale>
        <cfvo type="num" val="0"/>
        <cfvo type="max"/>
        <color theme="0"/>
        <color theme="0" tint="-0.249977111117893"/>
      </colorScale>
    </cfRule>
  </conditionalFormatting>
  <conditionalFormatting sqref="V60:V63">
    <cfRule type="colorScale" priority="287">
      <colorScale>
        <cfvo type="min"/>
        <cfvo type="max"/>
        <color theme="0"/>
        <color theme="0" tint="-0.249977111117893"/>
      </colorScale>
    </cfRule>
  </conditionalFormatting>
  <conditionalFormatting sqref="V65">
    <cfRule type="colorScale" priority="234">
      <colorScale>
        <cfvo type="num" val="0"/>
        <cfvo type="max"/>
        <color theme="0"/>
        <color theme="0" tint="-0.249977111117893"/>
      </colorScale>
    </cfRule>
  </conditionalFormatting>
  <conditionalFormatting sqref="V71:V76">
    <cfRule type="colorScale" priority="262">
      <colorScale>
        <cfvo type="min"/>
        <cfvo type="max"/>
        <color theme="0"/>
        <color theme="0" tint="-0.249977111117893"/>
      </colorScale>
    </cfRule>
  </conditionalFormatting>
  <conditionalFormatting sqref="V78">
    <cfRule type="colorScale" priority="229">
      <colorScale>
        <cfvo type="num" val="0"/>
        <cfvo type="max"/>
        <color theme="0"/>
        <color theme="0" tint="-0.249977111117893"/>
      </colorScale>
    </cfRule>
  </conditionalFormatting>
  <conditionalFormatting sqref="V84:V92">
    <cfRule type="colorScale" priority="217">
      <colorScale>
        <cfvo type="min"/>
        <cfvo type="max"/>
        <color theme="0"/>
        <color theme="0" tint="-0.249977111117893"/>
      </colorScale>
    </cfRule>
  </conditionalFormatting>
  <conditionalFormatting sqref="V94">
    <cfRule type="colorScale" priority="199">
      <colorScale>
        <cfvo type="num" val="0"/>
        <cfvo type="max"/>
        <color theme="0"/>
        <color theme="0" tint="-0.249977111117893"/>
      </colorScale>
    </cfRule>
  </conditionalFormatting>
  <conditionalFormatting sqref="V100:V111">
    <cfRule type="colorScale" priority="1415">
      <colorScale>
        <cfvo type="min"/>
        <cfvo type="max"/>
        <color theme="0"/>
        <color theme="0" tint="-0.249977111117893"/>
      </colorScale>
    </cfRule>
  </conditionalFormatting>
  <conditionalFormatting sqref="V113">
    <cfRule type="colorScale" priority="78">
      <colorScale>
        <cfvo type="num" val="0"/>
        <cfvo type="max"/>
        <color theme="0"/>
        <color theme="0" tint="-0.249977111117893"/>
      </colorScale>
    </cfRule>
  </conditionalFormatting>
  <conditionalFormatting sqref="V119:V127">
    <cfRule type="colorScale" priority="60">
      <colorScale>
        <cfvo type="min"/>
        <cfvo type="max"/>
        <color theme="0"/>
        <color theme="0" tint="-0.249977111117893"/>
      </colorScale>
    </cfRule>
  </conditionalFormatting>
  <conditionalFormatting sqref="V129">
    <cfRule type="colorScale" priority="43">
      <colorScale>
        <cfvo type="num" val="0"/>
        <cfvo type="max"/>
        <color theme="0"/>
        <color theme="0" tint="-0.249977111117893"/>
      </colorScale>
    </cfRule>
  </conditionalFormatting>
  <conditionalFormatting sqref="V135:V149">
    <cfRule type="colorScale" priority="25">
      <colorScale>
        <cfvo type="min"/>
        <cfvo type="max"/>
        <color theme="0"/>
        <color theme="0" tint="-0.249977111117893"/>
      </colorScale>
    </cfRule>
  </conditionalFormatting>
  <conditionalFormatting sqref="V151">
    <cfRule type="colorScale" priority="8">
      <colorScale>
        <cfvo type="num" val="0"/>
        <cfvo type="max"/>
        <color theme="0"/>
        <color theme="0" tint="-0.249977111117893"/>
      </colorScale>
    </cfRule>
  </conditionalFormatting>
  <conditionalFormatting sqref="W4:W30">
    <cfRule type="colorScale" priority="1160">
      <colorScale>
        <cfvo type="num" val="0"/>
        <cfvo type="max"/>
        <color theme="0"/>
        <color rgb="FFFF0000"/>
      </colorScale>
    </cfRule>
  </conditionalFormatting>
  <conditionalFormatting sqref="W37:W41">
    <cfRule type="colorScale" priority="964">
      <colorScale>
        <cfvo type="min"/>
        <cfvo type="max"/>
        <color theme="0"/>
        <color rgb="FFFF0000"/>
      </colorScale>
    </cfRule>
  </conditionalFormatting>
  <conditionalFormatting sqref="W49:W52">
    <cfRule type="colorScale" priority="319">
      <colorScale>
        <cfvo type="min"/>
        <cfvo type="max"/>
        <color theme="0"/>
        <color rgb="FFFF0000"/>
      </colorScale>
    </cfRule>
  </conditionalFormatting>
  <conditionalFormatting sqref="W60:W63">
    <cfRule type="colorScale" priority="291">
      <colorScale>
        <cfvo type="min"/>
        <cfvo type="max"/>
        <color theme="0"/>
        <color rgb="FFFF0000"/>
      </colorScale>
    </cfRule>
  </conditionalFormatting>
  <conditionalFormatting sqref="W71:W76">
    <cfRule type="colorScale" priority="266">
      <colorScale>
        <cfvo type="min"/>
        <cfvo type="max"/>
        <color theme="0"/>
        <color rgb="FFFF0000"/>
      </colorScale>
    </cfRule>
  </conditionalFormatting>
  <conditionalFormatting sqref="W84:W92">
    <cfRule type="colorScale" priority="221">
      <colorScale>
        <cfvo type="min"/>
        <cfvo type="max"/>
        <color theme="0"/>
        <color rgb="FFFF0000"/>
      </colorScale>
    </cfRule>
  </conditionalFormatting>
  <conditionalFormatting sqref="W100:W111">
    <cfRule type="colorScale" priority="1423">
      <colorScale>
        <cfvo type="min"/>
        <cfvo type="max"/>
        <color theme="0"/>
        <color rgb="FFFF0000"/>
      </colorScale>
    </cfRule>
  </conditionalFormatting>
  <conditionalFormatting sqref="W119:W127">
    <cfRule type="colorScale" priority="64">
      <colorScale>
        <cfvo type="min"/>
        <cfvo type="max"/>
        <color theme="0"/>
        <color rgb="FFFF0000"/>
      </colorScale>
    </cfRule>
  </conditionalFormatting>
  <conditionalFormatting sqref="W135:W149">
    <cfRule type="colorScale" priority="29">
      <colorScale>
        <cfvo type="min"/>
        <cfvo type="max"/>
        <color theme="0"/>
        <color rgb="FFFF0000"/>
      </colorScale>
    </cfRule>
  </conditionalFormatting>
  <conditionalFormatting sqref="X4:X30">
    <cfRule type="colorScale" priority="1162">
      <colorScale>
        <cfvo type="num" val="0"/>
        <cfvo type="max"/>
        <color theme="0"/>
        <color rgb="FF92D050"/>
      </colorScale>
    </cfRule>
  </conditionalFormatting>
  <conditionalFormatting sqref="X37:X41">
    <cfRule type="colorScale" priority="965">
      <colorScale>
        <cfvo type="min"/>
        <cfvo type="max"/>
        <color theme="0"/>
        <color rgb="FF92D050"/>
      </colorScale>
    </cfRule>
  </conditionalFormatting>
  <conditionalFormatting sqref="X49:X52">
    <cfRule type="colorScale" priority="320">
      <colorScale>
        <cfvo type="min"/>
        <cfvo type="max"/>
        <color theme="0"/>
        <color rgb="FF92D050"/>
      </colorScale>
    </cfRule>
  </conditionalFormatting>
  <conditionalFormatting sqref="X60:X63">
    <cfRule type="colorScale" priority="292">
      <colorScale>
        <cfvo type="min"/>
        <cfvo type="max"/>
        <color theme="0"/>
        <color rgb="FF92D050"/>
      </colorScale>
    </cfRule>
  </conditionalFormatting>
  <conditionalFormatting sqref="X71:X76">
    <cfRule type="colorScale" priority="267">
      <colorScale>
        <cfvo type="min"/>
        <cfvo type="max"/>
        <color theme="0"/>
        <color rgb="FF92D050"/>
      </colorScale>
    </cfRule>
  </conditionalFormatting>
  <conditionalFormatting sqref="X84:X92">
    <cfRule type="colorScale" priority="222">
      <colorScale>
        <cfvo type="min"/>
        <cfvo type="max"/>
        <color theme="0"/>
        <color rgb="FF92D050"/>
      </colorScale>
    </cfRule>
  </conditionalFormatting>
  <conditionalFormatting sqref="X100:X111">
    <cfRule type="colorScale" priority="1425">
      <colorScale>
        <cfvo type="min"/>
        <cfvo type="max"/>
        <color theme="0"/>
        <color rgb="FF92D050"/>
      </colorScale>
    </cfRule>
  </conditionalFormatting>
  <conditionalFormatting sqref="X119:X127">
    <cfRule type="colorScale" priority="65">
      <colorScale>
        <cfvo type="min"/>
        <cfvo type="max"/>
        <color theme="0"/>
        <color rgb="FF92D050"/>
      </colorScale>
    </cfRule>
  </conditionalFormatting>
  <conditionalFormatting sqref="X135:X149">
    <cfRule type="colorScale" priority="30">
      <colorScale>
        <cfvo type="min"/>
        <cfvo type="max"/>
        <color theme="0"/>
        <color rgb="FF92D050"/>
      </colorScale>
    </cfRule>
  </conditionalFormatting>
  <conditionalFormatting sqref="Y4:Y30">
    <cfRule type="colorScale" priority="1164">
      <colorScale>
        <cfvo type="num" val="0"/>
        <cfvo type="max"/>
        <color theme="0"/>
        <color rgb="FF00B0F0"/>
      </colorScale>
    </cfRule>
  </conditionalFormatting>
  <conditionalFormatting sqref="Y37:Y41">
    <cfRule type="colorScale" priority="966">
      <colorScale>
        <cfvo type="min"/>
        <cfvo type="max"/>
        <color theme="0"/>
        <color rgb="FF00B0F0"/>
      </colorScale>
    </cfRule>
  </conditionalFormatting>
  <conditionalFormatting sqref="Y49:Y52">
    <cfRule type="colorScale" priority="321">
      <colorScale>
        <cfvo type="min"/>
        <cfvo type="max"/>
        <color theme="0"/>
        <color rgb="FF00B0F0"/>
      </colorScale>
    </cfRule>
  </conditionalFormatting>
  <conditionalFormatting sqref="Y60:Y63">
    <cfRule type="colorScale" priority="293">
      <colorScale>
        <cfvo type="min"/>
        <cfvo type="max"/>
        <color theme="0"/>
        <color rgb="FF00B0F0"/>
      </colorScale>
    </cfRule>
  </conditionalFormatting>
  <conditionalFormatting sqref="Y71:Y76">
    <cfRule type="colorScale" priority="268">
      <colorScale>
        <cfvo type="min"/>
        <cfvo type="max"/>
        <color theme="0"/>
        <color rgb="FF00B0F0"/>
      </colorScale>
    </cfRule>
  </conditionalFormatting>
  <conditionalFormatting sqref="Y84:Y92">
    <cfRule type="colorScale" priority="223">
      <colorScale>
        <cfvo type="min"/>
        <cfvo type="max"/>
        <color theme="0"/>
        <color rgb="FF00B0F0"/>
      </colorScale>
    </cfRule>
  </conditionalFormatting>
  <conditionalFormatting sqref="Y100:Y111">
    <cfRule type="colorScale" priority="1427">
      <colorScale>
        <cfvo type="min"/>
        <cfvo type="max"/>
        <color theme="0"/>
        <color rgb="FF00B0F0"/>
      </colorScale>
    </cfRule>
  </conditionalFormatting>
  <conditionalFormatting sqref="Y119:Y127">
    <cfRule type="colorScale" priority="66">
      <colorScale>
        <cfvo type="min"/>
        <cfvo type="max"/>
        <color theme="0"/>
        <color rgb="FF00B0F0"/>
      </colorScale>
    </cfRule>
  </conditionalFormatting>
  <conditionalFormatting sqref="Y135:Y149">
    <cfRule type="colorScale" priority="31">
      <colorScale>
        <cfvo type="min"/>
        <cfvo type="max"/>
        <color theme="0"/>
        <color rgb="FF00B0F0"/>
      </colorScale>
    </cfRule>
  </conditionalFormatting>
  <conditionalFormatting sqref="Z4:Z30">
    <cfRule type="colorScale" priority="1166">
      <colorScale>
        <cfvo type="num" val="0"/>
        <cfvo type="max"/>
        <color theme="0"/>
        <color theme="0" tint="-0.249977111117893"/>
      </colorScale>
    </cfRule>
  </conditionalFormatting>
  <conditionalFormatting sqref="Z37:Z41">
    <cfRule type="colorScale" priority="967">
      <colorScale>
        <cfvo type="min"/>
        <cfvo type="max"/>
        <color theme="0"/>
        <color theme="0" tint="-0.249977111117893"/>
      </colorScale>
    </cfRule>
  </conditionalFormatting>
  <conditionalFormatting sqref="Z49:Z52">
    <cfRule type="colorScale" priority="322">
      <colorScale>
        <cfvo type="min"/>
        <cfvo type="max"/>
        <color theme="0"/>
        <color theme="0" tint="-0.249977111117893"/>
      </colorScale>
    </cfRule>
  </conditionalFormatting>
  <conditionalFormatting sqref="Z60:Z63">
    <cfRule type="colorScale" priority="294">
      <colorScale>
        <cfvo type="min"/>
        <cfvo type="max"/>
        <color theme="0"/>
        <color theme="0" tint="-0.249977111117893"/>
      </colorScale>
    </cfRule>
  </conditionalFormatting>
  <conditionalFormatting sqref="Z71:Z76">
    <cfRule type="colorScale" priority="269">
      <colorScale>
        <cfvo type="min"/>
        <cfvo type="max"/>
        <color theme="0"/>
        <color theme="0" tint="-0.249977111117893"/>
      </colorScale>
    </cfRule>
  </conditionalFormatting>
  <conditionalFormatting sqref="Z84:Z92">
    <cfRule type="colorScale" priority="224">
      <colorScale>
        <cfvo type="min"/>
        <cfvo type="max"/>
        <color theme="0"/>
        <color theme="0" tint="-0.249977111117893"/>
      </colorScale>
    </cfRule>
  </conditionalFormatting>
  <conditionalFormatting sqref="Z100:Z111">
    <cfRule type="colorScale" priority="1429">
      <colorScale>
        <cfvo type="min"/>
        <cfvo type="max"/>
        <color theme="0"/>
        <color theme="0" tint="-0.249977111117893"/>
      </colorScale>
    </cfRule>
  </conditionalFormatting>
  <conditionalFormatting sqref="Z119:Z127">
    <cfRule type="colorScale" priority="67">
      <colorScale>
        <cfvo type="min"/>
        <cfvo type="max"/>
        <color theme="0"/>
        <color theme="0" tint="-0.249977111117893"/>
      </colorScale>
    </cfRule>
  </conditionalFormatting>
  <conditionalFormatting sqref="Z135:Z149">
    <cfRule type="colorScale" priority="32">
      <colorScale>
        <cfvo type="min"/>
        <cfvo type="max"/>
        <color theme="0"/>
        <color theme="0" tint="-0.249977111117893"/>
      </colorScale>
    </cfRule>
  </conditionalFormatting>
  <conditionalFormatting sqref="AA4:AA30">
    <cfRule type="colorScale" priority="1168">
      <colorScale>
        <cfvo type="num" val="0"/>
        <cfvo type="max"/>
        <color theme="0"/>
        <color theme="0" tint="-0.249977111117893"/>
      </colorScale>
    </cfRule>
  </conditionalFormatting>
  <conditionalFormatting sqref="AA37:AA41">
    <cfRule type="colorScale" priority="968">
      <colorScale>
        <cfvo type="min"/>
        <cfvo type="max"/>
        <color theme="0"/>
        <color theme="0" tint="-0.249977111117893"/>
      </colorScale>
    </cfRule>
  </conditionalFormatting>
  <conditionalFormatting sqref="AA49:AA52">
    <cfRule type="colorScale" priority="323">
      <colorScale>
        <cfvo type="min"/>
        <cfvo type="max"/>
        <color theme="0"/>
        <color theme="0" tint="-0.249977111117893"/>
      </colorScale>
    </cfRule>
  </conditionalFormatting>
  <conditionalFormatting sqref="AA60:AA63">
    <cfRule type="colorScale" priority="295">
      <colorScale>
        <cfvo type="min"/>
        <cfvo type="max"/>
        <color theme="0"/>
        <color theme="0" tint="-0.249977111117893"/>
      </colorScale>
    </cfRule>
  </conditionalFormatting>
  <conditionalFormatting sqref="AA71:AA76">
    <cfRule type="colorScale" priority="270">
      <colorScale>
        <cfvo type="min"/>
        <cfvo type="max"/>
        <color theme="0"/>
        <color theme="0" tint="-0.249977111117893"/>
      </colorScale>
    </cfRule>
  </conditionalFormatting>
  <conditionalFormatting sqref="AA84:AA92">
    <cfRule type="colorScale" priority="225">
      <colorScale>
        <cfvo type="min"/>
        <cfvo type="max"/>
        <color theme="0"/>
        <color theme="0" tint="-0.249977111117893"/>
      </colorScale>
    </cfRule>
  </conditionalFormatting>
  <conditionalFormatting sqref="AA100:AA111">
    <cfRule type="colorScale" priority="1431">
      <colorScale>
        <cfvo type="min"/>
        <cfvo type="max"/>
        <color theme="0"/>
        <color theme="0" tint="-0.249977111117893"/>
      </colorScale>
    </cfRule>
  </conditionalFormatting>
  <conditionalFormatting sqref="AA119:AA127">
    <cfRule type="colorScale" priority="68">
      <colorScale>
        <cfvo type="min"/>
        <cfvo type="max"/>
        <color theme="0"/>
        <color theme="0" tint="-0.249977111117893"/>
      </colorScale>
    </cfRule>
  </conditionalFormatting>
  <conditionalFormatting sqref="AA135:AA149">
    <cfRule type="colorScale" priority="33">
      <colorScale>
        <cfvo type="min"/>
        <cfvo type="max"/>
        <color theme="0"/>
        <color theme="0" tint="-0.249977111117893"/>
      </colorScale>
    </cfRule>
  </conditionalFormatting>
  <conditionalFormatting sqref="AB4:AB30">
    <cfRule type="colorScale" priority="1170">
      <colorScale>
        <cfvo type="num" val="0"/>
        <cfvo type="max"/>
        <color theme="0"/>
        <color rgb="FFFFC000"/>
      </colorScale>
    </cfRule>
  </conditionalFormatting>
  <conditionalFormatting sqref="AB37:AB41">
    <cfRule type="colorScale" priority="963">
      <colorScale>
        <cfvo type="min"/>
        <cfvo type="max"/>
        <color theme="0"/>
        <color rgb="FFFFC000"/>
      </colorScale>
    </cfRule>
  </conditionalFormatting>
  <conditionalFormatting sqref="AB49:AB52">
    <cfRule type="colorScale" priority="318">
      <colorScale>
        <cfvo type="min"/>
        <cfvo type="max"/>
        <color theme="0"/>
        <color rgb="FFFFC000"/>
      </colorScale>
    </cfRule>
  </conditionalFormatting>
  <conditionalFormatting sqref="AB60:AB63">
    <cfRule type="colorScale" priority="290">
      <colorScale>
        <cfvo type="min"/>
        <cfvo type="max"/>
        <color theme="0"/>
        <color rgb="FFFFC000"/>
      </colorScale>
    </cfRule>
  </conditionalFormatting>
  <conditionalFormatting sqref="AB71:AB76">
    <cfRule type="colorScale" priority="265">
      <colorScale>
        <cfvo type="min"/>
        <cfvo type="max"/>
        <color theme="0"/>
        <color rgb="FFFFC000"/>
      </colorScale>
    </cfRule>
  </conditionalFormatting>
  <conditionalFormatting sqref="AB84:AB92">
    <cfRule type="colorScale" priority="220">
      <colorScale>
        <cfvo type="min"/>
        <cfvo type="max"/>
        <color theme="0"/>
        <color rgb="FFFFC000"/>
      </colorScale>
    </cfRule>
  </conditionalFormatting>
  <conditionalFormatting sqref="AB100:AB111">
    <cfRule type="colorScale" priority="1421">
      <colorScale>
        <cfvo type="min"/>
        <cfvo type="max"/>
        <color theme="0"/>
        <color rgb="FFFFC000"/>
      </colorScale>
    </cfRule>
  </conditionalFormatting>
  <conditionalFormatting sqref="AB119:AB127">
    <cfRule type="colorScale" priority="63">
      <colorScale>
        <cfvo type="min"/>
        <cfvo type="max"/>
        <color theme="0"/>
        <color rgb="FFFFC000"/>
      </colorScale>
    </cfRule>
  </conditionalFormatting>
  <conditionalFormatting sqref="AB135:AB149">
    <cfRule type="colorScale" priority="28">
      <colorScale>
        <cfvo type="min"/>
        <cfvo type="max"/>
        <color theme="0"/>
        <color rgb="FFFFC000"/>
      </colorScale>
    </cfRule>
  </conditionalFormatting>
  <conditionalFormatting sqref="AC4:AC30">
    <cfRule type="colorScale" priority="1172">
      <colorScale>
        <cfvo type="num" val="0"/>
        <cfvo type="max"/>
        <color theme="0"/>
        <color theme="0" tint="-0.249977111117893"/>
      </colorScale>
    </cfRule>
  </conditionalFormatting>
  <conditionalFormatting sqref="AC37:AC41">
    <cfRule type="colorScale" priority="962">
      <colorScale>
        <cfvo type="min"/>
        <cfvo type="max"/>
        <color theme="0"/>
        <color theme="0" tint="-0.249977111117893"/>
      </colorScale>
    </cfRule>
  </conditionalFormatting>
  <conditionalFormatting sqref="AC49:AC52">
    <cfRule type="colorScale" priority="317">
      <colorScale>
        <cfvo type="min"/>
        <cfvo type="max"/>
        <color theme="0"/>
        <color theme="0" tint="-0.249977111117893"/>
      </colorScale>
    </cfRule>
  </conditionalFormatting>
  <conditionalFormatting sqref="AC60:AC63">
    <cfRule type="colorScale" priority="289">
      <colorScale>
        <cfvo type="min"/>
        <cfvo type="max"/>
        <color theme="0"/>
        <color theme="0" tint="-0.249977111117893"/>
      </colorScale>
    </cfRule>
  </conditionalFormatting>
  <conditionalFormatting sqref="AC71:AC76">
    <cfRule type="colorScale" priority="264">
      <colorScale>
        <cfvo type="min"/>
        <cfvo type="max"/>
        <color theme="0"/>
        <color theme="0" tint="-0.249977111117893"/>
      </colorScale>
    </cfRule>
  </conditionalFormatting>
  <conditionalFormatting sqref="AC84:AC92">
    <cfRule type="colorScale" priority="219">
      <colorScale>
        <cfvo type="min"/>
        <cfvo type="max"/>
        <color theme="0"/>
        <color theme="0" tint="-0.249977111117893"/>
      </colorScale>
    </cfRule>
  </conditionalFormatting>
  <conditionalFormatting sqref="AC100:AC111">
    <cfRule type="colorScale" priority="1419">
      <colorScale>
        <cfvo type="min"/>
        <cfvo type="max"/>
        <color theme="0"/>
        <color theme="0" tint="-0.249977111117893"/>
      </colorScale>
    </cfRule>
  </conditionalFormatting>
  <conditionalFormatting sqref="AC119:AC127">
    <cfRule type="colorScale" priority="62">
      <colorScale>
        <cfvo type="min"/>
        <cfvo type="max"/>
        <color theme="0"/>
        <color theme="0" tint="-0.249977111117893"/>
      </colorScale>
    </cfRule>
  </conditionalFormatting>
  <conditionalFormatting sqref="AC135:AC149">
    <cfRule type="colorScale" priority="27">
      <colorScale>
        <cfvo type="min"/>
        <cfvo type="max"/>
        <color theme="0"/>
        <color theme="0" tint="-0.249977111117893"/>
      </colorScale>
    </cfRule>
  </conditionalFormatting>
  <conditionalFormatting sqref="AD60:AD63">
    <cfRule type="notContainsText" dxfId="29" priority="274" operator="notContains" text="none">
      <formula>ISERROR(SEARCH("none",AD60))</formula>
    </cfRule>
  </conditionalFormatting>
  <conditionalFormatting sqref="AD71:AD76">
    <cfRule type="notContainsText" dxfId="28" priority="249" operator="notContains" text="none">
      <formula>ISERROR(SEARCH("none",AD71))</formula>
    </cfRule>
  </conditionalFormatting>
  <conditionalFormatting sqref="AD84:AD92">
    <cfRule type="notContainsText" dxfId="27" priority="205" operator="notContains" text="none">
      <formula>ISERROR(SEARCH("none",AD84))</formula>
    </cfRule>
  </conditionalFormatting>
  <conditionalFormatting sqref="AD100:AD111 AD4:AD28 AD37:AD41 AD49:AD52">
    <cfRule type="notContainsText" dxfId="26" priority="299" operator="notContains" text="none">
      <formula>ISERROR(SEARCH("none",AD4))</formula>
    </cfRule>
  </conditionalFormatting>
  <conditionalFormatting sqref="AD119:AD127">
    <cfRule type="notContainsText" dxfId="25" priority="48" operator="notContains" text="none">
      <formula>ISERROR(SEARCH("none",AD119))</formula>
    </cfRule>
  </conditionalFormatting>
  <conditionalFormatting sqref="AD135:AD149">
    <cfRule type="notContainsText" dxfId="24" priority="13" operator="notContains" text="none">
      <formula>ISERROR(SEARCH("none",AD135))</formula>
    </cfRule>
  </conditionalFormatting>
  <conditionalFormatting sqref="AD41:AE41 F40:F41 E37:E41">
    <cfRule type="colorScale" priority="969">
      <colorScale>
        <cfvo type="num" val="0"/>
        <cfvo type="max"/>
        <color theme="0"/>
        <color rgb="FF00B050"/>
      </colorScale>
    </cfRule>
  </conditionalFormatting>
  <conditionalFormatting sqref="AD51:AE52 E49:E50 E51:F52">
    <cfRule type="colorScale" priority="986">
      <colorScale>
        <cfvo type="num" val="0"/>
        <cfvo type="max"/>
        <color theme="0"/>
        <color rgb="FF00B050"/>
      </colorScale>
    </cfRule>
  </conditionalFormatting>
  <conditionalFormatting sqref="AD63:AE63 E60:E62 E63:F63">
    <cfRule type="colorScale" priority="990">
      <colorScale>
        <cfvo type="num" val="0"/>
        <cfvo type="max"/>
        <color theme="0"/>
        <color rgb="FF00B050"/>
      </colorScale>
    </cfRule>
  </conditionalFormatting>
  <conditionalFormatting sqref="AD92:AE92 E84:E91 E92:F92">
    <cfRule type="colorScale" priority="994">
      <colorScale>
        <cfvo type="num" val="0"/>
        <cfvo type="max"/>
        <color theme="0"/>
        <color rgb="FF00B050"/>
      </colorScale>
    </cfRule>
  </conditionalFormatting>
  <conditionalFormatting sqref="AD111:AE111 E100:E110 E111:F111">
    <cfRule type="colorScale" priority="105">
      <colorScale>
        <cfvo type="num" val="0"/>
        <cfvo type="max"/>
        <color theme="0"/>
        <color rgb="FF00B050"/>
      </colorScale>
    </cfRule>
  </conditionalFormatting>
  <conditionalFormatting sqref="AD127:AE127 E119:E126 E127:F127">
    <cfRule type="colorScale" priority="70">
      <colorScale>
        <cfvo type="num" val="0"/>
        <cfvo type="max"/>
        <color theme="0"/>
        <color rgb="FF00B050"/>
      </colorScale>
    </cfRule>
  </conditionalFormatting>
  <conditionalFormatting sqref="AD149:AE149 E135:E148 E149:F149">
    <cfRule type="colorScale" priority="35">
      <colorScale>
        <cfvo type="num" val="0"/>
        <cfvo type="max"/>
        <color theme="0"/>
        <color rgb="FF00B050"/>
      </colorScale>
    </cfRule>
  </conditionalFormatting>
  <conditionalFormatting sqref="AE4:AE29 AE37:AE41 AE49:AE52">
    <cfRule type="containsText" dxfId="23" priority="302" operator="containsText" text="no">
      <formula>NOT(ISERROR(SEARCH("no",AE4)))</formula>
    </cfRule>
  </conditionalFormatting>
  <conditionalFormatting sqref="AE71:AE76">
    <cfRule type="notContainsText" dxfId="22" priority="250" operator="notContains" text="yes">
      <formula>ISERROR(SEARCH("yes",AE71))</formula>
    </cfRule>
  </conditionalFormatting>
  <conditionalFormatting sqref="AE84:AE92">
    <cfRule type="notContainsText" dxfId="21" priority="204" operator="notContains" text="yes">
      <formula>ISERROR(SEARCH("yes",AE84))</formula>
    </cfRule>
  </conditionalFormatting>
  <conditionalFormatting sqref="AE100:AE111 AE60:AE63">
    <cfRule type="notContainsText" dxfId="20" priority="275" operator="notContains" text="yes">
      <formula>ISERROR(SEARCH("yes",AE60))</formula>
    </cfRule>
  </conditionalFormatting>
  <conditionalFormatting sqref="AE119:AE127">
    <cfRule type="notContainsText" dxfId="19" priority="47" operator="notContains" text="yes">
      <formula>ISERROR(SEARCH("yes",AE119))</formula>
    </cfRule>
  </conditionalFormatting>
  <conditionalFormatting sqref="AE135:AE149">
    <cfRule type="notContainsText" dxfId="18" priority="12" operator="notContains" text="yes">
      <formula>ISERROR(SEARCH("yes",AE135))</formula>
    </cfRule>
  </conditionalFormatting>
  <conditionalFormatting sqref="AH4:AH28">
    <cfRule type="colorScale" priority="1180">
      <colorScale>
        <cfvo type="min"/>
        <cfvo type="percentile" val="50"/>
        <cfvo type="max"/>
        <color rgb="FFFF0000"/>
        <color rgb="FFFFFF00"/>
        <color rgb="FF00B0F0"/>
      </colorScale>
    </cfRule>
  </conditionalFormatting>
  <conditionalFormatting sqref="AH37:AH41">
    <cfRule type="colorScale" priority="180">
      <colorScale>
        <cfvo type="min"/>
        <cfvo type="percentile" val="50"/>
        <cfvo type="max"/>
        <color rgb="FFFF0000"/>
        <color rgb="FFFFFF00"/>
        <color rgb="FF00B0F0"/>
      </colorScale>
    </cfRule>
  </conditionalFormatting>
  <conditionalFormatting sqref="AH49:AH52">
    <cfRule type="colorScale" priority="172">
      <colorScale>
        <cfvo type="min"/>
        <cfvo type="percentile" val="50"/>
        <cfvo type="max"/>
        <color rgb="FFFF0000"/>
        <color rgb="FFFFFF00"/>
        <color rgb="FF00B0F0"/>
      </colorScale>
    </cfRule>
  </conditionalFormatting>
  <conditionalFormatting sqref="AH60:AH63">
    <cfRule type="colorScale" priority="168">
      <colorScale>
        <cfvo type="min"/>
        <cfvo type="percentile" val="50"/>
        <cfvo type="max"/>
        <color rgb="FFFF0000"/>
        <color rgb="FFFFFF00"/>
        <color rgb="FF00B0F0"/>
      </colorScale>
    </cfRule>
  </conditionalFormatting>
  <conditionalFormatting sqref="AH71:AH76">
    <cfRule type="colorScale" priority="164">
      <colorScale>
        <cfvo type="min"/>
        <cfvo type="percentile" val="50"/>
        <cfvo type="max"/>
        <color rgb="FFFF0000"/>
        <color rgb="FFFFFF00"/>
        <color rgb="FF00B0F0"/>
      </colorScale>
    </cfRule>
  </conditionalFormatting>
  <conditionalFormatting sqref="AH84:AH92">
    <cfRule type="colorScale" priority="160">
      <colorScale>
        <cfvo type="min"/>
        <cfvo type="percentile" val="50"/>
        <cfvo type="max"/>
        <color rgb="FFFF0000"/>
        <color rgb="FFFFFF00"/>
        <color rgb="FF00B0F0"/>
      </colorScale>
    </cfRule>
  </conditionalFormatting>
  <conditionalFormatting sqref="AH100:AH111">
    <cfRule type="colorScale" priority="1433">
      <colorScale>
        <cfvo type="min"/>
        <cfvo type="percentile" val="50"/>
        <cfvo type="max"/>
        <color rgb="FFFF0000"/>
        <color rgb="FFFFFF00"/>
        <color rgb="FF00B0F0"/>
      </colorScale>
    </cfRule>
  </conditionalFormatting>
  <conditionalFormatting sqref="AH119:AH127">
    <cfRule type="colorScale" priority="39">
      <colorScale>
        <cfvo type="min"/>
        <cfvo type="percentile" val="50"/>
        <cfvo type="max"/>
        <color rgb="FFFF0000"/>
        <color rgb="FFFFFF00"/>
        <color rgb="FF00B0F0"/>
      </colorScale>
    </cfRule>
  </conditionalFormatting>
  <conditionalFormatting sqref="AH135:AH149">
    <cfRule type="colorScale" priority="4">
      <colorScale>
        <cfvo type="min"/>
        <cfvo type="percentile" val="50"/>
        <cfvo type="max"/>
        <color rgb="FFFF0000"/>
        <color rgb="FFFFFF00"/>
        <color rgb="FF00B0F0"/>
      </colorScale>
    </cfRule>
  </conditionalFormatting>
  <conditionalFormatting sqref="AI4:AI28">
    <cfRule type="colorScale" priority="1182">
      <colorScale>
        <cfvo type="min"/>
        <cfvo type="percentile" val="50"/>
        <cfvo type="max"/>
        <color rgb="FFFF0000"/>
        <color rgb="FFFFFF00"/>
        <color rgb="FF00B0F0"/>
      </colorScale>
    </cfRule>
  </conditionalFormatting>
  <conditionalFormatting sqref="AI37:AI41">
    <cfRule type="colorScale" priority="177">
      <colorScale>
        <cfvo type="min"/>
        <cfvo type="percentile" val="50"/>
        <cfvo type="max"/>
        <color rgb="FFFF0000"/>
        <color rgb="FFFFFF00"/>
        <color rgb="FF00B0F0"/>
      </colorScale>
    </cfRule>
  </conditionalFormatting>
  <conditionalFormatting sqref="AI49:AI52">
    <cfRule type="colorScale" priority="169">
      <colorScale>
        <cfvo type="min"/>
        <cfvo type="percentile" val="50"/>
        <cfvo type="max"/>
        <color rgb="FFFF0000"/>
        <color rgb="FFFFFF00"/>
        <color rgb="FF00B0F0"/>
      </colorScale>
    </cfRule>
  </conditionalFormatting>
  <conditionalFormatting sqref="AI60:AI63">
    <cfRule type="colorScale" priority="165">
      <colorScale>
        <cfvo type="min"/>
        <cfvo type="percentile" val="50"/>
        <cfvo type="max"/>
        <color rgb="FFFF0000"/>
        <color rgb="FFFFFF00"/>
        <color rgb="FF00B0F0"/>
      </colorScale>
    </cfRule>
  </conditionalFormatting>
  <conditionalFormatting sqref="AI71:AI76">
    <cfRule type="colorScale" priority="161">
      <colorScale>
        <cfvo type="min"/>
        <cfvo type="percentile" val="50"/>
        <cfvo type="max"/>
        <color rgb="FFFF0000"/>
        <color rgb="FFFFFF00"/>
        <color rgb="FF00B0F0"/>
      </colorScale>
    </cfRule>
  </conditionalFormatting>
  <conditionalFormatting sqref="AI84:AI92">
    <cfRule type="colorScale" priority="157">
      <colorScale>
        <cfvo type="min"/>
        <cfvo type="percentile" val="50"/>
        <cfvo type="max"/>
        <color rgb="FFFF0000"/>
        <color rgb="FFFFFF00"/>
        <color rgb="FF00B0F0"/>
      </colorScale>
    </cfRule>
  </conditionalFormatting>
  <conditionalFormatting sqref="AI100:AI111">
    <cfRule type="colorScale" priority="1435">
      <colorScale>
        <cfvo type="min"/>
        <cfvo type="percentile" val="50"/>
        <cfvo type="max"/>
        <color rgb="FFFF0000"/>
        <color rgb="FFFFFF00"/>
        <color rgb="FF00B0F0"/>
      </colorScale>
    </cfRule>
  </conditionalFormatting>
  <conditionalFormatting sqref="AI119:AI127">
    <cfRule type="colorScale" priority="36">
      <colorScale>
        <cfvo type="min"/>
        <cfvo type="percentile" val="50"/>
        <cfvo type="max"/>
        <color rgb="FFFF0000"/>
        <color rgb="FFFFFF00"/>
        <color rgb="FF00B0F0"/>
      </colorScale>
    </cfRule>
  </conditionalFormatting>
  <conditionalFormatting sqref="AI135:AI149">
    <cfRule type="colorScale" priority="1">
      <colorScale>
        <cfvo type="min"/>
        <cfvo type="percentile" val="50"/>
        <cfvo type="max"/>
        <color rgb="FFFF0000"/>
        <color rgb="FFFFFF00"/>
        <color rgb="FF00B0F0"/>
      </colorScale>
    </cfRule>
  </conditionalFormatting>
  <conditionalFormatting sqref="AJ4:AJ28">
    <cfRule type="colorScale" priority="1184">
      <colorScale>
        <cfvo type="min"/>
        <cfvo type="percentile" val="50"/>
        <cfvo type="max"/>
        <color rgb="FFFF0000"/>
        <color rgb="FFFFFF00"/>
        <color rgb="FF00B0F0"/>
      </colorScale>
    </cfRule>
  </conditionalFormatting>
  <conditionalFormatting sqref="AJ37:AJ41">
    <cfRule type="colorScale" priority="178">
      <colorScale>
        <cfvo type="min"/>
        <cfvo type="percentile" val="50"/>
        <cfvo type="max"/>
        <color rgb="FFFF0000"/>
        <color rgb="FFFFFF00"/>
        <color rgb="FF00B0F0"/>
      </colorScale>
    </cfRule>
  </conditionalFormatting>
  <conditionalFormatting sqref="AJ49:AJ52">
    <cfRule type="colorScale" priority="170">
      <colorScale>
        <cfvo type="min"/>
        <cfvo type="percentile" val="50"/>
        <cfvo type="max"/>
        <color rgb="FFFF0000"/>
        <color rgb="FFFFFF00"/>
        <color rgb="FF00B0F0"/>
      </colorScale>
    </cfRule>
  </conditionalFormatting>
  <conditionalFormatting sqref="AJ60:AJ63">
    <cfRule type="colorScale" priority="166">
      <colorScale>
        <cfvo type="min"/>
        <cfvo type="percentile" val="50"/>
        <cfvo type="max"/>
        <color rgb="FFFF0000"/>
        <color rgb="FFFFFF00"/>
        <color rgb="FF00B0F0"/>
      </colorScale>
    </cfRule>
  </conditionalFormatting>
  <conditionalFormatting sqref="AJ71:AJ76">
    <cfRule type="colorScale" priority="162">
      <colorScale>
        <cfvo type="min"/>
        <cfvo type="percentile" val="50"/>
        <cfvo type="max"/>
        <color rgb="FFFF0000"/>
        <color rgb="FFFFFF00"/>
        <color rgb="FF00B0F0"/>
      </colorScale>
    </cfRule>
  </conditionalFormatting>
  <conditionalFormatting sqref="AJ84:AJ92">
    <cfRule type="colorScale" priority="158">
      <colorScale>
        <cfvo type="min"/>
        <cfvo type="percentile" val="50"/>
        <cfvo type="max"/>
        <color rgb="FFFF0000"/>
        <color rgb="FFFFFF00"/>
        <color rgb="FF00B0F0"/>
      </colorScale>
    </cfRule>
  </conditionalFormatting>
  <conditionalFormatting sqref="AJ100:AJ111">
    <cfRule type="colorScale" priority="1437">
      <colorScale>
        <cfvo type="min"/>
        <cfvo type="percentile" val="50"/>
        <cfvo type="max"/>
        <color rgb="FFFF0000"/>
        <color rgb="FFFFFF00"/>
        <color rgb="FF00B0F0"/>
      </colorScale>
    </cfRule>
  </conditionalFormatting>
  <conditionalFormatting sqref="AJ119:AJ127">
    <cfRule type="colorScale" priority="37">
      <colorScale>
        <cfvo type="min"/>
        <cfvo type="percentile" val="50"/>
        <cfvo type="max"/>
        <color rgb="FFFF0000"/>
        <color rgb="FFFFFF00"/>
        <color rgb="FF00B0F0"/>
      </colorScale>
    </cfRule>
  </conditionalFormatting>
  <conditionalFormatting sqref="AJ135:AJ149">
    <cfRule type="colorScale" priority="2">
      <colorScale>
        <cfvo type="min"/>
        <cfvo type="percentile" val="50"/>
        <cfvo type="max"/>
        <color rgb="FFFF0000"/>
        <color rgb="FFFFFF00"/>
        <color rgb="FF00B0F0"/>
      </colorScale>
    </cfRule>
  </conditionalFormatting>
  <conditionalFormatting sqref="AK4:AK28">
    <cfRule type="colorScale" priority="1186">
      <colorScale>
        <cfvo type="min"/>
        <cfvo type="percentile" val="50"/>
        <cfvo type="max"/>
        <color rgb="FF00B0F0"/>
        <color rgb="FFFFFF00"/>
        <color rgb="FFFF0000"/>
      </colorScale>
    </cfRule>
  </conditionalFormatting>
  <conditionalFormatting sqref="AK37:AK41">
    <cfRule type="colorScale" priority="179">
      <colorScale>
        <cfvo type="min"/>
        <cfvo type="percentile" val="50"/>
        <cfvo type="max"/>
        <color rgb="FF00B0F0"/>
        <color rgb="FFFFFF00"/>
        <color rgb="FFFF0000"/>
      </colorScale>
    </cfRule>
  </conditionalFormatting>
  <conditionalFormatting sqref="AK49:AK52">
    <cfRule type="colorScale" priority="171">
      <colorScale>
        <cfvo type="min"/>
        <cfvo type="percentile" val="50"/>
        <cfvo type="max"/>
        <color rgb="FF00B0F0"/>
        <color rgb="FFFFFF00"/>
        <color rgb="FFFF0000"/>
      </colorScale>
    </cfRule>
  </conditionalFormatting>
  <conditionalFormatting sqref="AK60:AK63">
    <cfRule type="colorScale" priority="167">
      <colorScale>
        <cfvo type="min"/>
        <cfvo type="percentile" val="50"/>
        <cfvo type="max"/>
        <color rgb="FF00B0F0"/>
        <color rgb="FFFFFF00"/>
        <color rgb="FFFF0000"/>
      </colorScale>
    </cfRule>
  </conditionalFormatting>
  <conditionalFormatting sqref="AK71:AK76">
    <cfRule type="colorScale" priority="163">
      <colorScale>
        <cfvo type="min"/>
        <cfvo type="percentile" val="50"/>
        <cfvo type="max"/>
        <color rgb="FF00B0F0"/>
        <color rgb="FFFFFF00"/>
        <color rgb="FFFF0000"/>
      </colorScale>
    </cfRule>
  </conditionalFormatting>
  <conditionalFormatting sqref="AK84:AK92">
    <cfRule type="colorScale" priority="159">
      <colorScale>
        <cfvo type="min"/>
        <cfvo type="percentile" val="50"/>
        <cfvo type="max"/>
        <color rgb="FF00B0F0"/>
        <color rgb="FFFFFF00"/>
        <color rgb="FFFF0000"/>
      </colorScale>
    </cfRule>
  </conditionalFormatting>
  <conditionalFormatting sqref="AK100:AK111">
    <cfRule type="colorScale" priority="1439">
      <colorScale>
        <cfvo type="min"/>
        <cfvo type="percentile" val="50"/>
        <cfvo type="max"/>
        <color rgb="FF00B0F0"/>
        <color rgb="FFFFFF00"/>
        <color rgb="FFFF0000"/>
      </colorScale>
    </cfRule>
  </conditionalFormatting>
  <conditionalFormatting sqref="AK119:AK127">
    <cfRule type="colorScale" priority="38">
      <colorScale>
        <cfvo type="min"/>
        <cfvo type="percentile" val="50"/>
        <cfvo type="max"/>
        <color rgb="FF00B0F0"/>
        <color rgb="FFFFFF00"/>
        <color rgb="FFFF0000"/>
      </colorScale>
    </cfRule>
  </conditionalFormatting>
  <conditionalFormatting sqref="AK135:AK149">
    <cfRule type="colorScale" priority="3">
      <colorScale>
        <cfvo type="min"/>
        <cfvo type="percentile" val="50"/>
        <cfvo type="max"/>
        <color rgb="FF00B0F0"/>
        <color rgb="FFFFFF00"/>
        <color rgb="FFFF0000"/>
      </colorScale>
    </cfRule>
  </conditionalFormatting>
  <hyperlinks>
    <hyperlink ref="AG10" r:id="rId1" xr:uid="{13AE0D05-6C87-4821-9686-6A35CDD8FA6E}"/>
    <hyperlink ref="AG5" r:id="rId2" xr:uid="{5C683DC5-B2EC-48D5-A25E-43E10C8307E9}"/>
    <hyperlink ref="AG9" r:id="rId3" xr:uid="{EF80E050-ECB4-4B65-9865-CF94A2CDE3A3}"/>
    <hyperlink ref="AG8" r:id="rId4" xr:uid="{F7B9BCF3-C78D-45F1-B24C-06921C6A0A94}"/>
    <hyperlink ref="AG18" r:id="rId5" xr:uid="{3C7112CA-2B16-451D-8993-FC08CBC5443C}"/>
    <hyperlink ref="AG27" r:id="rId6" xr:uid="{4586CC93-A8F0-46DB-BFAF-C5FB46FC74A2}"/>
    <hyperlink ref="AG12" r:id="rId7" xr:uid="{8B317A55-B316-4C7F-9D3D-E69D6DBD437A}"/>
    <hyperlink ref="AG26" r:id="rId8" xr:uid="{05C1F7E0-6610-4D2C-B2A9-81C6AB634728}"/>
    <hyperlink ref="AG6" r:id="rId9" xr:uid="{C0C047B8-BC7B-4293-B75D-7E06E7438893}"/>
    <hyperlink ref="AG22" r:id="rId10" xr:uid="{41FE1C52-761E-4A83-8222-4FCBE4BFAB6C}"/>
    <hyperlink ref="AG13" r:id="rId11" xr:uid="{A51479D5-E0B8-491F-BF52-49AE54ECD511}"/>
    <hyperlink ref="AG24" r:id="rId12" xr:uid="{F5E76124-7679-445C-802A-46E4E623A959}"/>
    <hyperlink ref="AG28" r:id="rId13" xr:uid="{117D14D5-04F3-4FDF-8511-2A067B59FA3B}"/>
    <hyperlink ref="AG4" r:id="rId14" xr:uid="{C319969F-A47C-4C5C-9C11-BADC0863441F}"/>
    <hyperlink ref="AG19" r:id="rId15" xr:uid="{E40220A4-C772-4E91-B0C3-0621BE47C38C}"/>
    <hyperlink ref="AG14" r:id="rId16" xr:uid="{B14855A0-81E6-4406-8C62-EA685A1FC44F}"/>
    <hyperlink ref="AG25" r:id="rId17" xr:uid="{51604E02-9DB1-4C7E-A75F-48AAAB088F9E}"/>
    <hyperlink ref="AG7" r:id="rId18" xr:uid="{BD5E9937-1C86-40B2-A092-3E103DC988FD}"/>
    <hyperlink ref="AG50" r:id="rId19" xr:uid="{786D5E74-1EB0-4B56-8264-B96C97D8F2EE}"/>
    <hyperlink ref="AG51" r:id="rId20" xr:uid="{41E5565A-028E-4695-AAC0-61F512D7AE48}"/>
    <hyperlink ref="AG71" r:id="rId21" xr:uid="{CE34B564-0636-4C35-AD5F-929270625569}"/>
    <hyperlink ref="AG72" r:id="rId22" xr:uid="{1548AFBA-61F8-4D6C-ADCA-2C9BC1FD2DCD}"/>
    <hyperlink ref="AG74" r:id="rId23" xr:uid="{51E660D0-54A0-42BB-978B-86DFE2033400}"/>
    <hyperlink ref="AG76" r:id="rId24" xr:uid="{0B033D7B-1E99-4317-9A4A-6C266B6D5565}"/>
    <hyperlink ref="AG17" r:id="rId25" xr:uid="{79815CF9-0203-4A30-8C5F-D3E76A843CD3}"/>
    <hyperlink ref="AG85" r:id="rId26" xr:uid="{2DAB4135-A7DF-4CBE-8587-ABDB565DAAB5}"/>
    <hyperlink ref="AG86" r:id="rId27" xr:uid="{72FF4AB3-08FB-477F-9D21-DA4BA0BA7F3B}"/>
    <hyperlink ref="AG87" r:id="rId28" xr:uid="{4818B669-ED10-403D-8220-18E63317356B}"/>
    <hyperlink ref="AG88" r:id="rId29" xr:uid="{BBD21073-FB58-495C-9A6B-37766BA49FFF}"/>
    <hyperlink ref="AG89" r:id="rId30" xr:uid="{DB505073-0C74-4DD9-ACB1-426836D9DB5A}"/>
    <hyperlink ref="AG90" r:id="rId31" xr:uid="{1F7036C3-18B9-4BBE-B0A4-58376179CD11}"/>
    <hyperlink ref="AG91" r:id="rId32" xr:uid="{353B19B4-CAA7-49A1-A061-1DCFBB595BB8}"/>
    <hyperlink ref="AG40" r:id="rId33" xr:uid="{90ADE985-1FBF-485F-9CDE-D029F6B1120F}"/>
    <hyperlink ref="AG41" r:id="rId34" xr:uid="{DA189B52-03E9-440D-B650-E462F2424848}"/>
    <hyperlink ref="AG39" r:id="rId35" xr:uid="{66B3E544-FE0F-44A1-A0B1-69281F2D7C20}"/>
    <hyperlink ref="AG15" r:id="rId36" xr:uid="{252C5A9B-D8D3-4C70-ACB2-001E3D910769}"/>
    <hyperlink ref="AG11" r:id="rId37" xr:uid="{9B784F69-843C-4B39-932D-409A20C733EE}"/>
    <hyperlink ref="AG38" r:id="rId38" xr:uid="{1AAA0B31-0415-4655-A2B0-4AB833E64717}"/>
    <hyperlink ref="AG37" r:id="rId39" xr:uid="{3118B95B-6E56-4B01-AD22-B659F66155AC}"/>
    <hyperlink ref="AG104" r:id="rId40" xr:uid="{E95975CE-79AE-461E-9240-B450B3A3CA87}"/>
    <hyperlink ref="AG105" r:id="rId41" xr:uid="{BF54B908-29FD-4F52-B545-C7B8EED8E03A}"/>
    <hyperlink ref="AG120" r:id="rId42" xr:uid="{ACD45A4B-90F3-4965-BAE2-CA8AD4946CD3}"/>
    <hyperlink ref="AG121" r:id="rId43" xr:uid="{6FBB16F0-960C-4647-874A-A20B42A89278}"/>
    <hyperlink ref="AG122" r:id="rId44" xr:uid="{49633676-371D-4BF6-90AD-C7A779073F65}"/>
    <hyperlink ref="AG123" r:id="rId45" xr:uid="{2FE28AFA-DEF1-489C-B3AC-ECF1001BCD44}"/>
    <hyperlink ref="AG124" r:id="rId46" xr:uid="{EDA9DF2D-16A6-4AB4-8BE9-023197D74B2F}"/>
    <hyperlink ref="AG125" r:id="rId47" xr:uid="{BB807E0E-9144-4FFA-876B-4EDF6C87A515}"/>
    <hyperlink ref="AG126" r:id="rId48" xr:uid="{4133886B-15F4-429C-A334-470465CF7277}"/>
    <hyperlink ref="AG138" r:id="rId49" xr:uid="{D69C76C2-C0D3-4724-AFAD-C0C2E00E325A}"/>
    <hyperlink ref="AG139" r:id="rId50" xr:uid="{A78FF04D-FBA9-41C8-BA4C-9F857341A01F}"/>
    <hyperlink ref="AG140" r:id="rId51" xr:uid="{A369DCB3-E6F4-4753-92FE-9B5194DBA40F}"/>
  </hyperlinks>
  <pageMargins left="0.7" right="0.7" top="0.75" bottom="0.75" header="0.3" footer="0.3"/>
  <pageSetup paperSize="9" orientation="portrait" r:id="rId52"/>
  <legacyDrawing r:id="rId5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454AC-700E-4973-BEC2-676DF67CFD56}">
  <dimension ref="A1:AI93"/>
  <sheetViews>
    <sheetView workbookViewId="0">
      <pane xSplit="1" topLeftCell="G1" activePane="topRight" state="frozen"/>
      <selection pane="topRight" activeCell="A11" sqref="A11:XFD11"/>
    </sheetView>
  </sheetViews>
  <sheetFormatPr defaultRowHeight="14.5" x14ac:dyDescent="0.35"/>
  <cols>
    <col min="1" max="1" width="14" style="3" bestFit="1" customWidth="1"/>
    <col min="2" max="2" width="7.81640625" style="3" customWidth="1"/>
    <col min="3" max="3" width="15.7265625" style="3" bestFit="1" customWidth="1"/>
    <col min="6" max="6" width="35.90625" bestFit="1" customWidth="1"/>
    <col min="7" max="7" width="12.1796875" bestFit="1" customWidth="1"/>
    <col min="8" max="8" width="14.54296875" bestFit="1" customWidth="1"/>
    <col min="9" max="9" width="11.453125" bestFit="1" customWidth="1"/>
    <col min="10" max="10" width="10.90625" bestFit="1" customWidth="1"/>
    <col min="11" max="11" width="10.90625" customWidth="1"/>
    <col min="12" max="12" width="10.08984375" bestFit="1" customWidth="1"/>
    <col min="19" max="32" width="8.7265625" customWidth="1"/>
    <col min="33" max="33" width="16.54296875" customWidth="1"/>
    <col min="34" max="34" width="25" customWidth="1"/>
  </cols>
  <sheetData>
    <row r="1" spans="1:34" ht="15" customHeight="1" x14ac:dyDescent="0.35">
      <c r="A1" s="134" t="s">
        <v>166</v>
      </c>
      <c r="B1" s="50"/>
      <c r="C1" s="50"/>
      <c r="D1" s="248" t="s">
        <v>148</v>
      </c>
      <c r="E1" s="249"/>
      <c r="G1" s="46"/>
      <c r="H1" s="41"/>
      <c r="I1" s="21" t="s">
        <v>52</v>
      </c>
      <c r="J1" s="22" t="s">
        <v>54</v>
      </c>
      <c r="K1" s="101"/>
      <c r="L1" s="236" t="s">
        <v>143</v>
      </c>
      <c r="M1" s="237"/>
      <c r="N1" s="237"/>
      <c r="O1" s="237"/>
      <c r="P1" s="237"/>
      <c r="Q1" s="237"/>
      <c r="R1" s="238"/>
      <c r="S1" s="239" t="s">
        <v>142</v>
      </c>
      <c r="T1" s="240"/>
      <c r="U1" s="240"/>
      <c r="V1" s="240"/>
      <c r="W1" s="240"/>
      <c r="X1" s="240"/>
      <c r="Y1" s="241"/>
      <c r="Z1" s="242" t="s">
        <v>134</v>
      </c>
      <c r="AA1" s="243"/>
      <c r="AB1" s="243"/>
      <c r="AC1" s="243"/>
      <c r="AD1" s="243"/>
      <c r="AE1" s="243"/>
      <c r="AF1" s="244"/>
      <c r="AG1" s="21"/>
      <c r="AH1" s="22"/>
    </row>
    <row r="2" spans="1:34" s="12" customFormat="1" ht="15" thickBot="1" x14ac:dyDescent="0.4">
      <c r="A2" s="63" t="s">
        <v>53</v>
      </c>
      <c r="B2" s="63" t="s">
        <v>102</v>
      </c>
      <c r="C2" s="31" t="s">
        <v>126</v>
      </c>
      <c r="D2" s="31" t="s">
        <v>69</v>
      </c>
      <c r="E2" s="44" t="s">
        <v>71</v>
      </c>
      <c r="F2" s="86" t="s">
        <v>129</v>
      </c>
      <c r="G2" s="64" t="s">
        <v>174</v>
      </c>
      <c r="H2" s="63" t="s">
        <v>65</v>
      </c>
      <c r="I2" s="31" t="s">
        <v>144</v>
      </c>
      <c r="J2" s="44" t="s">
        <v>144</v>
      </c>
      <c r="K2" s="34" t="s">
        <v>150</v>
      </c>
      <c r="L2" s="71" t="s">
        <v>7</v>
      </c>
      <c r="M2" s="72" t="s">
        <v>9</v>
      </c>
      <c r="N2" s="72" t="s">
        <v>55</v>
      </c>
      <c r="O2" s="72" t="s">
        <v>56</v>
      </c>
      <c r="P2" s="72" t="s">
        <v>57</v>
      </c>
      <c r="Q2" s="72" t="s">
        <v>58</v>
      </c>
      <c r="R2" s="73" t="s">
        <v>59</v>
      </c>
      <c r="S2" s="33" t="s">
        <v>7</v>
      </c>
      <c r="T2" s="34" t="s">
        <v>9</v>
      </c>
      <c r="U2" s="34" t="s">
        <v>55</v>
      </c>
      <c r="V2" s="34" t="s">
        <v>56</v>
      </c>
      <c r="W2" s="34" t="s">
        <v>57</v>
      </c>
      <c r="X2" s="34" t="s">
        <v>58</v>
      </c>
      <c r="Y2" s="32" t="s">
        <v>59</v>
      </c>
      <c r="Z2" s="72" t="s">
        <v>7</v>
      </c>
      <c r="AA2" s="72" t="s">
        <v>9</v>
      </c>
      <c r="AB2" s="72" t="s">
        <v>55</v>
      </c>
      <c r="AC2" s="72" t="s">
        <v>56</v>
      </c>
      <c r="AD2" s="72" t="s">
        <v>57</v>
      </c>
      <c r="AE2" s="72" t="s">
        <v>58</v>
      </c>
      <c r="AF2" s="72" t="s">
        <v>59</v>
      </c>
      <c r="AG2" s="33" t="s">
        <v>60</v>
      </c>
      <c r="AH2" s="32" t="s">
        <v>61</v>
      </c>
    </row>
    <row r="3" spans="1:34" x14ac:dyDescent="0.35">
      <c r="A3" s="24" t="s">
        <v>49</v>
      </c>
      <c r="B3" s="87" t="s">
        <v>107</v>
      </c>
      <c r="C3" s="66" t="s">
        <v>130</v>
      </c>
      <c r="D3" s="19">
        <v>1</v>
      </c>
      <c r="E3" s="16">
        <v>1</v>
      </c>
      <c r="F3" t="s">
        <v>229</v>
      </c>
      <c r="G3" s="41" t="s">
        <v>72</v>
      </c>
      <c r="H3" s="41" t="s">
        <v>66</v>
      </c>
      <c r="I3" s="19">
        <v>600</v>
      </c>
      <c r="J3" s="16">
        <f>I3/20</f>
        <v>30</v>
      </c>
      <c r="K3" s="45" t="s">
        <v>178</v>
      </c>
      <c r="L3" s="74">
        <v>22</v>
      </c>
      <c r="M3" s="75">
        <v>361</v>
      </c>
      <c r="N3" s="75">
        <v>87</v>
      </c>
      <c r="O3" s="75">
        <v>0.5</v>
      </c>
      <c r="P3" s="75">
        <v>0</v>
      </c>
      <c r="Q3" s="75">
        <v>2</v>
      </c>
      <c r="R3" s="76">
        <v>0</v>
      </c>
      <c r="S3" s="68">
        <f>L3*J3/1000</f>
        <v>0.66</v>
      </c>
      <c r="T3" s="15">
        <f>J3*M3/100</f>
        <v>108.3</v>
      </c>
      <c r="U3" s="15">
        <f>J3*N3/100</f>
        <v>26.1</v>
      </c>
      <c r="V3" s="15">
        <f>J3*O3/100</f>
        <v>0.15</v>
      </c>
      <c r="W3" s="15">
        <f>J3*P3/100</f>
        <v>0</v>
      </c>
      <c r="X3" s="15">
        <f>J3*Q3/100</f>
        <v>0.6</v>
      </c>
      <c r="Y3" s="16">
        <f>J3*R3/100</f>
        <v>0</v>
      </c>
      <c r="Z3" s="81">
        <f t="shared" ref="Z3:Z26" si="0">S3/SUM($S$3:$S$26)</f>
        <v>0.14397591675574262</v>
      </c>
      <c r="AA3" s="82">
        <f t="shared" ref="AA3:AA26" si="1">T3/SUM($S$3:$T$26)</f>
        <v>8.2581666061855713E-2</v>
      </c>
      <c r="AB3" s="82">
        <f t="shared" ref="AB3:AB26" si="2">U3/SUM($U$3:$U$26)</f>
        <v>0.44313146233382572</v>
      </c>
      <c r="AC3" s="82">
        <f t="shared" ref="AC3:AC26" si="3">V3/SUM($V$3:$V$26)</f>
        <v>1.5381617941119168E-3</v>
      </c>
      <c r="AD3" s="82">
        <f t="shared" ref="AD3:AD26" si="4">W3/SUM($W$3:$W$26)</f>
        <v>0</v>
      </c>
      <c r="AE3" s="82">
        <f t="shared" ref="AE3:AE26" si="5">X3/SUM($X$3:$X$26)</f>
        <v>2.7605244996549348E-2</v>
      </c>
      <c r="AF3" s="82">
        <f t="shared" ref="AF3:AF26" si="6">Y3/SUM($Y$3:$Y$26)</f>
        <v>0</v>
      </c>
      <c r="AG3" s="19" t="s">
        <v>41</v>
      </c>
      <c r="AH3" s="27" t="s">
        <v>42</v>
      </c>
    </row>
    <row r="4" spans="1:34" x14ac:dyDescent="0.35">
      <c r="A4" s="24" t="s">
        <v>23</v>
      </c>
      <c r="B4" s="88" t="s">
        <v>115</v>
      </c>
      <c r="C4" s="92" t="s">
        <v>136</v>
      </c>
      <c r="D4" s="19">
        <v>3</v>
      </c>
      <c r="E4" s="16">
        <v>1</v>
      </c>
      <c r="G4" s="41" t="s">
        <v>72</v>
      </c>
      <c r="H4" s="41" t="s">
        <v>66</v>
      </c>
      <c r="I4" s="19">
        <v>600</v>
      </c>
      <c r="J4" s="16">
        <f>I4/20</f>
        <v>30</v>
      </c>
      <c r="K4" s="15"/>
      <c r="L4" s="74">
        <v>26</v>
      </c>
      <c r="M4" s="75">
        <v>786</v>
      </c>
      <c r="N4" s="75">
        <v>7.8</v>
      </c>
      <c r="O4" s="75">
        <v>76.099999999999994</v>
      </c>
      <c r="P4" s="75">
        <v>9.3000000000000007</v>
      </c>
      <c r="Q4" s="75">
        <v>4.0999999999999996</v>
      </c>
      <c r="R4" s="76">
        <v>8</v>
      </c>
      <c r="S4" s="68">
        <f>L4*J4/1000</f>
        <v>0.78</v>
      </c>
      <c r="T4" s="15">
        <f>J4*M4/100</f>
        <v>235.8</v>
      </c>
      <c r="U4" s="15">
        <f>J4*N4/100</f>
        <v>2.34</v>
      </c>
      <c r="V4" s="15">
        <f>J4*O4/100</f>
        <v>22.83</v>
      </c>
      <c r="W4" s="15">
        <f>J4*P4/100</f>
        <v>2.79</v>
      </c>
      <c r="X4" s="15">
        <f>J4*Q4/100</f>
        <v>1.2299999999999998</v>
      </c>
      <c r="Y4" s="16">
        <f>J4*R4/100</f>
        <v>2.4</v>
      </c>
      <c r="Z4" s="81">
        <f t="shared" si="0"/>
        <v>0.17015335616587765</v>
      </c>
      <c r="AA4" s="82">
        <f t="shared" si="1"/>
        <v>0.17980384909866645</v>
      </c>
      <c r="AB4" s="82">
        <f t="shared" si="2"/>
        <v>3.9729027657515403E-2</v>
      </c>
      <c r="AC4" s="82">
        <f t="shared" si="3"/>
        <v>0.23410822506383372</v>
      </c>
      <c r="AD4" s="82">
        <f t="shared" si="4"/>
        <v>0.18587608261159225</v>
      </c>
      <c r="AE4" s="82">
        <f t="shared" si="5"/>
        <v>5.6590752242926153E-2</v>
      </c>
      <c r="AF4" s="82">
        <f t="shared" si="6"/>
        <v>8.2651743435213088E-2</v>
      </c>
      <c r="AG4" s="19" t="s">
        <v>34</v>
      </c>
      <c r="AH4" s="27" t="s">
        <v>33</v>
      </c>
    </row>
    <row r="5" spans="1:34" x14ac:dyDescent="0.35">
      <c r="A5" s="24" t="s">
        <v>100</v>
      </c>
      <c r="B5" s="91" t="s">
        <v>105</v>
      </c>
      <c r="C5" s="92" t="s">
        <v>136</v>
      </c>
      <c r="D5" s="19">
        <v>3</v>
      </c>
      <c r="E5" s="16">
        <v>3</v>
      </c>
      <c r="G5" s="41" t="s">
        <v>72</v>
      </c>
      <c r="H5" s="41" t="s">
        <v>66</v>
      </c>
      <c r="I5" s="19">
        <v>2000</v>
      </c>
      <c r="J5" s="16">
        <v>100</v>
      </c>
      <c r="K5" s="15" t="s">
        <v>179</v>
      </c>
      <c r="L5" s="74">
        <v>5</v>
      </c>
      <c r="M5" s="75">
        <v>52</v>
      </c>
      <c r="N5" s="75">
        <v>0.7</v>
      </c>
      <c r="O5" s="75">
        <v>0</v>
      </c>
      <c r="P5" s="75">
        <v>1</v>
      </c>
      <c r="Q5" s="75">
        <v>10</v>
      </c>
      <c r="R5" s="76">
        <v>2.4</v>
      </c>
      <c r="S5" s="68">
        <f t="shared" ref="S5:S25" si="7">L5*J5/1000</f>
        <v>0.5</v>
      </c>
      <c r="T5" s="15">
        <f t="shared" ref="T5:T25" si="8">J5*M5/100</f>
        <v>52</v>
      </c>
      <c r="U5" s="15">
        <f t="shared" ref="U5:U25" si="9">J5*N5/100</f>
        <v>0.7</v>
      </c>
      <c r="V5" s="15">
        <f t="shared" ref="V5:V25" si="10">J5*O5/100</f>
        <v>0</v>
      </c>
      <c r="W5" s="15">
        <f t="shared" ref="W5:W25" si="11">J5*P5/100</f>
        <v>1</v>
      </c>
      <c r="X5" s="15">
        <f t="shared" ref="X5:X25" si="12">J5*Q5/100</f>
        <v>10</v>
      </c>
      <c r="Y5" s="16">
        <f t="shared" ref="Y5:Y25" si="13">J5*R5/100</f>
        <v>2.4</v>
      </c>
      <c r="Z5" s="81">
        <f t="shared" ref="Z5:Z25" si="14">S5/SUM($S$3:$S$26)</f>
        <v>0.10907266420889591</v>
      </c>
      <c r="AA5" s="82">
        <f t="shared" ref="AA5:AA25" si="15">T5/SUM($S$3:$T$26)</f>
        <v>3.9651400140503203E-2</v>
      </c>
      <c r="AB5" s="82">
        <f t="shared" ref="AB5:AB25" si="16">U5/SUM($U$3:$U$26)</f>
        <v>1.1884751863359308E-2</v>
      </c>
      <c r="AC5" s="82">
        <f t="shared" ref="AC5:AC25" si="17">V5/SUM($V$3:$V$26)</f>
        <v>0</v>
      </c>
      <c r="AD5" s="82">
        <f t="shared" ref="AD5:AD25" si="18">W5/SUM($W$3:$W$26)</f>
        <v>6.6622251832111914E-2</v>
      </c>
      <c r="AE5" s="82">
        <f t="shared" ref="AE5:AE25" si="19">X5/SUM($X$3:$X$26)</f>
        <v>0.46008741660915581</v>
      </c>
      <c r="AF5" s="82">
        <f t="shared" ref="AF5:AF25" si="20">Y5/SUM($Y$3:$Y$26)</f>
        <v>8.2651743435213088E-2</v>
      </c>
      <c r="AG5" s="19" t="s">
        <v>97</v>
      </c>
      <c r="AH5" s="27" t="s">
        <v>101</v>
      </c>
    </row>
    <row r="6" spans="1:34" x14ac:dyDescent="0.35">
      <c r="A6" s="24" t="s">
        <v>48</v>
      </c>
      <c r="B6" s="88" t="s">
        <v>115</v>
      </c>
      <c r="C6" s="92" t="s">
        <v>136</v>
      </c>
      <c r="D6" s="19">
        <v>3</v>
      </c>
      <c r="E6" s="16">
        <v>1</v>
      </c>
      <c r="G6" s="41" t="s">
        <v>72</v>
      </c>
      <c r="H6" s="41" t="s">
        <v>66</v>
      </c>
      <c r="I6" s="19">
        <v>500</v>
      </c>
      <c r="J6" s="16">
        <f t="shared" ref="J6:J26" si="21">I6/20</f>
        <v>25</v>
      </c>
      <c r="K6" s="15"/>
      <c r="L6" s="74">
        <v>11</v>
      </c>
      <c r="M6" s="75">
        <v>654</v>
      </c>
      <c r="N6" s="75">
        <v>15.9</v>
      </c>
      <c r="O6" s="75">
        <v>68.099999999999994</v>
      </c>
      <c r="P6" s="75">
        <v>2.5</v>
      </c>
      <c r="Q6" s="75">
        <v>2.9</v>
      </c>
      <c r="R6" s="76">
        <v>7.9</v>
      </c>
      <c r="S6" s="68">
        <f t="shared" si="7"/>
        <v>0.27500000000000002</v>
      </c>
      <c r="T6" s="15">
        <f t="shared" si="8"/>
        <v>163.5</v>
      </c>
      <c r="U6" s="15">
        <f t="shared" si="9"/>
        <v>3.9750000000000001</v>
      </c>
      <c r="V6" s="15">
        <f t="shared" si="10"/>
        <v>17.024999999999999</v>
      </c>
      <c r="W6" s="15">
        <f t="shared" si="11"/>
        <v>0.625</v>
      </c>
      <c r="X6" s="15">
        <f t="shared" si="12"/>
        <v>0.72499999999999998</v>
      </c>
      <c r="Y6" s="16">
        <f t="shared" si="13"/>
        <v>1.9750000000000001</v>
      </c>
      <c r="Z6" s="81">
        <f t="shared" si="14"/>
        <v>5.9989965314892757E-2</v>
      </c>
      <c r="AA6" s="82">
        <f t="shared" si="15"/>
        <v>0.12467315236485142</v>
      </c>
      <c r="AB6" s="82">
        <f t="shared" si="16"/>
        <v>6.7488412366933231E-2</v>
      </c>
      <c r="AC6" s="82">
        <f t="shared" si="17"/>
        <v>0.17458136363170254</v>
      </c>
      <c r="AD6" s="82">
        <f t="shared" si="18"/>
        <v>4.1638907395069952E-2</v>
      </c>
      <c r="AE6" s="82">
        <f t="shared" si="19"/>
        <v>3.3356337704163797E-2</v>
      </c>
      <c r="AF6" s="82">
        <f t="shared" si="20"/>
        <v>6.8015497201894107E-2</v>
      </c>
      <c r="AG6" s="19" t="s">
        <v>34</v>
      </c>
      <c r="AH6" s="27" t="s">
        <v>36</v>
      </c>
    </row>
    <row r="7" spans="1:34" x14ac:dyDescent="0.35">
      <c r="A7" s="24" t="s">
        <v>94</v>
      </c>
      <c r="B7" s="88" t="s">
        <v>115</v>
      </c>
      <c r="C7" s="94" t="s">
        <v>204</v>
      </c>
      <c r="D7" s="19">
        <v>3</v>
      </c>
      <c r="E7" s="16">
        <v>1</v>
      </c>
      <c r="G7" s="41" t="s">
        <v>73</v>
      </c>
      <c r="H7" s="41" t="s">
        <v>66</v>
      </c>
      <c r="I7" s="19">
        <v>200</v>
      </c>
      <c r="J7" s="16">
        <f t="shared" si="21"/>
        <v>10</v>
      </c>
      <c r="K7" s="15"/>
      <c r="L7" s="74">
        <v>19</v>
      </c>
      <c r="M7" s="77">
        <v>700</v>
      </c>
      <c r="N7" s="77">
        <v>9.1999999999999993</v>
      </c>
      <c r="O7" s="77">
        <v>70</v>
      </c>
      <c r="P7" s="77">
        <v>1.5</v>
      </c>
      <c r="Q7" s="77">
        <v>4.3</v>
      </c>
      <c r="R7" s="76">
        <v>4.7</v>
      </c>
      <c r="S7" s="68">
        <f t="shared" si="7"/>
        <v>0.19</v>
      </c>
      <c r="T7" s="15">
        <f t="shared" si="8"/>
        <v>70</v>
      </c>
      <c r="U7" s="15">
        <f t="shared" si="9"/>
        <v>0.92</v>
      </c>
      <c r="V7" s="15">
        <f t="shared" si="10"/>
        <v>7</v>
      </c>
      <c r="W7" s="15">
        <f t="shared" si="11"/>
        <v>0.15</v>
      </c>
      <c r="X7" s="15">
        <f t="shared" si="12"/>
        <v>0.43</v>
      </c>
      <c r="Y7" s="16">
        <f t="shared" si="13"/>
        <v>0.47</v>
      </c>
      <c r="Z7" s="81">
        <f t="shared" si="14"/>
        <v>4.1447612399380447E-2</v>
      </c>
      <c r="AA7" s="82">
        <f t="shared" si="15"/>
        <v>5.3376884804523544E-2</v>
      </c>
      <c r="AB7" s="82">
        <f t="shared" si="16"/>
        <v>1.5619959591843665E-2</v>
      </c>
      <c r="AC7" s="82">
        <f t="shared" si="17"/>
        <v>7.1780883725222788E-2</v>
      </c>
      <c r="AD7" s="82">
        <f t="shared" si="18"/>
        <v>9.9933377748167868E-3</v>
      </c>
      <c r="AE7" s="82">
        <f t="shared" si="19"/>
        <v>1.9783758914193702E-2</v>
      </c>
      <c r="AF7" s="82">
        <f t="shared" si="20"/>
        <v>1.618596642272923E-2</v>
      </c>
      <c r="AG7" s="19" t="s">
        <v>34</v>
      </c>
      <c r="AH7" s="27" t="s">
        <v>96</v>
      </c>
    </row>
    <row r="8" spans="1:34" x14ac:dyDescent="0.35">
      <c r="A8" s="24" t="s">
        <v>46</v>
      </c>
      <c r="B8" s="67" t="s">
        <v>103</v>
      </c>
      <c r="C8" s="94" t="s">
        <v>204</v>
      </c>
      <c r="D8" s="90">
        <v>1</v>
      </c>
      <c r="E8" s="16">
        <v>1</v>
      </c>
      <c r="G8" s="41" t="s">
        <v>72</v>
      </c>
      <c r="H8" s="41" t="s">
        <v>66</v>
      </c>
      <c r="I8" s="19">
        <v>300</v>
      </c>
      <c r="J8" s="16">
        <f t="shared" si="21"/>
        <v>15</v>
      </c>
      <c r="K8" s="15"/>
      <c r="L8" s="74">
        <v>11</v>
      </c>
      <c r="M8" s="75">
        <v>592</v>
      </c>
      <c r="N8" s="75">
        <v>31.6</v>
      </c>
      <c r="O8" s="75">
        <v>48.8</v>
      </c>
      <c r="P8" s="75">
        <v>3.2</v>
      </c>
      <c r="Q8" s="75">
        <v>1.5</v>
      </c>
      <c r="R8" s="76">
        <v>4</v>
      </c>
      <c r="S8" s="68">
        <f t="shared" si="7"/>
        <v>0.16500000000000001</v>
      </c>
      <c r="T8" s="15">
        <f t="shared" si="8"/>
        <v>88.8</v>
      </c>
      <c r="U8" s="15">
        <f t="shared" si="9"/>
        <v>4.74</v>
      </c>
      <c r="V8" s="15">
        <f t="shared" si="10"/>
        <v>7.32</v>
      </c>
      <c r="W8" s="15">
        <f t="shared" si="11"/>
        <v>0.48</v>
      </c>
      <c r="X8" s="15">
        <f t="shared" si="12"/>
        <v>0.22500000000000001</v>
      </c>
      <c r="Y8" s="16">
        <f t="shared" si="13"/>
        <v>0.6</v>
      </c>
      <c r="Z8" s="81">
        <f t="shared" si="14"/>
        <v>3.5993979188935654E-2</v>
      </c>
      <c r="AA8" s="82">
        <f t="shared" si="15"/>
        <v>6.7712391009167011E-2</v>
      </c>
      <c r="AB8" s="82">
        <f t="shared" si="16"/>
        <v>8.0476748331890183E-2</v>
      </c>
      <c r="AC8" s="82">
        <f t="shared" si="17"/>
        <v>7.5062295552661543E-2</v>
      </c>
      <c r="AD8" s="82">
        <f t="shared" si="18"/>
        <v>3.1978680879413718E-2</v>
      </c>
      <c r="AE8" s="82">
        <f t="shared" si="19"/>
        <v>1.0351966873706006E-2</v>
      </c>
      <c r="AF8" s="82">
        <f t="shared" si="20"/>
        <v>2.0662935858803272E-2</v>
      </c>
      <c r="AG8" s="19" t="s">
        <v>34</v>
      </c>
      <c r="AH8" s="27" t="s">
        <v>30</v>
      </c>
    </row>
    <row r="9" spans="1:34" x14ac:dyDescent="0.35">
      <c r="A9" s="24" t="s">
        <v>158</v>
      </c>
      <c r="B9" s="91" t="s">
        <v>105</v>
      </c>
      <c r="C9" s="92" t="s">
        <v>136</v>
      </c>
      <c r="D9" s="19">
        <v>3</v>
      </c>
      <c r="E9" s="16">
        <v>2</v>
      </c>
      <c r="F9" t="s">
        <v>125</v>
      </c>
      <c r="G9" s="41" t="s">
        <v>73</v>
      </c>
      <c r="H9" s="41" t="s">
        <v>66</v>
      </c>
      <c r="I9" s="19">
        <v>3000</v>
      </c>
      <c r="J9" s="16">
        <f t="shared" si="21"/>
        <v>150</v>
      </c>
      <c r="K9" s="45"/>
      <c r="L9" s="74">
        <v>1.5</v>
      </c>
      <c r="M9" s="75">
        <v>43</v>
      </c>
      <c r="N9" s="75">
        <v>4.5</v>
      </c>
      <c r="O9" s="75">
        <v>2.5</v>
      </c>
      <c r="P9" s="75">
        <v>0</v>
      </c>
      <c r="Q9" s="75">
        <v>0.4</v>
      </c>
      <c r="R9" s="76">
        <v>0.3</v>
      </c>
      <c r="S9" s="68">
        <f t="shared" si="7"/>
        <v>0.22500000000000001</v>
      </c>
      <c r="T9" s="15">
        <f t="shared" si="8"/>
        <v>64.5</v>
      </c>
      <c r="U9" s="15">
        <f t="shared" si="9"/>
        <v>6.75</v>
      </c>
      <c r="V9" s="15">
        <f t="shared" si="10"/>
        <v>3.75</v>
      </c>
      <c r="W9" s="15">
        <f t="shared" si="11"/>
        <v>0</v>
      </c>
      <c r="X9" s="15">
        <f t="shared" si="12"/>
        <v>0.6</v>
      </c>
      <c r="Y9" s="16">
        <f t="shared" si="13"/>
        <v>0.45</v>
      </c>
      <c r="Z9" s="81">
        <f t="shared" si="14"/>
        <v>4.9082698894003164E-2</v>
      </c>
      <c r="AA9" s="82">
        <f t="shared" si="15"/>
        <v>4.9182986712739546E-2</v>
      </c>
      <c r="AB9" s="82">
        <f t="shared" si="16"/>
        <v>0.11460296439667905</v>
      </c>
      <c r="AC9" s="82">
        <f t="shared" si="17"/>
        <v>3.8454044852797922E-2</v>
      </c>
      <c r="AD9" s="82">
        <f t="shared" si="18"/>
        <v>0</v>
      </c>
      <c r="AE9" s="82">
        <f t="shared" si="19"/>
        <v>2.7605244996549348E-2</v>
      </c>
      <c r="AF9" s="82">
        <f t="shared" si="20"/>
        <v>1.5497201894102456E-2</v>
      </c>
      <c r="AG9" s="19" t="s">
        <v>97</v>
      </c>
      <c r="AH9" s="27" t="s">
        <v>99</v>
      </c>
    </row>
    <row r="10" spans="1:34" x14ac:dyDescent="0.35">
      <c r="A10" s="24" t="s">
        <v>90</v>
      </c>
      <c r="B10" s="96" t="s">
        <v>104</v>
      </c>
      <c r="C10" s="92" t="s">
        <v>136</v>
      </c>
      <c r="D10" s="19">
        <v>3</v>
      </c>
      <c r="E10" s="16">
        <v>1</v>
      </c>
      <c r="G10" s="41" t="s">
        <v>72</v>
      </c>
      <c r="H10" s="41" t="s">
        <v>117</v>
      </c>
      <c r="I10" s="19">
        <v>15</v>
      </c>
      <c r="J10" s="16">
        <f t="shared" si="21"/>
        <v>0.75</v>
      </c>
      <c r="K10" s="15"/>
      <c r="L10" s="74">
        <v>199</v>
      </c>
      <c r="M10" s="77">
        <v>0</v>
      </c>
      <c r="N10" s="77">
        <v>0</v>
      </c>
      <c r="O10" s="77">
        <v>0</v>
      </c>
      <c r="P10" s="77">
        <v>0</v>
      </c>
      <c r="Q10" s="77">
        <v>0</v>
      </c>
      <c r="R10" s="76">
        <v>0</v>
      </c>
      <c r="S10" s="68">
        <f t="shared" si="7"/>
        <v>0.14924999999999999</v>
      </c>
      <c r="T10" s="15">
        <f t="shared" si="8"/>
        <v>0</v>
      </c>
      <c r="U10" s="15">
        <f t="shared" si="9"/>
        <v>0</v>
      </c>
      <c r="V10" s="15">
        <f t="shared" si="10"/>
        <v>0</v>
      </c>
      <c r="W10" s="15">
        <f t="shared" si="11"/>
        <v>0</v>
      </c>
      <c r="X10" s="15">
        <f t="shared" si="12"/>
        <v>0</v>
      </c>
      <c r="Y10" s="16">
        <f t="shared" si="13"/>
        <v>0</v>
      </c>
      <c r="Z10" s="81">
        <f t="shared" si="14"/>
        <v>3.2558190266355432E-2</v>
      </c>
      <c r="AA10" s="82">
        <f t="shared" si="15"/>
        <v>0</v>
      </c>
      <c r="AB10" s="82">
        <f t="shared" si="16"/>
        <v>0</v>
      </c>
      <c r="AC10" s="82">
        <f t="shared" si="17"/>
        <v>0</v>
      </c>
      <c r="AD10" s="82">
        <f t="shared" si="18"/>
        <v>0</v>
      </c>
      <c r="AE10" s="82">
        <f t="shared" si="19"/>
        <v>0</v>
      </c>
      <c r="AF10" s="82">
        <f t="shared" si="20"/>
        <v>0</v>
      </c>
      <c r="AG10" s="19" t="s">
        <v>25</v>
      </c>
      <c r="AH10" s="27" t="s">
        <v>89</v>
      </c>
    </row>
    <row r="11" spans="1:34" x14ac:dyDescent="0.35">
      <c r="A11" s="168" t="s">
        <v>175</v>
      </c>
      <c r="B11" s="67" t="s">
        <v>103</v>
      </c>
      <c r="C11" s="94" t="s">
        <v>171</v>
      </c>
      <c r="D11" s="19">
        <v>3</v>
      </c>
      <c r="E11" s="16">
        <v>2</v>
      </c>
      <c r="F11" s="45" t="s">
        <v>176</v>
      </c>
      <c r="G11" s="41" t="s">
        <v>73</v>
      </c>
      <c r="H11" s="41" t="s">
        <v>66</v>
      </c>
      <c r="I11" s="19">
        <v>600</v>
      </c>
      <c r="J11" s="16">
        <f t="shared" si="21"/>
        <v>30</v>
      </c>
      <c r="K11" s="15"/>
      <c r="L11" s="74">
        <v>6</v>
      </c>
      <c r="M11" s="77">
        <v>670</v>
      </c>
      <c r="N11" s="77">
        <v>6.88</v>
      </c>
      <c r="O11" s="77">
        <v>64.53</v>
      </c>
      <c r="P11" s="77">
        <v>0</v>
      </c>
      <c r="Q11" s="77">
        <v>7.35</v>
      </c>
      <c r="R11" s="76">
        <v>16.3</v>
      </c>
      <c r="S11" s="68">
        <f t="shared" si="7"/>
        <v>0.18</v>
      </c>
      <c r="T11" s="15">
        <f t="shared" si="8"/>
        <v>201</v>
      </c>
      <c r="U11" s="15">
        <f t="shared" si="9"/>
        <v>2.0640000000000001</v>
      </c>
      <c r="V11" s="15">
        <f t="shared" si="10"/>
        <v>19.359000000000002</v>
      </c>
      <c r="W11" s="15">
        <f t="shared" si="11"/>
        <v>0</v>
      </c>
      <c r="X11" s="15">
        <f t="shared" si="12"/>
        <v>2.2050000000000001</v>
      </c>
      <c r="Y11" s="16">
        <f t="shared" si="13"/>
        <v>4.8899999999999997</v>
      </c>
      <c r="Z11" s="81">
        <f t="shared" si="14"/>
        <v>3.926615911520253E-2</v>
      </c>
      <c r="AA11" s="82">
        <f t="shared" si="15"/>
        <v>0.15326791208156046</v>
      </c>
      <c r="AB11" s="82">
        <f t="shared" si="16"/>
        <v>3.5043039779962308E-2</v>
      </c>
      <c r="AC11" s="82">
        <f t="shared" si="17"/>
        <v>0.19851516114808401</v>
      </c>
      <c r="AD11" s="82">
        <f t="shared" si="18"/>
        <v>0</v>
      </c>
      <c r="AE11" s="82">
        <f t="shared" si="19"/>
        <v>0.10144927536231886</v>
      </c>
      <c r="AF11" s="82">
        <f t="shared" si="20"/>
        <v>0.16840292724924666</v>
      </c>
      <c r="AG11" s="19" t="s">
        <v>34</v>
      </c>
      <c r="AH11" s="27" t="s">
        <v>177</v>
      </c>
    </row>
    <row r="12" spans="1:34" x14ac:dyDescent="0.35">
      <c r="A12" s="24" t="s">
        <v>12</v>
      </c>
      <c r="B12" s="67" t="s">
        <v>103</v>
      </c>
      <c r="C12" s="92" t="s">
        <v>171</v>
      </c>
      <c r="D12" s="19">
        <v>2</v>
      </c>
      <c r="E12" s="16">
        <v>1</v>
      </c>
      <c r="G12" s="41" t="s">
        <v>72</v>
      </c>
      <c r="H12" s="41" t="s">
        <v>108</v>
      </c>
      <c r="I12" s="19">
        <v>400</v>
      </c>
      <c r="J12" s="16">
        <f t="shared" si="21"/>
        <v>20</v>
      </c>
      <c r="K12" s="15"/>
      <c r="L12" s="74">
        <v>6.4</v>
      </c>
      <c r="M12" s="75">
        <v>442</v>
      </c>
      <c r="N12" s="75">
        <v>16.5</v>
      </c>
      <c r="O12" s="75">
        <v>30.7</v>
      </c>
      <c r="P12" s="75">
        <v>7.7</v>
      </c>
      <c r="Q12" s="75">
        <v>0</v>
      </c>
      <c r="R12" s="76">
        <v>34.4</v>
      </c>
      <c r="S12" s="68">
        <f t="shared" si="7"/>
        <v>0.128</v>
      </c>
      <c r="T12" s="15">
        <f t="shared" si="8"/>
        <v>88.4</v>
      </c>
      <c r="U12" s="15">
        <f t="shared" si="9"/>
        <v>3.3</v>
      </c>
      <c r="V12" s="15">
        <f t="shared" si="10"/>
        <v>6.14</v>
      </c>
      <c r="W12" s="15">
        <f t="shared" si="11"/>
        <v>1.54</v>
      </c>
      <c r="X12" s="15">
        <f t="shared" si="12"/>
        <v>0</v>
      </c>
      <c r="Y12" s="16">
        <f t="shared" si="13"/>
        <v>6.88</v>
      </c>
      <c r="Z12" s="81">
        <f t="shared" si="14"/>
        <v>2.7922602037477356E-2</v>
      </c>
      <c r="AA12" s="82">
        <f t="shared" si="15"/>
        <v>6.7407380238855452E-2</v>
      </c>
      <c r="AB12" s="82">
        <f t="shared" si="16"/>
        <v>5.6028115927265316E-2</v>
      </c>
      <c r="AC12" s="82">
        <f t="shared" si="17"/>
        <v>6.2962089438981128E-2</v>
      </c>
      <c r="AD12" s="82">
        <f t="shared" si="18"/>
        <v>0.10259826782145236</v>
      </c>
      <c r="AE12" s="82">
        <f t="shared" si="19"/>
        <v>0</v>
      </c>
      <c r="AF12" s="82">
        <f t="shared" si="20"/>
        <v>0.23693499784761085</v>
      </c>
      <c r="AG12" s="19" t="s">
        <v>34</v>
      </c>
      <c r="AH12" s="27" t="s">
        <v>28</v>
      </c>
    </row>
    <row r="13" spans="1:34" x14ac:dyDescent="0.35">
      <c r="A13" s="168" t="s">
        <v>181</v>
      </c>
      <c r="B13" s="67" t="s">
        <v>103</v>
      </c>
      <c r="C13" s="92" t="s">
        <v>136</v>
      </c>
      <c r="D13" s="19">
        <v>3</v>
      </c>
      <c r="E13" s="16">
        <v>2</v>
      </c>
      <c r="G13" s="41" t="s">
        <v>72</v>
      </c>
      <c r="H13" s="41" t="s">
        <v>66</v>
      </c>
      <c r="I13" s="19">
        <v>200</v>
      </c>
      <c r="J13" s="16">
        <f t="shared" si="21"/>
        <v>10</v>
      </c>
      <c r="K13" s="15"/>
      <c r="L13" s="74">
        <v>20</v>
      </c>
      <c r="M13" s="75">
        <v>601</v>
      </c>
      <c r="N13" s="75">
        <v>11.7</v>
      </c>
      <c r="O13" s="75">
        <v>54.5</v>
      </c>
      <c r="P13" s="75">
        <v>5.2</v>
      </c>
      <c r="Q13" s="75">
        <v>0.3</v>
      </c>
      <c r="R13" s="76">
        <v>18.5</v>
      </c>
      <c r="S13" s="68">
        <f t="shared" si="7"/>
        <v>0.2</v>
      </c>
      <c r="T13" s="15">
        <f t="shared" si="8"/>
        <v>60.1</v>
      </c>
      <c r="U13" s="15">
        <f t="shared" si="9"/>
        <v>1.17</v>
      </c>
      <c r="V13" s="15">
        <f t="shared" si="10"/>
        <v>5.45</v>
      </c>
      <c r="W13" s="15">
        <f t="shared" si="11"/>
        <v>0.52</v>
      </c>
      <c r="X13" s="15">
        <f t="shared" si="12"/>
        <v>0.03</v>
      </c>
      <c r="Y13" s="16">
        <f t="shared" si="13"/>
        <v>1.85</v>
      </c>
      <c r="Z13" s="81">
        <f t="shared" si="14"/>
        <v>4.3629065683558371E-2</v>
      </c>
      <c r="AA13" s="82">
        <f t="shared" si="15"/>
        <v>4.5827868239312355E-2</v>
      </c>
      <c r="AB13" s="82">
        <f t="shared" si="16"/>
        <v>1.9864513828757702E-2</v>
      </c>
      <c r="AC13" s="82">
        <f t="shared" si="17"/>
        <v>5.5886545186066311E-2</v>
      </c>
      <c r="AD13" s="82">
        <f t="shared" si="18"/>
        <v>3.4643570952698197E-2</v>
      </c>
      <c r="AE13" s="82">
        <f t="shared" si="19"/>
        <v>1.3802622498274675E-3</v>
      </c>
      <c r="AF13" s="82">
        <f t="shared" si="20"/>
        <v>6.3710718897976762E-2</v>
      </c>
      <c r="AG13" s="19" t="s">
        <v>34</v>
      </c>
      <c r="AH13" s="27" t="s">
        <v>182</v>
      </c>
    </row>
    <row r="14" spans="1:34" x14ac:dyDescent="0.35">
      <c r="A14" s="24" t="s">
        <v>87</v>
      </c>
      <c r="B14" s="96" t="s">
        <v>104</v>
      </c>
      <c r="C14" s="95" t="s">
        <v>127</v>
      </c>
      <c r="D14" s="19">
        <v>2</v>
      </c>
      <c r="E14" s="16">
        <v>1</v>
      </c>
      <c r="F14" t="s">
        <v>120</v>
      </c>
      <c r="G14" s="41" t="s">
        <v>73</v>
      </c>
      <c r="H14" s="41" t="s">
        <v>117</v>
      </c>
      <c r="I14" s="19">
        <v>15</v>
      </c>
      <c r="J14" s="16">
        <f t="shared" si="21"/>
        <v>0.75</v>
      </c>
      <c r="K14" s="15"/>
      <c r="L14" s="74">
        <v>169</v>
      </c>
      <c r="M14" s="77">
        <v>0</v>
      </c>
      <c r="N14" s="77">
        <v>0</v>
      </c>
      <c r="O14" s="77">
        <v>0</v>
      </c>
      <c r="P14" s="77">
        <v>0</v>
      </c>
      <c r="Q14" s="77">
        <v>0</v>
      </c>
      <c r="R14" s="76">
        <v>0</v>
      </c>
      <c r="S14" s="68">
        <f t="shared" si="7"/>
        <v>0.12675</v>
      </c>
      <c r="T14" s="15">
        <f t="shared" si="8"/>
        <v>0</v>
      </c>
      <c r="U14" s="15">
        <f t="shared" si="9"/>
        <v>0</v>
      </c>
      <c r="V14" s="15">
        <f t="shared" si="10"/>
        <v>0</v>
      </c>
      <c r="W14" s="15">
        <f t="shared" si="11"/>
        <v>0</v>
      </c>
      <c r="X14" s="15">
        <f t="shared" si="12"/>
        <v>0</v>
      </c>
      <c r="Y14" s="16">
        <f t="shared" si="13"/>
        <v>0</v>
      </c>
      <c r="Z14" s="81">
        <f t="shared" si="14"/>
        <v>2.7649920376955114E-2</v>
      </c>
      <c r="AA14" s="82">
        <f t="shared" si="15"/>
        <v>0</v>
      </c>
      <c r="AB14" s="82">
        <f t="shared" si="16"/>
        <v>0</v>
      </c>
      <c r="AC14" s="82">
        <f t="shared" si="17"/>
        <v>0</v>
      </c>
      <c r="AD14" s="82">
        <f t="shared" si="18"/>
        <v>0</v>
      </c>
      <c r="AE14" s="82">
        <f t="shared" si="19"/>
        <v>0</v>
      </c>
      <c r="AF14" s="82">
        <f t="shared" si="20"/>
        <v>0</v>
      </c>
      <c r="AG14" s="19" t="s">
        <v>25</v>
      </c>
      <c r="AH14" s="27" t="s">
        <v>88</v>
      </c>
    </row>
    <row r="15" spans="1:34" x14ac:dyDescent="0.35">
      <c r="A15" s="168" t="s">
        <v>209</v>
      </c>
      <c r="B15" s="96" t="s">
        <v>104</v>
      </c>
      <c r="C15" s="95" t="s">
        <v>171</v>
      </c>
      <c r="D15" s="19">
        <v>1</v>
      </c>
      <c r="E15" s="16">
        <v>3</v>
      </c>
      <c r="G15" s="41" t="s">
        <v>73</v>
      </c>
      <c r="H15" s="41" t="s">
        <v>66</v>
      </c>
      <c r="I15" s="19">
        <v>10</v>
      </c>
      <c r="J15" s="16">
        <f t="shared" si="21"/>
        <v>0.5</v>
      </c>
      <c r="K15" s="15"/>
      <c r="L15" s="74">
        <v>110</v>
      </c>
      <c r="M15" s="77">
        <v>350</v>
      </c>
      <c r="N15" s="77">
        <v>0</v>
      </c>
      <c r="O15" s="77">
        <v>0</v>
      </c>
      <c r="P15" s="77">
        <v>50</v>
      </c>
      <c r="Q15" s="77">
        <v>0</v>
      </c>
      <c r="R15" s="76">
        <v>0</v>
      </c>
      <c r="S15" s="68">
        <f t="shared" si="7"/>
        <v>5.5E-2</v>
      </c>
      <c r="T15" s="15">
        <f t="shared" si="8"/>
        <v>1.75</v>
      </c>
      <c r="U15" s="15">
        <f t="shared" si="9"/>
        <v>0</v>
      </c>
      <c r="V15" s="15">
        <f t="shared" si="10"/>
        <v>0</v>
      </c>
      <c r="W15" s="15">
        <f t="shared" si="11"/>
        <v>0.25</v>
      </c>
      <c r="X15" s="15">
        <f t="shared" si="12"/>
        <v>0</v>
      </c>
      <c r="Y15" s="16">
        <f t="shared" si="13"/>
        <v>0</v>
      </c>
      <c r="Z15" s="81">
        <f t="shared" si="14"/>
        <v>1.1997993062978551E-2</v>
      </c>
      <c r="AA15" s="82">
        <f t="shared" si="15"/>
        <v>1.3344221201130886E-3</v>
      </c>
      <c r="AB15" s="82">
        <f t="shared" si="16"/>
        <v>0</v>
      </c>
      <c r="AC15" s="82">
        <f t="shared" si="17"/>
        <v>0</v>
      </c>
      <c r="AD15" s="82">
        <f t="shared" si="18"/>
        <v>1.6655562958027979E-2</v>
      </c>
      <c r="AE15" s="82">
        <f t="shared" si="19"/>
        <v>0</v>
      </c>
      <c r="AF15" s="82">
        <f t="shared" si="20"/>
        <v>0</v>
      </c>
      <c r="AG15" s="19" t="s">
        <v>31</v>
      </c>
      <c r="AH15" s="27" t="s">
        <v>210</v>
      </c>
    </row>
    <row r="16" spans="1:34" x14ac:dyDescent="0.35">
      <c r="A16" s="167" t="s">
        <v>85</v>
      </c>
      <c r="B16" s="96" t="s">
        <v>104</v>
      </c>
      <c r="C16" s="95" t="s">
        <v>127</v>
      </c>
      <c r="D16" s="19">
        <v>2</v>
      </c>
      <c r="E16" s="16">
        <v>1</v>
      </c>
      <c r="F16" t="s">
        <v>121</v>
      </c>
      <c r="G16" s="41" t="s">
        <v>73</v>
      </c>
      <c r="H16" s="41" t="s">
        <v>117</v>
      </c>
      <c r="I16" s="19">
        <v>10</v>
      </c>
      <c r="J16" s="16">
        <f t="shared" si="21"/>
        <v>0.5</v>
      </c>
      <c r="K16" s="15"/>
      <c r="L16" s="74">
        <v>249</v>
      </c>
      <c r="M16" s="77">
        <v>0</v>
      </c>
      <c r="N16" s="77">
        <v>0</v>
      </c>
      <c r="O16" s="77">
        <v>0</v>
      </c>
      <c r="P16" s="77">
        <v>0</v>
      </c>
      <c r="Q16" s="77">
        <v>0</v>
      </c>
      <c r="R16" s="76">
        <v>0</v>
      </c>
      <c r="S16" s="68">
        <f t="shared" si="7"/>
        <v>0.1245</v>
      </c>
      <c r="T16" s="15">
        <f t="shared" si="8"/>
        <v>0</v>
      </c>
      <c r="U16" s="15">
        <f t="shared" si="9"/>
        <v>0</v>
      </c>
      <c r="V16" s="15">
        <f t="shared" si="10"/>
        <v>0</v>
      </c>
      <c r="W16" s="15">
        <f t="shared" si="11"/>
        <v>0</v>
      </c>
      <c r="X16" s="15">
        <f t="shared" si="12"/>
        <v>0</v>
      </c>
      <c r="Y16" s="16">
        <f t="shared" si="13"/>
        <v>0</v>
      </c>
      <c r="Z16" s="81">
        <f t="shared" si="14"/>
        <v>2.7159093388015084E-2</v>
      </c>
      <c r="AA16" s="82">
        <f t="shared" si="15"/>
        <v>0</v>
      </c>
      <c r="AB16" s="82">
        <f t="shared" si="16"/>
        <v>0</v>
      </c>
      <c r="AC16" s="82">
        <f t="shared" si="17"/>
        <v>0</v>
      </c>
      <c r="AD16" s="82">
        <f t="shared" si="18"/>
        <v>0</v>
      </c>
      <c r="AE16" s="82">
        <f t="shared" si="19"/>
        <v>0</v>
      </c>
      <c r="AF16" s="82">
        <f t="shared" si="20"/>
        <v>0</v>
      </c>
      <c r="AG16" s="19" t="s">
        <v>25</v>
      </c>
      <c r="AH16" s="27" t="s">
        <v>86</v>
      </c>
    </row>
    <row r="17" spans="1:35" x14ac:dyDescent="0.35">
      <c r="A17" s="24" t="s">
        <v>15</v>
      </c>
      <c r="B17" s="67" t="s">
        <v>103</v>
      </c>
      <c r="C17" s="92" t="s">
        <v>136</v>
      </c>
      <c r="D17" s="19">
        <v>3</v>
      </c>
      <c r="E17" s="16">
        <v>1</v>
      </c>
      <c r="G17" s="41" t="s">
        <v>72</v>
      </c>
      <c r="H17" s="41" t="s">
        <v>66</v>
      </c>
      <c r="I17" s="19">
        <v>40</v>
      </c>
      <c r="J17" s="16">
        <f t="shared" si="21"/>
        <v>2</v>
      </c>
      <c r="K17" s="15"/>
      <c r="L17" s="74">
        <v>62</v>
      </c>
      <c r="M17" s="75">
        <v>851</v>
      </c>
      <c r="N17" s="75">
        <v>0</v>
      </c>
      <c r="O17" s="75">
        <v>91</v>
      </c>
      <c r="P17" s="75">
        <v>4</v>
      </c>
      <c r="Q17" s="75">
        <v>4</v>
      </c>
      <c r="R17" s="76">
        <v>0</v>
      </c>
      <c r="S17" s="68">
        <f t="shared" si="7"/>
        <v>0.124</v>
      </c>
      <c r="T17" s="15">
        <f t="shared" si="8"/>
        <v>17.02</v>
      </c>
      <c r="U17" s="15">
        <f t="shared" si="9"/>
        <v>0</v>
      </c>
      <c r="V17" s="15">
        <f t="shared" si="10"/>
        <v>1.82</v>
      </c>
      <c r="W17" s="15">
        <f t="shared" si="11"/>
        <v>0.08</v>
      </c>
      <c r="X17" s="15">
        <f t="shared" si="12"/>
        <v>0.08</v>
      </c>
      <c r="Y17" s="16">
        <f t="shared" si="13"/>
        <v>0</v>
      </c>
      <c r="Z17" s="81">
        <f t="shared" si="14"/>
        <v>2.7050020723806186E-2</v>
      </c>
      <c r="AA17" s="82">
        <f t="shared" si="15"/>
        <v>1.2978208276757009E-2</v>
      </c>
      <c r="AB17" s="82">
        <f t="shared" si="16"/>
        <v>0</v>
      </c>
      <c r="AC17" s="82">
        <f t="shared" si="17"/>
        <v>1.8663029768557923E-2</v>
      </c>
      <c r="AD17" s="82">
        <f t="shared" si="18"/>
        <v>5.3297801465689533E-3</v>
      </c>
      <c r="AE17" s="82">
        <f t="shared" si="19"/>
        <v>3.6806993328732467E-3</v>
      </c>
      <c r="AF17" s="82">
        <f t="shared" si="20"/>
        <v>0</v>
      </c>
      <c r="AG17" s="19" t="s">
        <v>31</v>
      </c>
      <c r="AH17" s="27" t="s">
        <v>35</v>
      </c>
    </row>
    <row r="18" spans="1:35" x14ac:dyDescent="0.35">
      <c r="A18" s="24" t="s">
        <v>80</v>
      </c>
      <c r="B18" s="96" t="s">
        <v>104</v>
      </c>
      <c r="C18" s="95" t="s">
        <v>127</v>
      </c>
      <c r="D18" s="19">
        <v>2</v>
      </c>
      <c r="E18" s="16">
        <v>1</v>
      </c>
      <c r="F18" t="s">
        <v>122</v>
      </c>
      <c r="G18" s="41" t="s">
        <v>73</v>
      </c>
      <c r="H18" s="41" t="s">
        <v>117</v>
      </c>
      <c r="I18" s="19">
        <v>1</v>
      </c>
      <c r="J18" s="16">
        <f t="shared" si="21"/>
        <v>0.05</v>
      </c>
      <c r="K18" s="15"/>
      <c r="L18" s="74">
        <v>2390</v>
      </c>
      <c r="M18" s="75">
        <v>0</v>
      </c>
      <c r="N18" s="75">
        <v>0</v>
      </c>
      <c r="O18" s="75">
        <v>0</v>
      </c>
      <c r="P18" s="75">
        <v>0</v>
      </c>
      <c r="Q18" s="75">
        <v>0</v>
      </c>
      <c r="R18" s="76">
        <v>0</v>
      </c>
      <c r="S18" s="68">
        <f t="shared" si="7"/>
        <v>0.1195</v>
      </c>
      <c r="T18" s="15">
        <f t="shared" si="8"/>
        <v>0</v>
      </c>
      <c r="U18" s="15">
        <f t="shared" si="9"/>
        <v>0</v>
      </c>
      <c r="V18" s="15">
        <f t="shared" si="10"/>
        <v>0</v>
      </c>
      <c r="W18" s="15">
        <f t="shared" si="11"/>
        <v>0</v>
      </c>
      <c r="X18" s="15">
        <f t="shared" si="12"/>
        <v>0</v>
      </c>
      <c r="Y18" s="16">
        <f t="shared" si="13"/>
        <v>0</v>
      </c>
      <c r="Z18" s="81">
        <f t="shared" si="14"/>
        <v>2.6068366745926122E-2</v>
      </c>
      <c r="AA18" s="82">
        <f t="shared" si="15"/>
        <v>0</v>
      </c>
      <c r="AB18" s="82">
        <f t="shared" si="16"/>
        <v>0</v>
      </c>
      <c r="AC18" s="82">
        <f t="shared" si="17"/>
        <v>0</v>
      </c>
      <c r="AD18" s="82">
        <f t="shared" si="18"/>
        <v>0</v>
      </c>
      <c r="AE18" s="82">
        <f t="shared" si="19"/>
        <v>0</v>
      </c>
      <c r="AF18" s="82">
        <f t="shared" si="20"/>
        <v>0</v>
      </c>
      <c r="AG18" s="19" t="s">
        <v>25</v>
      </c>
      <c r="AH18" s="27" t="s">
        <v>79</v>
      </c>
    </row>
    <row r="19" spans="1:35" s="15" customFormat="1" x14ac:dyDescent="0.35">
      <c r="A19" s="24" t="s">
        <v>51</v>
      </c>
      <c r="B19" s="67" t="s">
        <v>103</v>
      </c>
      <c r="C19" s="94" t="s">
        <v>171</v>
      </c>
      <c r="D19" s="19">
        <v>2</v>
      </c>
      <c r="E19" s="16">
        <v>3</v>
      </c>
      <c r="F19"/>
      <c r="G19" s="41" t="s">
        <v>73</v>
      </c>
      <c r="H19" s="41" t="s">
        <v>66</v>
      </c>
      <c r="I19" s="19">
        <v>150</v>
      </c>
      <c r="J19" s="16">
        <f t="shared" si="21"/>
        <v>7.5</v>
      </c>
      <c r="L19" s="74">
        <v>14</v>
      </c>
      <c r="M19" s="75">
        <v>277</v>
      </c>
      <c r="N19" s="75">
        <v>1.8</v>
      </c>
      <c r="O19" s="75">
        <v>0.2</v>
      </c>
      <c r="P19" s="75">
        <v>9</v>
      </c>
      <c r="Q19" s="75">
        <v>66</v>
      </c>
      <c r="R19" s="76">
        <v>7</v>
      </c>
      <c r="S19" s="68">
        <f t="shared" si="7"/>
        <v>0.105</v>
      </c>
      <c r="T19" s="15">
        <f t="shared" si="8"/>
        <v>20.774999999999999</v>
      </c>
      <c r="U19" s="15">
        <f t="shared" si="9"/>
        <v>0.13500000000000001</v>
      </c>
      <c r="V19" s="15">
        <f t="shared" si="10"/>
        <v>1.4999999999999999E-2</v>
      </c>
      <c r="W19" s="15">
        <f t="shared" si="11"/>
        <v>0.67500000000000004</v>
      </c>
      <c r="X19" s="15">
        <f t="shared" si="12"/>
        <v>4.95</v>
      </c>
      <c r="Y19" s="16">
        <f t="shared" si="13"/>
        <v>0.52500000000000002</v>
      </c>
      <c r="Z19" s="81">
        <f t="shared" si="14"/>
        <v>2.2905259483868141E-2</v>
      </c>
      <c r="AA19" s="82">
        <f t="shared" si="15"/>
        <v>1.5841496883056808E-2</v>
      </c>
      <c r="AB19" s="82">
        <f t="shared" si="16"/>
        <v>2.2920592879335814E-3</v>
      </c>
      <c r="AC19" s="82">
        <f t="shared" si="17"/>
        <v>1.5381617941119167E-4</v>
      </c>
      <c r="AD19" s="82">
        <f t="shared" si="18"/>
        <v>4.4970019986675547E-2</v>
      </c>
      <c r="AE19" s="82">
        <f t="shared" si="19"/>
        <v>0.22774327122153215</v>
      </c>
      <c r="AF19" s="82">
        <f t="shared" si="20"/>
        <v>1.8080068876452866E-2</v>
      </c>
      <c r="AG19" s="19" t="s">
        <v>34</v>
      </c>
      <c r="AH19" s="49" t="s">
        <v>38</v>
      </c>
    </row>
    <row r="20" spans="1:35" s="15" customFormat="1" x14ac:dyDescent="0.35">
      <c r="A20" s="24" t="s">
        <v>47</v>
      </c>
      <c r="B20" s="96" t="s">
        <v>104</v>
      </c>
      <c r="C20" s="92" t="s">
        <v>136</v>
      </c>
      <c r="D20" s="19">
        <v>3</v>
      </c>
      <c r="E20" s="16">
        <v>1</v>
      </c>
      <c r="G20" s="41" t="s">
        <v>72</v>
      </c>
      <c r="H20" s="41" t="s">
        <v>117</v>
      </c>
      <c r="I20" s="19">
        <v>16</v>
      </c>
      <c r="J20" s="16">
        <f t="shared" si="21"/>
        <v>0.8</v>
      </c>
      <c r="L20" s="74">
        <v>129</v>
      </c>
      <c r="M20" s="75">
        <v>0</v>
      </c>
      <c r="N20" s="75">
        <v>0</v>
      </c>
      <c r="O20" s="75">
        <v>0</v>
      </c>
      <c r="P20" s="75">
        <v>0</v>
      </c>
      <c r="Q20" s="75">
        <v>0</v>
      </c>
      <c r="R20" s="76">
        <v>0</v>
      </c>
      <c r="S20" s="68">
        <f t="shared" si="7"/>
        <v>0.1032</v>
      </c>
      <c r="T20" s="15">
        <f t="shared" si="8"/>
        <v>0</v>
      </c>
      <c r="U20" s="15">
        <f t="shared" si="9"/>
        <v>0</v>
      </c>
      <c r="V20" s="15">
        <f t="shared" si="10"/>
        <v>0</v>
      </c>
      <c r="W20" s="15">
        <f t="shared" si="11"/>
        <v>0</v>
      </c>
      <c r="X20" s="15">
        <f t="shared" si="12"/>
        <v>0</v>
      </c>
      <c r="Y20" s="16">
        <f t="shared" si="13"/>
        <v>0</v>
      </c>
      <c r="Z20" s="81">
        <f t="shared" si="14"/>
        <v>2.2512597892716119E-2</v>
      </c>
      <c r="AA20" s="82">
        <f t="shared" si="15"/>
        <v>0</v>
      </c>
      <c r="AB20" s="82">
        <f t="shared" si="16"/>
        <v>0</v>
      </c>
      <c r="AC20" s="82">
        <f t="shared" si="17"/>
        <v>0</v>
      </c>
      <c r="AD20" s="82">
        <f t="shared" si="18"/>
        <v>0</v>
      </c>
      <c r="AE20" s="82">
        <f t="shared" si="19"/>
        <v>0</v>
      </c>
      <c r="AF20" s="82">
        <f t="shared" si="20"/>
        <v>0</v>
      </c>
      <c r="AG20" s="19" t="s">
        <v>25</v>
      </c>
      <c r="AH20" s="27" t="s">
        <v>113</v>
      </c>
    </row>
    <row r="21" spans="1:35" x14ac:dyDescent="0.35">
      <c r="A21" s="24" t="s">
        <v>19</v>
      </c>
      <c r="B21" s="67" t="s">
        <v>103</v>
      </c>
      <c r="C21" s="66" t="s">
        <v>130</v>
      </c>
      <c r="D21" s="19">
        <v>2</v>
      </c>
      <c r="E21" s="16">
        <v>1</v>
      </c>
      <c r="F21" t="s">
        <v>124</v>
      </c>
      <c r="G21" s="41" t="s">
        <v>73</v>
      </c>
      <c r="H21" s="41" t="s">
        <v>66</v>
      </c>
      <c r="I21" s="19">
        <v>60</v>
      </c>
      <c r="J21" s="16">
        <f t="shared" si="21"/>
        <v>3</v>
      </c>
      <c r="K21" s="15"/>
      <c r="L21" s="74">
        <v>44.8</v>
      </c>
      <c r="M21" s="75">
        <v>480</v>
      </c>
      <c r="N21" s="75">
        <v>100</v>
      </c>
      <c r="O21" s="75">
        <v>0</v>
      </c>
      <c r="P21" s="75">
        <v>0</v>
      </c>
      <c r="Q21" s="75">
        <v>0</v>
      </c>
      <c r="R21" s="76">
        <v>0</v>
      </c>
      <c r="S21" s="68">
        <f t="shared" si="7"/>
        <v>0.13439999999999996</v>
      </c>
      <c r="T21" s="15">
        <f t="shared" si="8"/>
        <v>14.4</v>
      </c>
      <c r="U21" s="15">
        <f t="shared" si="9"/>
        <v>3</v>
      </c>
      <c r="V21" s="15">
        <f t="shared" si="10"/>
        <v>0</v>
      </c>
      <c r="W21" s="15">
        <f t="shared" si="11"/>
        <v>0</v>
      </c>
      <c r="X21" s="15">
        <f t="shared" si="12"/>
        <v>0</v>
      </c>
      <c r="Y21" s="16">
        <f t="shared" si="13"/>
        <v>0</v>
      </c>
      <c r="Z21" s="81">
        <f t="shared" si="14"/>
        <v>2.9318732139351215E-2</v>
      </c>
      <c r="AA21" s="82">
        <f t="shared" si="15"/>
        <v>1.0980387731216271E-2</v>
      </c>
      <c r="AB21" s="82">
        <f t="shared" si="16"/>
        <v>5.0934650842968471E-2</v>
      </c>
      <c r="AC21" s="82">
        <f t="shared" si="17"/>
        <v>0</v>
      </c>
      <c r="AD21" s="82">
        <f t="shared" si="18"/>
        <v>0</v>
      </c>
      <c r="AE21" s="82">
        <f t="shared" si="19"/>
        <v>0</v>
      </c>
      <c r="AF21" s="82">
        <f t="shared" si="20"/>
        <v>0</v>
      </c>
      <c r="AG21" s="19" t="s">
        <v>114</v>
      </c>
      <c r="AH21" s="27" t="s">
        <v>39</v>
      </c>
    </row>
    <row r="22" spans="1:35" x14ac:dyDescent="0.35">
      <c r="A22" s="24" t="s">
        <v>44</v>
      </c>
      <c r="B22" s="67" t="s">
        <v>103</v>
      </c>
      <c r="C22" s="94" t="s">
        <v>160</v>
      </c>
      <c r="D22" s="19">
        <v>1</v>
      </c>
      <c r="E22" s="16">
        <v>3</v>
      </c>
      <c r="F22" t="s">
        <v>147</v>
      </c>
      <c r="G22" s="41" t="s">
        <v>73</v>
      </c>
      <c r="H22" s="41" t="s">
        <v>109</v>
      </c>
      <c r="I22" s="19">
        <v>200</v>
      </c>
      <c r="J22" s="16">
        <f t="shared" si="21"/>
        <v>10</v>
      </c>
      <c r="K22" s="15"/>
      <c r="L22" s="74">
        <v>4.9000000000000004</v>
      </c>
      <c r="M22" s="75">
        <v>365</v>
      </c>
      <c r="N22" s="75">
        <v>14</v>
      </c>
      <c r="O22" s="75">
        <v>6.9</v>
      </c>
      <c r="P22" s="75">
        <v>54.7</v>
      </c>
      <c r="Q22" s="75">
        <v>1.3</v>
      </c>
      <c r="R22" s="76">
        <v>10</v>
      </c>
      <c r="S22" s="68">
        <f t="shared" si="7"/>
        <v>4.9000000000000002E-2</v>
      </c>
      <c r="T22" s="15">
        <f t="shared" si="8"/>
        <v>36.5</v>
      </c>
      <c r="U22" s="15">
        <f t="shared" si="9"/>
        <v>1.4</v>
      </c>
      <c r="V22" s="15">
        <f t="shared" si="10"/>
        <v>0.69</v>
      </c>
      <c r="W22" s="15">
        <f t="shared" si="11"/>
        <v>5.47</v>
      </c>
      <c r="X22" s="15">
        <f t="shared" si="12"/>
        <v>0.13</v>
      </c>
      <c r="Y22" s="16">
        <f t="shared" si="13"/>
        <v>1</v>
      </c>
      <c r="Z22" s="81">
        <f t="shared" si="14"/>
        <v>1.06891210924718E-2</v>
      </c>
      <c r="AA22" s="82">
        <f t="shared" si="15"/>
        <v>2.7832232790930132E-2</v>
      </c>
      <c r="AB22" s="82">
        <f t="shared" si="16"/>
        <v>2.3769503726718617E-2</v>
      </c>
      <c r="AC22" s="82">
        <f t="shared" si="17"/>
        <v>7.0755442529148163E-3</v>
      </c>
      <c r="AD22" s="82">
        <f t="shared" si="18"/>
        <v>0.3644237175216522</v>
      </c>
      <c r="AE22" s="82">
        <f t="shared" si="19"/>
        <v>5.9811364159190255E-3</v>
      </c>
      <c r="AF22" s="82">
        <f t="shared" si="20"/>
        <v>3.4438226431338786E-2</v>
      </c>
      <c r="AG22" s="19" t="s">
        <v>34</v>
      </c>
      <c r="AH22" s="27" t="s">
        <v>27</v>
      </c>
    </row>
    <row r="23" spans="1:35" x14ac:dyDescent="0.35">
      <c r="A23" s="24" t="s">
        <v>91</v>
      </c>
      <c r="B23" s="88" t="s">
        <v>115</v>
      </c>
      <c r="C23" s="66" t="s">
        <v>129</v>
      </c>
      <c r="D23" s="19">
        <v>3</v>
      </c>
      <c r="E23" s="16">
        <v>1</v>
      </c>
      <c r="F23" s="45" t="s">
        <v>132</v>
      </c>
      <c r="G23" s="41" t="s">
        <v>73</v>
      </c>
      <c r="H23" s="41" t="s">
        <v>92</v>
      </c>
      <c r="I23" s="19">
        <v>50</v>
      </c>
      <c r="J23" s="16">
        <f t="shared" si="21"/>
        <v>2.5</v>
      </c>
      <c r="K23" s="15" t="s">
        <v>180</v>
      </c>
      <c r="L23" s="74">
        <v>17</v>
      </c>
      <c r="M23" s="75">
        <v>692</v>
      </c>
      <c r="N23" s="75">
        <v>15</v>
      </c>
      <c r="O23" s="75">
        <v>67</v>
      </c>
      <c r="P23" s="75">
        <v>3</v>
      </c>
      <c r="Q23" s="75">
        <v>2</v>
      </c>
      <c r="R23" s="76">
        <v>4.3</v>
      </c>
      <c r="S23" s="68">
        <f t="shared" si="7"/>
        <v>4.2500000000000003E-2</v>
      </c>
      <c r="T23" s="15">
        <f t="shared" si="8"/>
        <v>17.3</v>
      </c>
      <c r="U23" s="15">
        <f t="shared" si="9"/>
        <v>0.375</v>
      </c>
      <c r="V23" s="15">
        <f t="shared" si="10"/>
        <v>1.675</v>
      </c>
      <c r="W23" s="15">
        <f t="shared" si="11"/>
        <v>7.4999999999999997E-2</v>
      </c>
      <c r="X23" s="15">
        <f t="shared" si="12"/>
        <v>0.05</v>
      </c>
      <c r="Y23" s="16">
        <f t="shared" si="13"/>
        <v>0.1075</v>
      </c>
      <c r="Z23" s="81">
        <f t="shared" si="14"/>
        <v>9.2711764577561532E-3</v>
      </c>
      <c r="AA23" s="82">
        <f t="shared" si="15"/>
        <v>1.3191715815975105E-2</v>
      </c>
      <c r="AB23" s="82">
        <f t="shared" si="16"/>
        <v>6.3668313553710588E-3</v>
      </c>
      <c r="AC23" s="82">
        <f t="shared" si="17"/>
        <v>1.7176140034249738E-2</v>
      </c>
      <c r="AD23" s="82">
        <f t="shared" si="18"/>
        <v>4.9966688874083934E-3</v>
      </c>
      <c r="AE23" s="82">
        <f t="shared" si="19"/>
        <v>2.3004370830457792E-3</v>
      </c>
      <c r="AF23" s="82">
        <f t="shared" si="20"/>
        <v>3.7021093413689195E-3</v>
      </c>
      <c r="AG23" s="19" t="s">
        <v>34</v>
      </c>
      <c r="AH23" s="27" t="s">
        <v>93</v>
      </c>
    </row>
    <row r="24" spans="1:35" x14ac:dyDescent="0.35">
      <c r="A24" s="24" t="s">
        <v>50</v>
      </c>
      <c r="B24" s="96" t="s">
        <v>104</v>
      </c>
      <c r="C24" s="92" t="s">
        <v>136</v>
      </c>
      <c r="D24" s="19">
        <v>2</v>
      </c>
      <c r="E24" s="16">
        <v>3</v>
      </c>
      <c r="G24" s="41" t="s">
        <v>72</v>
      </c>
      <c r="H24" s="41" t="s">
        <v>66</v>
      </c>
      <c r="I24" s="19">
        <v>50</v>
      </c>
      <c r="J24" s="16">
        <f t="shared" si="21"/>
        <v>2.5</v>
      </c>
      <c r="K24" s="15"/>
      <c r="L24" s="74">
        <v>23.2</v>
      </c>
      <c r="M24" s="75">
        <v>316</v>
      </c>
      <c r="N24" s="75">
        <v>4</v>
      </c>
      <c r="O24" s="75">
        <v>3</v>
      </c>
      <c r="P24" s="75">
        <v>53.8</v>
      </c>
      <c r="Q24" s="75">
        <v>2.2000000000000002</v>
      </c>
      <c r="R24" s="76">
        <v>24.4</v>
      </c>
      <c r="S24" s="68">
        <f t="shared" si="7"/>
        <v>5.8000000000000003E-2</v>
      </c>
      <c r="T24" s="15">
        <f t="shared" si="8"/>
        <v>7.9</v>
      </c>
      <c r="U24" s="15">
        <f t="shared" si="9"/>
        <v>0.1</v>
      </c>
      <c r="V24" s="15">
        <f t="shared" si="10"/>
        <v>7.4999999999999997E-2</v>
      </c>
      <c r="W24" s="15">
        <f t="shared" si="11"/>
        <v>1.345</v>
      </c>
      <c r="X24" s="15">
        <f t="shared" si="12"/>
        <v>5.5E-2</v>
      </c>
      <c r="Y24" s="16">
        <f t="shared" si="13"/>
        <v>0.61</v>
      </c>
      <c r="Z24" s="81">
        <f t="shared" si="14"/>
        <v>1.2652429048231927E-2</v>
      </c>
      <c r="AA24" s="82">
        <f t="shared" si="15"/>
        <v>6.0239627136533715E-3</v>
      </c>
      <c r="AB24" s="82">
        <f t="shared" si="16"/>
        <v>1.6978216947656159E-3</v>
      </c>
      <c r="AC24" s="82">
        <f t="shared" si="17"/>
        <v>7.6908089705595838E-4</v>
      </c>
      <c r="AD24" s="82">
        <f t="shared" si="18"/>
        <v>8.9606928714190529E-2</v>
      </c>
      <c r="AE24" s="82">
        <f t="shared" si="19"/>
        <v>2.5304807913503571E-3</v>
      </c>
      <c r="AF24" s="82">
        <f t="shared" si="20"/>
        <v>2.100731812311666E-2</v>
      </c>
      <c r="AG24" s="19" t="s">
        <v>34</v>
      </c>
      <c r="AH24" s="65" t="s">
        <v>37</v>
      </c>
      <c r="AI24" s="47"/>
    </row>
    <row r="25" spans="1:35" x14ac:dyDescent="0.35">
      <c r="A25" s="24" t="s">
        <v>18</v>
      </c>
      <c r="B25" s="67" t="s">
        <v>103</v>
      </c>
      <c r="C25" s="92" t="s">
        <v>136</v>
      </c>
      <c r="D25" s="19">
        <v>1</v>
      </c>
      <c r="E25" s="16">
        <v>1</v>
      </c>
      <c r="F25" s="15" t="s">
        <v>118</v>
      </c>
      <c r="G25" s="41" t="s">
        <v>73</v>
      </c>
      <c r="H25" s="132" t="s">
        <v>183</v>
      </c>
      <c r="I25" s="19">
        <v>50</v>
      </c>
      <c r="J25" s="16">
        <f t="shared" si="21"/>
        <v>2.5</v>
      </c>
      <c r="K25" s="15"/>
      <c r="L25" s="74">
        <v>20</v>
      </c>
      <c r="M25" s="75">
        <v>216</v>
      </c>
      <c r="N25" s="75">
        <v>0</v>
      </c>
      <c r="O25" s="75">
        <v>0</v>
      </c>
      <c r="P25" s="75">
        <v>0</v>
      </c>
      <c r="Q25" s="75">
        <v>11</v>
      </c>
      <c r="R25" s="76">
        <v>86</v>
      </c>
      <c r="S25" s="68">
        <f t="shared" si="7"/>
        <v>0.05</v>
      </c>
      <c r="T25" s="15">
        <f t="shared" si="8"/>
        <v>5.4</v>
      </c>
      <c r="U25" s="15">
        <f t="shared" si="9"/>
        <v>0</v>
      </c>
      <c r="V25" s="15">
        <f t="shared" si="10"/>
        <v>0</v>
      </c>
      <c r="W25" s="15">
        <f t="shared" si="11"/>
        <v>0</v>
      </c>
      <c r="X25" s="15">
        <f t="shared" si="12"/>
        <v>0.27500000000000002</v>
      </c>
      <c r="Y25" s="16">
        <f t="shared" si="13"/>
        <v>2.15</v>
      </c>
      <c r="Z25" s="81">
        <f t="shared" si="14"/>
        <v>1.0907266420889593E-2</v>
      </c>
      <c r="AA25" s="82">
        <f t="shared" si="15"/>
        <v>4.1176453992061018E-3</v>
      </c>
      <c r="AB25" s="82">
        <f t="shared" si="16"/>
        <v>0</v>
      </c>
      <c r="AC25" s="82">
        <f t="shared" si="17"/>
        <v>0</v>
      </c>
      <c r="AD25" s="82">
        <f t="shared" si="18"/>
        <v>0</v>
      </c>
      <c r="AE25" s="82">
        <f t="shared" si="19"/>
        <v>1.2652403956751787E-2</v>
      </c>
      <c r="AF25" s="82">
        <f t="shared" si="20"/>
        <v>7.4042186827378398E-2</v>
      </c>
      <c r="AG25" s="19" t="s">
        <v>31</v>
      </c>
      <c r="AH25" s="27" t="s">
        <v>32</v>
      </c>
    </row>
    <row r="26" spans="1:35" s="57" customFormat="1" ht="15" thickBot="1" x14ac:dyDescent="0.4">
      <c r="A26" s="54" t="s">
        <v>45</v>
      </c>
      <c r="B26" s="89" t="s">
        <v>103</v>
      </c>
      <c r="C26" s="93" t="s">
        <v>136</v>
      </c>
      <c r="D26" s="55">
        <v>2</v>
      </c>
      <c r="E26" s="56">
        <v>1</v>
      </c>
      <c r="G26" s="59" t="s">
        <v>112</v>
      </c>
      <c r="H26" s="133" t="s">
        <v>110</v>
      </c>
      <c r="I26" s="55">
        <v>200</v>
      </c>
      <c r="J26" s="56">
        <f t="shared" si="21"/>
        <v>10</v>
      </c>
      <c r="L26" s="78">
        <v>4</v>
      </c>
      <c r="M26" s="79">
        <v>534</v>
      </c>
      <c r="N26" s="79">
        <v>18.3</v>
      </c>
      <c r="O26" s="79">
        <v>42.2</v>
      </c>
      <c r="P26" s="79">
        <v>0.1</v>
      </c>
      <c r="Q26" s="79">
        <v>1.5</v>
      </c>
      <c r="R26" s="80">
        <v>27.3</v>
      </c>
      <c r="S26" s="69">
        <f t="shared" ref="S26" si="22">L26*J26/1000</f>
        <v>0.04</v>
      </c>
      <c r="T26" s="57">
        <f>J26*M26/100</f>
        <v>53.4</v>
      </c>
      <c r="U26" s="57">
        <f>J26*N26/100</f>
        <v>1.83</v>
      </c>
      <c r="V26" s="57">
        <f t="shared" ref="V26" si="23">J26*O26/100</f>
        <v>4.22</v>
      </c>
      <c r="W26" s="57">
        <f t="shared" ref="W26" si="24">J26*P26/100</f>
        <v>0.01</v>
      </c>
      <c r="X26" s="57">
        <f t="shared" ref="X26" si="25">J26*Q26/100</f>
        <v>0.15</v>
      </c>
      <c r="Y26" s="56">
        <f t="shared" ref="Y26" si="26">J26*R26/100</f>
        <v>2.73</v>
      </c>
      <c r="Z26" s="84">
        <f t="shared" si="0"/>
        <v>8.7258131367116739E-3</v>
      </c>
      <c r="AA26" s="85">
        <f t="shared" si="1"/>
        <v>4.0718937836593673E-2</v>
      </c>
      <c r="AB26" s="85">
        <f t="shared" si="2"/>
        <v>3.1070137014210769E-2</v>
      </c>
      <c r="AC26" s="85">
        <f t="shared" si="3"/>
        <v>4.3273618474348588E-2</v>
      </c>
      <c r="AD26" s="85">
        <f t="shared" si="4"/>
        <v>6.6622251832111916E-4</v>
      </c>
      <c r="AE26" s="85">
        <f t="shared" si="5"/>
        <v>6.9013112491373369E-3</v>
      </c>
      <c r="AF26" s="85">
        <f t="shared" si="6"/>
        <v>9.4016358157554894E-2</v>
      </c>
      <c r="AG26" s="55" t="s">
        <v>34</v>
      </c>
      <c r="AH26" s="58" t="s">
        <v>29</v>
      </c>
    </row>
    <row r="27" spans="1:35" s="15" customFormat="1" ht="15" thickTop="1" x14ac:dyDescent="0.35">
      <c r="A27" s="53"/>
      <c r="B27" s="53"/>
      <c r="C27" s="53"/>
      <c r="L27" s="48"/>
      <c r="S27" s="48"/>
      <c r="Z27" s="35"/>
      <c r="AA27" s="35"/>
      <c r="AB27" s="35"/>
      <c r="AC27" s="35"/>
      <c r="AD27" s="35"/>
      <c r="AE27" s="35"/>
      <c r="AF27" s="35"/>
      <c r="AG27" s="49"/>
      <c r="AH27" s="49"/>
    </row>
    <row r="28" spans="1:35" s="15" customFormat="1" x14ac:dyDescent="0.35">
      <c r="A28" s="53"/>
      <c r="B28" s="53"/>
      <c r="C28" s="53"/>
      <c r="J28" s="15" t="s">
        <v>145</v>
      </c>
      <c r="L28" s="48"/>
      <c r="S28" s="163" t="s">
        <v>7</v>
      </c>
      <c r="T28" s="164" t="s">
        <v>9</v>
      </c>
      <c r="U28" s="164" t="s">
        <v>55</v>
      </c>
      <c r="V28" s="164" t="s">
        <v>56</v>
      </c>
      <c r="W28" s="164" t="s">
        <v>57</v>
      </c>
      <c r="X28" s="164" t="s">
        <v>58</v>
      </c>
      <c r="Y28" s="164" t="s">
        <v>59</v>
      </c>
      <c r="Z28" s="35"/>
      <c r="AA28" s="35"/>
      <c r="AB28" s="35"/>
      <c r="AC28" s="35"/>
      <c r="AD28" s="35"/>
      <c r="AE28" s="35"/>
      <c r="AF28" s="35"/>
      <c r="AG28" s="49"/>
    </row>
    <row r="29" spans="1:35" s="9" customFormat="1" x14ac:dyDescent="0.35">
      <c r="A29" s="51"/>
      <c r="B29" s="51"/>
      <c r="C29" s="51"/>
      <c r="I29" s="51"/>
      <c r="J29" s="51">
        <f>SUBTOTAL(9, J3:J26)</f>
        <v>463.35</v>
      </c>
      <c r="K29" s="51"/>
      <c r="L29" s="51"/>
      <c r="R29" s="51"/>
      <c r="S29" s="165">
        <f t="shared" ref="S29:Y29" si="27">SUBTOTAL(9, S3:S26)</f>
        <v>4.5841000000000021</v>
      </c>
      <c r="T29" s="166">
        <f t="shared" si="27"/>
        <v>1306.8450000000003</v>
      </c>
      <c r="U29" s="166">
        <f t="shared" si="27"/>
        <v>58.899000000000001</v>
      </c>
      <c r="V29" s="166">
        <f t="shared" si="27"/>
        <v>97.518999999999991</v>
      </c>
      <c r="W29" s="166">
        <f t="shared" si="27"/>
        <v>15.010000000000002</v>
      </c>
      <c r="X29" s="166">
        <f t="shared" si="27"/>
        <v>21.734999999999996</v>
      </c>
      <c r="Y29" s="166">
        <f t="shared" si="27"/>
        <v>29.037499999999998</v>
      </c>
      <c r="Z29" s="52"/>
      <c r="AA29" s="11"/>
      <c r="AB29" s="11"/>
      <c r="AC29" s="11"/>
      <c r="AD29" s="11"/>
      <c r="AE29" s="11"/>
      <c r="AF29" s="11"/>
      <c r="AG29" s="51"/>
    </row>
    <row r="30" spans="1:35" s="97" customFormat="1" x14ac:dyDescent="0.35">
      <c r="S30" s="98"/>
      <c r="T30" s="99"/>
      <c r="U30" s="99"/>
      <c r="V30" s="99"/>
      <c r="W30" s="99"/>
      <c r="X30" s="99"/>
      <c r="Y30" s="99"/>
      <c r="Z30" s="99"/>
      <c r="AA30" s="99"/>
      <c r="AB30" s="99"/>
      <c r="AC30" s="99"/>
      <c r="AD30" s="99"/>
      <c r="AE30" s="99"/>
      <c r="AF30" s="99"/>
    </row>
    <row r="31" spans="1:35" s="100" customFormat="1" ht="15" thickBot="1" x14ac:dyDescent="0.4">
      <c r="A31" s="161" t="s">
        <v>191</v>
      </c>
    </row>
    <row r="32" spans="1:35" s="100" customFormat="1" ht="15" thickBot="1" x14ac:dyDescent="0.4">
      <c r="A32" s="150" t="s">
        <v>149</v>
      </c>
      <c r="B32" s="3"/>
      <c r="C32" s="3"/>
      <c r="D32" s="3"/>
      <c r="E32" s="3"/>
      <c r="F32" s="3"/>
      <c r="G32" s="3"/>
      <c r="H32" s="3"/>
      <c r="I32" s="100" t="s">
        <v>163</v>
      </c>
      <c r="J32" s="100" t="s">
        <v>54</v>
      </c>
      <c r="K32" s="3"/>
      <c r="L32" s="236" t="s">
        <v>143</v>
      </c>
      <c r="M32" s="237"/>
      <c r="N32" s="237"/>
      <c r="O32" s="237"/>
      <c r="P32" s="237"/>
      <c r="Q32" s="237"/>
      <c r="R32" s="238"/>
      <c r="S32" s="239" t="s">
        <v>142</v>
      </c>
      <c r="T32" s="240"/>
      <c r="U32" s="240"/>
      <c r="V32" s="240"/>
      <c r="W32" s="240"/>
      <c r="X32" s="240"/>
      <c r="Y32" s="241"/>
      <c r="Z32" s="242" t="s">
        <v>134</v>
      </c>
      <c r="AA32" s="243"/>
      <c r="AB32" s="243"/>
      <c r="AC32" s="243"/>
      <c r="AD32" s="243"/>
      <c r="AE32" s="243"/>
      <c r="AF32" s="244"/>
      <c r="AG32" s="21"/>
      <c r="AH32" s="22"/>
    </row>
    <row r="33" spans="1:34" s="105" customFormat="1" ht="15" thickBot="1" x14ac:dyDescent="0.4">
      <c r="A33" s="149" t="s">
        <v>53</v>
      </c>
      <c r="B33" s="136" t="s">
        <v>102</v>
      </c>
      <c r="C33" s="136" t="s">
        <v>126</v>
      </c>
      <c r="D33" s="137" t="s">
        <v>69</v>
      </c>
      <c r="E33" s="138" t="s">
        <v>71</v>
      </c>
      <c r="F33" s="136" t="s">
        <v>129</v>
      </c>
      <c r="G33" s="139" t="s">
        <v>174</v>
      </c>
      <c r="H33" s="137" t="s">
        <v>65</v>
      </c>
      <c r="I33" s="137" t="s">
        <v>144</v>
      </c>
      <c r="J33" s="140" t="s">
        <v>144</v>
      </c>
      <c r="K33" s="136" t="s">
        <v>150</v>
      </c>
      <c r="L33" s="72" t="s">
        <v>7</v>
      </c>
      <c r="M33" s="72" t="s">
        <v>9</v>
      </c>
      <c r="N33" s="72" t="s">
        <v>55</v>
      </c>
      <c r="O33" s="72" t="s">
        <v>56</v>
      </c>
      <c r="P33" s="72" t="s">
        <v>57</v>
      </c>
      <c r="Q33" s="72" t="s">
        <v>58</v>
      </c>
      <c r="R33" s="73" t="s">
        <v>59</v>
      </c>
      <c r="S33" s="33" t="s">
        <v>7</v>
      </c>
      <c r="T33" s="34" t="s">
        <v>9</v>
      </c>
      <c r="U33" s="34" t="s">
        <v>55</v>
      </c>
      <c r="V33" s="34" t="s">
        <v>56</v>
      </c>
      <c r="W33" s="34" t="s">
        <v>57</v>
      </c>
      <c r="X33" s="34" t="s">
        <v>58</v>
      </c>
      <c r="Y33" s="32" t="s">
        <v>59</v>
      </c>
      <c r="Z33" s="72" t="s">
        <v>7</v>
      </c>
      <c r="AA33" s="72" t="s">
        <v>9</v>
      </c>
      <c r="AB33" s="72" t="s">
        <v>55</v>
      </c>
      <c r="AC33" s="72" t="s">
        <v>56</v>
      </c>
      <c r="AD33" s="72" t="s">
        <v>57</v>
      </c>
      <c r="AE33" s="72" t="s">
        <v>58</v>
      </c>
      <c r="AF33" s="72" t="s">
        <v>59</v>
      </c>
      <c r="AG33" s="33" t="s">
        <v>60</v>
      </c>
      <c r="AH33" s="32" t="s">
        <v>61</v>
      </c>
    </row>
    <row r="34" spans="1:34" s="100" customFormat="1" x14ac:dyDescent="0.35">
      <c r="A34" s="147" t="s">
        <v>156</v>
      </c>
      <c r="B34" s="124" t="s">
        <v>105</v>
      </c>
      <c r="C34" s="129" t="s">
        <v>160</v>
      </c>
      <c r="D34" s="100">
        <v>2</v>
      </c>
      <c r="E34" s="100">
        <v>2</v>
      </c>
      <c r="F34" s="121"/>
      <c r="G34" s="100" t="s">
        <v>73</v>
      </c>
      <c r="H34" s="121" t="s">
        <v>162</v>
      </c>
      <c r="I34" s="100">
        <v>150</v>
      </c>
      <c r="J34" s="102">
        <f>I34/3</f>
        <v>50</v>
      </c>
      <c r="K34" s="121" t="s">
        <v>165</v>
      </c>
      <c r="L34" s="154"/>
      <c r="M34" s="155">
        <v>15</v>
      </c>
      <c r="N34" s="155">
        <v>0.7</v>
      </c>
      <c r="O34" s="155">
        <v>0.1</v>
      </c>
      <c r="P34" s="155">
        <v>3.6</v>
      </c>
      <c r="Q34" s="155">
        <v>1.7</v>
      </c>
      <c r="R34" s="155">
        <v>0.5</v>
      </c>
      <c r="S34" s="115">
        <f t="shared" ref="S34:S39" si="28">$J34*L34/1000</f>
        <v>0</v>
      </c>
      <c r="T34" s="116">
        <f>$J34*M34/100</f>
        <v>7.5</v>
      </c>
      <c r="U34" s="116">
        <f>$J34*N34/100</f>
        <v>0.35</v>
      </c>
      <c r="V34" s="116">
        <f t="shared" ref="T34:Y39" si="29">$J34*O34/100</f>
        <v>0.05</v>
      </c>
      <c r="W34" s="116">
        <f t="shared" si="29"/>
        <v>1.8</v>
      </c>
      <c r="X34" s="116">
        <f t="shared" si="29"/>
        <v>0.85</v>
      </c>
      <c r="Y34" s="117">
        <f t="shared" si="29"/>
        <v>0.25</v>
      </c>
      <c r="Z34" s="103">
        <f t="shared" ref="Z34:AF35" si="30">S34/SUM(S$34:S$39)</f>
        <v>0</v>
      </c>
      <c r="AA34" s="103">
        <f t="shared" si="30"/>
        <v>5.9745087626128512E-2</v>
      </c>
      <c r="AB34" s="103">
        <f t="shared" si="30"/>
        <v>2.7559055118110236E-2</v>
      </c>
      <c r="AC34" s="103">
        <f t="shared" si="30"/>
        <v>1.7301038062283738E-2</v>
      </c>
      <c r="AD34" s="103">
        <f t="shared" si="30"/>
        <v>0.11297071129707112</v>
      </c>
      <c r="AE34" s="103">
        <f t="shared" si="30"/>
        <v>0.14174541411895497</v>
      </c>
      <c r="AF34" s="110">
        <f t="shared" si="30"/>
        <v>3.91644908616188E-2</v>
      </c>
    </row>
    <row r="35" spans="1:34" s="100" customFormat="1" x14ac:dyDescent="0.35">
      <c r="A35" s="147" t="s">
        <v>157</v>
      </c>
      <c r="B35" s="124" t="s">
        <v>105</v>
      </c>
      <c r="C35" s="128" t="s">
        <v>136</v>
      </c>
      <c r="D35" s="100">
        <v>3</v>
      </c>
      <c r="E35" s="100">
        <v>1</v>
      </c>
      <c r="F35" s="121"/>
      <c r="G35" s="100" t="s">
        <v>73</v>
      </c>
      <c r="H35" s="121" t="s">
        <v>162</v>
      </c>
      <c r="I35" s="100">
        <v>50</v>
      </c>
      <c r="J35" s="102">
        <f>I35/3</f>
        <v>16.666666666666668</v>
      </c>
      <c r="K35" s="121"/>
      <c r="L35" s="154"/>
      <c r="M35" s="155">
        <v>23</v>
      </c>
      <c r="N35" s="155">
        <v>2.9</v>
      </c>
      <c r="O35" s="155">
        <v>0.4</v>
      </c>
      <c r="P35" s="155">
        <v>3.6</v>
      </c>
      <c r="Q35" s="155">
        <v>0.4</v>
      </c>
      <c r="R35" s="155">
        <v>2.2000000000000002</v>
      </c>
      <c r="S35" s="115">
        <f t="shared" si="28"/>
        <v>0</v>
      </c>
      <c r="T35" s="116">
        <f t="shared" si="29"/>
        <v>3.8333333333333339</v>
      </c>
      <c r="U35" s="116">
        <f t="shared" si="29"/>
        <v>0.48333333333333334</v>
      </c>
      <c r="V35" s="116">
        <f t="shared" si="29"/>
        <v>6.666666666666668E-2</v>
      </c>
      <c r="W35" s="116">
        <f t="shared" si="29"/>
        <v>0.60000000000000009</v>
      </c>
      <c r="X35" s="116">
        <f t="shared" si="29"/>
        <v>6.666666666666668E-2</v>
      </c>
      <c r="Y35" s="117">
        <f t="shared" si="29"/>
        <v>0.3666666666666667</v>
      </c>
      <c r="Z35" s="103">
        <f t="shared" si="30"/>
        <v>0</v>
      </c>
      <c r="AA35" s="103">
        <f t="shared" si="30"/>
        <v>3.0536378120021246E-2</v>
      </c>
      <c r="AB35" s="103">
        <f t="shared" si="30"/>
        <v>3.805774278215223E-2</v>
      </c>
      <c r="AC35" s="103">
        <f t="shared" si="30"/>
        <v>2.3068050749711654E-2</v>
      </c>
      <c r="AD35" s="103">
        <f t="shared" si="30"/>
        <v>3.7656903765690378E-2</v>
      </c>
      <c r="AE35" s="103">
        <f t="shared" si="30"/>
        <v>1.1117287381878825E-2</v>
      </c>
      <c r="AF35" s="110">
        <f t="shared" si="30"/>
        <v>5.7441253263707581E-2</v>
      </c>
    </row>
    <row r="36" spans="1:34" s="100" customFormat="1" x14ac:dyDescent="0.35">
      <c r="A36" s="147" t="s">
        <v>197</v>
      </c>
      <c r="B36" s="124"/>
      <c r="C36" s="129" t="s">
        <v>171</v>
      </c>
      <c r="D36" s="100">
        <v>1</v>
      </c>
      <c r="E36" s="100">
        <v>3</v>
      </c>
      <c r="F36" s="121"/>
      <c r="H36" s="121"/>
      <c r="J36" s="102"/>
      <c r="K36" s="121"/>
      <c r="L36" s="154"/>
      <c r="M36" s="155"/>
      <c r="N36" s="155"/>
      <c r="O36" s="155"/>
      <c r="P36" s="155"/>
      <c r="Q36" s="155"/>
      <c r="R36" s="155"/>
      <c r="S36" s="115"/>
      <c r="T36" s="116"/>
      <c r="U36" s="116"/>
      <c r="V36" s="116"/>
      <c r="W36" s="116"/>
      <c r="X36" s="116"/>
      <c r="Y36" s="117"/>
      <c r="Z36" s="103"/>
      <c r="AA36" s="103"/>
      <c r="AB36" s="103"/>
      <c r="AC36" s="103"/>
      <c r="AD36" s="103"/>
      <c r="AE36" s="103"/>
      <c r="AF36" s="110"/>
    </row>
    <row r="37" spans="1:34" s="100" customFormat="1" x14ac:dyDescent="0.35">
      <c r="A37" s="147" t="s">
        <v>158</v>
      </c>
      <c r="B37" s="124" t="s">
        <v>105</v>
      </c>
      <c r="C37" s="129" t="s">
        <v>160</v>
      </c>
      <c r="D37" s="100">
        <v>2</v>
      </c>
      <c r="E37" s="100">
        <v>2</v>
      </c>
      <c r="F37" s="121"/>
      <c r="G37" s="100" t="s">
        <v>73</v>
      </c>
      <c r="H37" s="121" t="s">
        <v>162</v>
      </c>
      <c r="I37" s="100">
        <v>100</v>
      </c>
      <c r="J37" s="102">
        <f>I37/3</f>
        <v>33.333333333333336</v>
      </c>
      <c r="K37" s="121"/>
      <c r="L37" s="154">
        <v>1.5</v>
      </c>
      <c r="M37" s="155">
        <v>43</v>
      </c>
      <c r="N37" s="155">
        <v>4.5</v>
      </c>
      <c r="O37" s="155">
        <v>2.5</v>
      </c>
      <c r="P37" s="155">
        <v>0.4</v>
      </c>
      <c r="Q37" s="155">
        <v>0.4</v>
      </c>
      <c r="R37" s="155">
        <v>0.3</v>
      </c>
      <c r="S37" s="115">
        <f>$J37*L37/1000</f>
        <v>0.05</v>
      </c>
      <c r="T37" s="116">
        <f t="shared" si="29"/>
        <v>14.333333333333336</v>
      </c>
      <c r="U37" s="116">
        <f t="shared" si="29"/>
        <v>1.5</v>
      </c>
      <c r="V37" s="116">
        <f t="shared" si="29"/>
        <v>0.83333333333333348</v>
      </c>
      <c r="W37" s="116">
        <f t="shared" si="29"/>
        <v>0.13333333333333336</v>
      </c>
      <c r="X37" s="116">
        <f t="shared" si="29"/>
        <v>0.13333333333333336</v>
      </c>
      <c r="Y37" s="117">
        <f t="shared" si="29"/>
        <v>0.1</v>
      </c>
      <c r="Z37" s="103">
        <f t="shared" ref="Z37:AF39" si="31">S37/SUM(S$34:S$39)</f>
        <v>1</v>
      </c>
      <c r="AA37" s="103">
        <f t="shared" si="31"/>
        <v>0.11417950079660118</v>
      </c>
      <c r="AB37" s="103">
        <f t="shared" si="31"/>
        <v>0.11811023622047245</v>
      </c>
      <c r="AC37" s="103">
        <f t="shared" si="31"/>
        <v>0.28835063437139563</v>
      </c>
      <c r="AD37" s="103">
        <f t="shared" si="31"/>
        <v>8.3682008368200847E-3</v>
      </c>
      <c r="AE37" s="103">
        <f t="shared" si="31"/>
        <v>2.2234574763757651E-2</v>
      </c>
      <c r="AF37" s="110">
        <f t="shared" si="31"/>
        <v>1.5665796344647522E-2</v>
      </c>
    </row>
    <row r="38" spans="1:34" s="100" customFormat="1" x14ac:dyDescent="0.35">
      <c r="A38" s="147" t="s">
        <v>46</v>
      </c>
      <c r="B38" s="125" t="s">
        <v>103</v>
      </c>
      <c r="C38" s="129" t="s">
        <v>160</v>
      </c>
      <c r="D38" s="100">
        <v>1</v>
      </c>
      <c r="E38" s="100">
        <v>2</v>
      </c>
      <c r="F38" s="121"/>
      <c r="G38" s="100" t="s">
        <v>72</v>
      </c>
      <c r="H38" s="121" t="s">
        <v>162</v>
      </c>
      <c r="I38" s="100">
        <v>60</v>
      </c>
      <c r="J38" s="102">
        <f>I38/3</f>
        <v>20</v>
      </c>
      <c r="K38" s="24" t="s">
        <v>151</v>
      </c>
      <c r="L38" s="154"/>
      <c r="M38" s="155">
        <v>351</v>
      </c>
      <c r="N38" s="155">
        <v>50</v>
      </c>
      <c r="O38" s="155">
        <v>9.1999999999999993</v>
      </c>
      <c r="P38" s="155">
        <v>29</v>
      </c>
      <c r="Q38" s="155">
        <v>4.4000000000000004</v>
      </c>
      <c r="R38" s="77">
        <v>24</v>
      </c>
      <c r="S38" s="115">
        <f t="shared" si="28"/>
        <v>0</v>
      </c>
      <c r="T38" s="116">
        <f t="shared" si="29"/>
        <v>70.2</v>
      </c>
      <c r="U38" s="116">
        <f t="shared" si="29"/>
        <v>10</v>
      </c>
      <c r="V38" s="116">
        <f t="shared" si="29"/>
        <v>1.84</v>
      </c>
      <c r="W38" s="116">
        <f t="shared" si="29"/>
        <v>5.8</v>
      </c>
      <c r="X38" s="116">
        <f t="shared" si="29"/>
        <v>0.88</v>
      </c>
      <c r="Y38" s="117">
        <f t="shared" si="29"/>
        <v>4.8</v>
      </c>
      <c r="Z38" s="103">
        <f t="shared" si="31"/>
        <v>0</v>
      </c>
      <c r="AA38" s="103">
        <f t="shared" si="31"/>
        <v>0.55921402018056288</v>
      </c>
      <c r="AB38" s="103">
        <f t="shared" si="31"/>
        <v>0.78740157480314965</v>
      </c>
      <c r="AC38" s="103">
        <f t="shared" si="31"/>
        <v>0.63667820069204151</v>
      </c>
      <c r="AD38" s="103">
        <f t="shared" si="31"/>
        <v>0.36401673640167359</v>
      </c>
      <c r="AE38" s="103">
        <f t="shared" si="31"/>
        <v>0.14674819344080045</v>
      </c>
      <c r="AF38" s="110">
        <f t="shared" si="31"/>
        <v>0.75195822454308092</v>
      </c>
    </row>
    <row r="39" spans="1:34" s="106" customFormat="1" ht="15" thickBot="1" x14ac:dyDescent="0.4">
      <c r="A39" s="148" t="s">
        <v>159</v>
      </c>
      <c r="B39" s="126" t="s">
        <v>105</v>
      </c>
      <c r="C39" s="130" t="s">
        <v>171</v>
      </c>
      <c r="D39" s="106">
        <v>1</v>
      </c>
      <c r="E39" s="106">
        <v>2</v>
      </c>
      <c r="F39" s="122"/>
      <c r="G39" s="106" t="s">
        <v>73</v>
      </c>
      <c r="H39" s="122" t="s">
        <v>162</v>
      </c>
      <c r="I39" s="106">
        <v>100</v>
      </c>
      <c r="J39" s="107">
        <f>I39/3</f>
        <v>33.333333333333336</v>
      </c>
      <c r="K39" s="122" t="s">
        <v>164</v>
      </c>
      <c r="L39" s="156"/>
      <c r="M39" s="79">
        <v>89</v>
      </c>
      <c r="N39" s="79">
        <v>1.1000000000000001</v>
      </c>
      <c r="O39" s="79">
        <v>0.3</v>
      </c>
      <c r="P39" s="79">
        <v>22.8</v>
      </c>
      <c r="Q39" s="79">
        <v>12.2</v>
      </c>
      <c r="R39" s="79">
        <v>2.6</v>
      </c>
      <c r="S39" s="118">
        <f t="shared" si="28"/>
        <v>0</v>
      </c>
      <c r="T39" s="107">
        <f t="shared" si="29"/>
        <v>29.666666666666671</v>
      </c>
      <c r="U39" s="107">
        <f t="shared" si="29"/>
        <v>0.3666666666666667</v>
      </c>
      <c r="V39" s="107">
        <f t="shared" si="29"/>
        <v>0.1</v>
      </c>
      <c r="W39" s="107">
        <f t="shared" si="29"/>
        <v>7.6000000000000014</v>
      </c>
      <c r="X39" s="107">
        <f t="shared" si="29"/>
        <v>4.0666666666666664</v>
      </c>
      <c r="Y39" s="119">
        <f t="shared" si="29"/>
        <v>0.8666666666666667</v>
      </c>
      <c r="Z39" s="108">
        <f t="shared" si="31"/>
        <v>0</v>
      </c>
      <c r="AA39" s="108">
        <f t="shared" si="31"/>
        <v>0.23632501327668615</v>
      </c>
      <c r="AB39" s="108">
        <f t="shared" si="31"/>
        <v>2.8871391076115489E-2</v>
      </c>
      <c r="AC39" s="108">
        <f t="shared" si="31"/>
        <v>3.4602076124567477E-2</v>
      </c>
      <c r="AD39" s="108">
        <f t="shared" si="31"/>
        <v>0.47698744769874479</v>
      </c>
      <c r="AE39" s="108">
        <f t="shared" si="31"/>
        <v>0.67815453029460815</v>
      </c>
      <c r="AF39" s="111">
        <f t="shared" si="31"/>
        <v>0.13577023498694518</v>
      </c>
    </row>
    <row r="40" spans="1:34" s="100" customFormat="1" ht="15" thickTop="1" x14ac:dyDescent="0.35"/>
    <row r="41" spans="1:34" s="100" customFormat="1" x14ac:dyDescent="0.35">
      <c r="S41" s="163" t="s">
        <v>7</v>
      </c>
      <c r="T41" s="164" t="s">
        <v>9</v>
      </c>
      <c r="U41" s="164" t="s">
        <v>55</v>
      </c>
      <c r="V41" s="164" t="s">
        <v>56</v>
      </c>
      <c r="W41" s="164" t="s">
        <v>57</v>
      </c>
      <c r="X41" s="164" t="s">
        <v>58</v>
      </c>
      <c r="Y41" s="164" t="s">
        <v>59</v>
      </c>
    </row>
    <row r="42" spans="1:34" s="100" customFormat="1" x14ac:dyDescent="0.35">
      <c r="A42" s="3"/>
      <c r="S42" s="165">
        <f t="shared" ref="S42:Y42" si="32">SUBTOTAL(9, S34:S39)</f>
        <v>0.05</v>
      </c>
      <c r="T42" s="166">
        <f t="shared" si="32"/>
        <v>125.53333333333335</v>
      </c>
      <c r="U42" s="166">
        <f t="shared" si="32"/>
        <v>12.7</v>
      </c>
      <c r="V42" s="166">
        <f t="shared" si="32"/>
        <v>2.89</v>
      </c>
      <c r="W42" s="166">
        <f t="shared" si="32"/>
        <v>15.933333333333335</v>
      </c>
      <c r="X42" s="166">
        <f t="shared" si="32"/>
        <v>5.9966666666666661</v>
      </c>
      <c r="Y42" s="166">
        <f t="shared" si="32"/>
        <v>6.3833333333333329</v>
      </c>
    </row>
    <row r="43" spans="1:34" s="100" customFormat="1" x14ac:dyDescent="0.35"/>
    <row r="44" spans="1:34" s="100" customFormat="1" ht="15" thickBot="1" x14ac:dyDescent="0.4"/>
    <row r="45" spans="1:34" s="100" customFormat="1" x14ac:dyDescent="0.35">
      <c r="A45" s="135" t="s">
        <v>168</v>
      </c>
      <c r="B45" s="3"/>
      <c r="C45" s="3"/>
      <c r="D45" s="3"/>
      <c r="E45" s="3"/>
      <c r="F45" s="3"/>
      <c r="G45" s="3"/>
      <c r="H45" s="3"/>
      <c r="J45" s="100" t="s">
        <v>190</v>
      </c>
      <c r="K45" s="3"/>
      <c r="L45" s="236" t="s">
        <v>143</v>
      </c>
      <c r="M45" s="237"/>
      <c r="N45" s="237"/>
      <c r="O45" s="237"/>
      <c r="P45" s="237"/>
      <c r="Q45" s="237"/>
      <c r="R45" s="238"/>
      <c r="S45" s="239" t="s">
        <v>142</v>
      </c>
      <c r="T45" s="240"/>
      <c r="U45" s="240"/>
      <c r="V45" s="240"/>
      <c r="W45" s="240"/>
      <c r="X45" s="240"/>
      <c r="Y45" s="241"/>
      <c r="Z45" s="242" t="s">
        <v>134</v>
      </c>
      <c r="AA45" s="243"/>
      <c r="AB45" s="243"/>
      <c r="AC45" s="243"/>
      <c r="AD45" s="243"/>
      <c r="AE45" s="243"/>
      <c r="AF45" s="244"/>
      <c r="AG45" s="21"/>
      <c r="AH45" s="22"/>
    </row>
    <row r="46" spans="1:34" s="105" customFormat="1" ht="15" thickBot="1" x14ac:dyDescent="0.4">
      <c r="A46" s="104" t="s">
        <v>53</v>
      </c>
      <c r="B46" s="104" t="s">
        <v>102</v>
      </c>
      <c r="C46" s="104" t="s">
        <v>126</v>
      </c>
      <c r="D46" s="104" t="s">
        <v>69</v>
      </c>
      <c r="E46" s="131" t="s">
        <v>71</v>
      </c>
      <c r="F46" s="104" t="s">
        <v>129</v>
      </c>
      <c r="G46" s="131" t="s">
        <v>174</v>
      </c>
      <c r="H46" s="104" t="s">
        <v>65</v>
      </c>
      <c r="I46" s="104"/>
      <c r="J46" s="104" t="s">
        <v>144</v>
      </c>
      <c r="K46" s="104" t="s">
        <v>150</v>
      </c>
      <c r="L46" s="71" t="s">
        <v>7</v>
      </c>
      <c r="M46" s="72" t="s">
        <v>9</v>
      </c>
      <c r="N46" s="72" t="s">
        <v>55</v>
      </c>
      <c r="O46" s="72" t="s">
        <v>56</v>
      </c>
      <c r="P46" s="72" t="s">
        <v>57</v>
      </c>
      <c r="Q46" s="72" t="s">
        <v>58</v>
      </c>
      <c r="R46" s="73" t="s">
        <v>59</v>
      </c>
      <c r="S46" s="33" t="s">
        <v>7</v>
      </c>
      <c r="T46" s="34" t="s">
        <v>9</v>
      </c>
      <c r="U46" s="34" t="s">
        <v>55</v>
      </c>
      <c r="V46" s="34" t="s">
        <v>56</v>
      </c>
      <c r="W46" s="34" t="s">
        <v>57</v>
      </c>
      <c r="X46" s="34" t="s">
        <v>58</v>
      </c>
      <c r="Y46" s="32" t="s">
        <v>59</v>
      </c>
      <c r="Z46" s="72" t="s">
        <v>7</v>
      </c>
      <c r="AA46" s="72" t="s">
        <v>9</v>
      </c>
      <c r="AB46" s="72" t="s">
        <v>55</v>
      </c>
      <c r="AC46" s="72" t="s">
        <v>56</v>
      </c>
      <c r="AD46" s="72" t="s">
        <v>57</v>
      </c>
      <c r="AE46" s="72" t="s">
        <v>58</v>
      </c>
      <c r="AF46" s="72" t="s">
        <v>59</v>
      </c>
      <c r="AG46" s="33" t="s">
        <v>60</v>
      </c>
      <c r="AH46" s="32" t="s">
        <v>61</v>
      </c>
    </row>
    <row r="47" spans="1:34" s="100" customFormat="1" x14ac:dyDescent="0.35">
      <c r="A47" s="100" t="s">
        <v>185</v>
      </c>
      <c r="B47" s="123" t="s">
        <v>105</v>
      </c>
      <c r="C47" s="127" t="s">
        <v>136</v>
      </c>
      <c r="D47" s="100">
        <v>3</v>
      </c>
      <c r="E47" s="100">
        <v>3</v>
      </c>
      <c r="F47" s="120"/>
      <c r="G47" s="100" t="s">
        <v>72</v>
      </c>
      <c r="H47" s="120" t="s">
        <v>162</v>
      </c>
      <c r="J47" s="102">
        <v>65</v>
      </c>
      <c r="K47" s="120"/>
      <c r="L47" s="157">
        <v>13.4</v>
      </c>
      <c r="M47" s="155">
        <v>884</v>
      </c>
      <c r="N47" s="155">
        <v>0</v>
      </c>
      <c r="O47" s="155">
        <v>100</v>
      </c>
      <c r="P47" s="155">
        <v>0</v>
      </c>
      <c r="Q47" s="155">
        <v>0</v>
      </c>
      <c r="R47" s="155">
        <v>0</v>
      </c>
      <c r="S47" s="112">
        <f>$J47*L47/1000</f>
        <v>0.871</v>
      </c>
      <c r="T47" s="113">
        <f t="shared" ref="T47:Y50" si="33">$J47*M47/100</f>
        <v>574.6</v>
      </c>
      <c r="U47" s="113">
        <f t="shared" si="33"/>
        <v>0</v>
      </c>
      <c r="V47" s="113">
        <f t="shared" si="33"/>
        <v>65</v>
      </c>
      <c r="W47" s="113">
        <f t="shared" si="33"/>
        <v>0</v>
      </c>
      <c r="X47" s="113">
        <f t="shared" si="33"/>
        <v>0</v>
      </c>
      <c r="Y47" s="114">
        <f t="shared" si="33"/>
        <v>0</v>
      </c>
      <c r="Z47" s="143">
        <f t="shared" ref="Z47:AF47" si="34">S47/SUM(S$47:S$50)</f>
        <v>0.69565356292829417</v>
      </c>
      <c r="AA47" s="144">
        <f t="shared" si="34"/>
        <v>0.78561662564943935</v>
      </c>
      <c r="AB47" s="144">
        <f t="shared" si="34"/>
        <v>0</v>
      </c>
      <c r="AC47" s="144">
        <f t="shared" si="34"/>
        <v>0.82005475442514153</v>
      </c>
      <c r="AD47" s="144">
        <f t="shared" si="34"/>
        <v>0</v>
      </c>
      <c r="AE47" s="144">
        <f t="shared" si="34"/>
        <v>0</v>
      </c>
      <c r="AF47" s="109">
        <f t="shared" si="34"/>
        <v>0</v>
      </c>
      <c r="AG47" s="100" t="s">
        <v>207</v>
      </c>
    </row>
    <row r="48" spans="1:34" s="100" customFormat="1" x14ac:dyDescent="0.35">
      <c r="A48" s="100" t="s">
        <v>186</v>
      </c>
      <c r="B48" s="124" t="s">
        <v>105</v>
      </c>
      <c r="C48" s="129" t="s">
        <v>171</v>
      </c>
      <c r="D48" s="100">
        <v>2</v>
      </c>
      <c r="E48" s="100">
        <v>2</v>
      </c>
      <c r="F48" s="121"/>
      <c r="G48" s="100" t="s">
        <v>73</v>
      </c>
      <c r="H48" s="121" t="s">
        <v>161</v>
      </c>
      <c r="J48" s="102">
        <v>23</v>
      </c>
      <c r="K48" s="121"/>
      <c r="L48" s="157">
        <v>12.72</v>
      </c>
      <c r="M48" s="155">
        <v>670</v>
      </c>
      <c r="N48" s="155">
        <v>25</v>
      </c>
      <c r="O48" s="155">
        <v>62</v>
      </c>
      <c r="P48" s="155">
        <v>1.5</v>
      </c>
      <c r="Q48" s="155">
        <v>1.6</v>
      </c>
      <c r="R48" s="155">
        <v>9</v>
      </c>
      <c r="S48" s="115">
        <f t="shared" ref="S48:S49" si="35">$J48*L48/1000</f>
        <v>0.29255999999999999</v>
      </c>
      <c r="T48" s="116">
        <f>$J48*M48/100</f>
        <v>154.1</v>
      </c>
      <c r="U48" s="116">
        <f>$J48*N48/100</f>
        <v>5.75</v>
      </c>
      <c r="V48" s="116">
        <f t="shared" si="33"/>
        <v>14.26</v>
      </c>
      <c r="W48" s="116">
        <f t="shared" si="33"/>
        <v>0.34499999999999997</v>
      </c>
      <c r="X48" s="116">
        <f t="shared" si="33"/>
        <v>0.36800000000000005</v>
      </c>
      <c r="Y48" s="117">
        <f t="shared" si="33"/>
        <v>2.0699999999999998</v>
      </c>
      <c r="Z48" s="145">
        <f t="shared" ref="Z48:AF50" si="36">S48/SUM(S$47:S$50)</f>
        <v>0.23366292350206858</v>
      </c>
      <c r="AA48" s="142">
        <f t="shared" si="36"/>
        <v>0.21069182389937102</v>
      </c>
      <c r="AB48" s="142">
        <f t="shared" si="36"/>
        <v>0.99309153713298792</v>
      </c>
      <c r="AC48" s="142">
        <f t="shared" si="36"/>
        <v>0.17990739689388491</v>
      </c>
      <c r="AD48" s="142">
        <f t="shared" si="36"/>
        <v>1</v>
      </c>
      <c r="AE48" s="142">
        <f t="shared" si="36"/>
        <v>0.647887323943662</v>
      </c>
      <c r="AF48" s="110">
        <f t="shared" si="36"/>
        <v>1</v>
      </c>
      <c r="AG48" s="100" t="s">
        <v>97</v>
      </c>
      <c r="AH48" s="47" t="s">
        <v>187</v>
      </c>
    </row>
    <row r="49" spans="1:34" s="151" customFormat="1" x14ac:dyDescent="0.35">
      <c r="A49" s="151" t="s">
        <v>188</v>
      </c>
      <c r="B49" s="124" t="s">
        <v>105</v>
      </c>
      <c r="C49" s="129" t="s">
        <v>171</v>
      </c>
      <c r="D49" s="151">
        <v>2</v>
      </c>
      <c r="E49" s="151">
        <v>2</v>
      </c>
      <c r="F49" s="121"/>
      <c r="G49" s="151" t="s">
        <v>72</v>
      </c>
      <c r="H49" s="121" t="s">
        <v>162</v>
      </c>
      <c r="J49" s="116">
        <v>10</v>
      </c>
      <c r="K49" s="121"/>
      <c r="L49" s="158">
        <v>8.7200000000000006</v>
      </c>
      <c r="M49" s="75">
        <v>27</v>
      </c>
      <c r="N49" s="75">
        <v>0.4</v>
      </c>
      <c r="O49" s="75">
        <v>0.03</v>
      </c>
      <c r="P49" s="75">
        <v>0</v>
      </c>
      <c r="Q49" s="75">
        <v>2</v>
      </c>
      <c r="R49" s="75">
        <v>0</v>
      </c>
      <c r="S49" s="115">
        <f t="shared" si="35"/>
        <v>8.72E-2</v>
      </c>
      <c r="T49" s="116">
        <f t="shared" ref="T49:U50" si="37">$J49*M49/100</f>
        <v>2.7</v>
      </c>
      <c r="U49" s="116">
        <f t="shared" si="37"/>
        <v>0.04</v>
      </c>
      <c r="V49" s="116">
        <f>$J49*O49/100</f>
        <v>3.0000000000000001E-3</v>
      </c>
      <c r="W49" s="116">
        <f t="shared" si="33"/>
        <v>0</v>
      </c>
      <c r="X49" s="116">
        <f t="shared" si="33"/>
        <v>0.2</v>
      </c>
      <c r="Y49" s="117">
        <f t="shared" si="33"/>
        <v>0</v>
      </c>
      <c r="Z49" s="145">
        <f t="shared" si="36"/>
        <v>6.9645224669744266E-2</v>
      </c>
      <c r="AA49" s="142">
        <f t="shared" si="36"/>
        <v>3.6915504511894994E-3</v>
      </c>
      <c r="AB49" s="142">
        <f t="shared" si="36"/>
        <v>6.9084628670120895E-3</v>
      </c>
      <c r="AC49" s="142">
        <f t="shared" si="36"/>
        <v>3.7848680973468072E-5</v>
      </c>
      <c r="AD49" s="142">
        <f t="shared" si="36"/>
        <v>0</v>
      </c>
      <c r="AE49" s="142">
        <f t="shared" si="36"/>
        <v>0.352112676056338</v>
      </c>
      <c r="AF49" s="110">
        <f t="shared" si="36"/>
        <v>0</v>
      </c>
      <c r="AG49" s="151" t="s">
        <v>97</v>
      </c>
      <c r="AH49" s="49" t="s">
        <v>189</v>
      </c>
    </row>
    <row r="50" spans="1:34" s="106" customFormat="1" ht="15" thickBot="1" x14ac:dyDescent="0.4">
      <c r="A50" s="106" t="s">
        <v>192</v>
      </c>
      <c r="B50" s="126" t="s">
        <v>105</v>
      </c>
      <c r="C50" s="130" t="s">
        <v>171</v>
      </c>
      <c r="D50" s="106">
        <v>0</v>
      </c>
      <c r="E50" s="106">
        <v>2</v>
      </c>
      <c r="F50" s="122"/>
      <c r="G50" s="106" t="s">
        <v>73</v>
      </c>
      <c r="H50" s="122" t="s">
        <v>162</v>
      </c>
      <c r="J50" s="107">
        <v>2</v>
      </c>
      <c r="K50" s="122"/>
      <c r="L50" s="159">
        <v>0.65</v>
      </c>
      <c r="M50" s="79">
        <v>0</v>
      </c>
      <c r="N50" s="79">
        <v>0</v>
      </c>
      <c r="O50" s="79">
        <v>0</v>
      </c>
      <c r="P50" s="79">
        <v>0</v>
      </c>
      <c r="Q50" s="79">
        <v>0</v>
      </c>
      <c r="R50" s="79">
        <v>0</v>
      </c>
      <c r="S50" s="118">
        <f>$J50*L50/1000</f>
        <v>1.2999999999999999E-3</v>
      </c>
      <c r="T50" s="107">
        <f t="shared" si="37"/>
        <v>0</v>
      </c>
      <c r="U50" s="107">
        <f t="shared" si="37"/>
        <v>0</v>
      </c>
      <c r="V50" s="107">
        <f>$J50*O50/100</f>
        <v>0</v>
      </c>
      <c r="W50" s="107">
        <f t="shared" si="33"/>
        <v>0</v>
      </c>
      <c r="X50" s="107">
        <f t="shared" si="33"/>
        <v>0</v>
      </c>
      <c r="Y50" s="119">
        <f t="shared" si="33"/>
        <v>0</v>
      </c>
      <c r="Z50" s="146">
        <f t="shared" si="36"/>
        <v>1.0382888998929764E-3</v>
      </c>
      <c r="AA50" s="108">
        <f t="shared" si="36"/>
        <v>0</v>
      </c>
      <c r="AB50" s="108">
        <f t="shared" si="36"/>
        <v>0</v>
      </c>
      <c r="AC50" s="108">
        <f t="shared" si="36"/>
        <v>0</v>
      </c>
      <c r="AD50" s="108">
        <f t="shared" si="36"/>
        <v>0</v>
      </c>
      <c r="AE50" s="108">
        <f t="shared" si="36"/>
        <v>0</v>
      </c>
      <c r="AF50" s="111">
        <f t="shared" si="36"/>
        <v>0</v>
      </c>
      <c r="AG50" s="106" t="s">
        <v>97</v>
      </c>
      <c r="AH50" s="141" t="s">
        <v>194</v>
      </c>
    </row>
    <row r="51" spans="1:34" s="100" customFormat="1" ht="15" thickTop="1" x14ac:dyDescent="0.35">
      <c r="A51" s="53" t="s">
        <v>193</v>
      </c>
    </row>
    <row r="52" spans="1:34" s="100" customFormat="1" x14ac:dyDescent="0.35">
      <c r="S52" s="163" t="s">
        <v>7</v>
      </c>
      <c r="T52" s="164" t="s">
        <v>9</v>
      </c>
      <c r="U52" s="164" t="s">
        <v>55</v>
      </c>
      <c r="V52" s="164" t="s">
        <v>56</v>
      </c>
      <c r="W52" s="164" t="s">
        <v>57</v>
      </c>
      <c r="X52" s="164" t="s">
        <v>58</v>
      </c>
      <c r="Y52" s="164" t="s">
        <v>59</v>
      </c>
    </row>
    <row r="53" spans="1:34" s="100" customFormat="1" x14ac:dyDescent="0.35">
      <c r="A53" s="3"/>
      <c r="S53" s="165">
        <f t="shared" ref="S53:Y53" si="38">SUBTOTAL(9, S47:S50)</f>
        <v>1.25206</v>
      </c>
      <c r="T53" s="166">
        <f t="shared" si="38"/>
        <v>731.40000000000009</v>
      </c>
      <c r="U53" s="166">
        <f t="shared" si="38"/>
        <v>5.79</v>
      </c>
      <c r="V53" s="166">
        <f t="shared" si="38"/>
        <v>79.263000000000005</v>
      </c>
      <c r="W53" s="166">
        <f t="shared" si="38"/>
        <v>0.34499999999999997</v>
      </c>
      <c r="X53" s="166">
        <f t="shared" si="38"/>
        <v>0.56800000000000006</v>
      </c>
      <c r="Y53" s="166">
        <f t="shared" si="38"/>
        <v>2.0699999999999998</v>
      </c>
    </row>
    <row r="54" spans="1:34" s="100" customFormat="1" x14ac:dyDescent="0.35"/>
    <row r="55" spans="1:34" s="100" customFormat="1" ht="15" thickBot="1" x14ac:dyDescent="0.4"/>
    <row r="56" spans="1:34" s="100" customFormat="1" x14ac:dyDescent="0.35">
      <c r="A56" s="135" t="s">
        <v>167</v>
      </c>
      <c r="B56" s="3"/>
      <c r="C56" s="3"/>
      <c r="D56" s="3"/>
      <c r="E56" s="3"/>
      <c r="F56" s="3"/>
      <c r="G56" s="3"/>
      <c r="H56" s="3"/>
      <c r="I56" s="100" t="s">
        <v>169</v>
      </c>
      <c r="J56" s="100" t="s">
        <v>54</v>
      </c>
      <c r="K56" s="3"/>
      <c r="L56" s="236" t="s">
        <v>143</v>
      </c>
      <c r="M56" s="237"/>
      <c r="N56" s="237"/>
      <c r="O56" s="237"/>
      <c r="P56" s="237"/>
      <c r="Q56" s="237"/>
      <c r="R56" s="238"/>
      <c r="S56" s="239" t="s">
        <v>142</v>
      </c>
      <c r="T56" s="240"/>
      <c r="U56" s="240"/>
      <c r="V56" s="240"/>
      <c r="W56" s="240"/>
      <c r="X56" s="240"/>
      <c r="Y56" s="241"/>
      <c r="Z56" s="242" t="s">
        <v>134</v>
      </c>
      <c r="AA56" s="243"/>
      <c r="AB56" s="243"/>
      <c r="AC56" s="243"/>
      <c r="AD56" s="243"/>
      <c r="AE56" s="243"/>
      <c r="AF56" s="244"/>
      <c r="AG56" s="21"/>
      <c r="AH56" s="22"/>
    </row>
    <row r="57" spans="1:34" s="105" customFormat="1" ht="15" thickBot="1" x14ac:dyDescent="0.4">
      <c r="A57" s="104" t="s">
        <v>53</v>
      </c>
      <c r="B57" s="104" t="s">
        <v>102</v>
      </c>
      <c r="C57" s="104" t="s">
        <v>126</v>
      </c>
      <c r="D57" s="104" t="s">
        <v>69</v>
      </c>
      <c r="E57" s="131" t="s">
        <v>71</v>
      </c>
      <c r="F57" s="104" t="s">
        <v>129</v>
      </c>
      <c r="G57" s="131" t="s">
        <v>174</v>
      </c>
      <c r="H57" s="104" t="s">
        <v>65</v>
      </c>
      <c r="I57" s="104" t="s">
        <v>144</v>
      </c>
      <c r="J57" s="104" t="s">
        <v>144</v>
      </c>
      <c r="K57" s="104" t="s">
        <v>150</v>
      </c>
      <c r="L57" s="71" t="s">
        <v>7</v>
      </c>
      <c r="M57" s="72" t="s">
        <v>9</v>
      </c>
      <c r="N57" s="72" t="s">
        <v>55</v>
      </c>
      <c r="O57" s="72" t="s">
        <v>56</v>
      </c>
      <c r="P57" s="72" t="s">
        <v>57</v>
      </c>
      <c r="Q57" s="72" t="s">
        <v>58</v>
      </c>
      <c r="R57" s="73" t="s">
        <v>59</v>
      </c>
      <c r="S57" s="33" t="s">
        <v>7</v>
      </c>
      <c r="T57" s="34" t="s">
        <v>9</v>
      </c>
      <c r="U57" s="34" t="s">
        <v>55</v>
      </c>
      <c r="V57" s="34" t="s">
        <v>56</v>
      </c>
      <c r="W57" s="34" t="s">
        <v>57</v>
      </c>
      <c r="X57" s="34" t="s">
        <v>58</v>
      </c>
      <c r="Y57" s="32" t="s">
        <v>59</v>
      </c>
      <c r="Z57" s="72" t="s">
        <v>7</v>
      </c>
      <c r="AA57" s="72" t="s">
        <v>9</v>
      </c>
      <c r="AB57" s="72" t="s">
        <v>55</v>
      </c>
      <c r="AC57" s="72" t="s">
        <v>56</v>
      </c>
      <c r="AD57" s="72" t="s">
        <v>57</v>
      </c>
      <c r="AE57" s="72" t="s">
        <v>58</v>
      </c>
      <c r="AF57" s="72" t="s">
        <v>59</v>
      </c>
      <c r="AG57" s="33" t="s">
        <v>60</v>
      </c>
      <c r="AH57" s="32" t="s">
        <v>61</v>
      </c>
    </row>
    <row r="58" spans="1:34" s="100" customFormat="1" x14ac:dyDescent="0.35">
      <c r="A58" s="100" t="s">
        <v>173</v>
      </c>
      <c r="B58" s="152" t="s">
        <v>103</v>
      </c>
      <c r="C58" s="127" t="s">
        <v>136</v>
      </c>
      <c r="D58" s="100">
        <v>3</v>
      </c>
      <c r="E58" s="100">
        <v>2</v>
      </c>
      <c r="F58" s="120"/>
      <c r="G58" s="100" t="s">
        <v>72</v>
      </c>
      <c r="H58" s="120" t="s">
        <v>162</v>
      </c>
      <c r="I58" s="100">
        <v>250</v>
      </c>
      <c r="J58" s="102">
        <f>I58/5</f>
        <v>50</v>
      </c>
      <c r="K58" s="120"/>
      <c r="L58" s="154">
        <v>4</v>
      </c>
      <c r="M58" s="155">
        <v>25</v>
      </c>
      <c r="N58" s="155">
        <v>1.9</v>
      </c>
      <c r="O58" s="155">
        <v>0.3</v>
      </c>
      <c r="P58" s="155">
        <v>1</v>
      </c>
      <c r="Q58" s="155">
        <v>1.9</v>
      </c>
      <c r="R58" s="155">
        <v>2</v>
      </c>
      <c r="S58" s="112">
        <f>$J58*L58/1000</f>
        <v>0.2</v>
      </c>
      <c r="T58" s="113">
        <f t="shared" ref="T58:Y61" si="39">$J58*M58/100</f>
        <v>12.5</v>
      </c>
      <c r="U58" s="113">
        <f t="shared" si="39"/>
        <v>0.95</v>
      </c>
      <c r="V58" s="113">
        <f t="shared" si="39"/>
        <v>0.15</v>
      </c>
      <c r="W58" s="113">
        <f t="shared" si="39"/>
        <v>0.5</v>
      </c>
      <c r="X58" s="113">
        <f t="shared" si="39"/>
        <v>0.95</v>
      </c>
      <c r="Y58" s="114">
        <f t="shared" si="39"/>
        <v>1</v>
      </c>
      <c r="Z58" s="103">
        <f>S58/$S$64</f>
        <v>0.14479784772479143</v>
      </c>
      <c r="AA58" s="103">
        <f>T58/$T$64</f>
        <v>2.6186785100766743E-2</v>
      </c>
      <c r="AB58" s="103">
        <f>U58/$U$64</f>
        <v>0.1478829389788294</v>
      </c>
      <c r="AC58" s="103">
        <f>V58/$V$64</f>
        <v>3.127097761414949E-3</v>
      </c>
      <c r="AD58" s="103">
        <f>W58/$W$64</f>
        <v>0.18135654697134568</v>
      </c>
      <c r="AE58" s="103">
        <f>X58/$X$64</f>
        <v>0.31241778479347537</v>
      </c>
      <c r="AF58" s="109">
        <f>Y58/$Y$64</f>
        <v>0.24142926122646069</v>
      </c>
    </row>
    <row r="59" spans="1:34" s="100" customFormat="1" x14ac:dyDescent="0.35">
      <c r="A59" s="100" t="s">
        <v>172</v>
      </c>
      <c r="B59" s="125" t="s">
        <v>103</v>
      </c>
      <c r="C59" s="128" t="s">
        <v>136</v>
      </c>
      <c r="D59" s="100">
        <v>3</v>
      </c>
      <c r="E59" s="100">
        <v>1</v>
      </c>
      <c r="F59" s="121"/>
      <c r="G59" s="100" t="s">
        <v>72</v>
      </c>
      <c r="H59" s="121" t="s">
        <v>162</v>
      </c>
      <c r="I59" s="100">
        <v>250</v>
      </c>
      <c r="J59" s="102">
        <f>I59/5</f>
        <v>50</v>
      </c>
      <c r="K59" s="121"/>
      <c r="L59" s="154">
        <v>5</v>
      </c>
      <c r="M59" s="155">
        <v>34</v>
      </c>
      <c r="N59" s="155">
        <v>2.8</v>
      </c>
      <c r="O59" s="155">
        <v>0.4</v>
      </c>
      <c r="P59" s="155">
        <v>2.2999999999999998</v>
      </c>
      <c r="Q59" s="155">
        <v>1.7</v>
      </c>
      <c r="R59" s="155">
        <v>2.6</v>
      </c>
      <c r="S59" s="115">
        <f t="shared" ref="S59:S61" si="40">$J59*L59/1000</f>
        <v>0.25</v>
      </c>
      <c r="T59" s="116">
        <f>$J59*M59/100</f>
        <v>17</v>
      </c>
      <c r="U59" s="116">
        <f>$J59*N59/100</f>
        <v>1.4</v>
      </c>
      <c r="V59" s="116">
        <f t="shared" si="39"/>
        <v>0.2</v>
      </c>
      <c r="W59" s="116">
        <f t="shared" si="39"/>
        <v>1.1499999999999999</v>
      </c>
      <c r="X59" s="116">
        <f t="shared" si="39"/>
        <v>0.85</v>
      </c>
      <c r="Y59" s="117">
        <f t="shared" si="39"/>
        <v>1.3</v>
      </c>
      <c r="Z59" s="103">
        <f>S59/$S$64</f>
        <v>0.18099730965598929</v>
      </c>
      <c r="AA59" s="103">
        <f t="shared" ref="AA59:AA61" si="41">T59/$T$64</f>
        <v>3.5614027737042774E-2</v>
      </c>
      <c r="AB59" s="103">
        <f t="shared" ref="AB59:AB61" si="42">U59/$U$64</f>
        <v>0.21793275217932753</v>
      </c>
      <c r="AC59" s="103">
        <f t="shared" ref="AC59:AC61" si="43">V59/$V$64</f>
        <v>4.1694636818865984E-3</v>
      </c>
      <c r="AD59" s="103">
        <f>W59/$W$64</f>
        <v>0.41712005803409502</v>
      </c>
      <c r="AE59" s="103">
        <f>X59/$X$64</f>
        <v>0.27953170218363588</v>
      </c>
      <c r="AF59" s="110">
        <f>Y59/$Y$64</f>
        <v>0.3138580395943989</v>
      </c>
    </row>
    <row r="60" spans="1:34" s="100" customFormat="1" x14ac:dyDescent="0.35">
      <c r="A60" s="100" t="s">
        <v>208</v>
      </c>
      <c r="B60" s="125" t="s">
        <v>103</v>
      </c>
      <c r="C60" s="129" t="s">
        <v>171</v>
      </c>
      <c r="D60" s="100">
        <v>2</v>
      </c>
      <c r="E60" s="100">
        <v>2</v>
      </c>
      <c r="F60" s="121"/>
      <c r="G60" s="100" t="s">
        <v>72</v>
      </c>
      <c r="H60" s="121" t="s">
        <v>162</v>
      </c>
      <c r="I60" s="100">
        <v>150</v>
      </c>
      <c r="J60" s="102">
        <f>I60/5</f>
        <v>30</v>
      </c>
      <c r="K60" s="121"/>
      <c r="L60" s="154">
        <v>6</v>
      </c>
      <c r="M60" s="155">
        <v>30</v>
      </c>
      <c r="N60" s="155">
        <v>2</v>
      </c>
      <c r="O60" s="155">
        <v>0.2</v>
      </c>
      <c r="P60" s="155">
        <v>3</v>
      </c>
      <c r="Q60" s="155">
        <v>3</v>
      </c>
      <c r="R60" s="155">
        <v>2</v>
      </c>
      <c r="S60" s="115">
        <f t="shared" si="40"/>
        <v>0.18</v>
      </c>
      <c r="T60" s="116">
        <f t="shared" ref="T60:U61" si="44">$J60*M60/100</f>
        <v>9</v>
      </c>
      <c r="U60" s="116">
        <f t="shared" si="44"/>
        <v>0.6</v>
      </c>
      <c r="V60" s="116">
        <f t="shared" si="39"/>
        <v>0.06</v>
      </c>
      <c r="W60" s="116">
        <f t="shared" si="39"/>
        <v>0.9</v>
      </c>
      <c r="X60" s="116">
        <f t="shared" si="39"/>
        <v>0.9</v>
      </c>
      <c r="Y60" s="117">
        <f t="shared" si="39"/>
        <v>0.6</v>
      </c>
      <c r="Z60" s="103">
        <f>S60/$S$64</f>
        <v>0.13031806295231227</v>
      </c>
      <c r="AA60" s="103">
        <f t="shared" si="41"/>
        <v>1.8854485272552055E-2</v>
      </c>
      <c r="AB60" s="103">
        <f t="shared" si="42"/>
        <v>9.3399750933997508E-2</v>
      </c>
      <c r="AC60" s="103">
        <f t="shared" si="43"/>
        <v>1.2508391045659795E-3</v>
      </c>
      <c r="AD60" s="103">
        <f t="shared" ref="AD60:AD61" si="45">W60/$W$64</f>
        <v>0.32644178454842226</v>
      </c>
      <c r="AE60" s="103">
        <f t="shared" ref="AE60:AE61" si="46">X60/$X$64</f>
        <v>0.29597474348855568</v>
      </c>
      <c r="AF60" s="110">
        <f t="shared" ref="AF60:AF61" si="47">Y60/$Y$64</f>
        <v>0.14485755673587641</v>
      </c>
    </row>
    <row r="61" spans="1:34" s="106" customFormat="1" ht="15" thickBot="1" x14ac:dyDescent="0.4">
      <c r="A61" s="106" t="s">
        <v>168</v>
      </c>
      <c r="B61" s="126" t="s">
        <v>105</v>
      </c>
      <c r="C61" s="93" t="s">
        <v>136</v>
      </c>
      <c r="D61" s="106">
        <v>2</v>
      </c>
      <c r="E61" s="106">
        <v>3</v>
      </c>
      <c r="F61" s="122"/>
      <c r="G61" s="106" t="s">
        <v>195</v>
      </c>
      <c r="H61" s="122" t="s">
        <v>161</v>
      </c>
      <c r="I61" s="106">
        <v>300</v>
      </c>
      <c r="J61" s="107">
        <f>I61/5</f>
        <v>60</v>
      </c>
      <c r="K61" s="122" t="s">
        <v>170</v>
      </c>
      <c r="L61" s="156">
        <f>S53*10</f>
        <v>12.5206</v>
      </c>
      <c r="M61" s="160">
        <f t="shared" ref="M61:R61" si="48">T53</f>
        <v>731.40000000000009</v>
      </c>
      <c r="N61" s="160">
        <f t="shared" si="48"/>
        <v>5.79</v>
      </c>
      <c r="O61" s="160">
        <f t="shared" si="48"/>
        <v>79.263000000000005</v>
      </c>
      <c r="P61" s="160">
        <f t="shared" si="48"/>
        <v>0.34499999999999997</v>
      </c>
      <c r="Q61" s="160">
        <f t="shared" si="48"/>
        <v>0.56800000000000006</v>
      </c>
      <c r="R61" s="160">
        <f t="shared" si="48"/>
        <v>2.0699999999999998</v>
      </c>
      <c r="S61" s="118">
        <f t="shared" si="40"/>
        <v>0.75123600000000001</v>
      </c>
      <c r="T61" s="107">
        <f t="shared" si="44"/>
        <v>438.84000000000009</v>
      </c>
      <c r="U61" s="107">
        <f t="shared" si="44"/>
        <v>3.4739999999999998</v>
      </c>
      <c r="V61" s="107">
        <f t="shared" si="39"/>
        <v>47.557800000000007</v>
      </c>
      <c r="W61" s="107">
        <f t="shared" si="39"/>
        <v>0.20699999999999999</v>
      </c>
      <c r="X61" s="107">
        <f t="shared" si="39"/>
        <v>0.34080000000000005</v>
      </c>
      <c r="Y61" s="119">
        <f t="shared" si="39"/>
        <v>1.242</v>
      </c>
      <c r="Z61" s="146">
        <f>S61/$S$64</f>
        <v>0.54388677966690713</v>
      </c>
      <c r="AA61" s="108">
        <f t="shared" si="41"/>
        <v>0.91934470188963846</v>
      </c>
      <c r="AB61" s="108">
        <f t="shared" si="42"/>
        <v>0.54078455790784563</v>
      </c>
      <c r="AC61" s="108">
        <f t="shared" si="43"/>
        <v>0.9914525994521326</v>
      </c>
      <c r="AD61" s="108">
        <f t="shared" si="45"/>
        <v>7.5081610446137106E-2</v>
      </c>
      <c r="AE61" s="108">
        <f t="shared" si="46"/>
        <v>0.11207576953433308</v>
      </c>
      <c r="AF61" s="111">
        <f t="shared" si="47"/>
        <v>0.29985514244326417</v>
      </c>
      <c r="AG61" s="106" t="s">
        <v>196</v>
      </c>
    </row>
    <row r="62" spans="1:34" s="100" customFormat="1" ht="15" thickTop="1" x14ac:dyDescent="0.35">
      <c r="A62" s="53"/>
    </row>
    <row r="63" spans="1:34" s="100" customFormat="1" x14ac:dyDescent="0.35">
      <c r="S63" s="163" t="s">
        <v>7</v>
      </c>
      <c r="T63" s="164" t="s">
        <v>9</v>
      </c>
      <c r="U63" s="164" t="s">
        <v>55</v>
      </c>
      <c r="V63" s="164" t="s">
        <v>56</v>
      </c>
      <c r="W63" s="164" t="s">
        <v>57</v>
      </c>
      <c r="X63" s="164" t="s">
        <v>58</v>
      </c>
      <c r="Y63" s="164" t="s">
        <v>59</v>
      </c>
    </row>
    <row r="64" spans="1:34" s="100" customFormat="1" x14ac:dyDescent="0.35">
      <c r="A64" s="3"/>
      <c r="S64" s="165">
        <f t="shared" ref="S64:Y64" si="49">SUBTOTAL(9, S58:S61)</f>
        <v>1.3812359999999999</v>
      </c>
      <c r="T64" s="166">
        <f t="shared" si="49"/>
        <v>477.34000000000009</v>
      </c>
      <c r="U64" s="166">
        <f t="shared" si="49"/>
        <v>6.4239999999999995</v>
      </c>
      <c r="V64" s="166">
        <f t="shared" si="49"/>
        <v>47.967800000000004</v>
      </c>
      <c r="W64" s="166">
        <f t="shared" si="49"/>
        <v>2.7569999999999997</v>
      </c>
      <c r="X64" s="166">
        <f t="shared" si="49"/>
        <v>3.0407999999999999</v>
      </c>
      <c r="Y64" s="166">
        <f t="shared" si="49"/>
        <v>4.1419999999999995</v>
      </c>
    </row>
    <row r="66" spans="1:34" ht="15" thickBot="1" x14ac:dyDescent="0.4"/>
    <row r="67" spans="1:34" s="100" customFormat="1" x14ac:dyDescent="0.35">
      <c r="A67" s="135" t="s">
        <v>198</v>
      </c>
      <c r="B67" s="3"/>
      <c r="C67" s="3"/>
      <c r="D67" s="3"/>
      <c r="E67" s="3"/>
      <c r="F67" s="3"/>
      <c r="G67" s="3"/>
      <c r="H67" s="3"/>
      <c r="I67" s="100" t="s">
        <v>202</v>
      </c>
      <c r="J67" s="100" t="s">
        <v>54</v>
      </c>
      <c r="K67" s="3"/>
      <c r="L67" s="236" t="s">
        <v>143</v>
      </c>
      <c r="M67" s="237"/>
      <c r="N67" s="237"/>
      <c r="O67" s="237"/>
      <c r="P67" s="237"/>
      <c r="Q67" s="237"/>
      <c r="R67" s="238"/>
      <c r="S67" s="239" t="s">
        <v>142</v>
      </c>
      <c r="T67" s="240"/>
      <c r="U67" s="240"/>
      <c r="V67" s="240"/>
      <c r="W67" s="240"/>
      <c r="X67" s="240"/>
      <c r="Y67" s="241"/>
      <c r="Z67" s="242" t="s">
        <v>134</v>
      </c>
      <c r="AA67" s="243"/>
      <c r="AB67" s="243"/>
      <c r="AC67" s="243"/>
      <c r="AD67" s="243"/>
      <c r="AE67" s="243"/>
      <c r="AF67" s="244"/>
      <c r="AG67" s="21"/>
      <c r="AH67" s="22"/>
    </row>
    <row r="68" spans="1:34" s="105" customFormat="1" ht="15" thickBot="1" x14ac:dyDescent="0.4">
      <c r="A68" s="104" t="s">
        <v>53</v>
      </c>
      <c r="B68" s="104" t="s">
        <v>102</v>
      </c>
      <c r="C68" s="104" t="s">
        <v>126</v>
      </c>
      <c r="D68" s="104" t="s">
        <v>69</v>
      </c>
      <c r="E68" s="131" t="s">
        <v>71</v>
      </c>
      <c r="F68" s="104" t="s">
        <v>129</v>
      </c>
      <c r="G68" s="131" t="s">
        <v>174</v>
      </c>
      <c r="H68" s="104" t="s">
        <v>65</v>
      </c>
      <c r="I68" s="104" t="s">
        <v>144</v>
      </c>
      <c r="J68" s="104" t="s">
        <v>144</v>
      </c>
      <c r="K68" s="104" t="s">
        <v>150</v>
      </c>
      <c r="L68" s="71" t="s">
        <v>7</v>
      </c>
      <c r="M68" s="72" t="s">
        <v>9</v>
      </c>
      <c r="N68" s="72" t="s">
        <v>55</v>
      </c>
      <c r="O68" s="72" t="s">
        <v>56</v>
      </c>
      <c r="P68" s="72" t="s">
        <v>57</v>
      </c>
      <c r="Q68" s="72" t="s">
        <v>58</v>
      </c>
      <c r="R68" s="73" t="s">
        <v>59</v>
      </c>
      <c r="S68" s="33" t="s">
        <v>7</v>
      </c>
      <c r="T68" s="34" t="s">
        <v>9</v>
      </c>
      <c r="U68" s="34" t="s">
        <v>55</v>
      </c>
      <c r="V68" s="34" t="s">
        <v>56</v>
      </c>
      <c r="W68" s="34" t="s">
        <v>57</v>
      </c>
      <c r="X68" s="34" t="s">
        <v>58</v>
      </c>
      <c r="Y68" s="32" t="s">
        <v>59</v>
      </c>
      <c r="Z68" s="72" t="s">
        <v>7</v>
      </c>
      <c r="AA68" s="72" t="s">
        <v>9</v>
      </c>
      <c r="AB68" s="72" t="s">
        <v>55</v>
      </c>
      <c r="AC68" s="72" t="s">
        <v>56</v>
      </c>
      <c r="AD68" s="72" t="s">
        <v>57</v>
      </c>
      <c r="AE68" s="72" t="s">
        <v>58</v>
      </c>
      <c r="AF68" s="72" t="s">
        <v>59</v>
      </c>
      <c r="AG68" s="33" t="s">
        <v>60</v>
      </c>
      <c r="AH68" s="32" t="s">
        <v>61</v>
      </c>
    </row>
    <row r="69" spans="1:34" s="100" customFormat="1" x14ac:dyDescent="0.35">
      <c r="A69" s="100" t="s">
        <v>199</v>
      </c>
      <c r="B69" s="152" t="s">
        <v>103</v>
      </c>
      <c r="C69" s="162" t="s">
        <v>204</v>
      </c>
      <c r="D69" s="100">
        <v>1</v>
      </c>
      <c r="E69" s="100">
        <v>2</v>
      </c>
      <c r="F69" s="120"/>
      <c r="G69" s="100" t="s">
        <v>73</v>
      </c>
      <c r="H69" s="120" t="s">
        <v>162</v>
      </c>
      <c r="I69" s="147">
        <v>500</v>
      </c>
      <c r="J69" s="169">
        <f>I69/5</f>
        <v>100</v>
      </c>
      <c r="K69" s="120"/>
      <c r="L69" s="154">
        <v>5.4</v>
      </c>
      <c r="M69" s="155">
        <v>354</v>
      </c>
      <c r="N69" s="155">
        <v>14.1</v>
      </c>
      <c r="O69" s="155">
        <v>6</v>
      </c>
      <c r="P69" s="155">
        <v>52.3</v>
      </c>
      <c r="Q69" s="155">
        <v>4.9000000000000004</v>
      </c>
      <c r="R69" s="155">
        <v>7</v>
      </c>
      <c r="S69" s="112">
        <f>$J69*L69/1000</f>
        <v>0.54</v>
      </c>
      <c r="T69" s="113">
        <f t="shared" ref="T69:Y74" si="50">$J69*M69/100</f>
        <v>354</v>
      </c>
      <c r="U69" s="113">
        <f t="shared" si="50"/>
        <v>14.1</v>
      </c>
      <c r="V69" s="113">
        <f t="shared" si="50"/>
        <v>6</v>
      </c>
      <c r="W69" s="113">
        <f t="shared" si="50"/>
        <v>52.3</v>
      </c>
      <c r="X69" s="113">
        <f t="shared" si="50"/>
        <v>4.9000000000000004</v>
      </c>
      <c r="Y69" s="114">
        <f t="shared" si="50"/>
        <v>7</v>
      </c>
      <c r="Z69" s="103">
        <f>S69/$S$77</f>
        <v>0.30281279440132791</v>
      </c>
      <c r="AA69" s="103">
        <f>T69/$T$77</f>
        <v>0.53600629883108231</v>
      </c>
      <c r="AB69" s="103">
        <f>U69/$U$77</f>
        <v>0.58848080133555924</v>
      </c>
      <c r="AC69" s="103">
        <f>V69/$V$77</f>
        <v>0.17595307917888561</v>
      </c>
      <c r="AD69" s="103">
        <f>W69/$W$77</f>
        <v>0.98940597805524022</v>
      </c>
      <c r="AE69" s="103">
        <f>X69/$X$77</f>
        <v>0.61219390304847587</v>
      </c>
      <c r="AF69" s="109">
        <f>Y69/$Y$77</f>
        <v>0.76419213973799127</v>
      </c>
      <c r="AG69" s="100" t="s">
        <v>34</v>
      </c>
      <c r="AH69" s="47" t="s">
        <v>203</v>
      </c>
    </row>
    <row r="70" spans="1:34" s="100" customFormat="1" x14ac:dyDescent="0.35">
      <c r="A70" s="53" t="s">
        <v>200</v>
      </c>
      <c r="B70" s="124" t="s">
        <v>105</v>
      </c>
      <c r="C70" s="128" t="s">
        <v>136</v>
      </c>
      <c r="D70" s="100">
        <v>3</v>
      </c>
      <c r="E70" s="100">
        <v>3</v>
      </c>
      <c r="F70" s="121"/>
      <c r="G70" s="100" t="s">
        <v>73</v>
      </c>
      <c r="H70" s="121" t="s">
        <v>162</v>
      </c>
      <c r="I70" s="147">
        <v>500</v>
      </c>
      <c r="J70" s="169">
        <f t="shared" ref="J70:J72" si="51">I70/5</f>
        <v>100</v>
      </c>
      <c r="K70" s="121"/>
      <c r="L70" s="154">
        <v>3.4</v>
      </c>
      <c r="M70" s="155">
        <v>17</v>
      </c>
      <c r="N70" s="155">
        <v>1.3</v>
      </c>
      <c r="O70" s="155">
        <v>0.3</v>
      </c>
      <c r="P70" s="155">
        <v>0.1</v>
      </c>
      <c r="Q70" s="155">
        <v>2</v>
      </c>
      <c r="R70" s="155">
        <v>1</v>
      </c>
      <c r="S70" s="115">
        <f t="shared" ref="S70:S74" si="52">$J70*L70/1000</f>
        <v>0.34</v>
      </c>
      <c r="T70" s="116">
        <f t="shared" ref="T70:U72" si="53">$J70*M70/100</f>
        <v>17</v>
      </c>
      <c r="U70" s="116">
        <f t="shared" si="53"/>
        <v>1.3</v>
      </c>
      <c r="V70" s="116">
        <f t="shared" si="50"/>
        <v>0.3</v>
      </c>
      <c r="W70" s="116">
        <f t="shared" si="50"/>
        <v>0.1</v>
      </c>
      <c r="X70" s="116">
        <f t="shared" si="50"/>
        <v>2</v>
      </c>
      <c r="Y70" s="117">
        <f t="shared" si="50"/>
        <v>1</v>
      </c>
      <c r="Z70" s="103">
        <f t="shared" ref="Z70:Z74" si="54">S70/$S$77</f>
        <v>0.19065990758602128</v>
      </c>
      <c r="AA70" s="103">
        <f t="shared" ref="AA70:AA74" si="55">T70/$T$77</f>
        <v>2.5740415480588696E-2</v>
      </c>
      <c r="AB70" s="103">
        <f t="shared" ref="AB70:AB74" si="56">U70/$U$77</f>
        <v>5.4257095158597661E-2</v>
      </c>
      <c r="AC70" s="103">
        <f t="shared" ref="AC70:AC74" si="57">V70/$V$77</f>
        <v>8.7976539589442806E-3</v>
      </c>
      <c r="AD70" s="103">
        <f t="shared" ref="AD70:AD74" si="58">W70/$W$77</f>
        <v>1.8917896329928112E-3</v>
      </c>
      <c r="AE70" s="103">
        <f t="shared" ref="AE70:AE74" si="59">X70/$X$77</f>
        <v>0.24987506246876562</v>
      </c>
      <c r="AF70" s="110">
        <f>Y70/$Y$77</f>
        <v>0.1091703056768559</v>
      </c>
      <c r="AG70" s="100" t="s">
        <v>97</v>
      </c>
      <c r="AH70" s="47" t="s">
        <v>205</v>
      </c>
    </row>
    <row r="71" spans="1:34" s="100" customFormat="1" x14ac:dyDescent="0.35">
      <c r="A71" s="100" t="s">
        <v>185</v>
      </c>
      <c r="B71" s="124" t="s">
        <v>105</v>
      </c>
      <c r="C71" s="128" t="s">
        <v>136</v>
      </c>
      <c r="D71" s="100">
        <v>3</v>
      </c>
      <c r="E71" s="100">
        <v>3</v>
      </c>
      <c r="F71" s="121"/>
      <c r="G71" s="100" t="s">
        <v>72</v>
      </c>
      <c r="H71" s="121" t="s">
        <v>162</v>
      </c>
      <c r="I71" s="147">
        <v>80</v>
      </c>
      <c r="J71" s="169">
        <f t="shared" si="51"/>
        <v>16</v>
      </c>
      <c r="K71" s="121"/>
      <c r="L71" s="154">
        <v>13.4</v>
      </c>
      <c r="M71" s="155">
        <v>884</v>
      </c>
      <c r="N71" s="155">
        <v>0</v>
      </c>
      <c r="O71" s="155">
        <v>100</v>
      </c>
      <c r="P71" s="155">
        <v>0</v>
      </c>
      <c r="Q71" s="155">
        <v>0</v>
      </c>
      <c r="R71" s="155">
        <v>0</v>
      </c>
      <c r="S71" s="115">
        <f t="shared" si="52"/>
        <v>0.21440000000000001</v>
      </c>
      <c r="T71" s="116">
        <f t="shared" si="53"/>
        <v>141.44</v>
      </c>
      <c r="U71" s="116">
        <f t="shared" si="53"/>
        <v>0</v>
      </c>
      <c r="V71" s="116">
        <f t="shared" si="50"/>
        <v>16</v>
      </c>
      <c r="W71" s="116">
        <f t="shared" si="50"/>
        <v>0</v>
      </c>
      <c r="X71" s="116">
        <f t="shared" si="50"/>
        <v>0</v>
      </c>
      <c r="Y71" s="117">
        <f t="shared" si="50"/>
        <v>0</v>
      </c>
      <c r="Z71" s="103">
        <f t="shared" si="54"/>
        <v>0.12022789466600871</v>
      </c>
      <c r="AA71" s="103">
        <f t="shared" si="55"/>
        <v>0.21416025679849796</v>
      </c>
      <c r="AB71" s="103">
        <f t="shared" si="56"/>
        <v>0</v>
      </c>
      <c r="AC71" s="103">
        <f t="shared" si="57"/>
        <v>0.46920821114369499</v>
      </c>
      <c r="AD71" s="103">
        <f t="shared" si="58"/>
        <v>0</v>
      </c>
      <c r="AE71" s="103">
        <f t="shared" si="59"/>
        <v>0</v>
      </c>
      <c r="AF71" s="110">
        <f t="shared" ref="AF71:AF74" si="60">Y71/$Y$77</f>
        <v>0</v>
      </c>
      <c r="AG71" s="100" t="s">
        <v>207</v>
      </c>
    </row>
    <row r="72" spans="1:34" s="100" customFormat="1" x14ac:dyDescent="0.35">
      <c r="A72" s="53" t="s">
        <v>186</v>
      </c>
      <c r="B72" s="124" t="s">
        <v>105</v>
      </c>
      <c r="C72" s="129" t="s">
        <v>171</v>
      </c>
      <c r="D72" s="100">
        <v>1</v>
      </c>
      <c r="E72" s="100">
        <v>2</v>
      </c>
      <c r="F72" s="121"/>
      <c r="G72" s="100" t="s">
        <v>73</v>
      </c>
      <c r="H72" s="121" t="s">
        <v>161</v>
      </c>
      <c r="I72" s="147">
        <v>20</v>
      </c>
      <c r="J72" s="169">
        <f t="shared" si="51"/>
        <v>4</v>
      </c>
      <c r="K72" s="121"/>
      <c r="L72" s="154">
        <v>12.72</v>
      </c>
      <c r="M72" s="155">
        <v>670</v>
      </c>
      <c r="N72" s="155">
        <v>25</v>
      </c>
      <c r="O72" s="155">
        <v>62</v>
      </c>
      <c r="P72" s="155">
        <v>1.5</v>
      </c>
      <c r="Q72" s="155">
        <v>1.6</v>
      </c>
      <c r="R72" s="155">
        <v>9</v>
      </c>
      <c r="S72" s="115">
        <f t="shared" si="52"/>
        <v>5.0880000000000002E-2</v>
      </c>
      <c r="T72" s="116">
        <f t="shared" si="53"/>
        <v>26.8</v>
      </c>
      <c r="U72" s="116">
        <f t="shared" si="53"/>
        <v>1</v>
      </c>
      <c r="V72" s="116">
        <f t="shared" si="50"/>
        <v>2.48</v>
      </c>
      <c r="W72" s="116">
        <f t="shared" si="50"/>
        <v>0.06</v>
      </c>
      <c r="X72" s="116">
        <f t="shared" si="50"/>
        <v>6.4000000000000001E-2</v>
      </c>
      <c r="Y72" s="117">
        <f t="shared" si="50"/>
        <v>0.36</v>
      </c>
      <c r="Z72" s="103">
        <f t="shared" si="54"/>
        <v>2.8531694405814007E-2</v>
      </c>
      <c r="AA72" s="103">
        <f t="shared" si="55"/>
        <v>4.0579007934104537E-2</v>
      </c>
      <c r="AB72" s="103">
        <f t="shared" si="56"/>
        <v>4.1736227045075125E-2</v>
      </c>
      <c r="AC72" s="103">
        <f t="shared" si="57"/>
        <v>7.2727272727272724E-2</v>
      </c>
      <c r="AD72" s="103">
        <f t="shared" si="58"/>
        <v>1.1350737797956867E-3</v>
      </c>
      <c r="AE72" s="103">
        <f t="shared" si="59"/>
        <v>7.9960019990005012E-3</v>
      </c>
      <c r="AF72" s="110">
        <f t="shared" si="60"/>
        <v>3.9301310043668117E-2</v>
      </c>
      <c r="AG72" s="100" t="s">
        <v>97</v>
      </c>
      <c r="AH72" s="47" t="s">
        <v>187</v>
      </c>
    </row>
    <row r="73" spans="1:34" s="100" customFormat="1" x14ac:dyDescent="0.35">
      <c r="A73" s="100" t="s">
        <v>173</v>
      </c>
      <c r="B73" s="125" t="s">
        <v>103</v>
      </c>
      <c r="C73" s="128" t="s">
        <v>136</v>
      </c>
      <c r="D73" s="100">
        <v>3</v>
      </c>
      <c r="E73" s="100">
        <v>1</v>
      </c>
      <c r="F73" s="121"/>
      <c r="G73" s="53" t="s">
        <v>72</v>
      </c>
      <c r="H73" s="121" t="s">
        <v>162</v>
      </c>
      <c r="I73" s="147">
        <v>200</v>
      </c>
      <c r="J73" s="169">
        <f>I73/5</f>
        <v>40</v>
      </c>
      <c r="K73" s="121"/>
      <c r="L73" s="154">
        <v>4</v>
      </c>
      <c r="M73" s="155">
        <v>25</v>
      </c>
      <c r="N73" s="155">
        <v>1.9</v>
      </c>
      <c r="O73" s="155">
        <v>0.3</v>
      </c>
      <c r="P73" s="155">
        <v>1</v>
      </c>
      <c r="Q73" s="155">
        <v>1.9</v>
      </c>
      <c r="R73" s="155">
        <v>2</v>
      </c>
      <c r="S73" s="115">
        <f t="shared" si="52"/>
        <v>0.16</v>
      </c>
      <c r="T73" s="116">
        <f t="shared" ref="T73:U74" si="61">$J73*M73/100</f>
        <v>10</v>
      </c>
      <c r="U73" s="116">
        <f t="shared" si="61"/>
        <v>0.76</v>
      </c>
      <c r="V73" s="116">
        <f t="shared" si="50"/>
        <v>0.12</v>
      </c>
      <c r="W73" s="116">
        <f t="shared" si="50"/>
        <v>0.4</v>
      </c>
      <c r="X73" s="116">
        <f t="shared" si="50"/>
        <v>0.76</v>
      </c>
      <c r="Y73" s="117">
        <f t="shared" si="50"/>
        <v>0.8</v>
      </c>
      <c r="Z73" s="103">
        <f t="shared" si="54"/>
        <v>8.9722309452245311E-2</v>
      </c>
      <c r="AA73" s="103">
        <f t="shared" si="55"/>
        <v>1.5141420870934527E-2</v>
      </c>
      <c r="AB73" s="103">
        <f t="shared" si="56"/>
        <v>3.1719532554257093E-2</v>
      </c>
      <c r="AC73" s="103">
        <f t="shared" si="57"/>
        <v>3.5190615835777122E-3</v>
      </c>
      <c r="AD73" s="103">
        <f t="shared" si="58"/>
        <v>7.5671585319712449E-3</v>
      </c>
      <c r="AE73" s="103">
        <f t="shared" si="59"/>
        <v>9.4952523738130942E-2</v>
      </c>
      <c r="AF73" s="110">
        <f t="shared" si="60"/>
        <v>8.7336244541484725E-2</v>
      </c>
    </row>
    <row r="74" spans="1:34" s="106" customFormat="1" ht="15" thickBot="1" x14ac:dyDescent="0.4">
      <c r="A74" s="106" t="s">
        <v>201</v>
      </c>
      <c r="B74" s="126" t="s">
        <v>105</v>
      </c>
      <c r="C74" s="130" t="s">
        <v>171</v>
      </c>
      <c r="D74" s="106">
        <v>1</v>
      </c>
      <c r="E74" s="106">
        <v>3</v>
      </c>
      <c r="F74" s="122"/>
      <c r="G74" s="106" t="s">
        <v>73</v>
      </c>
      <c r="H74" s="122" t="s">
        <v>162</v>
      </c>
      <c r="I74" s="148">
        <v>200</v>
      </c>
      <c r="J74" s="170">
        <f>I74/5</f>
        <v>40</v>
      </c>
      <c r="K74" s="122" t="s">
        <v>170</v>
      </c>
      <c r="L74" s="156">
        <v>11.95</v>
      </c>
      <c r="M74" s="160">
        <v>278</v>
      </c>
      <c r="N74" s="160">
        <v>17</v>
      </c>
      <c r="O74" s="160">
        <v>23</v>
      </c>
      <c r="P74" s="160">
        <v>0</v>
      </c>
      <c r="Q74" s="160">
        <v>0.7</v>
      </c>
      <c r="R74" s="160">
        <v>0</v>
      </c>
      <c r="S74" s="118">
        <f t="shared" si="52"/>
        <v>0.47799999999999998</v>
      </c>
      <c r="T74" s="107">
        <f t="shared" si="61"/>
        <v>111.2</v>
      </c>
      <c r="U74" s="107">
        <f t="shared" si="61"/>
        <v>6.8</v>
      </c>
      <c r="V74" s="107">
        <f t="shared" si="50"/>
        <v>9.1999999999999993</v>
      </c>
      <c r="W74" s="107">
        <f t="shared" si="50"/>
        <v>0</v>
      </c>
      <c r="X74" s="107">
        <f t="shared" si="50"/>
        <v>0.28000000000000003</v>
      </c>
      <c r="Y74" s="119">
        <f t="shared" si="50"/>
        <v>0</v>
      </c>
      <c r="Z74" s="146">
        <f t="shared" si="54"/>
        <v>0.2680453994885828</v>
      </c>
      <c r="AA74" s="108">
        <f t="shared" si="55"/>
        <v>0.16837260008479193</v>
      </c>
      <c r="AB74" s="108">
        <f t="shared" si="56"/>
        <v>0.28380634390651083</v>
      </c>
      <c r="AC74" s="108">
        <f t="shared" si="57"/>
        <v>0.26979472140762462</v>
      </c>
      <c r="AD74" s="108">
        <f t="shared" si="58"/>
        <v>0</v>
      </c>
      <c r="AE74" s="108">
        <f t="shared" si="59"/>
        <v>3.4982508745627194E-2</v>
      </c>
      <c r="AF74" s="111">
        <f t="shared" si="60"/>
        <v>0</v>
      </c>
      <c r="AG74" s="106" t="s">
        <v>97</v>
      </c>
      <c r="AH74" s="141" t="s">
        <v>206</v>
      </c>
    </row>
    <row r="75" spans="1:34" s="100" customFormat="1" ht="15" thickTop="1" x14ac:dyDescent="0.35">
      <c r="A75" s="53"/>
    </row>
    <row r="76" spans="1:34" s="100" customFormat="1" x14ac:dyDescent="0.35">
      <c r="S76" s="163" t="s">
        <v>7</v>
      </c>
      <c r="T76" s="164" t="s">
        <v>9</v>
      </c>
      <c r="U76" s="164" t="s">
        <v>55</v>
      </c>
      <c r="V76" s="164" t="s">
        <v>56</v>
      </c>
      <c r="W76" s="164" t="s">
        <v>57</v>
      </c>
      <c r="X76" s="164" t="s">
        <v>58</v>
      </c>
      <c r="Y76" s="164" t="s">
        <v>59</v>
      </c>
    </row>
    <row r="77" spans="1:34" s="100" customFormat="1" x14ac:dyDescent="0.35">
      <c r="A77" s="3"/>
      <c r="S77" s="165">
        <f t="shared" ref="S77:Y77" si="62">SUBTOTAL(9, S69:S74)</f>
        <v>1.78328</v>
      </c>
      <c r="T77" s="166">
        <f t="shared" si="62"/>
        <v>660.44</v>
      </c>
      <c r="U77" s="166">
        <f t="shared" si="62"/>
        <v>23.96</v>
      </c>
      <c r="V77" s="166">
        <f t="shared" si="62"/>
        <v>34.1</v>
      </c>
      <c r="W77" s="166">
        <f t="shared" si="62"/>
        <v>52.86</v>
      </c>
      <c r="X77" s="166">
        <f t="shared" si="62"/>
        <v>8.0039999999999996</v>
      </c>
      <c r="Y77" s="166">
        <f t="shared" si="62"/>
        <v>9.16</v>
      </c>
    </row>
    <row r="79" spans="1:34" ht="15" thickBot="1" x14ac:dyDescent="0.4"/>
    <row r="80" spans="1:34" s="100" customFormat="1" x14ac:dyDescent="0.35">
      <c r="A80" s="135" t="s">
        <v>228</v>
      </c>
      <c r="B80" s="3"/>
      <c r="C80" s="3"/>
      <c r="D80" s="3"/>
      <c r="E80" s="3"/>
      <c r="F80" s="3"/>
      <c r="G80" s="3"/>
      <c r="H80" s="3"/>
      <c r="I80" s="100" t="s">
        <v>202</v>
      </c>
      <c r="J80" s="100" t="s">
        <v>54</v>
      </c>
      <c r="K80" s="3"/>
      <c r="L80" s="236" t="s">
        <v>143</v>
      </c>
      <c r="M80" s="237"/>
      <c r="N80" s="237"/>
      <c r="O80" s="237"/>
      <c r="P80" s="237"/>
      <c r="Q80" s="237"/>
      <c r="R80" s="238"/>
      <c r="S80" s="239" t="s">
        <v>142</v>
      </c>
      <c r="T80" s="240"/>
      <c r="U80" s="240"/>
      <c r="V80" s="240"/>
      <c r="W80" s="240"/>
      <c r="X80" s="240"/>
      <c r="Y80" s="241"/>
      <c r="Z80" s="242" t="s">
        <v>134</v>
      </c>
      <c r="AA80" s="243"/>
      <c r="AB80" s="243"/>
      <c r="AC80" s="243"/>
      <c r="AD80" s="243"/>
      <c r="AE80" s="243"/>
      <c r="AF80" s="244"/>
      <c r="AG80" s="21"/>
      <c r="AH80" s="22"/>
    </row>
    <row r="81" spans="1:34" s="105" customFormat="1" ht="15" thickBot="1" x14ac:dyDescent="0.4">
      <c r="A81" s="104" t="s">
        <v>53</v>
      </c>
      <c r="B81" s="104" t="s">
        <v>102</v>
      </c>
      <c r="C81" s="104" t="s">
        <v>126</v>
      </c>
      <c r="D81" s="104" t="s">
        <v>69</v>
      </c>
      <c r="E81" s="131" t="s">
        <v>71</v>
      </c>
      <c r="F81" s="104" t="s">
        <v>129</v>
      </c>
      <c r="G81" s="131" t="s">
        <v>174</v>
      </c>
      <c r="H81" s="104" t="s">
        <v>65</v>
      </c>
      <c r="I81" s="104" t="s">
        <v>144</v>
      </c>
      <c r="J81" s="104" t="s">
        <v>144</v>
      </c>
      <c r="K81" s="104" t="s">
        <v>150</v>
      </c>
      <c r="L81" s="71" t="s">
        <v>7</v>
      </c>
      <c r="M81" s="72" t="s">
        <v>9</v>
      </c>
      <c r="N81" s="72" t="s">
        <v>55</v>
      </c>
      <c r="O81" s="72" t="s">
        <v>56</v>
      </c>
      <c r="P81" s="72" t="s">
        <v>57</v>
      </c>
      <c r="Q81" s="72" t="s">
        <v>58</v>
      </c>
      <c r="R81" s="73" t="s">
        <v>59</v>
      </c>
      <c r="S81" s="33" t="s">
        <v>7</v>
      </c>
      <c r="T81" s="34" t="s">
        <v>9</v>
      </c>
      <c r="U81" s="34" t="s">
        <v>55</v>
      </c>
      <c r="V81" s="34" t="s">
        <v>56</v>
      </c>
      <c r="W81" s="34" t="s">
        <v>57</v>
      </c>
      <c r="X81" s="34" t="s">
        <v>58</v>
      </c>
      <c r="Y81" s="32" t="s">
        <v>59</v>
      </c>
      <c r="Z81" s="72" t="s">
        <v>7</v>
      </c>
      <c r="AA81" s="72" t="s">
        <v>9</v>
      </c>
      <c r="AB81" s="72" t="s">
        <v>55</v>
      </c>
      <c r="AC81" s="72" t="s">
        <v>56</v>
      </c>
      <c r="AD81" s="72" t="s">
        <v>57</v>
      </c>
      <c r="AE81" s="72" t="s">
        <v>58</v>
      </c>
      <c r="AF81" s="72" t="s">
        <v>59</v>
      </c>
      <c r="AG81" s="33" t="s">
        <v>60</v>
      </c>
      <c r="AH81" s="32" t="s">
        <v>61</v>
      </c>
    </row>
    <row r="82" spans="1:34" s="100" customFormat="1" x14ac:dyDescent="0.35">
      <c r="A82" s="100" t="s">
        <v>211</v>
      </c>
      <c r="B82" s="171"/>
      <c r="C82" s="171"/>
      <c r="D82" s="97"/>
      <c r="E82" s="97"/>
      <c r="F82" s="120"/>
      <c r="H82" s="120" t="s">
        <v>162</v>
      </c>
      <c r="I82" s="100">
        <v>250</v>
      </c>
      <c r="J82" s="102">
        <f t="shared" ref="J82:J90" si="63">I82/3</f>
        <v>83.333333333333329</v>
      </c>
      <c r="K82" s="120"/>
      <c r="L82" s="154">
        <v>1.25</v>
      </c>
      <c r="M82" s="155">
        <v>35</v>
      </c>
      <c r="N82" s="155">
        <v>0.6</v>
      </c>
      <c r="O82" s="155">
        <v>0.3</v>
      </c>
      <c r="P82" s="155">
        <v>2.6</v>
      </c>
      <c r="Q82" s="155">
        <v>3.1</v>
      </c>
      <c r="R82" s="155">
        <v>3.3</v>
      </c>
      <c r="S82" s="112">
        <f t="shared" ref="S82:S90" si="64">$J82*L82/1000</f>
        <v>0.10416666666666666</v>
      </c>
      <c r="T82" s="113">
        <f t="shared" ref="T82:T90" si="65">$J82*M82/100</f>
        <v>29.166666666666664</v>
      </c>
      <c r="U82" s="113">
        <f t="shared" ref="U82:U90" si="66">$J82*N82/100</f>
        <v>0.49999999999999994</v>
      </c>
      <c r="V82" s="113">
        <f t="shared" ref="V82:V90" si="67">$J82*O82/100</f>
        <v>0.24999999999999997</v>
      </c>
      <c r="W82" s="113">
        <f t="shared" ref="W82:W90" si="68">$J82*P82/100</f>
        <v>2.1666666666666665</v>
      </c>
      <c r="X82" s="113">
        <f t="shared" ref="X82:X90" si="69">$J82*Q82/100</f>
        <v>2.583333333333333</v>
      </c>
      <c r="Y82" s="114">
        <f t="shared" ref="Y82:Y90" si="70">$J82*R82/100</f>
        <v>2.7499999999999996</v>
      </c>
      <c r="Z82" s="103">
        <f t="shared" ref="Z82:Z90" si="71">S82/$S$93</f>
        <v>2.8537509702753296E-2</v>
      </c>
      <c r="AA82" s="103">
        <f t="shared" ref="AA82:AA90" si="72">T82/$T$93</f>
        <v>1.9757490911554175E-2</v>
      </c>
      <c r="AB82" s="103">
        <f t="shared" ref="AB82:AB90" si="73">U82/$U$93</f>
        <v>2.6334269662921343E-2</v>
      </c>
      <c r="AC82" s="103">
        <f t="shared" ref="AC82:AC90" si="74">V82/$V$93</f>
        <v>6.1906727197688803E-3</v>
      </c>
      <c r="AD82" s="103">
        <f t="shared" ref="AD82:AD90" si="75">W82/$W$93</f>
        <v>2.0806658130601789E-2</v>
      </c>
      <c r="AE82" s="103">
        <f>X82/$X$93</f>
        <v>0.14445479962721341</v>
      </c>
      <c r="AF82" s="109">
        <f t="shared" ref="AF82:AF90" si="76">Y82/$Y$93</f>
        <v>0.24271844660194175</v>
      </c>
      <c r="AG82" s="100" t="s">
        <v>97</v>
      </c>
      <c r="AH82" s="47" t="s">
        <v>219</v>
      </c>
    </row>
    <row r="83" spans="1:34" s="100" customFormat="1" x14ac:dyDescent="0.35">
      <c r="A83" s="53" t="s">
        <v>212</v>
      </c>
      <c r="B83" s="24"/>
      <c r="C83" s="24"/>
      <c r="D83" s="97"/>
      <c r="E83" s="97"/>
      <c r="F83" s="121"/>
      <c r="H83" s="121" t="s">
        <v>162</v>
      </c>
      <c r="I83" s="100">
        <v>200</v>
      </c>
      <c r="J83" s="102">
        <f t="shared" si="63"/>
        <v>66.666666666666671</v>
      </c>
      <c r="K83" s="121"/>
      <c r="L83" s="154">
        <v>3</v>
      </c>
      <c r="M83" s="155">
        <v>61</v>
      </c>
      <c r="N83" s="155">
        <v>1.5</v>
      </c>
      <c r="O83" s="155">
        <v>0.3</v>
      </c>
      <c r="P83" s="155">
        <v>8.4499999999999993</v>
      </c>
      <c r="Q83" s="155">
        <v>3.9</v>
      </c>
      <c r="R83" s="155">
        <v>1.8</v>
      </c>
      <c r="S83" s="115">
        <f t="shared" si="64"/>
        <v>0.2</v>
      </c>
      <c r="T83" s="116">
        <f t="shared" si="65"/>
        <v>40.666666666666671</v>
      </c>
      <c r="U83" s="116">
        <f t="shared" si="66"/>
        <v>1</v>
      </c>
      <c r="V83" s="116">
        <f t="shared" si="67"/>
        <v>0.2</v>
      </c>
      <c r="W83" s="116">
        <f t="shared" si="68"/>
        <v>5.6333333333333337</v>
      </c>
      <c r="X83" s="116">
        <f t="shared" si="69"/>
        <v>2.6</v>
      </c>
      <c r="Y83" s="117">
        <f t="shared" si="70"/>
        <v>1.2000000000000002</v>
      </c>
      <c r="Z83" s="103">
        <f t="shared" si="71"/>
        <v>5.4792018629286336E-2</v>
      </c>
      <c r="AA83" s="103">
        <f t="shared" si="72"/>
        <v>2.7547587328109829E-2</v>
      </c>
      <c r="AB83" s="103">
        <f t="shared" si="73"/>
        <v>5.2668539325842693E-2</v>
      </c>
      <c r="AC83" s="103">
        <f t="shared" si="74"/>
        <v>4.9525381758151049E-3</v>
      </c>
      <c r="AD83" s="103">
        <f t="shared" si="75"/>
        <v>5.4097311139564654E-2</v>
      </c>
      <c r="AE83" s="103">
        <f>X83/'v5'!$X$77</f>
        <v>0.32483758120939532</v>
      </c>
      <c r="AF83" s="110">
        <f t="shared" si="76"/>
        <v>0.10591350397175643</v>
      </c>
      <c r="AG83" s="100" t="s">
        <v>97</v>
      </c>
      <c r="AH83" s="47" t="s">
        <v>220</v>
      </c>
    </row>
    <row r="84" spans="1:34" s="100" customFormat="1" x14ac:dyDescent="0.35">
      <c r="A84" s="100" t="s">
        <v>213</v>
      </c>
      <c r="B84" s="24"/>
      <c r="C84" s="24"/>
      <c r="D84" s="97"/>
      <c r="E84" s="97"/>
      <c r="F84" s="121"/>
      <c r="H84" s="121" t="s">
        <v>162</v>
      </c>
      <c r="I84" s="100">
        <v>100</v>
      </c>
      <c r="J84" s="102">
        <f t="shared" si="63"/>
        <v>33.333333333333336</v>
      </c>
      <c r="K84" s="121"/>
      <c r="L84" s="154">
        <v>6.2</v>
      </c>
      <c r="M84" s="155">
        <v>14</v>
      </c>
      <c r="N84" s="155">
        <v>1</v>
      </c>
      <c r="O84" s="155">
        <v>0</v>
      </c>
      <c r="P84" s="155">
        <v>1</v>
      </c>
      <c r="Q84" s="155">
        <v>1</v>
      </c>
      <c r="R84" s="155">
        <v>1.1000000000000001</v>
      </c>
      <c r="S84" s="115">
        <f t="shared" si="64"/>
        <v>0.20666666666666669</v>
      </c>
      <c r="T84" s="116">
        <f t="shared" si="65"/>
        <v>4.666666666666667</v>
      </c>
      <c r="U84" s="116">
        <f t="shared" si="66"/>
        <v>0.33333333333333337</v>
      </c>
      <c r="V84" s="116">
        <f t="shared" si="67"/>
        <v>0</v>
      </c>
      <c r="W84" s="116">
        <f t="shared" si="68"/>
        <v>0.33333333333333337</v>
      </c>
      <c r="X84" s="116">
        <f t="shared" si="69"/>
        <v>0.33333333333333337</v>
      </c>
      <c r="Y84" s="117">
        <f t="shared" si="70"/>
        <v>0.3666666666666667</v>
      </c>
      <c r="Z84" s="103">
        <f t="shared" si="71"/>
        <v>5.661841925026255E-2</v>
      </c>
      <c r="AA84" s="103">
        <f t="shared" si="72"/>
        <v>3.1611985458486684E-3</v>
      </c>
      <c r="AB84" s="103">
        <f t="shared" si="73"/>
        <v>1.75561797752809E-2</v>
      </c>
      <c r="AC84" s="103">
        <f t="shared" si="74"/>
        <v>0</v>
      </c>
      <c r="AD84" s="103">
        <f t="shared" si="75"/>
        <v>3.201024327784891E-3</v>
      </c>
      <c r="AE84" s="103">
        <f>X84/'v5'!$X$77</f>
        <v>4.1645843744794277E-2</v>
      </c>
      <c r="AF84" s="110">
        <f t="shared" si="76"/>
        <v>3.236245954692557E-2</v>
      </c>
      <c r="AG84" s="100" t="s">
        <v>97</v>
      </c>
      <c r="AH84" s="47" t="s">
        <v>221</v>
      </c>
    </row>
    <row r="85" spans="1:34" s="100" customFormat="1" x14ac:dyDescent="0.35">
      <c r="A85" s="53" t="s">
        <v>214</v>
      </c>
      <c r="B85" s="24"/>
      <c r="C85" s="24"/>
      <c r="D85" s="97"/>
      <c r="E85" s="97"/>
      <c r="F85" s="121"/>
      <c r="G85" s="53"/>
      <c r="H85" s="121" t="s">
        <v>162</v>
      </c>
      <c r="I85" s="53">
        <v>250</v>
      </c>
      <c r="J85" s="102">
        <f t="shared" si="63"/>
        <v>83.333333333333329</v>
      </c>
      <c r="K85" s="121"/>
      <c r="L85" s="154">
        <v>4.2</v>
      </c>
      <c r="M85" s="155">
        <v>20</v>
      </c>
      <c r="N85" s="155">
        <v>1</v>
      </c>
      <c r="O85" s="155">
        <v>0</v>
      </c>
      <c r="P85" s="155">
        <v>0</v>
      </c>
      <c r="Q85" s="155">
        <v>3</v>
      </c>
      <c r="R85" s="155">
        <v>2</v>
      </c>
      <c r="S85" s="115">
        <f t="shared" si="64"/>
        <v>0.35</v>
      </c>
      <c r="T85" s="116">
        <f t="shared" si="65"/>
        <v>16.666666666666664</v>
      </c>
      <c r="U85" s="116">
        <f t="shared" si="66"/>
        <v>0.83333333333333326</v>
      </c>
      <c r="V85" s="116">
        <f t="shared" si="67"/>
        <v>0</v>
      </c>
      <c r="W85" s="116">
        <f t="shared" si="68"/>
        <v>0</v>
      </c>
      <c r="X85" s="116">
        <f t="shared" si="69"/>
        <v>2.5</v>
      </c>
      <c r="Y85" s="117">
        <f t="shared" si="70"/>
        <v>1.6666666666666665</v>
      </c>
      <c r="Z85" s="103">
        <f t="shared" si="71"/>
        <v>9.5886032601251073E-2</v>
      </c>
      <c r="AA85" s="103">
        <f t="shared" si="72"/>
        <v>1.1289994806602385E-2</v>
      </c>
      <c r="AB85" s="103">
        <f t="shared" si="73"/>
        <v>4.3890449438202236E-2</v>
      </c>
      <c r="AC85" s="103">
        <f t="shared" si="74"/>
        <v>0</v>
      </c>
      <c r="AD85" s="103">
        <f t="shared" si="75"/>
        <v>0</v>
      </c>
      <c r="AE85" s="103">
        <f>X85/'v5'!$X$77</f>
        <v>0.31234382808595706</v>
      </c>
      <c r="AF85" s="110">
        <f t="shared" si="76"/>
        <v>0.14710208884966167</v>
      </c>
      <c r="AG85" s="100" t="s">
        <v>97</v>
      </c>
      <c r="AH85" s="47" t="s">
        <v>222</v>
      </c>
    </row>
    <row r="86" spans="1:34" s="100" customFormat="1" x14ac:dyDescent="0.35">
      <c r="A86" s="53" t="s">
        <v>215</v>
      </c>
      <c r="B86" s="24"/>
      <c r="C86" s="24"/>
      <c r="D86" s="97"/>
      <c r="E86" s="97"/>
      <c r="F86" s="121"/>
      <c r="G86" s="53"/>
      <c r="H86" s="121" t="s">
        <v>162</v>
      </c>
      <c r="I86" s="53">
        <v>400</v>
      </c>
      <c r="J86" s="102">
        <f t="shared" si="63"/>
        <v>133.33333333333334</v>
      </c>
      <c r="K86" s="121"/>
      <c r="L86" s="154">
        <v>5</v>
      </c>
      <c r="M86" s="155">
        <v>18</v>
      </c>
      <c r="N86" s="155">
        <v>2.2999999999999998</v>
      </c>
      <c r="O86" s="155">
        <v>0.5</v>
      </c>
      <c r="P86" s="155">
        <v>0.2</v>
      </c>
      <c r="Q86" s="155">
        <v>0.2</v>
      </c>
      <c r="R86" s="155">
        <v>1.5</v>
      </c>
      <c r="S86" s="115">
        <f t="shared" si="64"/>
        <v>0.66666666666666674</v>
      </c>
      <c r="T86" s="116">
        <f t="shared" si="65"/>
        <v>24</v>
      </c>
      <c r="U86" s="116">
        <f t="shared" si="66"/>
        <v>3.0666666666666669</v>
      </c>
      <c r="V86" s="116">
        <f t="shared" si="67"/>
        <v>0.66666666666666674</v>
      </c>
      <c r="W86" s="116">
        <f t="shared" si="68"/>
        <v>0.26666666666666672</v>
      </c>
      <c r="X86" s="116">
        <f t="shared" si="69"/>
        <v>0.26666666666666672</v>
      </c>
      <c r="Y86" s="117">
        <f t="shared" si="70"/>
        <v>2</v>
      </c>
      <c r="Z86" s="103">
        <f t="shared" si="71"/>
        <v>0.18264006209762113</v>
      </c>
      <c r="AA86" s="103">
        <f t="shared" si="72"/>
        <v>1.6257592521507436E-2</v>
      </c>
      <c r="AB86" s="103">
        <f t="shared" si="73"/>
        <v>0.16151685393258428</v>
      </c>
      <c r="AC86" s="103">
        <f t="shared" si="74"/>
        <v>1.650846058605035E-2</v>
      </c>
      <c r="AD86" s="103">
        <f t="shared" si="75"/>
        <v>2.5608194622279128E-3</v>
      </c>
      <c r="AE86" s="103">
        <f>X86/'v5'!$X$77</f>
        <v>3.3316674995835426E-2</v>
      </c>
      <c r="AF86" s="110">
        <f t="shared" si="76"/>
        <v>0.17652250661959404</v>
      </c>
      <c r="AG86" s="100" t="s">
        <v>97</v>
      </c>
      <c r="AH86" s="47" t="s">
        <v>223</v>
      </c>
    </row>
    <row r="87" spans="1:34" s="100" customFormat="1" x14ac:dyDescent="0.35">
      <c r="A87" s="53" t="s">
        <v>216</v>
      </c>
      <c r="B87" s="24"/>
      <c r="C87" s="24"/>
      <c r="D87" s="97"/>
      <c r="E87" s="97"/>
      <c r="F87" s="121"/>
      <c r="G87" s="53"/>
      <c r="H87" s="121" t="s">
        <v>162</v>
      </c>
      <c r="I87" s="53">
        <v>40</v>
      </c>
      <c r="J87" s="102">
        <f t="shared" si="63"/>
        <v>13.333333333333334</v>
      </c>
      <c r="K87" s="121"/>
      <c r="L87" s="154">
        <v>9.1999999999999993</v>
      </c>
      <c r="M87" s="155">
        <v>158</v>
      </c>
      <c r="N87" s="155">
        <v>6.4</v>
      </c>
      <c r="O87" s="155">
        <v>0.5</v>
      </c>
      <c r="P87" s="155">
        <v>30</v>
      </c>
      <c r="Q87" s="155">
        <v>1</v>
      </c>
      <c r="R87" s="155">
        <v>2.1</v>
      </c>
      <c r="S87" s="115">
        <f t="shared" si="64"/>
        <v>0.12266666666666666</v>
      </c>
      <c r="T87" s="116">
        <f t="shared" si="65"/>
        <v>21.06666666666667</v>
      </c>
      <c r="U87" s="116">
        <f t="shared" si="66"/>
        <v>0.85333333333333339</v>
      </c>
      <c r="V87" s="116">
        <f t="shared" si="67"/>
        <v>6.6666666666666666E-2</v>
      </c>
      <c r="W87" s="116">
        <f t="shared" si="68"/>
        <v>4</v>
      </c>
      <c r="X87" s="116">
        <f t="shared" si="69"/>
        <v>0.13333333333333333</v>
      </c>
      <c r="Y87" s="117">
        <f t="shared" si="70"/>
        <v>0.28000000000000003</v>
      </c>
      <c r="Z87" s="103">
        <f t="shared" si="71"/>
        <v>3.3605771425962279E-2</v>
      </c>
      <c r="AA87" s="103">
        <f t="shared" si="72"/>
        <v>1.4270553435545419E-2</v>
      </c>
      <c r="AB87" s="103">
        <f t="shared" si="73"/>
        <v>4.49438202247191E-2</v>
      </c>
      <c r="AC87" s="103">
        <f t="shared" si="74"/>
        <v>1.6508460586050348E-3</v>
      </c>
      <c r="AD87" s="103">
        <f t="shared" si="75"/>
        <v>3.8412291933418684E-2</v>
      </c>
      <c r="AE87" s="103">
        <f>X87/'v5'!$X$77</f>
        <v>1.6658337497917709E-2</v>
      </c>
      <c r="AF87" s="110">
        <f t="shared" si="76"/>
        <v>2.4713150926743165E-2</v>
      </c>
      <c r="AG87" s="100" t="s">
        <v>97</v>
      </c>
      <c r="AH87" s="47" t="s">
        <v>224</v>
      </c>
    </row>
    <row r="88" spans="1:34" s="100" customFormat="1" x14ac:dyDescent="0.35">
      <c r="A88" s="53" t="s">
        <v>217</v>
      </c>
      <c r="B88" s="24"/>
      <c r="C88" s="24"/>
      <c r="D88" s="97"/>
      <c r="E88" s="97"/>
      <c r="F88" s="121"/>
      <c r="H88" s="121" t="s">
        <v>162</v>
      </c>
      <c r="I88" s="100">
        <v>400</v>
      </c>
      <c r="J88" s="102">
        <f t="shared" si="63"/>
        <v>133.33333333333334</v>
      </c>
      <c r="K88" s="121"/>
      <c r="L88" s="154">
        <v>5</v>
      </c>
      <c r="M88" s="155">
        <v>26</v>
      </c>
      <c r="N88" s="155">
        <v>1.2</v>
      </c>
      <c r="O88" s="155">
        <v>0.2</v>
      </c>
      <c r="P88" s="155">
        <v>1.1000000000000001</v>
      </c>
      <c r="Q88" s="155">
        <v>2.8</v>
      </c>
      <c r="R88" s="155">
        <v>0</v>
      </c>
      <c r="S88" s="115">
        <f t="shared" si="64"/>
        <v>0.66666666666666674</v>
      </c>
      <c r="T88" s="116">
        <f t="shared" si="65"/>
        <v>34.666666666666671</v>
      </c>
      <c r="U88" s="116">
        <f t="shared" si="66"/>
        <v>1.6</v>
      </c>
      <c r="V88" s="116">
        <f t="shared" si="67"/>
        <v>0.26666666666666672</v>
      </c>
      <c r="W88" s="116">
        <f t="shared" si="68"/>
        <v>1.4666666666666668</v>
      </c>
      <c r="X88" s="116">
        <f t="shared" si="69"/>
        <v>3.7333333333333329</v>
      </c>
      <c r="Y88" s="117">
        <f t="shared" si="70"/>
        <v>0</v>
      </c>
      <c r="Z88" s="103">
        <f t="shared" si="71"/>
        <v>0.18264006209762113</v>
      </c>
      <c r="AA88" s="103">
        <f t="shared" si="72"/>
        <v>2.3483189197732967E-2</v>
      </c>
      <c r="AB88" s="103">
        <f t="shared" si="73"/>
        <v>8.4269662921348312E-2</v>
      </c>
      <c r="AC88" s="103">
        <f t="shared" si="74"/>
        <v>6.6033842344201408E-3</v>
      </c>
      <c r="AD88" s="103">
        <f t="shared" si="75"/>
        <v>1.408450704225352E-2</v>
      </c>
      <c r="AE88" s="103">
        <f>X88/'v5'!$X$77</f>
        <v>0.46643344994169578</v>
      </c>
      <c r="AF88" s="110">
        <f t="shared" si="76"/>
        <v>0</v>
      </c>
      <c r="AG88" s="100" t="s">
        <v>97</v>
      </c>
      <c r="AH88" s="47" t="s">
        <v>225</v>
      </c>
    </row>
    <row r="89" spans="1:34" s="100" customFormat="1" x14ac:dyDescent="0.35">
      <c r="A89" s="53" t="s">
        <v>226</v>
      </c>
      <c r="B89" s="24"/>
      <c r="C89" s="24"/>
      <c r="D89" s="97"/>
      <c r="E89" s="97"/>
      <c r="F89" s="121"/>
      <c r="H89" s="121" t="s">
        <v>162</v>
      </c>
      <c r="I89" s="100">
        <v>400</v>
      </c>
      <c r="J89" s="102">
        <f t="shared" si="63"/>
        <v>133.33333333333334</v>
      </c>
      <c r="K89" s="121"/>
      <c r="L89" s="154">
        <v>6.65</v>
      </c>
      <c r="M89" s="155">
        <v>758</v>
      </c>
      <c r="N89" s="155">
        <v>8.1</v>
      </c>
      <c r="O89" s="155">
        <v>4.2</v>
      </c>
      <c r="P89" s="155">
        <v>67.7</v>
      </c>
      <c r="Q89" s="155">
        <v>4.3</v>
      </c>
      <c r="R89" s="155">
        <v>2.2999999999999998</v>
      </c>
      <c r="S89" s="115">
        <f t="shared" si="64"/>
        <v>0.88666666666666671</v>
      </c>
      <c r="T89" s="116">
        <f t="shared" si="65"/>
        <v>1010.6666666666667</v>
      </c>
      <c r="U89" s="116">
        <f t="shared" si="66"/>
        <v>10.8</v>
      </c>
      <c r="V89" s="116">
        <f t="shared" si="67"/>
        <v>5.6000000000000014</v>
      </c>
      <c r="W89" s="116">
        <f t="shared" si="68"/>
        <v>90.26666666666668</v>
      </c>
      <c r="X89" s="116">
        <f t="shared" si="69"/>
        <v>5.7333333333333334</v>
      </c>
      <c r="Y89" s="117">
        <f t="shared" si="70"/>
        <v>3.0666666666666669</v>
      </c>
      <c r="Z89" s="103">
        <f t="shared" si="71"/>
        <v>0.24291128258983608</v>
      </c>
      <c r="AA89" s="103">
        <f t="shared" si="72"/>
        <v>0.68462528507236886</v>
      </c>
      <c r="AB89" s="103">
        <f t="shared" si="73"/>
        <v>0.5688202247191011</v>
      </c>
      <c r="AC89" s="103">
        <f t="shared" si="74"/>
        <v>0.13867106892282297</v>
      </c>
      <c r="AD89" s="103">
        <f t="shared" si="75"/>
        <v>0.86683738796414844</v>
      </c>
      <c r="AE89" s="103">
        <f>X89/'v5'!$X$77</f>
        <v>0.71630851241046145</v>
      </c>
      <c r="AF89" s="110">
        <f t="shared" si="76"/>
        <v>0.27066784348337752</v>
      </c>
      <c r="AG89" s="100" t="s">
        <v>218</v>
      </c>
      <c r="AH89" s="47" t="s">
        <v>227</v>
      </c>
    </row>
    <row r="90" spans="1:34" s="106" customFormat="1" ht="15" thickBot="1" x14ac:dyDescent="0.4">
      <c r="A90" s="106" t="s">
        <v>185</v>
      </c>
      <c r="B90" s="54"/>
      <c r="C90" s="54"/>
      <c r="D90" s="172"/>
      <c r="E90" s="172"/>
      <c r="F90" s="122"/>
      <c r="H90" s="122" t="s">
        <v>162</v>
      </c>
      <c r="I90" s="148">
        <v>100</v>
      </c>
      <c r="J90" s="170">
        <f t="shared" si="63"/>
        <v>33.333333333333336</v>
      </c>
      <c r="K90" s="122"/>
      <c r="L90" s="156">
        <v>13.4</v>
      </c>
      <c r="M90" s="160">
        <v>884</v>
      </c>
      <c r="N90" s="160">
        <v>0</v>
      </c>
      <c r="O90" s="160">
        <v>100</v>
      </c>
      <c r="P90" s="160">
        <v>0</v>
      </c>
      <c r="Q90" s="160">
        <v>0</v>
      </c>
      <c r="R90" s="160">
        <v>0</v>
      </c>
      <c r="S90" s="118">
        <f t="shared" si="64"/>
        <v>0.44666666666666671</v>
      </c>
      <c r="T90" s="107">
        <f t="shared" si="65"/>
        <v>294.66666666666669</v>
      </c>
      <c r="U90" s="107">
        <f t="shared" si="66"/>
        <v>0</v>
      </c>
      <c r="V90" s="107">
        <f t="shared" si="67"/>
        <v>33.333333333333336</v>
      </c>
      <c r="W90" s="107">
        <f t="shared" si="68"/>
        <v>0</v>
      </c>
      <c r="X90" s="107">
        <f t="shared" si="69"/>
        <v>0</v>
      </c>
      <c r="Y90" s="119">
        <f t="shared" si="70"/>
        <v>0</v>
      </c>
      <c r="Z90" s="146">
        <f t="shared" si="71"/>
        <v>0.12236884160540615</v>
      </c>
      <c r="AA90" s="108">
        <f t="shared" si="72"/>
        <v>0.19960710818073021</v>
      </c>
      <c r="AB90" s="108">
        <f t="shared" si="73"/>
        <v>0</v>
      </c>
      <c r="AC90" s="108">
        <f t="shared" si="74"/>
        <v>0.82542302930251743</v>
      </c>
      <c r="AD90" s="108">
        <f t="shared" si="75"/>
        <v>0</v>
      </c>
      <c r="AE90" s="108">
        <f>X90/$X$93</f>
        <v>0</v>
      </c>
      <c r="AF90" s="111">
        <f t="shared" si="76"/>
        <v>0</v>
      </c>
      <c r="AG90" s="106" t="s">
        <v>207</v>
      </c>
      <c r="AH90" s="141"/>
    </row>
    <row r="91" spans="1:34" s="100" customFormat="1" ht="15" thickTop="1" x14ac:dyDescent="0.35">
      <c r="A91" s="53"/>
    </row>
    <row r="92" spans="1:34" s="100" customFormat="1" x14ac:dyDescent="0.35">
      <c r="S92" s="163" t="s">
        <v>7</v>
      </c>
      <c r="T92" s="164" t="s">
        <v>9</v>
      </c>
      <c r="U92" s="164" t="s">
        <v>55</v>
      </c>
      <c r="V92" s="164" t="s">
        <v>56</v>
      </c>
      <c r="W92" s="164" t="s">
        <v>57</v>
      </c>
      <c r="X92" s="164" t="s">
        <v>58</v>
      </c>
      <c r="Y92" s="164" t="s">
        <v>59</v>
      </c>
    </row>
    <row r="93" spans="1:34" s="100" customFormat="1" x14ac:dyDescent="0.35">
      <c r="A93" s="3"/>
      <c r="S93" s="165">
        <f t="shared" ref="S93:Y93" si="77">SUBTOTAL(9, S82:S90)</f>
        <v>3.6501666666666668</v>
      </c>
      <c r="T93" s="166">
        <f t="shared" si="77"/>
        <v>1476.2333333333336</v>
      </c>
      <c r="U93" s="166">
        <f t="shared" si="77"/>
        <v>18.986666666666668</v>
      </c>
      <c r="V93" s="166">
        <f t="shared" si="77"/>
        <v>40.38333333333334</v>
      </c>
      <c r="W93" s="166">
        <f t="shared" si="77"/>
        <v>104.13333333333335</v>
      </c>
      <c r="X93" s="166">
        <f t="shared" si="77"/>
        <v>17.883333333333333</v>
      </c>
      <c r="Y93" s="166">
        <f t="shared" si="77"/>
        <v>11.329999999999998</v>
      </c>
    </row>
  </sheetData>
  <autoFilter ref="A2:AH26" xr:uid="{8721AEBD-4599-4FDD-8C2B-E476DCD2353A}">
    <sortState xmlns:xlrd2="http://schemas.microsoft.com/office/spreadsheetml/2017/richdata2" ref="A3:AH26">
      <sortCondition descending="1" ref="Z2"/>
    </sortState>
  </autoFilter>
  <mergeCells count="19">
    <mergeCell ref="L80:R80"/>
    <mergeCell ref="S80:Y80"/>
    <mergeCell ref="Z80:AF80"/>
    <mergeCell ref="L67:R67"/>
    <mergeCell ref="S67:Y67"/>
    <mergeCell ref="Z67:AF67"/>
    <mergeCell ref="L45:R45"/>
    <mergeCell ref="S45:Y45"/>
    <mergeCell ref="Z45:AF45"/>
    <mergeCell ref="L56:R56"/>
    <mergeCell ref="S56:Y56"/>
    <mergeCell ref="Z56:AF56"/>
    <mergeCell ref="D1:E1"/>
    <mergeCell ref="L1:R1"/>
    <mergeCell ref="S1:Y1"/>
    <mergeCell ref="Z1:AF1"/>
    <mergeCell ref="L32:R32"/>
    <mergeCell ref="S32:Y32"/>
    <mergeCell ref="Z32:AF32"/>
  </mergeCells>
  <conditionalFormatting sqref="D3:E27 F23 F11">
    <cfRule type="colorScale" priority="149">
      <colorScale>
        <cfvo type="num" val="0"/>
        <cfvo type="max"/>
        <color theme="0"/>
        <color rgb="FF00B050"/>
      </colorScale>
    </cfRule>
  </conditionalFormatting>
  <conditionalFormatting sqref="D58:E60 K61 D61:H61">
    <cfRule type="colorScale" priority="78">
      <colorScale>
        <cfvo type="num" val="0"/>
        <cfvo type="max"/>
        <color theme="0"/>
        <color rgb="FF00B050"/>
      </colorScale>
    </cfRule>
  </conditionalFormatting>
  <conditionalFormatting sqref="D69:E73 K74 D74:H74">
    <cfRule type="colorScale" priority="53">
      <colorScale>
        <cfvo type="num" val="0"/>
        <cfvo type="max"/>
        <color theme="0"/>
        <color rgb="FF00B050"/>
      </colorScale>
    </cfRule>
  </conditionalFormatting>
  <conditionalFormatting sqref="D82:E89 K90 D90:H90">
    <cfRule type="colorScale" priority="8">
      <colorScale>
        <cfvo type="num" val="0"/>
        <cfvo type="max"/>
        <color theme="0"/>
        <color rgb="FF00B050"/>
      </colorScale>
    </cfRule>
  </conditionalFormatting>
  <conditionalFormatting sqref="F38:F39 K39 D34:E39 G39:H39">
    <cfRule type="colorScale" priority="108">
      <colorScale>
        <cfvo type="num" val="0"/>
        <cfvo type="max"/>
        <color theme="0"/>
        <color rgb="FF00B050"/>
      </colorScale>
    </cfRule>
  </conditionalFormatting>
  <conditionalFormatting sqref="G47:G50 G3:G27 G34:G39">
    <cfRule type="containsText" dxfId="17" priority="107" operator="containsText" text="no">
      <formula>NOT(ISERROR(SEARCH("no",G3)))</formula>
    </cfRule>
  </conditionalFormatting>
  <conditionalFormatting sqref="G58:G61">
    <cfRule type="notContainsText" dxfId="16" priority="80" operator="notContains" text="yes">
      <formula>ISERROR(SEARCH("yes",G58))</formula>
    </cfRule>
  </conditionalFormatting>
  <conditionalFormatting sqref="G69:G74">
    <cfRule type="notContainsText" dxfId="15" priority="55" operator="notContains" text="yes">
      <formula>ISERROR(SEARCH("yes",G69))</formula>
    </cfRule>
  </conditionalFormatting>
  <conditionalFormatting sqref="G82:G90">
    <cfRule type="notContainsText" dxfId="14" priority="9" operator="notContains" text="yes">
      <formula>ISERROR(SEARCH("yes",G82))</formula>
    </cfRule>
  </conditionalFormatting>
  <conditionalFormatting sqref="H47:H50 H3:H26 H34:H39">
    <cfRule type="notContainsText" dxfId="13" priority="104" operator="notContains" text="none">
      <formula>ISERROR(SEARCH("none",H3))</formula>
    </cfRule>
  </conditionalFormatting>
  <conditionalFormatting sqref="H58:H61">
    <cfRule type="notContainsText" dxfId="12" priority="79" operator="notContains" text="none">
      <formula>ISERROR(SEARCH("none",H58))</formula>
    </cfRule>
  </conditionalFormatting>
  <conditionalFormatting sqref="H69:H74">
    <cfRule type="notContainsText" dxfId="11" priority="54" operator="notContains" text="none">
      <formula>ISERROR(SEARCH("none",H69))</formula>
    </cfRule>
  </conditionalFormatting>
  <conditionalFormatting sqref="H82:H90">
    <cfRule type="notContainsText" dxfId="10" priority="10" operator="notContains" text="none">
      <formula>ISERROR(SEARCH("none",H82))</formula>
    </cfRule>
  </conditionalFormatting>
  <conditionalFormatting sqref="K49:K50 D47:E48 D49:H50">
    <cfRule type="colorScale" priority="103">
      <colorScale>
        <cfvo type="num" val="0"/>
        <cfvo type="max"/>
        <color theme="0"/>
        <color rgb="FF00B050"/>
      </colorScale>
    </cfRule>
  </conditionalFormatting>
  <conditionalFormatting sqref="M3:M28">
    <cfRule type="colorScale" priority="167">
      <colorScale>
        <cfvo type="num" val="0"/>
        <cfvo type="max"/>
        <color theme="0"/>
        <color rgb="FF92D050"/>
      </colorScale>
    </cfRule>
  </conditionalFormatting>
  <conditionalFormatting sqref="M34:M39">
    <cfRule type="colorScale" priority="129">
      <colorScale>
        <cfvo type="min"/>
        <cfvo type="max"/>
        <color theme="0"/>
        <color rgb="FF92D050"/>
      </colorScale>
    </cfRule>
  </conditionalFormatting>
  <conditionalFormatting sqref="M47:M50">
    <cfRule type="colorScale" priority="109">
      <colorScale>
        <cfvo type="min"/>
        <cfvo type="max"/>
        <color theme="0"/>
        <color rgb="FF92D050"/>
      </colorScale>
    </cfRule>
  </conditionalFormatting>
  <conditionalFormatting sqref="M58:M61">
    <cfRule type="colorScale" priority="81">
      <colorScale>
        <cfvo type="min"/>
        <cfvo type="max"/>
        <color theme="0"/>
        <color rgb="FF92D050"/>
      </colorScale>
    </cfRule>
  </conditionalFormatting>
  <conditionalFormatting sqref="M69:M74">
    <cfRule type="colorScale" priority="56">
      <colorScale>
        <cfvo type="min"/>
        <cfvo type="max"/>
        <color theme="0"/>
        <color rgb="FF92D050"/>
      </colorScale>
    </cfRule>
  </conditionalFormatting>
  <conditionalFormatting sqref="M82:M90">
    <cfRule type="colorScale" priority="11">
      <colorScale>
        <cfvo type="min"/>
        <cfvo type="max"/>
        <color theme="0"/>
        <color rgb="FF92D050"/>
      </colorScale>
    </cfRule>
  </conditionalFormatting>
  <conditionalFormatting sqref="N3:N28">
    <cfRule type="colorScale" priority="168">
      <colorScale>
        <cfvo type="num" val="0"/>
        <cfvo type="max"/>
        <color theme="0"/>
        <color rgb="FF00B0F0"/>
      </colorScale>
    </cfRule>
  </conditionalFormatting>
  <conditionalFormatting sqref="N34:N39">
    <cfRule type="colorScale" priority="130">
      <colorScale>
        <cfvo type="min"/>
        <cfvo type="max"/>
        <color theme="0"/>
        <color rgb="FF00B0F0"/>
      </colorScale>
    </cfRule>
  </conditionalFormatting>
  <conditionalFormatting sqref="N47:N50">
    <cfRule type="colorScale" priority="110">
      <colorScale>
        <cfvo type="min"/>
        <cfvo type="max"/>
        <color theme="0"/>
        <color rgb="FF00B0F0"/>
      </colorScale>
    </cfRule>
  </conditionalFormatting>
  <conditionalFormatting sqref="N58:N61">
    <cfRule type="colorScale" priority="82">
      <colorScale>
        <cfvo type="min"/>
        <cfvo type="max"/>
        <color theme="0"/>
        <color rgb="FF00B0F0"/>
      </colorScale>
    </cfRule>
  </conditionalFormatting>
  <conditionalFormatting sqref="N69:N74">
    <cfRule type="colorScale" priority="57">
      <colorScale>
        <cfvo type="min"/>
        <cfvo type="max"/>
        <color theme="0"/>
        <color rgb="FF00B0F0"/>
      </colorScale>
    </cfRule>
  </conditionalFormatting>
  <conditionalFormatting sqref="N82:N90">
    <cfRule type="colorScale" priority="12">
      <colorScale>
        <cfvo type="min"/>
        <cfvo type="max"/>
        <color theme="0"/>
        <color rgb="FF00B0F0"/>
      </colorScale>
    </cfRule>
  </conditionalFormatting>
  <conditionalFormatting sqref="O3:O28">
    <cfRule type="colorScale" priority="156">
      <colorScale>
        <cfvo type="num" val="0"/>
        <cfvo type="max"/>
        <color theme="0"/>
        <color theme="0" tint="-0.249977111117893"/>
      </colorScale>
    </cfRule>
  </conditionalFormatting>
  <conditionalFormatting sqref="O34:O39">
    <cfRule type="colorScale" priority="131">
      <colorScale>
        <cfvo type="min"/>
        <cfvo type="max"/>
        <color theme="0"/>
        <color theme="0" tint="-0.249977111117893"/>
      </colorScale>
    </cfRule>
  </conditionalFormatting>
  <conditionalFormatting sqref="O47:O50">
    <cfRule type="colorScale" priority="111">
      <colorScale>
        <cfvo type="min"/>
        <cfvo type="max"/>
        <color theme="0"/>
        <color theme="0" tint="-0.249977111117893"/>
      </colorScale>
    </cfRule>
  </conditionalFormatting>
  <conditionalFormatting sqref="O58:O61">
    <cfRule type="colorScale" priority="83">
      <colorScale>
        <cfvo type="min"/>
        <cfvo type="max"/>
        <color theme="0"/>
        <color theme="0" tint="-0.249977111117893"/>
      </colorScale>
    </cfRule>
  </conditionalFormatting>
  <conditionalFormatting sqref="O69:O74">
    <cfRule type="colorScale" priority="58">
      <colorScale>
        <cfvo type="min"/>
        <cfvo type="max"/>
        <color theme="0"/>
        <color theme="0" tint="-0.249977111117893"/>
      </colorScale>
    </cfRule>
  </conditionalFormatting>
  <conditionalFormatting sqref="O82:O90">
    <cfRule type="colorScale" priority="13">
      <colorScale>
        <cfvo type="min"/>
        <cfvo type="max"/>
        <color theme="0"/>
        <color theme="0" tint="-0.249977111117893"/>
      </colorScale>
    </cfRule>
  </conditionalFormatting>
  <conditionalFormatting sqref="P3:P28">
    <cfRule type="colorScale" priority="157">
      <colorScale>
        <cfvo type="num" val="0"/>
        <cfvo type="max"/>
        <color theme="0"/>
        <color theme="0" tint="-0.249977111117893"/>
      </colorScale>
    </cfRule>
  </conditionalFormatting>
  <conditionalFormatting sqref="P34:P39">
    <cfRule type="colorScale" priority="132">
      <colorScale>
        <cfvo type="min"/>
        <cfvo type="max"/>
        <color theme="0"/>
        <color theme="0" tint="-0.249977111117893"/>
      </colorScale>
    </cfRule>
  </conditionalFormatting>
  <conditionalFormatting sqref="P47:P50">
    <cfRule type="colorScale" priority="112">
      <colorScale>
        <cfvo type="min"/>
        <cfvo type="max"/>
        <color theme="0"/>
        <color theme="0" tint="-0.249977111117893"/>
      </colorScale>
    </cfRule>
  </conditionalFormatting>
  <conditionalFormatting sqref="P58:P61">
    <cfRule type="colorScale" priority="84">
      <colorScale>
        <cfvo type="min"/>
        <cfvo type="max"/>
        <color theme="0"/>
        <color theme="0" tint="-0.249977111117893"/>
      </colorScale>
    </cfRule>
  </conditionalFormatting>
  <conditionalFormatting sqref="P69:P74">
    <cfRule type="colorScale" priority="59">
      <colorScale>
        <cfvo type="min"/>
        <cfvo type="max"/>
        <color theme="0"/>
        <color theme="0" tint="-0.249977111117893"/>
      </colorScale>
    </cfRule>
  </conditionalFormatting>
  <conditionalFormatting sqref="P82:P90">
    <cfRule type="colorScale" priority="14">
      <colorScale>
        <cfvo type="min"/>
        <cfvo type="max"/>
        <color theme="0"/>
        <color theme="0" tint="-0.249977111117893"/>
      </colorScale>
    </cfRule>
  </conditionalFormatting>
  <conditionalFormatting sqref="Q3:Q28">
    <cfRule type="colorScale" priority="169">
      <colorScale>
        <cfvo type="num" val="0"/>
        <cfvo type="max"/>
        <color theme="0"/>
        <color rgb="FFFFC000"/>
      </colorScale>
    </cfRule>
  </conditionalFormatting>
  <conditionalFormatting sqref="Q34:Q39">
    <cfRule type="colorScale" priority="133">
      <colorScale>
        <cfvo type="min"/>
        <cfvo type="max"/>
        <color theme="0"/>
        <color rgb="FFFFC000"/>
      </colorScale>
    </cfRule>
  </conditionalFormatting>
  <conditionalFormatting sqref="Q47:Q50">
    <cfRule type="colorScale" priority="113">
      <colorScale>
        <cfvo type="min"/>
        <cfvo type="max"/>
        <color theme="0"/>
        <color rgb="FFFFC000"/>
      </colorScale>
    </cfRule>
  </conditionalFormatting>
  <conditionalFormatting sqref="Q58:Q61">
    <cfRule type="colorScale" priority="85">
      <colorScale>
        <cfvo type="min"/>
        <cfvo type="max"/>
        <color theme="0"/>
        <color rgb="FFFFC000"/>
      </colorScale>
    </cfRule>
  </conditionalFormatting>
  <conditionalFormatting sqref="Q69:Q74">
    <cfRule type="colorScale" priority="60">
      <colorScale>
        <cfvo type="min"/>
        <cfvo type="max"/>
        <color theme="0"/>
        <color rgb="FFFFC000"/>
      </colorScale>
    </cfRule>
  </conditionalFormatting>
  <conditionalFormatting sqref="Q82:Q90">
    <cfRule type="colorScale" priority="15">
      <colorScale>
        <cfvo type="min"/>
        <cfvo type="max"/>
        <color theme="0"/>
        <color rgb="FFFFC000"/>
      </colorScale>
    </cfRule>
  </conditionalFormatting>
  <conditionalFormatting sqref="R3:R28">
    <cfRule type="colorScale" priority="158">
      <colorScale>
        <cfvo type="num" val="0"/>
        <cfvo type="max"/>
        <color theme="0"/>
        <color theme="0" tint="-0.249977111117893"/>
      </colorScale>
    </cfRule>
  </conditionalFormatting>
  <conditionalFormatting sqref="R34:R39">
    <cfRule type="colorScale" priority="134">
      <colorScale>
        <cfvo type="min"/>
        <cfvo type="max"/>
        <color theme="0"/>
        <color theme="0" tint="-0.249977111117893"/>
      </colorScale>
    </cfRule>
  </conditionalFormatting>
  <conditionalFormatting sqref="R47:R50">
    <cfRule type="colorScale" priority="114">
      <colorScale>
        <cfvo type="min"/>
        <cfvo type="max"/>
        <color theme="0"/>
        <color theme="0" tint="-0.249977111117893"/>
      </colorScale>
    </cfRule>
  </conditionalFormatting>
  <conditionalFormatting sqref="R58:R61">
    <cfRule type="colorScale" priority="86">
      <colorScale>
        <cfvo type="min"/>
        <cfvo type="max"/>
        <color theme="0"/>
        <color theme="0" tint="-0.249977111117893"/>
      </colorScale>
    </cfRule>
  </conditionalFormatting>
  <conditionalFormatting sqref="R69:R74">
    <cfRule type="colorScale" priority="61">
      <colorScale>
        <cfvo type="min"/>
        <cfvo type="max"/>
        <color theme="0"/>
        <color theme="0" tint="-0.249977111117893"/>
      </colorScale>
    </cfRule>
  </conditionalFormatting>
  <conditionalFormatting sqref="R82:R90">
    <cfRule type="colorScale" priority="16">
      <colorScale>
        <cfvo type="min"/>
        <cfvo type="max"/>
        <color theme="0"/>
        <color theme="0" tint="-0.249977111117893"/>
      </colorScale>
    </cfRule>
  </conditionalFormatting>
  <conditionalFormatting sqref="S3:S28">
    <cfRule type="colorScale" priority="150">
      <colorScale>
        <cfvo type="num" val="0"/>
        <cfvo type="max"/>
        <color theme="0"/>
        <color rgb="FFFF0000"/>
      </colorScale>
    </cfRule>
  </conditionalFormatting>
  <conditionalFormatting sqref="S34:S39">
    <cfRule type="colorScale" priority="135">
      <colorScale>
        <cfvo type="min"/>
        <cfvo type="max"/>
        <color theme="0"/>
        <color rgb="FFFF0000"/>
      </colorScale>
    </cfRule>
  </conditionalFormatting>
  <conditionalFormatting sqref="S41">
    <cfRule type="colorScale" priority="105">
      <colorScale>
        <cfvo type="min"/>
        <cfvo type="max"/>
        <color theme="0"/>
        <color rgb="FFFF0000"/>
      </colorScale>
    </cfRule>
  </conditionalFormatting>
  <conditionalFormatting sqref="S47:S50">
    <cfRule type="colorScale" priority="115">
      <colorScale>
        <cfvo type="min"/>
        <cfvo type="max"/>
        <color theme="0"/>
        <color rgb="FFFF0000"/>
      </colorScale>
    </cfRule>
  </conditionalFormatting>
  <conditionalFormatting sqref="S52">
    <cfRule type="colorScale" priority="101">
      <colorScale>
        <cfvo type="min"/>
        <cfvo type="max"/>
        <color theme="0"/>
        <color rgb="FFFF0000"/>
      </colorScale>
    </cfRule>
  </conditionalFormatting>
  <conditionalFormatting sqref="S58:S61">
    <cfRule type="colorScale" priority="87">
      <colorScale>
        <cfvo type="min"/>
        <cfvo type="max"/>
        <color theme="0"/>
        <color rgb="FFFF0000"/>
      </colorScale>
    </cfRule>
  </conditionalFormatting>
  <conditionalFormatting sqref="S63">
    <cfRule type="colorScale" priority="76">
      <colorScale>
        <cfvo type="min"/>
        <cfvo type="max"/>
        <color theme="0"/>
        <color rgb="FFFF0000"/>
      </colorScale>
    </cfRule>
  </conditionalFormatting>
  <conditionalFormatting sqref="S69:S74">
    <cfRule type="colorScale" priority="62">
      <colorScale>
        <cfvo type="min"/>
        <cfvo type="max"/>
        <color theme="0"/>
        <color rgb="FFFF0000"/>
      </colorScale>
    </cfRule>
  </conditionalFormatting>
  <conditionalFormatting sqref="S76">
    <cfRule type="colorScale" priority="51">
      <colorScale>
        <cfvo type="min"/>
        <cfvo type="max"/>
        <color theme="0"/>
        <color rgb="FFFF0000"/>
      </colorScale>
    </cfRule>
  </conditionalFormatting>
  <conditionalFormatting sqref="S82:S90">
    <cfRule type="colorScale" priority="17">
      <colorScale>
        <cfvo type="min"/>
        <cfvo type="max"/>
        <color theme="0"/>
        <color rgb="FFFF0000"/>
      </colorScale>
    </cfRule>
  </conditionalFormatting>
  <conditionalFormatting sqref="S92">
    <cfRule type="colorScale" priority="6">
      <colorScale>
        <cfvo type="min"/>
        <cfvo type="max"/>
        <color theme="0"/>
        <color rgb="FFFF0000"/>
      </colorScale>
    </cfRule>
  </conditionalFormatting>
  <conditionalFormatting sqref="T3:T28">
    <cfRule type="colorScale" priority="151">
      <colorScale>
        <cfvo type="num" val="0"/>
        <cfvo type="max"/>
        <color theme="0"/>
        <color rgb="FF92D050"/>
      </colorScale>
    </cfRule>
  </conditionalFormatting>
  <conditionalFormatting sqref="T34:T39">
    <cfRule type="colorScale" priority="136">
      <colorScale>
        <cfvo type="min"/>
        <cfvo type="max"/>
        <color theme="0"/>
        <color rgb="FF92D050"/>
      </colorScale>
    </cfRule>
  </conditionalFormatting>
  <conditionalFormatting sqref="T41">
    <cfRule type="colorScale" priority="106">
      <colorScale>
        <cfvo type="min"/>
        <cfvo type="max"/>
        <color theme="0"/>
        <color rgb="FF92D050"/>
      </colorScale>
    </cfRule>
  </conditionalFormatting>
  <conditionalFormatting sqref="T47:T50">
    <cfRule type="colorScale" priority="116">
      <colorScale>
        <cfvo type="min"/>
        <cfvo type="max"/>
        <color theme="0"/>
        <color rgb="FF92D050"/>
      </colorScale>
    </cfRule>
  </conditionalFormatting>
  <conditionalFormatting sqref="T52">
    <cfRule type="colorScale" priority="102">
      <colorScale>
        <cfvo type="min"/>
        <cfvo type="max"/>
        <color theme="0"/>
        <color rgb="FF92D050"/>
      </colorScale>
    </cfRule>
  </conditionalFormatting>
  <conditionalFormatting sqref="T58:T61">
    <cfRule type="colorScale" priority="88">
      <colorScale>
        <cfvo type="min"/>
        <cfvo type="max"/>
        <color theme="0"/>
        <color rgb="FF92D050"/>
      </colorScale>
    </cfRule>
  </conditionalFormatting>
  <conditionalFormatting sqref="T63">
    <cfRule type="colorScale" priority="77">
      <colorScale>
        <cfvo type="min"/>
        <cfvo type="max"/>
        <color theme="0"/>
        <color rgb="FF92D050"/>
      </colorScale>
    </cfRule>
  </conditionalFormatting>
  <conditionalFormatting sqref="T69:T74">
    <cfRule type="colorScale" priority="63">
      <colorScale>
        <cfvo type="min"/>
        <cfvo type="max"/>
        <color theme="0"/>
        <color rgb="FF92D050"/>
      </colorScale>
    </cfRule>
  </conditionalFormatting>
  <conditionalFormatting sqref="T76">
    <cfRule type="colorScale" priority="52">
      <colorScale>
        <cfvo type="min"/>
        <cfvo type="max"/>
        <color theme="0"/>
        <color rgb="FF92D050"/>
      </colorScale>
    </cfRule>
  </conditionalFormatting>
  <conditionalFormatting sqref="T82:T90">
    <cfRule type="colorScale" priority="18">
      <colorScale>
        <cfvo type="min"/>
        <cfvo type="max"/>
        <color theme="0"/>
        <color rgb="FF92D050"/>
      </colorScale>
    </cfRule>
  </conditionalFormatting>
  <conditionalFormatting sqref="T92">
    <cfRule type="colorScale" priority="7">
      <colorScale>
        <cfvo type="min"/>
        <cfvo type="max"/>
        <color theme="0"/>
        <color rgb="FF92D050"/>
      </colorScale>
    </cfRule>
  </conditionalFormatting>
  <conditionalFormatting sqref="U3:U28">
    <cfRule type="colorScale" priority="159">
      <colorScale>
        <cfvo type="num" val="0"/>
        <cfvo type="max"/>
        <color theme="0"/>
        <color rgb="FF00B0F0"/>
      </colorScale>
    </cfRule>
  </conditionalFormatting>
  <conditionalFormatting sqref="U34:U39">
    <cfRule type="colorScale" priority="137">
      <colorScale>
        <cfvo type="min"/>
        <cfvo type="max"/>
        <color theme="0"/>
        <color rgb="FF00B0F0"/>
      </colorScale>
    </cfRule>
  </conditionalFormatting>
  <conditionalFormatting sqref="U41">
    <cfRule type="colorScale" priority="50">
      <colorScale>
        <cfvo type="num" val="0"/>
        <cfvo type="max"/>
        <color theme="0"/>
        <color rgb="FF00B0F0"/>
      </colorScale>
    </cfRule>
  </conditionalFormatting>
  <conditionalFormatting sqref="U47:U50">
    <cfRule type="colorScale" priority="117">
      <colorScale>
        <cfvo type="min"/>
        <cfvo type="max"/>
        <color theme="0"/>
        <color rgb="FF00B0F0"/>
      </colorScale>
    </cfRule>
  </conditionalFormatting>
  <conditionalFormatting sqref="U52">
    <cfRule type="colorScale" priority="45">
      <colorScale>
        <cfvo type="num" val="0"/>
        <cfvo type="max"/>
        <color theme="0"/>
        <color rgb="FF00B0F0"/>
      </colorScale>
    </cfRule>
  </conditionalFormatting>
  <conditionalFormatting sqref="U58:U61">
    <cfRule type="colorScale" priority="89">
      <colorScale>
        <cfvo type="min"/>
        <cfvo type="max"/>
        <color theme="0"/>
        <color rgb="FF00B0F0"/>
      </colorScale>
    </cfRule>
  </conditionalFormatting>
  <conditionalFormatting sqref="U63">
    <cfRule type="colorScale" priority="40">
      <colorScale>
        <cfvo type="num" val="0"/>
        <cfvo type="max"/>
        <color theme="0"/>
        <color rgb="FF00B0F0"/>
      </colorScale>
    </cfRule>
  </conditionalFormatting>
  <conditionalFormatting sqref="U69:U74">
    <cfRule type="colorScale" priority="64">
      <colorScale>
        <cfvo type="min"/>
        <cfvo type="max"/>
        <color theme="0"/>
        <color rgb="FF00B0F0"/>
      </colorScale>
    </cfRule>
  </conditionalFormatting>
  <conditionalFormatting sqref="U76">
    <cfRule type="colorScale" priority="35">
      <colorScale>
        <cfvo type="num" val="0"/>
        <cfvo type="max"/>
        <color theme="0"/>
        <color rgb="FF00B0F0"/>
      </colorScale>
    </cfRule>
  </conditionalFormatting>
  <conditionalFormatting sqref="U82:U90">
    <cfRule type="colorScale" priority="19">
      <colorScale>
        <cfvo type="min"/>
        <cfvo type="max"/>
        <color theme="0"/>
        <color rgb="FF00B0F0"/>
      </colorScale>
    </cfRule>
  </conditionalFormatting>
  <conditionalFormatting sqref="U92">
    <cfRule type="colorScale" priority="5">
      <colorScale>
        <cfvo type="num" val="0"/>
        <cfvo type="max"/>
        <color theme="0"/>
        <color rgb="FF00B0F0"/>
      </colorScale>
    </cfRule>
  </conditionalFormatting>
  <conditionalFormatting sqref="V3:V28">
    <cfRule type="colorScale" priority="152">
      <colorScale>
        <cfvo type="num" val="0"/>
        <cfvo type="max"/>
        <color theme="0"/>
        <color theme="0" tint="-0.249977111117893"/>
      </colorScale>
    </cfRule>
  </conditionalFormatting>
  <conditionalFormatting sqref="V34:V39">
    <cfRule type="colorScale" priority="138">
      <colorScale>
        <cfvo type="min"/>
        <cfvo type="max"/>
        <color theme="0"/>
        <color theme="0" tint="-0.249977111117893"/>
      </colorScale>
    </cfRule>
  </conditionalFormatting>
  <conditionalFormatting sqref="V41">
    <cfRule type="colorScale" priority="46">
      <colorScale>
        <cfvo type="num" val="0"/>
        <cfvo type="max"/>
        <color theme="0"/>
        <color theme="0" tint="-0.249977111117893"/>
      </colorScale>
    </cfRule>
  </conditionalFormatting>
  <conditionalFormatting sqref="V47:V50">
    <cfRule type="colorScale" priority="118">
      <colorScale>
        <cfvo type="min"/>
        <cfvo type="max"/>
        <color theme="0"/>
        <color theme="0" tint="-0.249977111117893"/>
      </colorScale>
    </cfRule>
  </conditionalFormatting>
  <conditionalFormatting sqref="V52">
    <cfRule type="colorScale" priority="41">
      <colorScale>
        <cfvo type="num" val="0"/>
        <cfvo type="max"/>
        <color theme="0"/>
        <color theme="0" tint="-0.249977111117893"/>
      </colorScale>
    </cfRule>
  </conditionalFormatting>
  <conditionalFormatting sqref="V58:V61">
    <cfRule type="colorScale" priority="90">
      <colorScale>
        <cfvo type="min"/>
        <cfvo type="max"/>
        <color theme="0"/>
        <color theme="0" tint="-0.249977111117893"/>
      </colorScale>
    </cfRule>
  </conditionalFormatting>
  <conditionalFormatting sqref="V63">
    <cfRule type="colorScale" priority="36">
      <colorScale>
        <cfvo type="num" val="0"/>
        <cfvo type="max"/>
        <color theme="0"/>
        <color theme="0" tint="-0.249977111117893"/>
      </colorScale>
    </cfRule>
  </conditionalFormatting>
  <conditionalFormatting sqref="V69:V74">
    <cfRule type="colorScale" priority="65">
      <colorScale>
        <cfvo type="min"/>
        <cfvo type="max"/>
        <color theme="0"/>
        <color theme="0" tint="-0.249977111117893"/>
      </colorScale>
    </cfRule>
  </conditionalFormatting>
  <conditionalFormatting sqref="V76">
    <cfRule type="colorScale" priority="31">
      <colorScale>
        <cfvo type="num" val="0"/>
        <cfvo type="max"/>
        <color theme="0"/>
        <color theme="0" tint="-0.249977111117893"/>
      </colorScale>
    </cfRule>
  </conditionalFormatting>
  <conditionalFormatting sqref="V82:V90">
    <cfRule type="colorScale" priority="20">
      <colorScale>
        <cfvo type="min"/>
        <cfvo type="max"/>
        <color theme="0"/>
        <color theme="0" tint="-0.249977111117893"/>
      </colorScale>
    </cfRule>
  </conditionalFormatting>
  <conditionalFormatting sqref="V92">
    <cfRule type="colorScale" priority="1">
      <colorScale>
        <cfvo type="num" val="0"/>
        <cfvo type="max"/>
        <color theme="0"/>
        <color theme="0" tint="-0.249977111117893"/>
      </colorScale>
    </cfRule>
  </conditionalFormatting>
  <conditionalFormatting sqref="W3:W28">
    <cfRule type="colorScale" priority="153">
      <colorScale>
        <cfvo type="num" val="0"/>
        <cfvo type="max"/>
        <color theme="0"/>
        <color theme="0" tint="-0.249977111117893"/>
      </colorScale>
    </cfRule>
  </conditionalFormatting>
  <conditionalFormatting sqref="W34:W39">
    <cfRule type="colorScale" priority="139">
      <colorScale>
        <cfvo type="min"/>
        <cfvo type="max"/>
        <color theme="0"/>
        <color theme="0" tint="-0.249977111117893"/>
      </colorScale>
    </cfRule>
  </conditionalFormatting>
  <conditionalFormatting sqref="W41">
    <cfRule type="colorScale" priority="47">
      <colorScale>
        <cfvo type="num" val="0"/>
        <cfvo type="max"/>
        <color theme="0"/>
        <color theme="0" tint="-0.249977111117893"/>
      </colorScale>
    </cfRule>
  </conditionalFormatting>
  <conditionalFormatting sqref="W47:W50">
    <cfRule type="colorScale" priority="119">
      <colorScale>
        <cfvo type="min"/>
        <cfvo type="max"/>
        <color theme="0"/>
        <color theme="0" tint="-0.249977111117893"/>
      </colorScale>
    </cfRule>
  </conditionalFormatting>
  <conditionalFormatting sqref="W52">
    <cfRule type="colorScale" priority="42">
      <colorScale>
        <cfvo type="num" val="0"/>
        <cfvo type="max"/>
        <color theme="0"/>
        <color theme="0" tint="-0.249977111117893"/>
      </colorScale>
    </cfRule>
  </conditionalFormatting>
  <conditionalFormatting sqref="W58:W61">
    <cfRule type="colorScale" priority="91">
      <colorScale>
        <cfvo type="min"/>
        <cfvo type="max"/>
        <color theme="0"/>
        <color theme="0" tint="-0.249977111117893"/>
      </colorScale>
    </cfRule>
  </conditionalFormatting>
  <conditionalFormatting sqref="W63">
    <cfRule type="colorScale" priority="37">
      <colorScale>
        <cfvo type="num" val="0"/>
        <cfvo type="max"/>
        <color theme="0"/>
        <color theme="0" tint="-0.249977111117893"/>
      </colorScale>
    </cfRule>
  </conditionalFormatting>
  <conditionalFormatting sqref="W69:W74">
    <cfRule type="colorScale" priority="66">
      <colorScale>
        <cfvo type="min"/>
        <cfvo type="max"/>
        <color theme="0"/>
        <color theme="0" tint="-0.249977111117893"/>
      </colorScale>
    </cfRule>
  </conditionalFormatting>
  <conditionalFormatting sqref="W76">
    <cfRule type="colorScale" priority="32">
      <colorScale>
        <cfvo type="num" val="0"/>
        <cfvo type="max"/>
        <color theme="0"/>
        <color theme="0" tint="-0.249977111117893"/>
      </colorScale>
    </cfRule>
  </conditionalFormatting>
  <conditionalFormatting sqref="W82:W90">
    <cfRule type="colorScale" priority="21">
      <colorScale>
        <cfvo type="min"/>
        <cfvo type="max"/>
        <color theme="0"/>
        <color theme="0" tint="-0.249977111117893"/>
      </colorScale>
    </cfRule>
  </conditionalFormatting>
  <conditionalFormatting sqref="W92">
    <cfRule type="colorScale" priority="2">
      <colorScale>
        <cfvo type="num" val="0"/>
        <cfvo type="max"/>
        <color theme="0"/>
        <color theme="0" tint="-0.249977111117893"/>
      </colorScale>
    </cfRule>
  </conditionalFormatting>
  <conditionalFormatting sqref="X3:X28">
    <cfRule type="colorScale" priority="154">
      <colorScale>
        <cfvo type="num" val="0"/>
        <cfvo type="max"/>
        <color theme="0"/>
        <color rgb="FFFFC000"/>
      </colorScale>
    </cfRule>
  </conditionalFormatting>
  <conditionalFormatting sqref="X34:X39">
    <cfRule type="colorScale" priority="141">
      <colorScale>
        <cfvo type="min"/>
        <cfvo type="max"/>
        <color theme="0"/>
        <color rgb="FFFFC000"/>
      </colorScale>
    </cfRule>
  </conditionalFormatting>
  <conditionalFormatting sqref="X41">
    <cfRule type="colorScale" priority="48">
      <colorScale>
        <cfvo type="num" val="0"/>
        <cfvo type="max"/>
        <color theme="0"/>
        <color rgb="FFFFC000"/>
      </colorScale>
    </cfRule>
  </conditionalFormatting>
  <conditionalFormatting sqref="X47:X50">
    <cfRule type="colorScale" priority="121">
      <colorScale>
        <cfvo type="min"/>
        <cfvo type="max"/>
        <color theme="0"/>
        <color rgb="FFFFC000"/>
      </colorScale>
    </cfRule>
  </conditionalFormatting>
  <conditionalFormatting sqref="X52">
    <cfRule type="colorScale" priority="43">
      <colorScale>
        <cfvo type="num" val="0"/>
        <cfvo type="max"/>
        <color theme="0"/>
        <color rgb="FFFFC000"/>
      </colorScale>
    </cfRule>
  </conditionalFormatting>
  <conditionalFormatting sqref="X58:X61">
    <cfRule type="colorScale" priority="93">
      <colorScale>
        <cfvo type="min"/>
        <cfvo type="max"/>
        <color theme="0"/>
        <color rgb="FFFFC000"/>
      </colorScale>
    </cfRule>
  </conditionalFormatting>
  <conditionalFormatting sqref="X63">
    <cfRule type="colorScale" priority="38">
      <colorScale>
        <cfvo type="num" val="0"/>
        <cfvo type="max"/>
        <color theme="0"/>
        <color rgb="FFFFC000"/>
      </colorScale>
    </cfRule>
  </conditionalFormatting>
  <conditionalFormatting sqref="X69:X74">
    <cfRule type="colorScale" priority="68">
      <colorScale>
        <cfvo type="min"/>
        <cfvo type="max"/>
        <color theme="0"/>
        <color rgb="FFFFC000"/>
      </colorScale>
    </cfRule>
  </conditionalFormatting>
  <conditionalFormatting sqref="X76">
    <cfRule type="colorScale" priority="33">
      <colorScale>
        <cfvo type="num" val="0"/>
        <cfvo type="max"/>
        <color theme="0"/>
        <color rgb="FFFFC000"/>
      </colorScale>
    </cfRule>
  </conditionalFormatting>
  <conditionalFormatting sqref="X82:X90">
    <cfRule type="colorScale" priority="23">
      <colorScale>
        <cfvo type="min"/>
        <cfvo type="max"/>
        <color theme="0"/>
        <color rgb="FFFFC000"/>
      </colorScale>
    </cfRule>
  </conditionalFormatting>
  <conditionalFormatting sqref="X92">
    <cfRule type="colorScale" priority="3">
      <colorScale>
        <cfvo type="num" val="0"/>
        <cfvo type="max"/>
        <color theme="0"/>
        <color rgb="FFFFC000"/>
      </colorScale>
    </cfRule>
  </conditionalFormatting>
  <conditionalFormatting sqref="Y3:Y28">
    <cfRule type="colorScale" priority="155">
      <colorScale>
        <cfvo type="num" val="0"/>
        <cfvo type="max"/>
        <color theme="0"/>
        <color theme="0" tint="-0.249977111117893"/>
      </colorScale>
    </cfRule>
  </conditionalFormatting>
  <conditionalFormatting sqref="Y34:Y39">
    <cfRule type="colorScale" priority="140">
      <colorScale>
        <cfvo type="min"/>
        <cfvo type="max"/>
        <color theme="0"/>
        <color theme="0" tint="-0.249977111117893"/>
      </colorScale>
    </cfRule>
  </conditionalFormatting>
  <conditionalFormatting sqref="Y41">
    <cfRule type="colorScale" priority="49">
      <colorScale>
        <cfvo type="num" val="0"/>
        <cfvo type="max"/>
        <color theme="0"/>
        <color theme="0" tint="-0.249977111117893"/>
      </colorScale>
    </cfRule>
  </conditionalFormatting>
  <conditionalFormatting sqref="Y47:Y50">
    <cfRule type="colorScale" priority="120">
      <colorScale>
        <cfvo type="min"/>
        <cfvo type="max"/>
        <color theme="0"/>
        <color theme="0" tint="-0.249977111117893"/>
      </colorScale>
    </cfRule>
  </conditionalFormatting>
  <conditionalFormatting sqref="Y52">
    <cfRule type="colorScale" priority="44">
      <colorScale>
        <cfvo type="num" val="0"/>
        <cfvo type="max"/>
        <color theme="0"/>
        <color theme="0" tint="-0.249977111117893"/>
      </colorScale>
    </cfRule>
  </conditionalFormatting>
  <conditionalFormatting sqref="Y58:Y61">
    <cfRule type="colorScale" priority="92">
      <colorScale>
        <cfvo type="min"/>
        <cfvo type="max"/>
        <color theme="0"/>
        <color theme="0" tint="-0.249977111117893"/>
      </colorScale>
    </cfRule>
  </conditionalFormatting>
  <conditionalFormatting sqref="Y63">
    <cfRule type="colorScale" priority="39">
      <colorScale>
        <cfvo type="num" val="0"/>
        <cfvo type="max"/>
        <color theme="0"/>
        <color theme="0" tint="-0.249977111117893"/>
      </colorScale>
    </cfRule>
  </conditionalFormatting>
  <conditionalFormatting sqref="Y69:Y74">
    <cfRule type="colorScale" priority="67">
      <colorScale>
        <cfvo type="min"/>
        <cfvo type="max"/>
        <color theme="0"/>
        <color theme="0" tint="-0.249977111117893"/>
      </colorScale>
    </cfRule>
  </conditionalFormatting>
  <conditionalFormatting sqref="Y76">
    <cfRule type="colorScale" priority="34">
      <colorScale>
        <cfvo type="num" val="0"/>
        <cfvo type="max"/>
        <color theme="0"/>
        <color theme="0" tint="-0.249977111117893"/>
      </colorScale>
    </cfRule>
  </conditionalFormatting>
  <conditionalFormatting sqref="Y82:Y90">
    <cfRule type="colorScale" priority="22">
      <colorScale>
        <cfvo type="min"/>
        <cfvo type="max"/>
        <color theme="0"/>
        <color theme="0" tint="-0.249977111117893"/>
      </colorScale>
    </cfRule>
  </conditionalFormatting>
  <conditionalFormatting sqref="Y92">
    <cfRule type="colorScale" priority="4">
      <colorScale>
        <cfvo type="num" val="0"/>
        <cfvo type="max"/>
        <color theme="0"/>
        <color theme="0" tint="-0.249977111117893"/>
      </colorScale>
    </cfRule>
  </conditionalFormatting>
  <conditionalFormatting sqref="Z3:Z28">
    <cfRule type="colorScale" priority="160">
      <colorScale>
        <cfvo type="num" val="0"/>
        <cfvo type="max"/>
        <color theme="0"/>
        <color rgb="FFFF0000"/>
      </colorScale>
    </cfRule>
  </conditionalFormatting>
  <conditionalFormatting sqref="Z34:Z39">
    <cfRule type="colorScale" priority="144">
      <colorScale>
        <cfvo type="min"/>
        <cfvo type="max"/>
        <color theme="0"/>
        <color rgb="FFFF0000"/>
      </colorScale>
    </cfRule>
  </conditionalFormatting>
  <conditionalFormatting sqref="Z47:Z50">
    <cfRule type="colorScale" priority="124">
      <colorScale>
        <cfvo type="min"/>
        <cfvo type="max"/>
        <color theme="0"/>
        <color rgb="FFFF0000"/>
      </colorScale>
    </cfRule>
  </conditionalFormatting>
  <conditionalFormatting sqref="Z58:Z61">
    <cfRule type="colorScale" priority="96">
      <colorScale>
        <cfvo type="min"/>
        <cfvo type="max"/>
        <color theme="0"/>
        <color rgb="FFFF0000"/>
      </colorScale>
    </cfRule>
  </conditionalFormatting>
  <conditionalFormatting sqref="Z69:Z74">
    <cfRule type="colorScale" priority="71">
      <colorScale>
        <cfvo type="min"/>
        <cfvo type="max"/>
        <color theme="0"/>
        <color rgb="FFFF0000"/>
      </colorScale>
    </cfRule>
  </conditionalFormatting>
  <conditionalFormatting sqref="Z82:Z90">
    <cfRule type="colorScale" priority="26">
      <colorScale>
        <cfvo type="min"/>
        <cfvo type="max"/>
        <color theme="0"/>
        <color rgb="FFFF0000"/>
      </colorScale>
    </cfRule>
  </conditionalFormatting>
  <conditionalFormatting sqref="AA3:AA28">
    <cfRule type="colorScale" priority="161">
      <colorScale>
        <cfvo type="num" val="0"/>
        <cfvo type="max"/>
        <color theme="0"/>
        <color rgb="FF92D050"/>
      </colorScale>
    </cfRule>
  </conditionalFormatting>
  <conditionalFormatting sqref="AA34:AA39">
    <cfRule type="colorScale" priority="145">
      <colorScale>
        <cfvo type="min"/>
        <cfvo type="max"/>
        <color theme="0"/>
        <color rgb="FF92D050"/>
      </colorScale>
    </cfRule>
  </conditionalFormatting>
  <conditionalFormatting sqref="AA47:AA50">
    <cfRule type="colorScale" priority="125">
      <colorScale>
        <cfvo type="min"/>
        <cfvo type="max"/>
        <color theme="0"/>
        <color rgb="FF92D050"/>
      </colorScale>
    </cfRule>
  </conditionalFormatting>
  <conditionalFormatting sqref="AA58:AA61">
    <cfRule type="colorScale" priority="97">
      <colorScale>
        <cfvo type="min"/>
        <cfvo type="max"/>
        <color theme="0"/>
        <color rgb="FF92D050"/>
      </colorScale>
    </cfRule>
  </conditionalFormatting>
  <conditionalFormatting sqref="AA69:AA74">
    <cfRule type="colorScale" priority="72">
      <colorScale>
        <cfvo type="min"/>
        <cfvo type="max"/>
        <color theme="0"/>
        <color rgb="FF92D050"/>
      </colorScale>
    </cfRule>
  </conditionalFormatting>
  <conditionalFormatting sqref="AA82:AA90">
    <cfRule type="colorScale" priority="27">
      <colorScale>
        <cfvo type="min"/>
        <cfvo type="max"/>
        <color theme="0"/>
        <color rgb="FF92D050"/>
      </colorScale>
    </cfRule>
  </conditionalFormatting>
  <conditionalFormatting sqref="AB3:AB28">
    <cfRule type="colorScale" priority="162">
      <colorScale>
        <cfvo type="num" val="0"/>
        <cfvo type="max"/>
        <color theme="0"/>
        <color rgb="FF00B0F0"/>
      </colorScale>
    </cfRule>
  </conditionalFormatting>
  <conditionalFormatting sqref="AB34:AB39">
    <cfRule type="colorScale" priority="146">
      <colorScale>
        <cfvo type="min"/>
        <cfvo type="max"/>
        <color theme="0"/>
        <color rgb="FF00B0F0"/>
      </colorScale>
    </cfRule>
  </conditionalFormatting>
  <conditionalFormatting sqref="AB47:AB50">
    <cfRule type="colorScale" priority="126">
      <colorScale>
        <cfvo type="min"/>
        <cfvo type="max"/>
        <color theme="0"/>
        <color rgb="FF00B0F0"/>
      </colorScale>
    </cfRule>
  </conditionalFormatting>
  <conditionalFormatting sqref="AB58:AB61">
    <cfRule type="colorScale" priority="98">
      <colorScale>
        <cfvo type="min"/>
        <cfvo type="max"/>
        <color theme="0"/>
        <color rgb="FF00B0F0"/>
      </colorScale>
    </cfRule>
  </conditionalFormatting>
  <conditionalFormatting sqref="AB69:AB74">
    <cfRule type="colorScale" priority="73">
      <colorScale>
        <cfvo type="min"/>
        <cfvo type="max"/>
        <color theme="0"/>
        <color rgb="FF00B0F0"/>
      </colorScale>
    </cfRule>
  </conditionalFormatting>
  <conditionalFormatting sqref="AB82:AB90">
    <cfRule type="colorScale" priority="28">
      <colorScale>
        <cfvo type="min"/>
        <cfvo type="max"/>
        <color theme="0"/>
        <color rgb="FF00B0F0"/>
      </colorScale>
    </cfRule>
  </conditionalFormatting>
  <conditionalFormatting sqref="AC3:AC28">
    <cfRule type="colorScale" priority="163">
      <colorScale>
        <cfvo type="num" val="0"/>
        <cfvo type="max"/>
        <color theme="0"/>
        <color theme="0" tint="-0.249977111117893"/>
      </colorScale>
    </cfRule>
  </conditionalFormatting>
  <conditionalFormatting sqref="AC34:AC39">
    <cfRule type="colorScale" priority="147">
      <colorScale>
        <cfvo type="min"/>
        <cfvo type="max"/>
        <color theme="0"/>
        <color theme="0" tint="-0.249977111117893"/>
      </colorScale>
    </cfRule>
  </conditionalFormatting>
  <conditionalFormatting sqref="AC47:AC50">
    <cfRule type="colorScale" priority="127">
      <colorScale>
        <cfvo type="min"/>
        <cfvo type="max"/>
        <color theme="0"/>
        <color theme="0" tint="-0.249977111117893"/>
      </colorScale>
    </cfRule>
  </conditionalFormatting>
  <conditionalFormatting sqref="AC58:AC61">
    <cfRule type="colorScale" priority="99">
      <colorScale>
        <cfvo type="min"/>
        <cfvo type="max"/>
        <color theme="0"/>
        <color theme="0" tint="-0.249977111117893"/>
      </colorScale>
    </cfRule>
  </conditionalFormatting>
  <conditionalFormatting sqref="AC69:AC74">
    <cfRule type="colorScale" priority="74">
      <colorScale>
        <cfvo type="min"/>
        <cfvo type="max"/>
        <color theme="0"/>
        <color theme="0" tint="-0.249977111117893"/>
      </colorScale>
    </cfRule>
  </conditionalFormatting>
  <conditionalFormatting sqref="AC82:AC90">
    <cfRule type="colorScale" priority="29">
      <colorScale>
        <cfvo type="min"/>
        <cfvo type="max"/>
        <color theme="0"/>
        <color theme="0" tint="-0.249977111117893"/>
      </colorScale>
    </cfRule>
  </conditionalFormatting>
  <conditionalFormatting sqref="AD3:AD28">
    <cfRule type="colorScale" priority="164">
      <colorScale>
        <cfvo type="num" val="0"/>
        <cfvo type="max"/>
        <color theme="0"/>
        <color theme="0" tint="-0.249977111117893"/>
      </colorScale>
    </cfRule>
  </conditionalFormatting>
  <conditionalFormatting sqref="AD34:AD39">
    <cfRule type="colorScale" priority="148">
      <colorScale>
        <cfvo type="min"/>
        <cfvo type="max"/>
        <color theme="0"/>
        <color theme="0" tint="-0.249977111117893"/>
      </colorScale>
    </cfRule>
  </conditionalFormatting>
  <conditionalFormatting sqref="AD47:AD50">
    <cfRule type="colorScale" priority="128">
      <colorScale>
        <cfvo type="min"/>
        <cfvo type="max"/>
        <color theme="0"/>
        <color theme="0" tint="-0.249977111117893"/>
      </colorScale>
    </cfRule>
  </conditionalFormatting>
  <conditionalFormatting sqref="AD58:AD61">
    <cfRule type="colorScale" priority="100">
      <colorScale>
        <cfvo type="min"/>
        <cfvo type="max"/>
        <color theme="0"/>
        <color theme="0" tint="-0.249977111117893"/>
      </colorScale>
    </cfRule>
  </conditionalFormatting>
  <conditionalFormatting sqref="AD69:AD74">
    <cfRule type="colorScale" priority="75">
      <colorScale>
        <cfvo type="min"/>
        <cfvo type="max"/>
        <color theme="0"/>
        <color theme="0" tint="-0.249977111117893"/>
      </colorScale>
    </cfRule>
  </conditionalFormatting>
  <conditionalFormatting sqref="AD82:AD90">
    <cfRule type="colorScale" priority="30">
      <colorScale>
        <cfvo type="min"/>
        <cfvo type="max"/>
        <color theme="0"/>
        <color theme="0" tint="-0.249977111117893"/>
      </colorScale>
    </cfRule>
  </conditionalFormatting>
  <conditionalFormatting sqref="AE3:AE28">
    <cfRule type="colorScale" priority="165">
      <colorScale>
        <cfvo type="num" val="0"/>
        <cfvo type="max"/>
        <color theme="0"/>
        <color rgb="FFFFC000"/>
      </colorScale>
    </cfRule>
  </conditionalFormatting>
  <conditionalFormatting sqref="AE34:AE39">
    <cfRule type="colorScale" priority="143">
      <colorScale>
        <cfvo type="min"/>
        <cfvo type="max"/>
        <color theme="0"/>
        <color rgb="FFFFC000"/>
      </colorScale>
    </cfRule>
  </conditionalFormatting>
  <conditionalFormatting sqref="AE47:AE50">
    <cfRule type="colorScale" priority="123">
      <colorScale>
        <cfvo type="min"/>
        <cfvo type="max"/>
        <color theme="0"/>
        <color rgb="FFFFC000"/>
      </colorScale>
    </cfRule>
  </conditionalFormatting>
  <conditionalFormatting sqref="AE58:AE61">
    <cfRule type="colorScale" priority="95">
      <colorScale>
        <cfvo type="min"/>
        <cfvo type="max"/>
        <color theme="0"/>
        <color rgb="FFFFC000"/>
      </colorScale>
    </cfRule>
  </conditionalFormatting>
  <conditionalFormatting sqref="AE69:AE74">
    <cfRule type="colorScale" priority="70">
      <colorScale>
        <cfvo type="min"/>
        <cfvo type="max"/>
        <color theme="0"/>
        <color rgb="FFFFC000"/>
      </colorScale>
    </cfRule>
  </conditionalFormatting>
  <conditionalFormatting sqref="AE82:AE90">
    <cfRule type="colorScale" priority="25">
      <colorScale>
        <cfvo type="min"/>
        <cfvo type="max"/>
        <color theme="0"/>
        <color rgb="FFFFC000"/>
      </colorScale>
    </cfRule>
  </conditionalFormatting>
  <conditionalFormatting sqref="AF3:AF28">
    <cfRule type="colorScale" priority="166">
      <colorScale>
        <cfvo type="num" val="0"/>
        <cfvo type="max"/>
        <color theme="0"/>
        <color theme="0" tint="-0.249977111117893"/>
      </colorScale>
    </cfRule>
  </conditionalFormatting>
  <conditionalFormatting sqref="AF34:AF39">
    <cfRule type="colorScale" priority="142">
      <colorScale>
        <cfvo type="min"/>
        <cfvo type="max"/>
        <color theme="0"/>
        <color theme="0" tint="-0.249977111117893"/>
      </colorScale>
    </cfRule>
  </conditionalFormatting>
  <conditionalFormatting sqref="AF47:AF50">
    <cfRule type="colorScale" priority="122">
      <colorScale>
        <cfvo type="min"/>
        <cfvo type="max"/>
        <color theme="0"/>
        <color theme="0" tint="-0.249977111117893"/>
      </colorScale>
    </cfRule>
  </conditionalFormatting>
  <conditionalFormatting sqref="AF58:AF61">
    <cfRule type="colorScale" priority="94">
      <colorScale>
        <cfvo type="min"/>
        <cfvo type="max"/>
        <color theme="0"/>
        <color theme="0" tint="-0.249977111117893"/>
      </colorScale>
    </cfRule>
  </conditionalFormatting>
  <conditionalFormatting sqref="AF69:AF74">
    <cfRule type="colorScale" priority="69">
      <colorScale>
        <cfvo type="min"/>
        <cfvo type="max"/>
        <color theme="0"/>
        <color theme="0" tint="-0.249977111117893"/>
      </colorScale>
    </cfRule>
  </conditionalFormatting>
  <conditionalFormatting sqref="AF82:AF90">
    <cfRule type="colorScale" priority="24">
      <colorScale>
        <cfvo type="min"/>
        <cfvo type="max"/>
        <color theme="0"/>
        <color theme="0" tint="-0.249977111117893"/>
      </colorScale>
    </cfRule>
  </conditionalFormatting>
  <hyperlinks>
    <hyperlink ref="AH22" r:id="rId1" xr:uid="{0F7FC09C-9B12-49E0-8D85-D23B81223F4E}"/>
    <hyperlink ref="AH12" r:id="rId2" xr:uid="{46867B04-AE9D-4A75-9856-F4C358B03C18}"/>
    <hyperlink ref="AH26" r:id="rId3" xr:uid="{2646D849-6520-4A9E-A573-E653F576D4C4}"/>
    <hyperlink ref="AH8" r:id="rId4" xr:uid="{3732480C-050B-4881-9F75-E266BE49DE52}"/>
    <hyperlink ref="AH25" r:id="rId5" xr:uid="{7BFDAB64-152A-4F1C-87CC-0CDA2FD577BF}"/>
    <hyperlink ref="AH4" r:id="rId6" xr:uid="{6C91006B-6673-462B-A386-F97DCEBCF566}"/>
    <hyperlink ref="AH17" r:id="rId7" xr:uid="{8124B640-F8D6-4671-8D38-BF56CF8E0946}"/>
    <hyperlink ref="AH6" r:id="rId8" xr:uid="{4530F614-43B1-451C-89BA-7654D53A0390}"/>
    <hyperlink ref="AH19" r:id="rId9" xr:uid="{2FF9628C-76AE-4987-8FEE-5F7EAA8C74CD}"/>
    <hyperlink ref="AH21" r:id="rId10" xr:uid="{FB2B480B-F79C-4F58-9D0A-2B1F7713F091}"/>
    <hyperlink ref="AH18" r:id="rId11" xr:uid="{DCA3883B-46FD-43F7-8812-C77B413BEBD5}"/>
    <hyperlink ref="AH24" r:id="rId12" xr:uid="{C0FF8335-225E-4872-9ACF-F821E1BA38F3}"/>
    <hyperlink ref="AH5" r:id="rId13" xr:uid="{3F7EDFF3-A515-4FB0-8131-923750C1FDD5}"/>
    <hyperlink ref="AH7" r:id="rId14" xr:uid="{E6C2C111-F9E6-4ABB-94CA-27B4F7216783}"/>
    <hyperlink ref="AH9" r:id="rId15" xr:uid="{DD0BC788-1E37-47E1-9057-59C7BC010D36}"/>
    <hyperlink ref="AH10" r:id="rId16" xr:uid="{BCCE835F-0871-4787-A3B1-A2391A0F35AA}"/>
    <hyperlink ref="AH11" r:id="rId17" xr:uid="{38D7EA4F-BFE1-427C-9A85-AB53D65CB124}"/>
    <hyperlink ref="AH23" r:id="rId18" xr:uid="{A5A60A8C-790C-4AFE-A5C3-7C55D6EC935A}"/>
    <hyperlink ref="AH13" r:id="rId19" xr:uid="{E7181A88-FBA9-4958-B705-F6B06C4CE9C1}"/>
    <hyperlink ref="AH48" r:id="rId20" xr:uid="{C12C38A9-D296-4A3B-A800-206EA75F640B}"/>
    <hyperlink ref="AH49" r:id="rId21" xr:uid="{3DB07F01-37F1-4D0C-8EFE-22D327ECF62D}"/>
    <hyperlink ref="AH69" r:id="rId22" xr:uid="{CEF70B25-DE61-48A0-8EC2-9E7579837335}"/>
    <hyperlink ref="AH70" r:id="rId23" xr:uid="{92EEEA56-1CB6-487A-9F01-E5B3E7ADEA82}"/>
    <hyperlink ref="AH72" r:id="rId24" xr:uid="{BE3176E8-BE0C-4703-ACA1-87424056889A}"/>
    <hyperlink ref="AH74" r:id="rId25" xr:uid="{762D8A59-03CA-4330-9E6F-E90F582CB3FA}"/>
    <hyperlink ref="AH15" r:id="rId26" xr:uid="{80CC69EC-09F8-46BD-A14B-85605636C3D2}"/>
    <hyperlink ref="AH83" r:id="rId27" xr:uid="{F3A46840-2B0D-45A8-BB6F-B3FAF52D4D92}"/>
    <hyperlink ref="AH84" r:id="rId28" xr:uid="{EFEFED41-6BCD-4676-9A9C-423A891D4DB1}"/>
    <hyperlink ref="AH85" r:id="rId29" xr:uid="{7E223FC7-2B54-4EC0-92F3-7C00F0BF5F3B}"/>
    <hyperlink ref="AH86" r:id="rId30" xr:uid="{250449B4-16D6-434E-B4AD-1EAA2634B262}"/>
    <hyperlink ref="AH87" r:id="rId31" xr:uid="{8F7B899E-96F3-4614-93CE-6BE6761C3D79}"/>
    <hyperlink ref="AH88" r:id="rId32" xr:uid="{85EF6DE2-2489-4A37-B40E-A6E3DD35D212}"/>
    <hyperlink ref="AH89" r:id="rId33" xr:uid="{B7E9DBDA-AE20-45AE-B747-06B6AED15880}"/>
  </hyperlinks>
  <pageMargins left="0.7" right="0.7" top="0.75" bottom="0.75" header="0.3" footer="0.3"/>
  <pageSetup paperSize="9" orientation="portrait" r:id="rId34"/>
  <drawing r:id="rId35"/>
  <legacyDrawing r:id="rId3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08645-937A-48B3-8FA7-45F2D58ACADC}">
  <dimension ref="A1:AI77"/>
  <sheetViews>
    <sheetView workbookViewId="0">
      <pane xSplit="1" topLeftCell="R1" activePane="topRight" state="frozen"/>
      <selection pane="topRight" activeCell="S91" sqref="S91"/>
    </sheetView>
  </sheetViews>
  <sheetFormatPr defaultRowHeight="14.5" x14ac:dyDescent="0.35"/>
  <cols>
    <col min="1" max="1" width="14" style="3" bestFit="1" customWidth="1"/>
    <col min="2" max="2" width="7.81640625" style="3" customWidth="1"/>
    <col min="3" max="3" width="15.7265625" style="3" bestFit="1" customWidth="1"/>
    <col min="6" max="6" width="35.90625" bestFit="1" customWidth="1"/>
    <col min="7" max="7" width="12.1796875" bestFit="1" customWidth="1"/>
    <col min="8" max="8" width="14.54296875" bestFit="1" customWidth="1"/>
    <col min="9" max="9" width="11.453125" bestFit="1" customWidth="1"/>
    <col min="10" max="10" width="10.90625" bestFit="1" customWidth="1"/>
    <col min="11" max="11" width="10.90625" customWidth="1"/>
    <col min="12" max="12" width="10.08984375" bestFit="1" customWidth="1"/>
    <col min="19" max="32" width="8.7265625" customWidth="1"/>
    <col min="33" max="33" width="16.54296875" customWidth="1"/>
    <col min="34" max="34" width="25" customWidth="1"/>
  </cols>
  <sheetData>
    <row r="1" spans="1:34" ht="15" customHeight="1" x14ac:dyDescent="0.35">
      <c r="A1" s="134" t="s">
        <v>166</v>
      </c>
      <c r="B1" s="50"/>
      <c r="C1" s="50"/>
      <c r="D1" s="248" t="s">
        <v>148</v>
      </c>
      <c r="E1" s="249"/>
      <c r="G1" s="46"/>
      <c r="H1" s="41"/>
      <c r="I1" s="21" t="s">
        <v>52</v>
      </c>
      <c r="J1" s="22" t="s">
        <v>54</v>
      </c>
      <c r="K1" s="101"/>
      <c r="L1" s="236" t="s">
        <v>143</v>
      </c>
      <c r="M1" s="237"/>
      <c r="N1" s="237"/>
      <c r="O1" s="237"/>
      <c r="P1" s="237"/>
      <c r="Q1" s="237"/>
      <c r="R1" s="238"/>
      <c r="S1" s="239" t="s">
        <v>142</v>
      </c>
      <c r="T1" s="240"/>
      <c r="U1" s="240"/>
      <c r="V1" s="240"/>
      <c r="W1" s="240"/>
      <c r="X1" s="240"/>
      <c r="Y1" s="241"/>
      <c r="Z1" s="242" t="s">
        <v>134</v>
      </c>
      <c r="AA1" s="243"/>
      <c r="AB1" s="243"/>
      <c r="AC1" s="243"/>
      <c r="AD1" s="243"/>
      <c r="AE1" s="243"/>
      <c r="AF1" s="244"/>
      <c r="AG1" s="21"/>
      <c r="AH1" s="22"/>
    </row>
    <row r="2" spans="1:34" s="12" customFormat="1" ht="15" thickBot="1" x14ac:dyDescent="0.4">
      <c r="A2" s="63" t="s">
        <v>53</v>
      </c>
      <c r="B2" s="63" t="s">
        <v>102</v>
      </c>
      <c r="C2" s="31" t="s">
        <v>126</v>
      </c>
      <c r="D2" s="31" t="s">
        <v>69</v>
      </c>
      <c r="E2" s="44" t="s">
        <v>71</v>
      </c>
      <c r="F2" s="86" t="s">
        <v>129</v>
      </c>
      <c r="G2" s="64" t="s">
        <v>174</v>
      </c>
      <c r="H2" s="63" t="s">
        <v>65</v>
      </c>
      <c r="I2" s="31" t="s">
        <v>144</v>
      </c>
      <c r="J2" s="44" t="s">
        <v>144</v>
      </c>
      <c r="K2" s="34" t="s">
        <v>150</v>
      </c>
      <c r="L2" s="71" t="s">
        <v>7</v>
      </c>
      <c r="M2" s="72" t="s">
        <v>9</v>
      </c>
      <c r="N2" s="72" t="s">
        <v>55</v>
      </c>
      <c r="O2" s="72" t="s">
        <v>56</v>
      </c>
      <c r="P2" s="72" t="s">
        <v>57</v>
      </c>
      <c r="Q2" s="72" t="s">
        <v>58</v>
      </c>
      <c r="R2" s="73" t="s">
        <v>59</v>
      </c>
      <c r="S2" s="33" t="s">
        <v>7</v>
      </c>
      <c r="T2" s="34" t="s">
        <v>9</v>
      </c>
      <c r="U2" s="34" t="s">
        <v>55</v>
      </c>
      <c r="V2" s="34" t="s">
        <v>56</v>
      </c>
      <c r="W2" s="34" t="s">
        <v>57</v>
      </c>
      <c r="X2" s="34" t="s">
        <v>58</v>
      </c>
      <c r="Y2" s="32" t="s">
        <v>59</v>
      </c>
      <c r="Z2" s="72" t="s">
        <v>7</v>
      </c>
      <c r="AA2" s="72" t="s">
        <v>9</v>
      </c>
      <c r="AB2" s="72" t="s">
        <v>55</v>
      </c>
      <c r="AC2" s="72" t="s">
        <v>56</v>
      </c>
      <c r="AD2" s="72" t="s">
        <v>57</v>
      </c>
      <c r="AE2" s="72" t="s">
        <v>58</v>
      </c>
      <c r="AF2" s="72" t="s">
        <v>59</v>
      </c>
      <c r="AG2" s="33" t="s">
        <v>60</v>
      </c>
      <c r="AH2" s="32" t="s">
        <v>61</v>
      </c>
    </row>
    <row r="3" spans="1:34" x14ac:dyDescent="0.35">
      <c r="A3" s="24" t="s">
        <v>49</v>
      </c>
      <c r="B3" s="87" t="s">
        <v>107</v>
      </c>
      <c r="C3" s="66" t="s">
        <v>130</v>
      </c>
      <c r="D3" s="19">
        <v>1</v>
      </c>
      <c r="E3" s="16">
        <v>1</v>
      </c>
      <c r="F3" t="s">
        <v>184</v>
      </c>
      <c r="G3" s="41" t="s">
        <v>72</v>
      </c>
      <c r="H3" s="41" t="s">
        <v>66</v>
      </c>
      <c r="I3" s="19">
        <v>600</v>
      </c>
      <c r="J3" s="16">
        <f>I3/20</f>
        <v>30</v>
      </c>
      <c r="K3" s="45" t="s">
        <v>178</v>
      </c>
      <c r="L3" s="74">
        <v>22</v>
      </c>
      <c r="M3" s="75">
        <v>361</v>
      </c>
      <c r="N3" s="75">
        <v>87</v>
      </c>
      <c r="O3" s="75">
        <v>0.5</v>
      </c>
      <c r="P3" s="75">
        <v>0</v>
      </c>
      <c r="Q3" s="75">
        <v>2</v>
      </c>
      <c r="R3" s="76">
        <v>0</v>
      </c>
      <c r="S3" s="68">
        <f>L3*J3/1000</f>
        <v>0.66</v>
      </c>
      <c r="T3" s="15">
        <f>J3*M3/100</f>
        <v>108.3</v>
      </c>
      <c r="U3" s="15">
        <f>J3*N3/100</f>
        <v>26.1</v>
      </c>
      <c r="V3" s="15">
        <f>J3*O3/100</f>
        <v>0.15</v>
      </c>
      <c r="W3" s="15">
        <f>J3*P3/100</f>
        <v>0</v>
      </c>
      <c r="X3" s="15">
        <f>J3*Q3/100</f>
        <v>0.6</v>
      </c>
      <c r="Y3" s="16">
        <f>J3*R3/100</f>
        <v>0</v>
      </c>
      <c r="Z3" s="81">
        <f t="shared" ref="Z3:Z4" si="0">S3/SUM($S$3:$S$26)</f>
        <v>0.14397591675574262</v>
      </c>
      <c r="AA3" s="82">
        <f t="shared" ref="AA3:AA26" si="1">T3/SUM($S$3:$T$26)</f>
        <v>8.2581666061855713E-2</v>
      </c>
      <c r="AB3" s="82">
        <f t="shared" ref="AB3:AB26" si="2">U3/SUM($U$3:$U$26)</f>
        <v>0.44313146233382572</v>
      </c>
      <c r="AC3" s="82">
        <f t="shared" ref="AC3:AC26" si="3">V3/SUM($V$3:$V$26)</f>
        <v>1.5381617941119168E-3</v>
      </c>
      <c r="AD3" s="82">
        <f t="shared" ref="AD3:AD26" si="4">W3/SUM($W$3:$W$26)</f>
        <v>0</v>
      </c>
      <c r="AE3" s="82">
        <f t="shared" ref="AE3:AE26" si="5">X3/SUM($X$3:$X$26)</f>
        <v>2.7605244996549348E-2</v>
      </c>
      <c r="AF3" s="82">
        <f t="shared" ref="AF3:AF26" si="6">Y3/SUM($Y$3:$Y$26)</f>
        <v>0</v>
      </c>
      <c r="AG3" s="19" t="s">
        <v>41</v>
      </c>
      <c r="AH3" s="27" t="s">
        <v>42</v>
      </c>
    </row>
    <row r="4" spans="1:34" x14ac:dyDescent="0.35">
      <c r="A4" s="24" t="s">
        <v>23</v>
      </c>
      <c r="B4" s="88" t="s">
        <v>115</v>
      </c>
      <c r="C4" s="92" t="s">
        <v>136</v>
      </c>
      <c r="D4" s="19">
        <v>3</v>
      </c>
      <c r="E4" s="16">
        <v>1</v>
      </c>
      <c r="G4" s="41" t="s">
        <v>72</v>
      </c>
      <c r="H4" s="41" t="s">
        <v>66</v>
      </c>
      <c r="I4" s="19">
        <v>600</v>
      </c>
      <c r="J4" s="16">
        <f>I4/20</f>
        <v>30</v>
      </c>
      <c r="K4" s="15"/>
      <c r="L4" s="74">
        <v>26</v>
      </c>
      <c r="M4" s="75">
        <v>786</v>
      </c>
      <c r="N4" s="75">
        <v>7.8</v>
      </c>
      <c r="O4" s="75">
        <v>76.099999999999994</v>
      </c>
      <c r="P4" s="75">
        <v>9.3000000000000007</v>
      </c>
      <c r="Q4" s="75">
        <v>4.0999999999999996</v>
      </c>
      <c r="R4" s="76">
        <v>8</v>
      </c>
      <c r="S4" s="68">
        <f>L4*J4/1000</f>
        <v>0.78</v>
      </c>
      <c r="T4" s="15">
        <f>J4*M4/100</f>
        <v>235.8</v>
      </c>
      <c r="U4" s="15">
        <f>J4*N4/100</f>
        <v>2.34</v>
      </c>
      <c r="V4" s="15">
        <f>J4*O4/100</f>
        <v>22.83</v>
      </c>
      <c r="W4" s="15">
        <f>J4*P4/100</f>
        <v>2.79</v>
      </c>
      <c r="X4" s="15">
        <f>J4*Q4/100</f>
        <v>1.2299999999999998</v>
      </c>
      <c r="Y4" s="16">
        <f>J4*R4/100</f>
        <v>2.4</v>
      </c>
      <c r="Z4" s="81">
        <f t="shared" si="0"/>
        <v>0.17015335616587765</v>
      </c>
      <c r="AA4" s="82">
        <f t="shared" si="1"/>
        <v>0.17980384909866645</v>
      </c>
      <c r="AB4" s="82">
        <f t="shared" si="2"/>
        <v>3.9729027657515403E-2</v>
      </c>
      <c r="AC4" s="82">
        <f t="shared" si="3"/>
        <v>0.23410822506383372</v>
      </c>
      <c r="AD4" s="82">
        <f t="shared" si="4"/>
        <v>0.18587608261159225</v>
      </c>
      <c r="AE4" s="82">
        <f t="shared" si="5"/>
        <v>5.6590752242926153E-2</v>
      </c>
      <c r="AF4" s="82">
        <f t="shared" si="6"/>
        <v>8.2651743435213088E-2</v>
      </c>
      <c r="AG4" s="19" t="s">
        <v>34</v>
      </c>
      <c r="AH4" s="27" t="s">
        <v>33</v>
      </c>
    </row>
    <row r="5" spans="1:34" x14ac:dyDescent="0.35">
      <c r="A5" s="24" t="s">
        <v>100</v>
      </c>
      <c r="B5" s="91" t="s">
        <v>105</v>
      </c>
      <c r="C5" s="92" t="s">
        <v>136</v>
      </c>
      <c r="D5" s="19">
        <v>3</v>
      </c>
      <c r="E5" s="16">
        <v>3</v>
      </c>
      <c r="G5" s="41" t="s">
        <v>72</v>
      </c>
      <c r="H5" s="41" t="s">
        <v>66</v>
      </c>
      <c r="I5" s="19">
        <v>2000</v>
      </c>
      <c r="J5" s="16">
        <v>100</v>
      </c>
      <c r="K5" s="15" t="s">
        <v>179</v>
      </c>
      <c r="L5" s="74">
        <v>5</v>
      </c>
      <c r="M5" s="75">
        <v>52</v>
      </c>
      <c r="N5" s="75">
        <v>0.7</v>
      </c>
      <c r="O5" s="75">
        <v>0</v>
      </c>
      <c r="P5" s="75">
        <v>1</v>
      </c>
      <c r="Q5" s="75">
        <v>10</v>
      </c>
      <c r="R5" s="76">
        <v>2.4</v>
      </c>
      <c r="S5" s="68">
        <f t="shared" ref="S5:S25" si="7">L5*J5/1000</f>
        <v>0.5</v>
      </c>
      <c r="T5" s="15">
        <f t="shared" ref="T5:T25" si="8">J5*M5/100</f>
        <v>52</v>
      </c>
      <c r="U5" s="15">
        <f t="shared" ref="U5:U25" si="9">J5*N5/100</f>
        <v>0.7</v>
      </c>
      <c r="V5" s="15">
        <f t="shared" ref="V5:V25" si="10">J5*O5/100</f>
        <v>0</v>
      </c>
      <c r="W5" s="15">
        <f t="shared" ref="W5:W25" si="11">J5*P5/100</f>
        <v>1</v>
      </c>
      <c r="X5" s="15">
        <f t="shared" ref="X5:X25" si="12">J5*Q5/100</f>
        <v>10</v>
      </c>
      <c r="Y5" s="16">
        <f t="shared" ref="Y5:Y25" si="13">J5*R5/100</f>
        <v>2.4</v>
      </c>
      <c r="Z5" s="81">
        <f t="shared" ref="Z5:Z25" si="14">S5/SUM($S$3:$S$26)</f>
        <v>0.10907266420889591</v>
      </c>
      <c r="AA5" s="82">
        <f t="shared" ref="AA5:AA25" si="15">T5/SUM($S$3:$T$26)</f>
        <v>3.9651400140503203E-2</v>
      </c>
      <c r="AB5" s="82">
        <f t="shared" ref="AB5:AB25" si="16">U5/SUM($U$3:$U$26)</f>
        <v>1.1884751863359308E-2</v>
      </c>
      <c r="AC5" s="82">
        <f t="shared" ref="AC5:AC25" si="17">V5/SUM($V$3:$V$26)</f>
        <v>0</v>
      </c>
      <c r="AD5" s="82">
        <f t="shared" ref="AD5:AD25" si="18">W5/SUM($W$3:$W$26)</f>
        <v>6.6622251832111914E-2</v>
      </c>
      <c r="AE5" s="82">
        <f t="shared" ref="AE5:AE25" si="19">X5/SUM($X$3:$X$26)</f>
        <v>0.46008741660915581</v>
      </c>
      <c r="AF5" s="82">
        <f t="shared" ref="AF5:AF25" si="20">Y5/SUM($Y$3:$Y$26)</f>
        <v>8.2651743435213088E-2</v>
      </c>
      <c r="AG5" s="19" t="s">
        <v>97</v>
      </c>
      <c r="AH5" s="27" t="s">
        <v>101</v>
      </c>
    </row>
    <row r="6" spans="1:34" x14ac:dyDescent="0.35">
      <c r="A6" s="24" t="s">
        <v>48</v>
      </c>
      <c r="B6" s="88" t="s">
        <v>115</v>
      </c>
      <c r="C6" s="92" t="s">
        <v>136</v>
      </c>
      <c r="D6" s="19">
        <v>3</v>
      </c>
      <c r="E6" s="16">
        <v>1</v>
      </c>
      <c r="G6" s="41" t="s">
        <v>72</v>
      </c>
      <c r="H6" s="41" t="s">
        <v>66</v>
      </c>
      <c r="I6" s="19">
        <v>500</v>
      </c>
      <c r="J6" s="16">
        <f t="shared" ref="J6:J26" si="21">I6/20</f>
        <v>25</v>
      </c>
      <c r="K6" s="15"/>
      <c r="L6" s="74">
        <v>11</v>
      </c>
      <c r="M6" s="75">
        <v>654</v>
      </c>
      <c r="N6" s="75">
        <v>15.9</v>
      </c>
      <c r="O6" s="75">
        <v>68.099999999999994</v>
      </c>
      <c r="P6" s="75">
        <v>2.5</v>
      </c>
      <c r="Q6" s="75">
        <v>2.9</v>
      </c>
      <c r="R6" s="76">
        <v>7.9</v>
      </c>
      <c r="S6" s="68">
        <f t="shared" si="7"/>
        <v>0.27500000000000002</v>
      </c>
      <c r="T6" s="15">
        <f t="shared" si="8"/>
        <v>163.5</v>
      </c>
      <c r="U6" s="15">
        <f t="shared" si="9"/>
        <v>3.9750000000000001</v>
      </c>
      <c r="V6" s="15">
        <f t="shared" si="10"/>
        <v>17.024999999999999</v>
      </c>
      <c r="W6" s="15">
        <f t="shared" si="11"/>
        <v>0.625</v>
      </c>
      <c r="X6" s="15">
        <f t="shared" si="12"/>
        <v>0.72499999999999998</v>
      </c>
      <c r="Y6" s="16">
        <f t="shared" si="13"/>
        <v>1.9750000000000001</v>
      </c>
      <c r="Z6" s="81">
        <f t="shared" si="14"/>
        <v>5.9989965314892757E-2</v>
      </c>
      <c r="AA6" s="82">
        <f t="shared" si="15"/>
        <v>0.12467315236485142</v>
      </c>
      <c r="AB6" s="82">
        <f t="shared" si="16"/>
        <v>6.7488412366933231E-2</v>
      </c>
      <c r="AC6" s="82">
        <f t="shared" si="17"/>
        <v>0.17458136363170254</v>
      </c>
      <c r="AD6" s="82">
        <f t="shared" si="18"/>
        <v>4.1638907395069952E-2</v>
      </c>
      <c r="AE6" s="82">
        <f t="shared" si="19"/>
        <v>3.3356337704163797E-2</v>
      </c>
      <c r="AF6" s="82">
        <f t="shared" si="20"/>
        <v>6.8015497201894107E-2</v>
      </c>
      <c r="AG6" s="19" t="s">
        <v>34</v>
      </c>
      <c r="AH6" s="27" t="s">
        <v>36</v>
      </c>
    </row>
    <row r="7" spans="1:34" x14ac:dyDescent="0.35">
      <c r="A7" s="24" t="s">
        <v>94</v>
      </c>
      <c r="B7" s="88" t="s">
        <v>115</v>
      </c>
      <c r="C7" s="94" t="s">
        <v>131</v>
      </c>
      <c r="D7" s="19">
        <v>3</v>
      </c>
      <c r="E7" s="16">
        <v>1</v>
      </c>
      <c r="G7" s="41" t="s">
        <v>73</v>
      </c>
      <c r="H7" s="41" t="s">
        <v>66</v>
      </c>
      <c r="I7" s="19">
        <v>200</v>
      </c>
      <c r="J7" s="16">
        <f t="shared" si="21"/>
        <v>10</v>
      </c>
      <c r="K7" s="15"/>
      <c r="L7" s="74">
        <v>19</v>
      </c>
      <c r="M7" s="77">
        <v>700</v>
      </c>
      <c r="N7" s="77">
        <v>9.1999999999999993</v>
      </c>
      <c r="O7" s="77">
        <v>70</v>
      </c>
      <c r="P7" s="77">
        <v>1.5</v>
      </c>
      <c r="Q7" s="77">
        <v>4.3</v>
      </c>
      <c r="R7" s="76">
        <v>4.7</v>
      </c>
      <c r="S7" s="68">
        <f t="shared" si="7"/>
        <v>0.19</v>
      </c>
      <c r="T7" s="15">
        <f t="shared" si="8"/>
        <v>70</v>
      </c>
      <c r="U7" s="15">
        <f t="shared" si="9"/>
        <v>0.92</v>
      </c>
      <c r="V7" s="15">
        <f t="shared" si="10"/>
        <v>7</v>
      </c>
      <c r="W7" s="15">
        <f t="shared" si="11"/>
        <v>0.15</v>
      </c>
      <c r="X7" s="15">
        <f t="shared" si="12"/>
        <v>0.43</v>
      </c>
      <c r="Y7" s="16">
        <f t="shared" si="13"/>
        <v>0.47</v>
      </c>
      <c r="Z7" s="81">
        <f t="shared" si="14"/>
        <v>4.1447612399380447E-2</v>
      </c>
      <c r="AA7" s="82">
        <f t="shared" si="15"/>
        <v>5.3376884804523544E-2</v>
      </c>
      <c r="AB7" s="82">
        <f t="shared" si="16"/>
        <v>1.5619959591843665E-2</v>
      </c>
      <c r="AC7" s="82">
        <f t="shared" si="17"/>
        <v>7.1780883725222788E-2</v>
      </c>
      <c r="AD7" s="82">
        <f t="shared" si="18"/>
        <v>9.9933377748167868E-3</v>
      </c>
      <c r="AE7" s="82">
        <f t="shared" si="19"/>
        <v>1.9783758914193702E-2</v>
      </c>
      <c r="AF7" s="82">
        <f t="shared" si="20"/>
        <v>1.618596642272923E-2</v>
      </c>
      <c r="AG7" s="19" t="s">
        <v>34</v>
      </c>
      <c r="AH7" s="27" t="s">
        <v>96</v>
      </c>
    </row>
    <row r="8" spans="1:34" x14ac:dyDescent="0.35">
      <c r="A8" s="24" t="s">
        <v>46</v>
      </c>
      <c r="B8" s="67" t="s">
        <v>103</v>
      </c>
      <c r="C8" s="94" t="s">
        <v>131</v>
      </c>
      <c r="D8" s="90">
        <v>1</v>
      </c>
      <c r="E8" s="16">
        <v>1</v>
      </c>
      <c r="G8" s="41" t="s">
        <v>72</v>
      </c>
      <c r="H8" s="41" t="s">
        <v>66</v>
      </c>
      <c r="I8" s="19">
        <v>300</v>
      </c>
      <c r="J8" s="16">
        <f t="shared" si="21"/>
        <v>15</v>
      </c>
      <c r="K8" s="15"/>
      <c r="L8" s="74">
        <v>11</v>
      </c>
      <c r="M8" s="75">
        <v>592</v>
      </c>
      <c r="N8" s="75">
        <v>31.6</v>
      </c>
      <c r="O8" s="75">
        <v>48.8</v>
      </c>
      <c r="P8" s="75">
        <v>3.2</v>
      </c>
      <c r="Q8" s="75">
        <v>1.5</v>
      </c>
      <c r="R8" s="76">
        <v>4</v>
      </c>
      <c r="S8" s="68">
        <f t="shared" si="7"/>
        <v>0.16500000000000001</v>
      </c>
      <c r="T8" s="15">
        <f t="shared" si="8"/>
        <v>88.8</v>
      </c>
      <c r="U8" s="15">
        <f t="shared" si="9"/>
        <v>4.74</v>
      </c>
      <c r="V8" s="15">
        <f t="shared" si="10"/>
        <v>7.32</v>
      </c>
      <c r="W8" s="15">
        <f t="shared" si="11"/>
        <v>0.48</v>
      </c>
      <c r="X8" s="15">
        <f t="shared" si="12"/>
        <v>0.22500000000000001</v>
      </c>
      <c r="Y8" s="16">
        <f t="shared" si="13"/>
        <v>0.6</v>
      </c>
      <c r="Z8" s="81">
        <f t="shared" si="14"/>
        <v>3.5993979188935654E-2</v>
      </c>
      <c r="AA8" s="82">
        <f t="shared" si="15"/>
        <v>6.7712391009167011E-2</v>
      </c>
      <c r="AB8" s="82">
        <f t="shared" si="16"/>
        <v>8.0476748331890183E-2</v>
      </c>
      <c r="AC8" s="82">
        <f t="shared" si="17"/>
        <v>7.5062295552661543E-2</v>
      </c>
      <c r="AD8" s="82">
        <f t="shared" si="18"/>
        <v>3.1978680879413718E-2</v>
      </c>
      <c r="AE8" s="82">
        <f t="shared" si="19"/>
        <v>1.0351966873706006E-2</v>
      </c>
      <c r="AF8" s="82">
        <f t="shared" si="20"/>
        <v>2.0662935858803272E-2</v>
      </c>
      <c r="AG8" s="19" t="s">
        <v>34</v>
      </c>
      <c r="AH8" s="27" t="s">
        <v>30</v>
      </c>
    </row>
    <row r="9" spans="1:34" x14ac:dyDescent="0.35">
      <c r="A9" s="24" t="s">
        <v>158</v>
      </c>
      <c r="B9" s="91" t="s">
        <v>105</v>
      </c>
      <c r="C9" s="92" t="s">
        <v>136</v>
      </c>
      <c r="D9" s="19">
        <v>3</v>
      </c>
      <c r="E9" s="16">
        <v>2</v>
      </c>
      <c r="F9" t="s">
        <v>125</v>
      </c>
      <c r="G9" s="41" t="s">
        <v>73</v>
      </c>
      <c r="H9" s="41" t="s">
        <v>66</v>
      </c>
      <c r="I9" s="19">
        <v>3000</v>
      </c>
      <c r="J9" s="16">
        <f t="shared" si="21"/>
        <v>150</v>
      </c>
      <c r="K9" s="45"/>
      <c r="L9" s="74">
        <v>1.5</v>
      </c>
      <c r="M9" s="75">
        <v>43</v>
      </c>
      <c r="N9" s="75">
        <v>4.5</v>
      </c>
      <c r="O9" s="75">
        <v>2.5</v>
      </c>
      <c r="P9" s="75">
        <v>0</v>
      </c>
      <c r="Q9" s="75">
        <v>0.4</v>
      </c>
      <c r="R9" s="76">
        <v>0.3</v>
      </c>
      <c r="S9" s="68">
        <f t="shared" si="7"/>
        <v>0.22500000000000001</v>
      </c>
      <c r="T9" s="15">
        <f t="shared" si="8"/>
        <v>64.5</v>
      </c>
      <c r="U9" s="15">
        <f t="shared" si="9"/>
        <v>6.75</v>
      </c>
      <c r="V9" s="15">
        <f t="shared" si="10"/>
        <v>3.75</v>
      </c>
      <c r="W9" s="15">
        <f t="shared" si="11"/>
        <v>0</v>
      </c>
      <c r="X9" s="15">
        <f t="shared" si="12"/>
        <v>0.6</v>
      </c>
      <c r="Y9" s="16">
        <f t="shared" si="13"/>
        <v>0.45</v>
      </c>
      <c r="Z9" s="81">
        <f t="shared" si="14"/>
        <v>4.9082698894003164E-2</v>
      </c>
      <c r="AA9" s="82">
        <f t="shared" si="15"/>
        <v>4.9182986712739546E-2</v>
      </c>
      <c r="AB9" s="82">
        <f t="shared" si="16"/>
        <v>0.11460296439667905</v>
      </c>
      <c r="AC9" s="82">
        <f t="shared" si="17"/>
        <v>3.8454044852797922E-2</v>
      </c>
      <c r="AD9" s="82">
        <f t="shared" si="18"/>
        <v>0</v>
      </c>
      <c r="AE9" s="82">
        <f t="shared" si="19"/>
        <v>2.7605244996549348E-2</v>
      </c>
      <c r="AF9" s="82">
        <f t="shared" si="20"/>
        <v>1.5497201894102456E-2</v>
      </c>
      <c r="AG9" s="19" t="s">
        <v>97</v>
      </c>
      <c r="AH9" s="27" t="s">
        <v>99</v>
      </c>
    </row>
    <row r="10" spans="1:34" x14ac:dyDescent="0.35">
      <c r="A10" s="24" t="s">
        <v>90</v>
      </c>
      <c r="B10" s="96" t="s">
        <v>104</v>
      </c>
      <c r="C10" s="92" t="s">
        <v>136</v>
      </c>
      <c r="D10" s="19">
        <v>3</v>
      </c>
      <c r="E10" s="16">
        <v>1</v>
      </c>
      <c r="G10" s="41" t="s">
        <v>72</v>
      </c>
      <c r="H10" s="41" t="s">
        <v>117</v>
      </c>
      <c r="I10" s="19">
        <v>15</v>
      </c>
      <c r="J10" s="16">
        <f t="shared" si="21"/>
        <v>0.75</v>
      </c>
      <c r="K10" s="15"/>
      <c r="L10" s="74">
        <v>199</v>
      </c>
      <c r="M10" s="77">
        <v>0</v>
      </c>
      <c r="N10" s="77">
        <v>0</v>
      </c>
      <c r="O10" s="77">
        <v>0</v>
      </c>
      <c r="P10" s="77">
        <v>0</v>
      </c>
      <c r="Q10" s="77">
        <v>0</v>
      </c>
      <c r="R10" s="76">
        <v>0</v>
      </c>
      <c r="S10" s="68">
        <f t="shared" si="7"/>
        <v>0.14924999999999999</v>
      </c>
      <c r="T10" s="15">
        <f t="shared" si="8"/>
        <v>0</v>
      </c>
      <c r="U10" s="15">
        <f t="shared" si="9"/>
        <v>0</v>
      </c>
      <c r="V10" s="15">
        <f t="shared" si="10"/>
        <v>0</v>
      </c>
      <c r="W10" s="15">
        <f t="shared" si="11"/>
        <v>0</v>
      </c>
      <c r="X10" s="15">
        <f t="shared" si="12"/>
        <v>0</v>
      </c>
      <c r="Y10" s="16">
        <f t="shared" si="13"/>
        <v>0</v>
      </c>
      <c r="Z10" s="81">
        <f t="shared" si="14"/>
        <v>3.2558190266355432E-2</v>
      </c>
      <c r="AA10" s="82">
        <f t="shared" si="15"/>
        <v>0</v>
      </c>
      <c r="AB10" s="82">
        <f t="shared" si="16"/>
        <v>0</v>
      </c>
      <c r="AC10" s="82">
        <f t="shared" si="17"/>
        <v>0</v>
      </c>
      <c r="AD10" s="82">
        <f t="shared" si="18"/>
        <v>0</v>
      </c>
      <c r="AE10" s="82">
        <f t="shared" si="19"/>
        <v>0</v>
      </c>
      <c r="AF10" s="82">
        <f t="shared" si="20"/>
        <v>0</v>
      </c>
      <c r="AG10" s="19" t="s">
        <v>25</v>
      </c>
      <c r="AH10" s="27" t="s">
        <v>89</v>
      </c>
    </row>
    <row r="11" spans="1:34" x14ac:dyDescent="0.35">
      <c r="A11" s="168" t="s">
        <v>175</v>
      </c>
      <c r="B11" s="67" t="s">
        <v>103</v>
      </c>
      <c r="C11" s="94" t="s">
        <v>133</v>
      </c>
      <c r="D11" s="19">
        <v>3</v>
      </c>
      <c r="E11" s="16">
        <v>2</v>
      </c>
      <c r="F11" s="45" t="s">
        <v>176</v>
      </c>
      <c r="G11" s="41" t="s">
        <v>73</v>
      </c>
      <c r="H11" s="41" t="s">
        <v>66</v>
      </c>
      <c r="I11" s="19">
        <v>600</v>
      </c>
      <c r="J11" s="16">
        <f t="shared" si="21"/>
        <v>30</v>
      </c>
      <c r="K11" s="15"/>
      <c r="L11" s="74">
        <v>6</v>
      </c>
      <c r="M11" s="77">
        <v>670</v>
      </c>
      <c r="N11" s="77">
        <v>6.88</v>
      </c>
      <c r="O11" s="77">
        <v>64.53</v>
      </c>
      <c r="P11" s="77">
        <v>0</v>
      </c>
      <c r="Q11" s="77">
        <v>7.35</v>
      </c>
      <c r="R11" s="76">
        <v>16.3</v>
      </c>
      <c r="S11" s="68">
        <f t="shared" si="7"/>
        <v>0.18</v>
      </c>
      <c r="T11" s="15">
        <f t="shared" si="8"/>
        <v>201</v>
      </c>
      <c r="U11" s="15">
        <f t="shared" si="9"/>
        <v>2.0640000000000001</v>
      </c>
      <c r="V11" s="15">
        <f t="shared" si="10"/>
        <v>19.359000000000002</v>
      </c>
      <c r="W11" s="15">
        <f t="shared" si="11"/>
        <v>0</v>
      </c>
      <c r="X11" s="15">
        <f t="shared" si="12"/>
        <v>2.2050000000000001</v>
      </c>
      <c r="Y11" s="16">
        <f t="shared" si="13"/>
        <v>4.8899999999999997</v>
      </c>
      <c r="Z11" s="81">
        <f t="shared" si="14"/>
        <v>3.926615911520253E-2</v>
      </c>
      <c r="AA11" s="82">
        <f t="shared" si="15"/>
        <v>0.15326791208156046</v>
      </c>
      <c r="AB11" s="82">
        <f t="shared" si="16"/>
        <v>3.5043039779962308E-2</v>
      </c>
      <c r="AC11" s="82">
        <f t="shared" si="17"/>
        <v>0.19851516114808401</v>
      </c>
      <c r="AD11" s="82">
        <f t="shared" si="18"/>
        <v>0</v>
      </c>
      <c r="AE11" s="82">
        <f t="shared" si="19"/>
        <v>0.10144927536231886</v>
      </c>
      <c r="AF11" s="82">
        <f t="shared" si="20"/>
        <v>0.16840292724924666</v>
      </c>
      <c r="AG11" s="19" t="s">
        <v>34</v>
      </c>
      <c r="AH11" s="27" t="s">
        <v>177</v>
      </c>
    </row>
    <row r="12" spans="1:34" x14ac:dyDescent="0.35">
      <c r="A12" s="24" t="s">
        <v>12</v>
      </c>
      <c r="B12" s="67" t="s">
        <v>103</v>
      </c>
      <c r="C12" s="92" t="s">
        <v>136</v>
      </c>
      <c r="D12" s="19">
        <v>2</v>
      </c>
      <c r="E12" s="16">
        <v>1</v>
      </c>
      <c r="G12" s="41" t="s">
        <v>72</v>
      </c>
      <c r="H12" s="41" t="s">
        <v>108</v>
      </c>
      <c r="I12" s="19">
        <v>400</v>
      </c>
      <c r="J12" s="16">
        <f t="shared" si="21"/>
        <v>20</v>
      </c>
      <c r="K12" s="15"/>
      <c r="L12" s="74">
        <v>6.4</v>
      </c>
      <c r="M12" s="75">
        <v>442</v>
      </c>
      <c r="N12" s="75">
        <v>16.5</v>
      </c>
      <c r="O12" s="75">
        <v>30.7</v>
      </c>
      <c r="P12" s="75">
        <v>7.7</v>
      </c>
      <c r="Q12" s="75">
        <v>0</v>
      </c>
      <c r="R12" s="76">
        <v>34.4</v>
      </c>
      <c r="S12" s="68">
        <f t="shared" si="7"/>
        <v>0.128</v>
      </c>
      <c r="T12" s="15">
        <f t="shared" si="8"/>
        <v>88.4</v>
      </c>
      <c r="U12" s="15">
        <f t="shared" si="9"/>
        <v>3.3</v>
      </c>
      <c r="V12" s="15">
        <f t="shared" si="10"/>
        <v>6.14</v>
      </c>
      <c r="W12" s="15">
        <f t="shared" si="11"/>
        <v>1.54</v>
      </c>
      <c r="X12" s="15">
        <f t="shared" si="12"/>
        <v>0</v>
      </c>
      <c r="Y12" s="16">
        <f t="shared" si="13"/>
        <v>6.88</v>
      </c>
      <c r="Z12" s="81">
        <f t="shared" si="14"/>
        <v>2.7922602037477356E-2</v>
      </c>
      <c r="AA12" s="82">
        <f t="shared" si="15"/>
        <v>6.7407380238855452E-2</v>
      </c>
      <c r="AB12" s="82">
        <f t="shared" si="16"/>
        <v>5.6028115927265316E-2</v>
      </c>
      <c r="AC12" s="82">
        <f t="shared" si="17"/>
        <v>6.2962089438981128E-2</v>
      </c>
      <c r="AD12" s="82">
        <f t="shared" si="18"/>
        <v>0.10259826782145236</v>
      </c>
      <c r="AE12" s="82">
        <f t="shared" si="19"/>
        <v>0</v>
      </c>
      <c r="AF12" s="82">
        <f t="shared" si="20"/>
        <v>0.23693499784761085</v>
      </c>
      <c r="AG12" s="19" t="s">
        <v>34</v>
      </c>
      <c r="AH12" s="27" t="s">
        <v>28</v>
      </c>
    </row>
    <row r="13" spans="1:34" x14ac:dyDescent="0.35">
      <c r="A13" s="168" t="s">
        <v>181</v>
      </c>
      <c r="B13" s="67" t="s">
        <v>103</v>
      </c>
      <c r="C13" s="92" t="s">
        <v>136</v>
      </c>
      <c r="D13" s="19">
        <v>3</v>
      </c>
      <c r="E13" s="16">
        <v>2</v>
      </c>
      <c r="G13" s="41" t="s">
        <v>72</v>
      </c>
      <c r="H13" s="41" t="s">
        <v>66</v>
      </c>
      <c r="I13" s="19">
        <v>200</v>
      </c>
      <c r="J13" s="16">
        <f t="shared" si="21"/>
        <v>10</v>
      </c>
      <c r="K13" s="15"/>
      <c r="L13" s="74">
        <v>20</v>
      </c>
      <c r="M13" s="75">
        <v>601</v>
      </c>
      <c r="N13" s="75">
        <v>11.7</v>
      </c>
      <c r="O13" s="75">
        <v>54.5</v>
      </c>
      <c r="P13" s="75">
        <v>5.2</v>
      </c>
      <c r="Q13" s="75">
        <v>0.3</v>
      </c>
      <c r="R13" s="76">
        <v>18.5</v>
      </c>
      <c r="S13" s="68">
        <f t="shared" si="7"/>
        <v>0.2</v>
      </c>
      <c r="T13" s="15">
        <f t="shared" si="8"/>
        <v>60.1</v>
      </c>
      <c r="U13" s="15">
        <f t="shared" si="9"/>
        <v>1.17</v>
      </c>
      <c r="V13" s="15">
        <f t="shared" si="10"/>
        <v>5.45</v>
      </c>
      <c r="W13" s="15">
        <f t="shared" si="11"/>
        <v>0.52</v>
      </c>
      <c r="X13" s="15">
        <f t="shared" si="12"/>
        <v>0.03</v>
      </c>
      <c r="Y13" s="16">
        <f t="shared" si="13"/>
        <v>1.85</v>
      </c>
      <c r="Z13" s="81">
        <f t="shared" si="14"/>
        <v>4.3629065683558371E-2</v>
      </c>
      <c r="AA13" s="82">
        <f t="shared" si="15"/>
        <v>4.5827868239312355E-2</v>
      </c>
      <c r="AB13" s="82">
        <f t="shared" si="16"/>
        <v>1.9864513828757702E-2</v>
      </c>
      <c r="AC13" s="82">
        <f t="shared" si="17"/>
        <v>5.5886545186066311E-2</v>
      </c>
      <c r="AD13" s="82">
        <f t="shared" si="18"/>
        <v>3.4643570952698197E-2</v>
      </c>
      <c r="AE13" s="82">
        <f t="shared" si="19"/>
        <v>1.3802622498274675E-3</v>
      </c>
      <c r="AF13" s="82">
        <f t="shared" si="20"/>
        <v>6.3710718897976762E-2</v>
      </c>
      <c r="AG13" s="19" t="s">
        <v>34</v>
      </c>
      <c r="AH13" s="27" t="s">
        <v>182</v>
      </c>
    </row>
    <row r="14" spans="1:34" x14ac:dyDescent="0.35">
      <c r="A14" s="24" t="s">
        <v>87</v>
      </c>
      <c r="B14" s="96" t="s">
        <v>104</v>
      </c>
      <c r="C14" s="95" t="s">
        <v>127</v>
      </c>
      <c r="D14" s="19">
        <v>2</v>
      </c>
      <c r="E14" s="16">
        <v>1</v>
      </c>
      <c r="F14" t="s">
        <v>120</v>
      </c>
      <c r="G14" s="41" t="s">
        <v>73</v>
      </c>
      <c r="H14" s="41" t="s">
        <v>117</v>
      </c>
      <c r="I14" s="19">
        <v>15</v>
      </c>
      <c r="J14" s="16">
        <f t="shared" si="21"/>
        <v>0.75</v>
      </c>
      <c r="K14" s="15"/>
      <c r="L14" s="74">
        <v>169</v>
      </c>
      <c r="M14" s="77">
        <v>0</v>
      </c>
      <c r="N14" s="77">
        <v>0</v>
      </c>
      <c r="O14" s="77">
        <v>0</v>
      </c>
      <c r="P14" s="77">
        <v>0</v>
      </c>
      <c r="Q14" s="77">
        <v>0</v>
      </c>
      <c r="R14" s="76">
        <v>0</v>
      </c>
      <c r="S14" s="68">
        <f t="shared" si="7"/>
        <v>0.12675</v>
      </c>
      <c r="T14" s="15">
        <f t="shared" si="8"/>
        <v>0</v>
      </c>
      <c r="U14" s="15">
        <f t="shared" si="9"/>
        <v>0</v>
      </c>
      <c r="V14" s="15">
        <f t="shared" si="10"/>
        <v>0</v>
      </c>
      <c r="W14" s="15">
        <f t="shared" si="11"/>
        <v>0</v>
      </c>
      <c r="X14" s="15">
        <f t="shared" si="12"/>
        <v>0</v>
      </c>
      <c r="Y14" s="16">
        <f t="shared" si="13"/>
        <v>0</v>
      </c>
      <c r="Z14" s="81">
        <f t="shared" si="14"/>
        <v>2.7649920376955114E-2</v>
      </c>
      <c r="AA14" s="82">
        <f t="shared" si="15"/>
        <v>0</v>
      </c>
      <c r="AB14" s="82">
        <f t="shared" si="16"/>
        <v>0</v>
      </c>
      <c r="AC14" s="82">
        <f t="shared" si="17"/>
        <v>0</v>
      </c>
      <c r="AD14" s="82">
        <f t="shared" si="18"/>
        <v>0</v>
      </c>
      <c r="AE14" s="82">
        <f t="shared" si="19"/>
        <v>0</v>
      </c>
      <c r="AF14" s="82">
        <f t="shared" si="20"/>
        <v>0</v>
      </c>
      <c r="AG14" s="19" t="s">
        <v>25</v>
      </c>
      <c r="AH14" s="27" t="s">
        <v>88</v>
      </c>
    </row>
    <row r="15" spans="1:34" x14ac:dyDescent="0.35">
      <c r="A15" s="168" t="s">
        <v>209</v>
      </c>
      <c r="B15" s="96" t="s">
        <v>104</v>
      </c>
      <c r="C15" s="95" t="s">
        <v>171</v>
      </c>
      <c r="D15" s="19">
        <v>1</v>
      </c>
      <c r="E15" s="16">
        <v>3</v>
      </c>
      <c r="G15" s="41" t="s">
        <v>73</v>
      </c>
      <c r="H15" s="41" t="s">
        <v>66</v>
      </c>
      <c r="I15" s="19">
        <v>10</v>
      </c>
      <c r="J15" s="16">
        <f t="shared" si="21"/>
        <v>0.5</v>
      </c>
      <c r="K15" s="15"/>
      <c r="L15" s="74">
        <v>110</v>
      </c>
      <c r="M15" s="77">
        <v>350</v>
      </c>
      <c r="N15" s="77">
        <v>0</v>
      </c>
      <c r="O15" s="77">
        <v>0</v>
      </c>
      <c r="P15" s="77">
        <v>50</v>
      </c>
      <c r="Q15" s="77">
        <v>0</v>
      </c>
      <c r="R15" s="76">
        <v>0</v>
      </c>
      <c r="S15" s="68">
        <f t="shared" si="7"/>
        <v>5.5E-2</v>
      </c>
      <c r="T15" s="15">
        <f t="shared" si="8"/>
        <v>1.75</v>
      </c>
      <c r="U15" s="15">
        <f t="shared" si="9"/>
        <v>0</v>
      </c>
      <c r="V15" s="15">
        <f t="shared" si="10"/>
        <v>0</v>
      </c>
      <c r="W15" s="15">
        <f t="shared" si="11"/>
        <v>0.25</v>
      </c>
      <c r="X15" s="15">
        <f t="shared" si="12"/>
        <v>0</v>
      </c>
      <c r="Y15" s="16">
        <f t="shared" si="13"/>
        <v>0</v>
      </c>
      <c r="Z15" s="81">
        <f t="shared" si="14"/>
        <v>1.1997993062978551E-2</v>
      </c>
      <c r="AA15" s="82">
        <f t="shared" si="15"/>
        <v>1.3344221201130886E-3</v>
      </c>
      <c r="AB15" s="82">
        <f t="shared" si="16"/>
        <v>0</v>
      </c>
      <c r="AC15" s="82">
        <f t="shared" si="17"/>
        <v>0</v>
      </c>
      <c r="AD15" s="82">
        <f t="shared" si="18"/>
        <v>1.6655562958027979E-2</v>
      </c>
      <c r="AE15" s="82">
        <f t="shared" si="19"/>
        <v>0</v>
      </c>
      <c r="AF15" s="82">
        <f t="shared" si="20"/>
        <v>0</v>
      </c>
      <c r="AG15" s="19" t="s">
        <v>31</v>
      </c>
      <c r="AH15" s="27" t="s">
        <v>210</v>
      </c>
    </row>
    <row r="16" spans="1:34" x14ac:dyDescent="0.35">
      <c r="A16" s="167" t="s">
        <v>85</v>
      </c>
      <c r="B16" s="96" t="s">
        <v>104</v>
      </c>
      <c r="C16" s="95" t="s">
        <v>127</v>
      </c>
      <c r="D16" s="19">
        <v>2</v>
      </c>
      <c r="E16" s="16">
        <v>1</v>
      </c>
      <c r="F16" t="s">
        <v>121</v>
      </c>
      <c r="G16" s="41" t="s">
        <v>73</v>
      </c>
      <c r="H16" s="41" t="s">
        <v>117</v>
      </c>
      <c r="I16" s="19">
        <v>10</v>
      </c>
      <c r="J16" s="16">
        <f t="shared" si="21"/>
        <v>0.5</v>
      </c>
      <c r="K16" s="15"/>
      <c r="L16" s="74">
        <v>249</v>
      </c>
      <c r="M16" s="77">
        <v>0</v>
      </c>
      <c r="N16" s="77">
        <v>0</v>
      </c>
      <c r="O16" s="77">
        <v>0</v>
      </c>
      <c r="P16" s="77">
        <v>0</v>
      </c>
      <c r="Q16" s="77">
        <v>0</v>
      </c>
      <c r="R16" s="76">
        <v>0</v>
      </c>
      <c r="S16" s="68">
        <f t="shared" si="7"/>
        <v>0.1245</v>
      </c>
      <c r="T16" s="15">
        <f t="shared" si="8"/>
        <v>0</v>
      </c>
      <c r="U16" s="15">
        <f t="shared" si="9"/>
        <v>0</v>
      </c>
      <c r="V16" s="15">
        <f t="shared" si="10"/>
        <v>0</v>
      </c>
      <c r="W16" s="15">
        <f t="shared" si="11"/>
        <v>0</v>
      </c>
      <c r="X16" s="15">
        <f t="shared" si="12"/>
        <v>0</v>
      </c>
      <c r="Y16" s="16">
        <f t="shared" si="13"/>
        <v>0</v>
      </c>
      <c r="Z16" s="81">
        <f t="shared" si="14"/>
        <v>2.7159093388015084E-2</v>
      </c>
      <c r="AA16" s="82">
        <f t="shared" si="15"/>
        <v>0</v>
      </c>
      <c r="AB16" s="82">
        <f t="shared" si="16"/>
        <v>0</v>
      </c>
      <c r="AC16" s="82">
        <f t="shared" si="17"/>
        <v>0</v>
      </c>
      <c r="AD16" s="82">
        <f t="shared" si="18"/>
        <v>0</v>
      </c>
      <c r="AE16" s="82">
        <f t="shared" si="19"/>
        <v>0</v>
      </c>
      <c r="AF16" s="82">
        <f t="shared" si="20"/>
        <v>0</v>
      </c>
      <c r="AG16" s="19" t="s">
        <v>25</v>
      </c>
      <c r="AH16" s="27" t="s">
        <v>86</v>
      </c>
    </row>
    <row r="17" spans="1:35" x14ac:dyDescent="0.35">
      <c r="A17" s="24" t="s">
        <v>15</v>
      </c>
      <c r="B17" s="67" t="s">
        <v>103</v>
      </c>
      <c r="C17" s="92" t="s">
        <v>136</v>
      </c>
      <c r="D17" s="19">
        <v>3</v>
      </c>
      <c r="E17" s="16">
        <v>1</v>
      </c>
      <c r="G17" s="41" t="s">
        <v>72</v>
      </c>
      <c r="H17" s="41" t="s">
        <v>66</v>
      </c>
      <c r="I17" s="19">
        <v>40</v>
      </c>
      <c r="J17" s="16">
        <f t="shared" si="21"/>
        <v>2</v>
      </c>
      <c r="K17" s="15"/>
      <c r="L17" s="74">
        <v>62</v>
      </c>
      <c r="M17" s="75">
        <v>851</v>
      </c>
      <c r="N17" s="75">
        <v>0</v>
      </c>
      <c r="O17" s="75">
        <v>91</v>
      </c>
      <c r="P17" s="75">
        <v>4</v>
      </c>
      <c r="Q17" s="75">
        <v>4</v>
      </c>
      <c r="R17" s="76">
        <v>0</v>
      </c>
      <c r="S17" s="68">
        <f t="shared" si="7"/>
        <v>0.124</v>
      </c>
      <c r="T17" s="15">
        <f t="shared" si="8"/>
        <v>17.02</v>
      </c>
      <c r="U17" s="15">
        <f t="shared" si="9"/>
        <v>0</v>
      </c>
      <c r="V17" s="15">
        <f t="shared" si="10"/>
        <v>1.82</v>
      </c>
      <c r="W17" s="15">
        <f t="shared" si="11"/>
        <v>0.08</v>
      </c>
      <c r="X17" s="15">
        <f t="shared" si="12"/>
        <v>0.08</v>
      </c>
      <c r="Y17" s="16">
        <f t="shared" si="13"/>
        <v>0</v>
      </c>
      <c r="Z17" s="81">
        <f t="shared" si="14"/>
        <v>2.7050020723806186E-2</v>
      </c>
      <c r="AA17" s="82">
        <f t="shared" si="15"/>
        <v>1.2978208276757009E-2</v>
      </c>
      <c r="AB17" s="82">
        <f t="shared" si="16"/>
        <v>0</v>
      </c>
      <c r="AC17" s="82">
        <f t="shared" si="17"/>
        <v>1.8663029768557923E-2</v>
      </c>
      <c r="AD17" s="82">
        <f t="shared" si="18"/>
        <v>5.3297801465689533E-3</v>
      </c>
      <c r="AE17" s="82">
        <f t="shared" si="19"/>
        <v>3.6806993328732467E-3</v>
      </c>
      <c r="AF17" s="82">
        <f t="shared" si="20"/>
        <v>0</v>
      </c>
      <c r="AG17" s="19" t="s">
        <v>31</v>
      </c>
      <c r="AH17" s="27" t="s">
        <v>35</v>
      </c>
    </row>
    <row r="18" spans="1:35" x14ac:dyDescent="0.35">
      <c r="A18" s="24" t="s">
        <v>80</v>
      </c>
      <c r="B18" s="96" t="s">
        <v>104</v>
      </c>
      <c r="C18" s="95" t="s">
        <v>127</v>
      </c>
      <c r="D18" s="19">
        <v>2</v>
      </c>
      <c r="E18" s="16">
        <v>1</v>
      </c>
      <c r="F18" t="s">
        <v>122</v>
      </c>
      <c r="G18" s="41" t="s">
        <v>73</v>
      </c>
      <c r="H18" s="41" t="s">
        <v>117</v>
      </c>
      <c r="I18" s="19">
        <v>1</v>
      </c>
      <c r="J18" s="16">
        <f t="shared" si="21"/>
        <v>0.05</v>
      </c>
      <c r="K18" s="15"/>
      <c r="L18" s="74">
        <v>2390</v>
      </c>
      <c r="M18" s="75">
        <v>0</v>
      </c>
      <c r="N18" s="75">
        <v>0</v>
      </c>
      <c r="O18" s="75">
        <v>0</v>
      </c>
      <c r="P18" s="75">
        <v>0</v>
      </c>
      <c r="Q18" s="75">
        <v>0</v>
      </c>
      <c r="R18" s="76">
        <v>0</v>
      </c>
      <c r="S18" s="68">
        <f t="shared" si="7"/>
        <v>0.1195</v>
      </c>
      <c r="T18" s="15">
        <f t="shared" si="8"/>
        <v>0</v>
      </c>
      <c r="U18" s="15">
        <f t="shared" si="9"/>
        <v>0</v>
      </c>
      <c r="V18" s="15">
        <f t="shared" si="10"/>
        <v>0</v>
      </c>
      <c r="W18" s="15">
        <f t="shared" si="11"/>
        <v>0</v>
      </c>
      <c r="X18" s="15">
        <f t="shared" si="12"/>
        <v>0</v>
      </c>
      <c r="Y18" s="16">
        <f t="shared" si="13"/>
        <v>0</v>
      </c>
      <c r="Z18" s="81">
        <f t="shared" si="14"/>
        <v>2.6068366745926122E-2</v>
      </c>
      <c r="AA18" s="82">
        <f t="shared" si="15"/>
        <v>0</v>
      </c>
      <c r="AB18" s="82">
        <f t="shared" si="16"/>
        <v>0</v>
      </c>
      <c r="AC18" s="82">
        <f t="shared" si="17"/>
        <v>0</v>
      </c>
      <c r="AD18" s="82">
        <f t="shared" si="18"/>
        <v>0</v>
      </c>
      <c r="AE18" s="82">
        <f t="shared" si="19"/>
        <v>0</v>
      </c>
      <c r="AF18" s="82">
        <f t="shared" si="20"/>
        <v>0</v>
      </c>
      <c r="AG18" s="19" t="s">
        <v>25</v>
      </c>
      <c r="AH18" s="27" t="s">
        <v>79</v>
      </c>
    </row>
    <row r="19" spans="1:35" s="15" customFormat="1" x14ac:dyDescent="0.35">
      <c r="A19" s="24" t="s">
        <v>51</v>
      </c>
      <c r="B19" s="67" t="s">
        <v>103</v>
      </c>
      <c r="C19" s="94" t="s">
        <v>133</v>
      </c>
      <c r="D19" s="19">
        <v>2</v>
      </c>
      <c r="E19" s="16">
        <v>3</v>
      </c>
      <c r="F19"/>
      <c r="G19" s="41" t="s">
        <v>73</v>
      </c>
      <c r="H19" s="41" t="s">
        <v>66</v>
      </c>
      <c r="I19" s="19">
        <v>150</v>
      </c>
      <c r="J19" s="16">
        <f t="shared" si="21"/>
        <v>7.5</v>
      </c>
      <c r="L19" s="74">
        <v>14</v>
      </c>
      <c r="M19" s="75">
        <v>277</v>
      </c>
      <c r="N19" s="75">
        <v>1.8</v>
      </c>
      <c r="O19" s="75">
        <v>0.2</v>
      </c>
      <c r="P19" s="75">
        <v>9</v>
      </c>
      <c r="Q19" s="75">
        <v>66</v>
      </c>
      <c r="R19" s="76">
        <v>7</v>
      </c>
      <c r="S19" s="68">
        <f t="shared" si="7"/>
        <v>0.105</v>
      </c>
      <c r="T19" s="15">
        <f t="shared" si="8"/>
        <v>20.774999999999999</v>
      </c>
      <c r="U19" s="15">
        <f t="shared" si="9"/>
        <v>0.13500000000000001</v>
      </c>
      <c r="V19" s="15">
        <f t="shared" si="10"/>
        <v>1.4999999999999999E-2</v>
      </c>
      <c r="W19" s="15">
        <f t="shared" si="11"/>
        <v>0.67500000000000004</v>
      </c>
      <c r="X19" s="15">
        <f t="shared" si="12"/>
        <v>4.95</v>
      </c>
      <c r="Y19" s="16">
        <f t="shared" si="13"/>
        <v>0.52500000000000002</v>
      </c>
      <c r="Z19" s="81">
        <f t="shared" si="14"/>
        <v>2.2905259483868141E-2</v>
      </c>
      <c r="AA19" s="82">
        <f t="shared" si="15"/>
        <v>1.5841496883056808E-2</v>
      </c>
      <c r="AB19" s="82">
        <f t="shared" si="16"/>
        <v>2.2920592879335814E-3</v>
      </c>
      <c r="AC19" s="82">
        <f t="shared" si="17"/>
        <v>1.5381617941119167E-4</v>
      </c>
      <c r="AD19" s="82">
        <f t="shared" si="18"/>
        <v>4.4970019986675547E-2</v>
      </c>
      <c r="AE19" s="82">
        <f t="shared" si="19"/>
        <v>0.22774327122153215</v>
      </c>
      <c r="AF19" s="82">
        <f t="shared" si="20"/>
        <v>1.8080068876452866E-2</v>
      </c>
      <c r="AG19" s="19" t="s">
        <v>34</v>
      </c>
      <c r="AH19" s="49" t="s">
        <v>38</v>
      </c>
    </row>
    <row r="20" spans="1:35" s="15" customFormat="1" x14ac:dyDescent="0.35">
      <c r="A20" s="24" t="s">
        <v>47</v>
      </c>
      <c r="B20" s="96" t="s">
        <v>104</v>
      </c>
      <c r="C20" s="92" t="s">
        <v>136</v>
      </c>
      <c r="D20" s="19">
        <v>3</v>
      </c>
      <c r="E20" s="16">
        <v>1</v>
      </c>
      <c r="G20" s="41" t="s">
        <v>72</v>
      </c>
      <c r="H20" s="41" t="s">
        <v>117</v>
      </c>
      <c r="I20" s="19">
        <v>16</v>
      </c>
      <c r="J20" s="16">
        <f t="shared" si="21"/>
        <v>0.8</v>
      </c>
      <c r="L20" s="74">
        <v>129</v>
      </c>
      <c r="M20" s="75">
        <v>0</v>
      </c>
      <c r="N20" s="75">
        <v>0</v>
      </c>
      <c r="O20" s="75">
        <v>0</v>
      </c>
      <c r="P20" s="75">
        <v>0</v>
      </c>
      <c r="Q20" s="75">
        <v>0</v>
      </c>
      <c r="R20" s="76">
        <v>0</v>
      </c>
      <c r="S20" s="68">
        <f t="shared" si="7"/>
        <v>0.1032</v>
      </c>
      <c r="T20" s="15">
        <f t="shared" si="8"/>
        <v>0</v>
      </c>
      <c r="U20" s="15">
        <f t="shared" si="9"/>
        <v>0</v>
      </c>
      <c r="V20" s="15">
        <f t="shared" si="10"/>
        <v>0</v>
      </c>
      <c r="W20" s="15">
        <f t="shared" si="11"/>
        <v>0</v>
      </c>
      <c r="X20" s="15">
        <f t="shared" si="12"/>
        <v>0</v>
      </c>
      <c r="Y20" s="16">
        <f t="shared" si="13"/>
        <v>0</v>
      </c>
      <c r="Z20" s="81">
        <f t="shared" si="14"/>
        <v>2.2512597892716119E-2</v>
      </c>
      <c r="AA20" s="82">
        <f t="shared" si="15"/>
        <v>0</v>
      </c>
      <c r="AB20" s="82">
        <f t="shared" si="16"/>
        <v>0</v>
      </c>
      <c r="AC20" s="82">
        <f t="shared" si="17"/>
        <v>0</v>
      </c>
      <c r="AD20" s="82">
        <f t="shared" si="18"/>
        <v>0</v>
      </c>
      <c r="AE20" s="82">
        <f t="shared" si="19"/>
        <v>0</v>
      </c>
      <c r="AF20" s="82">
        <f t="shared" si="20"/>
        <v>0</v>
      </c>
      <c r="AG20" s="19" t="s">
        <v>25</v>
      </c>
      <c r="AH20" s="27" t="s">
        <v>113</v>
      </c>
    </row>
    <row r="21" spans="1:35" x14ac:dyDescent="0.35">
      <c r="A21" s="24" t="s">
        <v>19</v>
      </c>
      <c r="B21" s="67" t="s">
        <v>103</v>
      </c>
      <c r="C21" s="66" t="s">
        <v>130</v>
      </c>
      <c r="D21" s="19">
        <v>2</v>
      </c>
      <c r="E21" s="16">
        <v>1</v>
      </c>
      <c r="F21" t="s">
        <v>124</v>
      </c>
      <c r="G21" s="41" t="s">
        <v>73</v>
      </c>
      <c r="H21" s="41" t="s">
        <v>66</v>
      </c>
      <c r="I21" s="19">
        <v>60</v>
      </c>
      <c r="J21" s="16">
        <f t="shared" si="21"/>
        <v>3</v>
      </c>
      <c r="K21" s="15"/>
      <c r="L21" s="74">
        <v>44.8</v>
      </c>
      <c r="M21" s="75">
        <v>480</v>
      </c>
      <c r="N21" s="75">
        <v>100</v>
      </c>
      <c r="O21" s="75">
        <v>0</v>
      </c>
      <c r="P21" s="75">
        <v>0</v>
      </c>
      <c r="Q21" s="75">
        <v>0</v>
      </c>
      <c r="R21" s="76">
        <v>0</v>
      </c>
      <c r="S21" s="68">
        <f t="shared" si="7"/>
        <v>0.13439999999999996</v>
      </c>
      <c r="T21" s="15">
        <f t="shared" si="8"/>
        <v>14.4</v>
      </c>
      <c r="U21" s="15">
        <f t="shared" si="9"/>
        <v>3</v>
      </c>
      <c r="V21" s="15">
        <f t="shared" si="10"/>
        <v>0</v>
      </c>
      <c r="W21" s="15">
        <f t="shared" si="11"/>
        <v>0</v>
      </c>
      <c r="X21" s="15">
        <f t="shared" si="12"/>
        <v>0</v>
      </c>
      <c r="Y21" s="16">
        <f t="shared" si="13"/>
        <v>0</v>
      </c>
      <c r="Z21" s="81">
        <f t="shared" si="14"/>
        <v>2.9318732139351215E-2</v>
      </c>
      <c r="AA21" s="82">
        <f t="shared" si="15"/>
        <v>1.0980387731216271E-2</v>
      </c>
      <c r="AB21" s="82">
        <f t="shared" si="16"/>
        <v>5.0934650842968471E-2</v>
      </c>
      <c r="AC21" s="82">
        <f t="shared" si="17"/>
        <v>0</v>
      </c>
      <c r="AD21" s="82">
        <f t="shared" si="18"/>
        <v>0</v>
      </c>
      <c r="AE21" s="82">
        <f t="shared" si="19"/>
        <v>0</v>
      </c>
      <c r="AF21" s="82">
        <f t="shared" si="20"/>
        <v>0</v>
      </c>
      <c r="AG21" s="19" t="s">
        <v>114</v>
      </c>
      <c r="AH21" s="27" t="s">
        <v>39</v>
      </c>
    </row>
    <row r="22" spans="1:35" x14ac:dyDescent="0.35">
      <c r="A22" s="24" t="s">
        <v>44</v>
      </c>
      <c r="B22" s="67" t="s">
        <v>103</v>
      </c>
      <c r="C22" s="94" t="s">
        <v>128</v>
      </c>
      <c r="D22" s="19">
        <v>1</v>
      </c>
      <c r="E22" s="16">
        <v>3</v>
      </c>
      <c r="F22" t="s">
        <v>147</v>
      </c>
      <c r="G22" s="41" t="s">
        <v>73</v>
      </c>
      <c r="H22" s="41" t="s">
        <v>109</v>
      </c>
      <c r="I22" s="19">
        <v>200</v>
      </c>
      <c r="J22" s="16">
        <f t="shared" si="21"/>
        <v>10</v>
      </c>
      <c r="K22" s="15"/>
      <c r="L22" s="74">
        <v>4.9000000000000004</v>
      </c>
      <c r="M22" s="75">
        <v>365</v>
      </c>
      <c r="N22" s="75">
        <v>14</v>
      </c>
      <c r="O22" s="75">
        <v>6.9</v>
      </c>
      <c r="P22" s="75">
        <v>54.7</v>
      </c>
      <c r="Q22" s="75">
        <v>1.3</v>
      </c>
      <c r="R22" s="76">
        <v>10</v>
      </c>
      <c r="S22" s="68">
        <f t="shared" si="7"/>
        <v>4.9000000000000002E-2</v>
      </c>
      <c r="T22" s="15">
        <f t="shared" si="8"/>
        <v>36.5</v>
      </c>
      <c r="U22" s="15">
        <f t="shared" si="9"/>
        <v>1.4</v>
      </c>
      <c r="V22" s="15">
        <f t="shared" si="10"/>
        <v>0.69</v>
      </c>
      <c r="W22" s="15">
        <f t="shared" si="11"/>
        <v>5.47</v>
      </c>
      <c r="X22" s="15">
        <f t="shared" si="12"/>
        <v>0.13</v>
      </c>
      <c r="Y22" s="16">
        <f t="shared" si="13"/>
        <v>1</v>
      </c>
      <c r="Z22" s="81">
        <f t="shared" si="14"/>
        <v>1.06891210924718E-2</v>
      </c>
      <c r="AA22" s="82">
        <f t="shared" si="15"/>
        <v>2.7832232790930132E-2</v>
      </c>
      <c r="AB22" s="82">
        <f t="shared" si="16"/>
        <v>2.3769503726718617E-2</v>
      </c>
      <c r="AC22" s="82">
        <f t="shared" si="17"/>
        <v>7.0755442529148163E-3</v>
      </c>
      <c r="AD22" s="82">
        <f t="shared" si="18"/>
        <v>0.3644237175216522</v>
      </c>
      <c r="AE22" s="82">
        <f t="shared" si="19"/>
        <v>5.9811364159190255E-3</v>
      </c>
      <c r="AF22" s="82">
        <f t="shared" si="20"/>
        <v>3.4438226431338786E-2</v>
      </c>
      <c r="AG22" s="19" t="s">
        <v>34</v>
      </c>
      <c r="AH22" s="27" t="s">
        <v>27</v>
      </c>
    </row>
    <row r="23" spans="1:35" x14ac:dyDescent="0.35">
      <c r="A23" s="24" t="s">
        <v>91</v>
      </c>
      <c r="B23" s="88" t="s">
        <v>115</v>
      </c>
      <c r="C23" s="66" t="s">
        <v>129</v>
      </c>
      <c r="D23" s="19">
        <v>3</v>
      </c>
      <c r="E23" s="16">
        <v>1</v>
      </c>
      <c r="F23" s="45" t="s">
        <v>132</v>
      </c>
      <c r="G23" s="41" t="s">
        <v>73</v>
      </c>
      <c r="H23" s="41" t="s">
        <v>92</v>
      </c>
      <c r="I23" s="19">
        <v>50</v>
      </c>
      <c r="J23" s="16">
        <f t="shared" si="21"/>
        <v>2.5</v>
      </c>
      <c r="K23" s="15" t="s">
        <v>180</v>
      </c>
      <c r="L23" s="74">
        <v>17</v>
      </c>
      <c r="M23" s="75">
        <v>692</v>
      </c>
      <c r="N23" s="75">
        <v>15</v>
      </c>
      <c r="O23" s="75">
        <v>67</v>
      </c>
      <c r="P23" s="75">
        <v>3</v>
      </c>
      <c r="Q23" s="75">
        <v>2</v>
      </c>
      <c r="R23" s="76">
        <v>4.3</v>
      </c>
      <c r="S23" s="68">
        <f t="shared" si="7"/>
        <v>4.2500000000000003E-2</v>
      </c>
      <c r="T23" s="15">
        <f t="shared" si="8"/>
        <v>17.3</v>
      </c>
      <c r="U23" s="15">
        <f t="shared" si="9"/>
        <v>0.375</v>
      </c>
      <c r="V23" s="15">
        <f t="shared" si="10"/>
        <v>1.675</v>
      </c>
      <c r="W23" s="15">
        <f t="shared" si="11"/>
        <v>7.4999999999999997E-2</v>
      </c>
      <c r="X23" s="15">
        <f t="shared" si="12"/>
        <v>0.05</v>
      </c>
      <c r="Y23" s="16">
        <f t="shared" si="13"/>
        <v>0.1075</v>
      </c>
      <c r="Z23" s="81">
        <f t="shared" si="14"/>
        <v>9.2711764577561532E-3</v>
      </c>
      <c r="AA23" s="82">
        <f t="shared" si="15"/>
        <v>1.3191715815975105E-2</v>
      </c>
      <c r="AB23" s="82">
        <f t="shared" si="16"/>
        <v>6.3668313553710588E-3</v>
      </c>
      <c r="AC23" s="82">
        <f t="shared" si="17"/>
        <v>1.7176140034249738E-2</v>
      </c>
      <c r="AD23" s="82">
        <f t="shared" si="18"/>
        <v>4.9966688874083934E-3</v>
      </c>
      <c r="AE23" s="82">
        <f t="shared" si="19"/>
        <v>2.3004370830457792E-3</v>
      </c>
      <c r="AF23" s="82">
        <f t="shared" si="20"/>
        <v>3.7021093413689195E-3</v>
      </c>
      <c r="AG23" s="19" t="s">
        <v>34</v>
      </c>
      <c r="AH23" s="27" t="s">
        <v>93</v>
      </c>
    </row>
    <row r="24" spans="1:35" x14ac:dyDescent="0.35">
      <c r="A24" s="24" t="s">
        <v>50</v>
      </c>
      <c r="B24" s="96" t="s">
        <v>104</v>
      </c>
      <c r="C24" s="92" t="s">
        <v>136</v>
      </c>
      <c r="D24" s="19">
        <v>2</v>
      </c>
      <c r="E24" s="16">
        <v>3</v>
      </c>
      <c r="G24" s="41" t="s">
        <v>72</v>
      </c>
      <c r="H24" s="41" t="s">
        <v>66</v>
      </c>
      <c r="I24" s="19">
        <v>50</v>
      </c>
      <c r="J24" s="16">
        <f t="shared" si="21"/>
        <v>2.5</v>
      </c>
      <c r="K24" s="15"/>
      <c r="L24" s="74">
        <v>23.2</v>
      </c>
      <c r="M24" s="75">
        <v>316</v>
      </c>
      <c r="N24" s="75">
        <v>4</v>
      </c>
      <c r="O24" s="75">
        <v>3</v>
      </c>
      <c r="P24" s="75">
        <v>53.8</v>
      </c>
      <c r="Q24" s="75">
        <v>2.2000000000000002</v>
      </c>
      <c r="R24" s="76">
        <v>24.4</v>
      </c>
      <c r="S24" s="68">
        <f t="shared" si="7"/>
        <v>5.8000000000000003E-2</v>
      </c>
      <c r="T24" s="15">
        <f t="shared" si="8"/>
        <v>7.9</v>
      </c>
      <c r="U24" s="15">
        <f t="shared" si="9"/>
        <v>0.1</v>
      </c>
      <c r="V24" s="15">
        <f t="shared" si="10"/>
        <v>7.4999999999999997E-2</v>
      </c>
      <c r="W24" s="15">
        <f t="shared" si="11"/>
        <v>1.345</v>
      </c>
      <c r="X24" s="15">
        <f t="shared" si="12"/>
        <v>5.5E-2</v>
      </c>
      <c r="Y24" s="16">
        <f t="shared" si="13"/>
        <v>0.61</v>
      </c>
      <c r="Z24" s="81">
        <f t="shared" si="14"/>
        <v>1.2652429048231927E-2</v>
      </c>
      <c r="AA24" s="82">
        <f t="shared" si="15"/>
        <v>6.0239627136533715E-3</v>
      </c>
      <c r="AB24" s="82">
        <f t="shared" si="16"/>
        <v>1.6978216947656159E-3</v>
      </c>
      <c r="AC24" s="82">
        <f t="shared" si="17"/>
        <v>7.6908089705595838E-4</v>
      </c>
      <c r="AD24" s="82">
        <f t="shared" si="18"/>
        <v>8.9606928714190529E-2</v>
      </c>
      <c r="AE24" s="82">
        <f t="shared" si="19"/>
        <v>2.5304807913503571E-3</v>
      </c>
      <c r="AF24" s="82">
        <f t="shared" si="20"/>
        <v>2.100731812311666E-2</v>
      </c>
      <c r="AG24" s="19" t="s">
        <v>34</v>
      </c>
      <c r="AH24" s="65" t="s">
        <v>37</v>
      </c>
      <c r="AI24" s="47"/>
    </row>
    <row r="25" spans="1:35" x14ac:dyDescent="0.35">
      <c r="A25" s="24" t="s">
        <v>18</v>
      </c>
      <c r="B25" s="67" t="s">
        <v>103</v>
      </c>
      <c r="C25" s="92" t="s">
        <v>136</v>
      </c>
      <c r="D25" s="19">
        <v>1</v>
      </c>
      <c r="E25" s="16">
        <v>1</v>
      </c>
      <c r="F25" s="15" t="s">
        <v>118</v>
      </c>
      <c r="G25" s="41" t="s">
        <v>73</v>
      </c>
      <c r="H25" s="132" t="s">
        <v>183</v>
      </c>
      <c r="I25" s="19">
        <v>50</v>
      </c>
      <c r="J25" s="16">
        <f t="shared" si="21"/>
        <v>2.5</v>
      </c>
      <c r="K25" s="15"/>
      <c r="L25" s="74">
        <v>20</v>
      </c>
      <c r="M25" s="75">
        <v>216</v>
      </c>
      <c r="N25" s="75">
        <v>0</v>
      </c>
      <c r="O25" s="75">
        <v>0</v>
      </c>
      <c r="P25" s="75">
        <v>0</v>
      </c>
      <c r="Q25" s="75">
        <v>11</v>
      </c>
      <c r="R25" s="76">
        <v>86</v>
      </c>
      <c r="S25" s="68">
        <f t="shared" si="7"/>
        <v>0.05</v>
      </c>
      <c r="T25" s="15">
        <f t="shared" si="8"/>
        <v>5.4</v>
      </c>
      <c r="U25" s="15">
        <f t="shared" si="9"/>
        <v>0</v>
      </c>
      <c r="V25" s="15">
        <f t="shared" si="10"/>
        <v>0</v>
      </c>
      <c r="W25" s="15">
        <f t="shared" si="11"/>
        <v>0</v>
      </c>
      <c r="X25" s="15">
        <f t="shared" si="12"/>
        <v>0.27500000000000002</v>
      </c>
      <c r="Y25" s="16">
        <f t="shared" si="13"/>
        <v>2.15</v>
      </c>
      <c r="Z25" s="81">
        <f t="shared" si="14"/>
        <v>1.0907266420889593E-2</v>
      </c>
      <c r="AA25" s="82">
        <f t="shared" si="15"/>
        <v>4.1176453992061018E-3</v>
      </c>
      <c r="AB25" s="82">
        <f t="shared" si="16"/>
        <v>0</v>
      </c>
      <c r="AC25" s="82">
        <f t="shared" si="17"/>
        <v>0</v>
      </c>
      <c r="AD25" s="82">
        <f t="shared" si="18"/>
        <v>0</v>
      </c>
      <c r="AE25" s="82">
        <f t="shared" si="19"/>
        <v>1.2652403956751787E-2</v>
      </c>
      <c r="AF25" s="82">
        <f t="shared" si="20"/>
        <v>7.4042186827378398E-2</v>
      </c>
      <c r="AG25" s="19" t="s">
        <v>31</v>
      </c>
      <c r="AH25" s="27" t="s">
        <v>32</v>
      </c>
    </row>
    <row r="26" spans="1:35" s="57" customFormat="1" ht="15" thickBot="1" x14ac:dyDescent="0.4">
      <c r="A26" s="54" t="s">
        <v>45</v>
      </c>
      <c r="B26" s="89" t="s">
        <v>103</v>
      </c>
      <c r="C26" s="93" t="s">
        <v>136</v>
      </c>
      <c r="D26" s="55">
        <v>2</v>
      </c>
      <c r="E26" s="56">
        <v>1</v>
      </c>
      <c r="G26" s="59" t="s">
        <v>112</v>
      </c>
      <c r="H26" s="133" t="s">
        <v>110</v>
      </c>
      <c r="I26" s="55">
        <v>200</v>
      </c>
      <c r="J26" s="56">
        <f t="shared" si="21"/>
        <v>10</v>
      </c>
      <c r="L26" s="78">
        <v>4</v>
      </c>
      <c r="M26" s="79">
        <v>534</v>
      </c>
      <c r="N26" s="79">
        <v>18.3</v>
      </c>
      <c r="O26" s="79">
        <v>42.2</v>
      </c>
      <c r="P26" s="79">
        <v>0.1</v>
      </c>
      <c r="Q26" s="79">
        <v>1.5</v>
      </c>
      <c r="R26" s="80">
        <v>27.3</v>
      </c>
      <c r="S26" s="69">
        <f>L26*J26/1000</f>
        <v>0.04</v>
      </c>
      <c r="T26" s="57">
        <f>J26*M26/100</f>
        <v>53.4</v>
      </c>
      <c r="U26" s="57">
        <f>J26*N26/100</f>
        <v>1.83</v>
      </c>
      <c r="V26" s="57">
        <f t="shared" ref="V26" si="22">J26*O26/100</f>
        <v>4.22</v>
      </c>
      <c r="W26" s="57">
        <f t="shared" ref="W26" si="23">J26*P26/100</f>
        <v>0.01</v>
      </c>
      <c r="X26" s="57">
        <f t="shared" ref="X26" si="24">J26*Q26/100</f>
        <v>0.15</v>
      </c>
      <c r="Y26" s="56">
        <f t="shared" ref="Y26" si="25">J26*R26/100</f>
        <v>2.73</v>
      </c>
      <c r="Z26" s="84">
        <f>S26/SUM($S$3:$S$26)</f>
        <v>8.7258131367116739E-3</v>
      </c>
      <c r="AA26" s="85">
        <f t="shared" si="1"/>
        <v>4.0718937836593673E-2</v>
      </c>
      <c r="AB26" s="85">
        <f t="shared" si="2"/>
        <v>3.1070137014210769E-2</v>
      </c>
      <c r="AC26" s="85">
        <f t="shared" si="3"/>
        <v>4.3273618474348588E-2</v>
      </c>
      <c r="AD26" s="85">
        <f t="shared" si="4"/>
        <v>6.6622251832111916E-4</v>
      </c>
      <c r="AE26" s="85">
        <f t="shared" si="5"/>
        <v>6.9013112491373369E-3</v>
      </c>
      <c r="AF26" s="85">
        <f t="shared" si="6"/>
        <v>9.4016358157554894E-2</v>
      </c>
      <c r="AG26" s="55" t="s">
        <v>34</v>
      </c>
      <c r="AH26" s="58" t="s">
        <v>29</v>
      </c>
    </row>
    <row r="27" spans="1:35" s="15" customFormat="1" ht="15" thickTop="1" x14ac:dyDescent="0.35">
      <c r="A27" s="53"/>
      <c r="B27" s="53"/>
      <c r="C27" s="53"/>
      <c r="L27" s="48"/>
      <c r="S27" s="48"/>
      <c r="Z27" s="35"/>
      <c r="AA27" s="35"/>
      <c r="AB27" s="35"/>
      <c r="AC27" s="35"/>
      <c r="AD27" s="35"/>
      <c r="AE27" s="35"/>
      <c r="AF27" s="35"/>
      <c r="AG27" s="49"/>
      <c r="AH27" s="49"/>
    </row>
    <row r="28" spans="1:35" s="15" customFormat="1" x14ac:dyDescent="0.35">
      <c r="A28" s="53"/>
      <c r="B28" s="53"/>
      <c r="C28" s="53"/>
      <c r="J28" s="15" t="s">
        <v>145</v>
      </c>
      <c r="L28" s="48"/>
      <c r="S28" s="163" t="s">
        <v>7</v>
      </c>
      <c r="T28" s="164" t="s">
        <v>9</v>
      </c>
      <c r="U28" s="164" t="s">
        <v>55</v>
      </c>
      <c r="V28" s="164" t="s">
        <v>56</v>
      </c>
      <c r="W28" s="164" t="s">
        <v>57</v>
      </c>
      <c r="X28" s="164" t="s">
        <v>58</v>
      </c>
      <c r="Y28" s="164" t="s">
        <v>59</v>
      </c>
      <c r="Z28" s="35"/>
      <c r="AA28" s="35"/>
      <c r="AB28" s="35"/>
      <c r="AC28" s="35"/>
      <c r="AD28" s="35"/>
      <c r="AE28" s="35"/>
      <c r="AF28" s="35"/>
      <c r="AG28" s="49"/>
    </row>
    <row r="29" spans="1:35" s="9" customFormat="1" x14ac:dyDescent="0.35">
      <c r="A29" s="51"/>
      <c r="B29" s="51"/>
      <c r="C29" s="51"/>
      <c r="I29" s="51"/>
      <c r="J29" s="51">
        <f>SUBTOTAL(9, J3:J26)</f>
        <v>463.35</v>
      </c>
      <c r="K29" s="51"/>
      <c r="L29" s="51"/>
      <c r="R29" s="51"/>
      <c r="S29" s="165">
        <f t="shared" ref="S29:Y29" si="26">SUBTOTAL(9, S3:S26)</f>
        <v>4.5841000000000021</v>
      </c>
      <c r="T29" s="166">
        <f t="shared" si="26"/>
        <v>1306.8450000000003</v>
      </c>
      <c r="U29" s="166">
        <f t="shared" si="26"/>
        <v>58.899000000000001</v>
      </c>
      <c r="V29" s="166">
        <f t="shared" si="26"/>
        <v>97.518999999999991</v>
      </c>
      <c r="W29" s="166">
        <f t="shared" si="26"/>
        <v>15.010000000000002</v>
      </c>
      <c r="X29" s="166">
        <f t="shared" si="26"/>
        <v>21.734999999999996</v>
      </c>
      <c r="Y29" s="166">
        <f t="shared" si="26"/>
        <v>29.037499999999998</v>
      </c>
      <c r="Z29" s="52"/>
      <c r="AA29" s="11"/>
      <c r="AB29" s="11"/>
      <c r="AC29" s="11"/>
      <c r="AD29" s="11"/>
      <c r="AE29" s="11"/>
      <c r="AF29" s="11"/>
      <c r="AG29" s="51"/>
    </row>
    <row r="30" spans="1:35" s="97" customFormat="1" x14ac:dyDescent="0.35">
      <c r="S30" s="98"/>
      <c r="T30" s="99"/>
      <c r="U30" s="99"/>
      <c r="V30" s="99"/>
      <c r="W30" s="99"/>
      <c r="X30" s="99"/>
      <c r="Y30" s="99"/>
      <c r="Z30" s="99"/>
      <c r="AA30" s="99"/>
      <c r="AB30" s="99"/>
      <c r="AC30" s="99"/>
      <c r="AD30" s="99"/>
      <c r="AE30" s="99"/>
      <c r="AF30" s="99"/>
    </row>
    <row r="31" spans="1:35" s="100" customFormat="1" ht="15" thickBot="1" x14ac:dyDescent="0.4">
      <c r="A31" s="161" t="s">
        <v>191</v>
      </c>
    </row>
    <row r="32" spans="1:35" s="100" customFormat="1" ht="15" thickBot="1" x14ac:dyDescent="0.4">
      <c r="A32" s="150" t="s">
        <v>149</v>
      </c>
      <c r="B32" s="3"/>
      <c r="C32" s="3"/>
      <c r="D32" s="3"/>
      <c r="E32" s="3"/>
      <c r="F32" s="3"/>
      <c r="G32" s="3"/>
      <c r="H32" s="3"/>
      <c r="I32" s="100" t="s">
        <v>163</v>
      </c>
      <c r="J32" s="100" t="s">
        <v>54</v>
      </c>
      <c r="K32" s="3"/>
      <c r="L32" s="236" t="s">
        <v>143</v>
      </c>
      <c r="M32" s="237"/>
      <c r="N32" s="237"/>
      <c r="O32" s="237"/>
      <c r="P32" s="237"/>
      <c r="Q32" s="237"/>
      <c r="R32" s="238"/>
      <c r="S32" s="239" t="s">
        <v>142</v>
      </c>
      <c r="T32" s="240"/>
      <c r="U32" s="240"/>
      <c r="V32" s="240"/>
      <c r="W32" s="240"/>
      <c r="X32" s="240"/>
      <c r="Y32" s="241"/>
      <c r="Z32" s="242" t="s">
        <v>134</v>
      </c>
      <c r="AA32" s="243"/>
      <c r="AB32" s="243"/>
      <c r="AC32" s="243"/>
      <c r="AD32" s="243"/>
      <c r="AE32" s="243"/>
      <c r="AF32" s="244"/>
      <c r="AG32" s="21"/>
      <c r="AH32" s="22"/>
    </row>
    <row r="33" spans="1:34" s="105" customFormat="1" ht="15" thickBot="1" x14ac:dyDescent="0.4">
      <c r="A33" s="149" t="s">
        <v>53</v>
      </c>
      <c r="B33" s="136" t="s">
        <v>102</v>
      </c>
      <c r="C33" s="136" t="s">
        <v>126</v>
      </c>
      <c r="D33" s="137" t="s">
        <v>69</v>
      </c>
      <c r="E33" s="138" t="s">
        <v>71</v>
      </c>
      <c r="F33" s="136" t="s">
        <v>129</v>
      </c>
      <c r="G33" s="139" t="s">
        <v>174</v>
      </c>
      <c r="H33" s="137" t="s">
        <v>65</v>
      </c>
      <c r="I33" s="137" t="s">
        <v>144</v>
      </c>
      <c r="J33" s="140" t="s">
        <v>144</v>
      </c>
      <c r="K33" s="136" t="s">
        <v>150</v>
      </c>
      <c r="L33" s="72" t="s">
        <v>7</v>
      </c>
      <c r="M33" s="72" t="s">
        <v>9</v>
      </c>
      <c r="N33" s="72" t="s">
        <v>55</v>
      </c>
      <c r="O33" s="72" t="s">
        <v>56</v>
      </c>
      <c r="P33" s="72" t="s">
        <v>57</v>
      </c>
      <c r="Q33" s="72" t="s">
        <v>58</v>
      </c>
      <c r="R33" s="73" t="s">
        <v>59</v>
      </c>
      <c r="S33" s="33" t="s">
        <v>7</v>
      </c>
      <c r="T33" s="34" t="s">
        <v>9</v>
      </c>
      <c r="U33" s="34" t="s">
        <v>55</v>
      </c>
      <c r="V33" s="34" t="s">
        <v>56</v>
      </c>
      <c r="W33" s="34" t="s">
        <v>57</v>
      </c>
      <c r="X33" s="34" t="s">
        <v>58</v>
      </c>
      <c r="Y33" s="32" t="s">
        <v>59</v>
      </c>
      <c r="Z33" s="72" t="s">
        <v>7</v>
      </c>
      <c r="AA33" s="72" t="s">
        <v>9</v>
      </c>
      <c r="AB33" s="72" t="s">
        <v>55</v>
      </c>
      <c r="AC33" s="72" t="s">
        <v>56</v>
      </c>
      <c r="AD33" s="72" t="s">
        <v>57</v>
      </c>
      <c r="AE33" s="72" t="s">
        <v>58</v>
      </c>
      <c r="AF33" s="72" t="s">
        <v>59</v>
      </c>
      <c r="AG33" s="33" t="s">
        <v>60</v>
      </c>
      <c r="AH33" s="32" t="s">
        <v>61</v>
      </c>
    </row>
    <row r="34" spans="1:34" s="100" customFormat="1" x14ac:dyDescent="0.35">
      <c r="A34" s="147" t="s">
        <v>156</v>
      </c>
      <c r="B34" s="124" t="s">
        <v>105</v>
      </c>
      <c r="C34" s="129" t="s">
        <v>160</v>
      </c>
      <c r="D34" s="100">
        <v>2</v>
      </c>
      <c r="E34" s="100">
        <v>2</v>
      </c>
      <c r="F34" s="121"/>
      <c r="G34" s="100" t="s">
        <v>73</v>
      </c>
      <c r="H34" s="121" t="s">
        <v>162</v>
      </c>
      <c r="I34" s="100">
        <v>150</v>
      </c>
      <c r="J34" s="102">
        <f>I34/3</f>
        <v>50</v>
      </c>
      <c r="K34" s="121" t="s">
        <v>165</v>
      </c>
      <c r="L34" s="154"/>
      <c r="M34" s="155">
        <v>15</v>
      </c>
      <c r="N34" s="155">
        <v>0.7</v>
      </c>
      <c r="O34" s="155">
        <v>0.1</v>
      </c>
      <c r="P34" s="155">
        <v>3.6</v>
      </c>
      <c r="Q34" s="155">
        <v>1.7</v>
      </c>
      <c r="R34" s="155">
        <v>0.5</v>
      </c>
      <c r="S34" s="115">
        <f t="shared" ref="S34:S39" si="27">$J34*L34/1000</f>
        <v>0</v>
      </c>
      <c r="T34" s="116">
        <f>$J34*M34/100</f>
        <v>7.5</v>
      </c>
      <c r="U34" s="116">
        <f>$J34*N34/100</f>
        <v>0.35</v>
      </c>
      <c r="V34" s="116">
        <f t="shared" ref="T34:Y39" si="28">$J34*O34/100</f>
        <v>0.05</v>
      </c>
      <c r="W34" s="116">
        <f t="shared" si="28"/>
        <v>1.8</v>
      </c>
      <c r="X34" s="116">
        <f t="shared" si="28"/>
        <v>0.85</v>
      </c>
      <c r="Y34" s="117">
        <f t="shared" si="28"/>
        <v>0.25</v>
      </c>
      <c r="Z34" s="103">
        <f t="shared" ref="Z34:AF35" si="29">S34/SUM(S$34:S$39)</f>
        <v>0</v>
      </c>
      <c r="AA34" s="103">
        <f t="shared" si="29"/>
        <v>5.9745087626128512E-2</v>
      </c>
      <c r="AB34" s="103">
        <f t="shared" si="29"/>
        <v>2.7559055118110236E-2</v>
      </c>
      <c r="AC34" s="103">
        <f t="shared" si="29"/>
        <v>1.7301038062283738E-2</v>
      </c>
      <c r="AD34" s="103">
        <f t="shared" si="29"/>
        <v>0.11297071129707112</v>
      </c>
      <c r="AE34" s="103">
        <f t="shared" si="29"/>
        <v>0.14174541411895497</v>
      </c>
      <c r="AF34" s="110">
        <f t="shared" si="29"/>
        <v>3.91644908616188E-2</v>
      </c>
    </row>
    <row r="35" spans="1:34" s="100" customFormat="1" x14ac:dyDescent="0.35">
      <c r="A35" s="147" t="s">
        <v>157</v>
      </c>
      <c r="B35" s="124" t="s">
        <v>105</v>
      </c>
      <c r="C35" s="128" t="s">
        <v>136</v>
      </c>
      <c r="D35" s="100">
        <v>3</v>
      </c>
      <c r="E35" s="100">
        <v>1</v>
      </c>
      <c r="F35" s="121"/>
      <c r="G35" s="100" t="s">
        <v>73</v>
      </c>
      <c r="H35" s="121" t="s">
        <v>162</v>
      </c>
      <c r="I35" s="100">
        <v>50</v>
      </c>
      <c r="J35" s="102">
        <f>I35/3</f>
        <v>16.666666666666668</v>
      </c>
      <c r="K35" s="121"/>
      <c r="L35" s="154"/>
      <c r="M35" s="155">
        <v>23</v>
      </c>
      <c r="N35" s="155">
        <v>2.9</v>
      </c>
      <c r="O35" s="155">
        <v>0.4</v>
      </c>
      <c r="P35" s="155">
        <v>3.6</v>
      </c>
      <c r="Q35" s="155">
        <v>0.4</v>
      </c>
      <c r="R35" s="155">
        <v>2.2000000000000002</v>
      </c>
      <c r="S35" s="115">
        <f t="shared" si="27"/>
        <v>0</v>
      </c>
      <c r="T35" s="116">
        <f t="shared" si="28"/>
        <v>3.8333333333333339</v>
      </c>
      <c r="U35" s="116">
        <f t="shared" si="28"/>
        <v>0.48333333333333334</v>
      </c>
      <c r="V35" s="116">
        <f t="shared" si="28"/>
        <v>6.666666666666668E-2</v>
      </c>
      <c r="W35" s="116">
        <f t="shared" si="28"/>
        <v>0.60000000000000009</v>
      </c>
      <c r="X35" s="116">
        <f t="shared" si="28"/>
        <v>6.666666666666668E-2</v>
      </c>
      <c r="Y35" s="117">
        <f t="shared" si="28"/>
        <v>0.3666666666666667</v>
      </c>
      <c r="Z35" s="103">
        <f t="shared" si="29"/>
        <v>0</v>
      </c>
      <c r="AA35" s="103">
        <f t="shared" si="29"/>
        <v>3.0536378120021246E-2</v>
      </c>
      <c r="AB35" s="103">
        <f t="shared" si="29"/>
        <v>3.805774278215223E-2</v>
      </c>
      <c r="AC35" s="103">
        <f t="shared" si="29"/>
        <v>2.3068050749711654E-2</v>
      </c>
      <c r="AD35" s="103">
        <f t="shared" si="29"/>
        <v>3.7656903765690378E-2</v>
      </c>
      <c r="AE35" s="103">
        <f t="shared" si="29"/>
        <v>1.1117287381878825E-2</v>
      </c>
      <c r="AF35" s="110">
        <f t="shared" si="29"/>
        <v>5.7441253263707581E-2</v>
      </c>
    </row>
    <row r="36" spans="1:34" s="100" customFormat="1" x14ac:dyDescent="0.35">
      <c r="A36" s="147" t="s">
        <v>197</v>
      </c>
      <c r="B36" s="124"/>
      <c r="C36" s="129" t="s">
        <v>171</v>
      </c>
      <c r="D36" s="100">
        <v>1</v>
      </c>
      <c r="E36" s="100">
        <v>3</v>
      </c>
      <c r="F36" s="121"/>
      <c r="H36" s="121"/>
      <c r="J36" s="102"/>
      <c r="K36" s="121"/>
      <c r="L36" s="154"/>
      <c r="M36" s="155"/>
      <c r="N36" s="155"/>
      <c r="O36" s="155"/>
      <c r="P36" s="155"/>
      <c r="Q36" s="155"/>
      <c r="R36" s="155"/>
      <c r="S36" s="115"/>
      <c r="T36" s="116"/>
      <c r="U36" s="116"/>
      <c r="V36" s="116"/>
      <c r="W36" s="116"/>
      <c r="X36" s="116"/>
      <c r="Y36" s="117"/>
      <c r="Z36" s="103"/>
      <c r="AA36" s="103"/>
      <c r="AB36" s="103"/>
      <c r="AC36" s="103"/>
      <c r="AD36" s="103"/>
      <c r="AE36" s="103"/>
      <c r="AF36" s="110"/>
    </row>
    <row r="37" spans="1:34" s="100" customFormat="1" x14ac:dyDescent="0.35">
      <c r="A37" s="147" t="s">
        <v>158</v>
      </c>
      <c r="B37" s="124" t="s">
        <v>105</v>
      </c>
      <c r="C37" s="129" t="s">
        <v>160</v>
      </c>
      <c r="D37" s="100">
        <v>2</v>
      </c>
      <c r="E37" s="100">
        <v>2</v>
      </c>
      <c r="F37" s="121"/>
      <c r="G37" s="100" t="s">
        <v>73</v>
      </c>
      <c r="H37" s="121" t="s">
        <v>162</v>
      </c>
      <c r="I37" s="100">
        <v>100</v>
      </c>
      <c r="J37" s="102">
        <f>I37/3</f>
        <v>33.333333333333336</v>
      </c>
      <c r="K37" s="121"/>
      <c r="L37" s="154">
        <v>1.5</v>
      </c>
      <c r="M37" s="155">
        <v>43</v>
      </c>
      <c r="N37" s="155">
        <v>4.5</v>
      </c>
      <c r="O37" s="155">
        <v>2.5</v>
      </c>
      <c r="P37" s="155">
        <v>0.4</v>
      </c>
      <c r="Q37" s="155">
        <v>0.4</v>
      </c>
      <c r="R37" s="155">
        <v>0.3</v>
      </c>
      <c r="S37" s="115">
        <f>$J37*L37/1000</f>
        <v>0.05</v>
      </c>
      <c r="T37" s="116">
        <f t="shared" si="28"/>
        <v>14.333333333333336</v>
      </c>
      <c r="U37" s="116">
        <f t="shared" si="28"/>
        <v>1.5</v>
      </c>
      <c r="V37" s="116">
        <f t="shared" si="28"/>
        <v>0.83333333333333348</v>
      </c>
      <c r="W37" s="116">
        <f t="shared" si="28"/>
        <v>0.13333333333333336</v>
      </c>
      <c r="X37" s="116">
        <f t="shared" si="28"/>
        <v>0.13333333333333336</v>
      </c>
      <c r="Y37" s="117">
        <f t="shared" si="28"/>
        <v>0.1</v>
      </c>
      <c r="Z37" s="103">
        <f t="shared" ref="Z37:AF39" si="30">S37/SUM(S$34:S$39)</f>
        <v>1</v>
      </c>
      <c r="AA37" s="103">
        <f t="shared" si="30"/>
        <v>0.11417950079660118</v>
      </c>
      <c r="AB37" s="103">
        <f t="shared" si="30"/>
        <v>0.11811023622047245</v>
      </c>
      <c r="AC37" s="103">
        <f t="shared" si="30"/>
        <v>0.28835063437139563</v>
      </c>
      <c r="AD37" s="103">
        <f t="shared" si="30"/>
        <v>8.3682008368200847E-3</v>
      </c>
      <c r="AE37" s="103">
        <f t="shared" si="30"/>
        <v>2.2234574763757651E-2</v>
      </c>
      <c r="AF37" s="110">
        <f t="shared" si="30"/>
        <v>1.5665796344647522E-2</v>
      </c>
    </row>
    <row r="38" spans="1:34" s="100" customFormat="1" x14ac:dyDescent="0.35">
      <c r="A38" s="147" t="s">
        <v>46</v>
      </c>
      <c r="B38" s="125" t="s">
        <v>103</v>
      </c>
      <c r="C38" s="129" t="s">
        <v>160</v>
      </c>
      <c r="D38" s="100">
        <v>1</v>
      </c>
      <c r="E38" s="100">
        <v>2</v>
      </c>
      <c r="F38" s="121"/>
      <c r="G38" s="100" t="s">
        <v>72</v>
      </c>
      <c r="H38" s="121" t="s">
        <v>162</v>
      </c>
      <c r="I38" s="100">
        <v>60</v>
      </c>
      <c r="J38" s="102">
        <f>I38/3</f>
        <v>20</v>
      </c>
      <c r="K38" s="24" t="s">
        <v>151</v>
      </c>
      <c r="L38" s="154"/>
      <c r="M38" s="155">
        <v>351</v>
      </c>
      <c r="N38" s="155">
        <v>50</v>
      </c>
      <c r="O38" s="155">
        <v>9.1999999999999993</v>
      </c>
      <c r="P38" s="155">
        <v>29</v>
      </c>
      <c r="Q38" s="155">
        <v>4.4000000000000004</v>
      </c>
      <c r="R38" s="77">
        <v>24</v>
      </c>
      <c r="S38" s="115">
        <f t="shared" si="27"/>
        <v>0</v>
      </c>
      <c r="T38" s="116">
        <f t="shared" si="28"/>
        <v>70.2</v>
      </c>
      <c r="U38" s="116">
        <f t="shared" si="28"/>
        <v>10</v>
      </c>
      <c r="V38" s="116">
        <f t="shared" si="28"/>
        <v>1.84</v>
      </c>
      <c r="W38" s="116">
        <f t="shared" si="28"/>
        <v>5.8</v>
      </c>
      <c r="X38" s="116">
        <f t="shared" si="28"/>
        <v>0.88</v>
      </c>
      <c r="Y38" s="117">
        <f t="shared" si="28"/>
        <v>4.8</v>
      </c>
      <c r="Z38" s="103">
        <f t="shared" si="30"/>
        <v>0</v>
      </c>
      <c r="AA38" s="103">
        <f t="shared" si="30"/>
        <v>0.55921402018056288</v>
      </c>
      <c r="AB38" s="103">
        <f t="shared" si="30"/>
        <v>0.78740157480314965</v>
      </c>
      <c r="AC38" s="103">
        <f t="shared" si="30"/>
        <v>0.63667820069204151</v>
      </c>
      <c r="AD38" s="103">
        <f t="shared" si="30"/>
        <v>0.36401673640167359</v>
      </c>
      <c r="AE38" s="103">
        <f t="shared" si="30"/>
        <v>0.14674819344080045</v>
      </c>
      <c r="AF38" s="110">
        <f t="shared" si="30"/>
        <v>0.75195822454308092</v>
      </c>
    </row>
    <row r="39" spans="1:34" s="106" customFormat="1" ht="15" thickBot="1" x14ac:dyDescent="0.4">
      <c r="A39" s="148" t="s">
        <v>159</v>
      </c>
      <c r="B39" s="126" t="s">
        <v>105</v>
      </c>
      <c r="C39" s="130" t="s">
        <v>171</v>
      </c>
      <c r="D39" s="106">
        <v>1</v>
      </c>
      <c r="E39" s="106">
        <v>2</v>
      </c>
      <c r="F39" s="122"/>
      <c r="G39" s="106" t="s">
        <v>73</v>
      </c>
      <c r="H39" s="122" t="s">
        <v>162</v>
      </c>
      <c r="I39" s="106">
        <v>100</v>
      </c>
      <c r="J39" s="107">
        <f>I39/3</f>
        <v>33.333333333333336</v>
      </c>
      <c r="K39" s="122" t="s">
        <v>164</v>
      </c>
      <c r="L39" s="156"/>
      <c r="M39" s="79">
        <v>89</v>
      </c>
      <c r="N39" s="79">
        <v>1.1000000000000001</v>
      </c>
      <c r="O39" s="79">
        <v>0.3</v>
      </c>
      <c r="P39" s="79">
        <v>22.8</v>
      </c>
      <c r="Q39" s="79">
        <v>12.2</v>
      </c>
      <c r="R39" s="79">
        <v>2.6</v>
      </c>
      <c r="S39" s="118">
        <f t="shared" si="27"/>
        <v>0</v>
      </c>
      <c r="T39" s="107">
        <f t="shared" si="28"/>
        <v>29.666666666666671</v>
      </c>
      <c r="U39" s="107">
        <f t="shared" si="28"/>
        <v>0.3666666666666667</v>
      </c>
      <c r="V39" s="107">
        <f t="shared" si="28"/>
        <v>0.1</v>
      </c>
      <c r="W39" s="107">
        <f t="shared" si="28"/>
        <v>7.6000000000000014</v>
      </c>
      <c r="X39" s="107">
        <f t="shared" si="28"/>
        <v>4.0666666666666664</v>
      </c>
      <c r="Y39" s="119">
        <f t="shared" si="28"/>
        <v>0.8666666666666667</v>
      </c>
      <c r="Z39" s="108">
        <f t="shared" si="30"/>
        <v>0</v>
      </c>
      <c r="AA39" s="108">
        <f t="shared" si="30"/>
        <v>0.23632501327668615</v>
      </c>
      <c r="AB39" s="108">
        <f t="shared" si="30"/>
        <v>2.8871391076115489E-2</v>
      </c>
      <c r="AC39" s="108">
        <f t="shared" si="30"/>
        <v>3.4602076124567477E-2</v>
      </c>
      <c r="AD39" s="108">
        <f t="shared" si="30"/>
        <v>0.47698744769874479</v>
      </c>
      <c r="AE39" s="108">
        <f t="shared" si="30"/>
        <v>0.67815453029460815</v>
      </c>
      <c r="AF39" s="111">
        <f t="shared" si="30"/>
        <v>0.13577023498694518</v>
      </c>
    </row>
    <row r="40" spans="1:34" s="100" customFormat="1" ht="15" thickTop="1" x14ac:dyDescent="0.35"/>
    <row r="41" spans="1:34" s="100" customFormat="1" x14ac:dyDescent="0.35">
      <c r="S41" s="163" t="s">
        <v>7</v>
      </c>
      <c r="T41" s="164" t="s">
        <v>9</v>
      </c>
      <c r="U41" s="164" t="s">
        <v>55</v>
      </c>
      <c r="V41" s="164" t="s">
        <v>56</v>
      </c>
      <c r="W41" s="164" t="s">
        <v>57</v>
      </c>
      <c r="X41" s="164" t="s">
        <v>58</v>
      </c>
      <c r="Y41" s="164" t="s">
        <v>59</v>
      </c>
    </row>
    <row r="42" spans="1:34" s="100" customFormat="1" x14ac:dyDescent="0.35">
      <c r="A42" s="3"/>
      <c r="S42" s="165">
        <f t="shared" ref="S42:Y42" si="31">SUBTOTAL(9, S34:S39)</f>
        <v>0.05</v>
      </c>
      <c r="T42" s="166">
        <f t="shared" si="31"/>
        <v>125.53333333333335</v>
      </c>
      <c r="U42" s="166">
        <f t="shared" si="31"/>
        <v>12.7</v>
      </c>
      <c r="V42" s="166">
        <f t="shared" si="31"/>
        <v>2.89</v>
      </c>
      <c r="W42" s="166">
        <f t="shared" si="31"/>
        <v>15.933333333333335</v>
      </c>
      <c r="X42" s="166">
        <f t="shared" si="31"/>
        <v>5.9966666666666661</v>
      </c>
      <c r="Y42" s="166">
        <f t="shared" si="31"/>
        <v>6.3833333333333329</v>
      </c>
    </row>
    <row r="43" spans="1:34" s="100" customFormat="1" x14ac:dyDescent="0.35"/>
    <row r="44" spans="1:34" s="100" customFormat="1" ht="15" thickBot="1" x14ac:dyDescent="0.4"/>
    <row r="45" spans="1:34" s="100" customFormat="1" x14ac:dyDescent="0.35">
      <c r="A45" s="135" t="s">
        <v>168</v>
      </c>
      <c r="B45" s="3"/>
      <c r="C45" s="3"/>
      <c r="D45" s="3"/>
      <c r="E45" s="3"/>
      <c r="F45" s="3"/>
      <c r="G45" s="3"/>
      <c r="H45" s="3"/>
      <c r="J45" s="100" t="s">
        <v>190</v>
      </c>
      <c r="K45" s="3"/>
      <c r="L45" s="236" t="s">
        <v>143</v>
      </c>
      <c r="M45" s="237"/>
      <c r="N45" s="237"/>
      <c r="O45" s="237"/>
      <c r="P45" s="237"/>
      <c r="Q45" s="237"/>
      <c r="R45" s="238"/>
      <c r="S45" s="239" t="s">
        <v>142</v>
      </c>
      <c r="T45" s="240"/>
      <c r="U45" s="240"/>
      <c r="V45" s="240"/>
      <c r="W45" s="240"/>
      <c r="X45" s="240"/>
      <c r="Y45" s="241"/>
      <c r="Z45" s="242" t="s">
        <v>134</v>
      </c>
      <c r="AA45" s="243"/>
      <c r="AB45" s="243"/>
      <c r="AC45" s="243"/>
      <c r="AD45" s="243"/>
      <c r="AE45" s="243"/>
      <c r="AF45" s="244"/>
      <c r="AG45" s="21"/>
      <c r="AH45" s="22"/>
    </row>
    <row r="46" spans="1:34" s="105" customFormat="1" ht="15" thickBot="1" x14ac:dyDescent="0.4">
      <c r="A46" s="104" t="s">
        <v>53</v>
      </c>
      <c r="B46" s="104" t="s">
        <v>102</v>
      </c>
      <c r="C46" s="104" t="s">
        <v>126</v>
      </c>
      <c r="D46" s="104" t="s">
        <v>69</v>
      </c>
      <c r="E46" s="131" t="s">
        <v>71</v>
      </c>
      <c r="F46" s="104" t="s">
        <v>129</v>
      </c>
      <c r="G46" s="131" t="s">
        <v>174</v>
      </c>
      <c r="H46" s="104" t="s">
        <v>65</v>
      </c>
      <c r="I46" s="104"/>
      <c r="J46" s="104" t="s">
        <v>144</v>
      </c>
      <c r="K46" s="104" t="s">
        <v>150</v>
      </c>
      <c r="L46" s="71" t="s">
        <v>7</v>
      </c>
      <c r="M46" s="72" t="s">
        <v>9</v>
      </c>
      <c r="N46" s="72" t="s">
        <v>55</v>
      </c>
      <c r="O46" s="72" t="s">
        <v>56</v>
      </c>
      <c r="P46" s="72" t="s">
        <v>57</v>
      </c>
      <c r="Q46" s="72" t="s">
        <v>58</v>
      </c>
      <c r="R46" s="73" t="s">
        <v>59</v>
      </c>
      <c r="S46" s="33" t="s">
        <v>7</v>
      </c>
      <c r="T46" s="34" t="s">
        <v>9</v>
      </c>
      <c r="U46" s="34" t="s">
        <v>55</v>
      </c>
      <c r="V46" s="34" t="s">
        <v>56</v>
      </c>
      <c r="W46" s="34" t="s">
        <v>57</v>
      </c>
      <c r="X46" s="34" t="s">
        <v>58</v>
      </c>
      <c r="Y46" s="32" t="s">
        <v>59</v>
      </c>
      <c r="Z46" s="72" t="s">
        <v>7</v>
      </c>
      <c r="AA46" s="72" t="s">
        <v>9</v>
      </c>
      <c r="AB46" s="72" t="s">
        <v>55</v>
      </c>
      <c r="AC46" s="72" t="s">
        <v>56</v>
      </c>
      <c r="AD46" s="72" t="s">
        <v>57</v>
      </c>
      <c r="AE46" s="72" t="s">
        <v>58</v>
      </c>
      <c r="AF46" s="72" t="s">
        <v>59</v>
      </c>
      <c r="AG46" s="33" t="s">
        <v>60</v>
      </c>
      <c r="AH46" s="32" t="s">
        <v>61</v>
      </c>
    </row>
    <row r="47" spans="1:34" s="100" customFormat="1" x14ac:dyDescent="0.35">
      <c r="A47" s="100" t="s">
        <v>185</v>
      </c>
      <c r="B47" s="123" t="s">
        <v>105</v>
      </c>
      <c r="C47" s="127" t="s">
        <v>136</v>
      </c>
      <c r="D47" s="100">
        <v>3</v>
      </c>
      <c r="E47" s="100">
        <v>3</v>
      </c>
      <c r="F47" s="120"/>
      <c r="G47" s="100" t="s">
        <v>72</v>
      </c>
      <c r="H47" s="120" t="s">
        <v>162</v>
      </c>
      <c r="J47" s="102">
        <v>65</v>
      </c>
      <c r="K47" s="120"/>
      <c r="L47" s="157">
        <v>13.4</v>
      </c>
      <c r="M47" s="155">
        <v>884</v>
      </c>
      <c r="N47" s="155">
        <v>0</v>
      </c>
      <c r="O47" s="155">
        <v>100</v>
      </c>
      <c r="P47" s="155">
        <v>0</v>
      </c>
      <c r="Q47" s="155">
        <v>0</v>
      </c>
      <c r="R47" s="155">
        <v>0</v>
      </c>
      <c r="S47" s="112">
        <f>$J47*L47/1000</f>
        <v>0.871</v>
      </c>
      <c r="T47" s="113">
        <f t="shared" ref="T47" si="32">$J47*M47/100</f>
        <v>574.6</v>
      </c>
      <c r="U47" s="113">
        <f t="shared" ref="U47" si="33">$J47*N47/100</f>
        <v>0</v>
      </c>
      <c r="V47" s="113">
        <f t="shared" ref="V47:V48" si="34">$J47*O47/100</f>
        <v>65</v>
      </c>
      <c r="W47" s="113">
        <f t="shared" ref="W47:W50" si="35">$J47*P47/100</f>
        <v>0</v>
      </c>
      <c r="X47" s="113">
        <f t="shared" ref="X47:X50" si="36">$J47*Q47/100</f>
        <v>0</v>
      </c>
      <c r="Y47" s="114">
        <f t="shared" ref="Y47:Y50" si="37">$J47*R47/100</f>
        <v>0</v>
      </c>
      <c r="Z47" s="143">
        <f t="shared" ref="Z47:AF47" si="38">S47/SUM(S$47:S$50)</f>
        <v>0.69565356292829417</v>
      </c>
      <c r="AA47" s="144">
        <f t="shared" si="38"/>
        <v>0.78561662564943935</v>
      </c>
      <c r="AB47" s="144">
        <f t="shared" si="38"/>
        <v>0</v>
      </c>
      <c r="AC47" s="144">
        <f t="shared" si="38"/>
        <v>0.82005475442514153</v>
      </c>
      <c r="AD47" s="144">
        <f t="shared" si="38"/>
        <v>0</v>
      </c>
      <c r="AE47" s="144">
        <f t="shared" si="38"/>
        <v>0</v>
      </c>
      <c r="AF47" s="109">
        <f t="shared" si="38"/>
        <v>0</v>
      </c>
      <c r="AG47" s="100" t="s">
        <v>207</v>
      </c>
    </row>
    <row r="48" spans="1:34" s="100" customFormat="1" x14ac:dyDescent="0.35">
      <c r="A48" s="100" t="s">
        <v>186</v>
      </c>
      <c r="B48" s="124" t="s">
        <v>105</v>
      </c>
      <c r="C48" s="129" t="s">
        <v>171</v>
      </c>
      <c r="D48" s="100">
        <v>2</v>
      </c>
      <c r="E48" s="100">
        <v>2</v>
      </c>
      <c r="F48" s="121"/>
      <c r="G48" s="100" t="s">
        <v>73</v>
      </c>
      <c r="H48" s="121" t="s">
        <v>161</v>
      </c>
      <c r="J48" s="102">
        <v>23</v>
      </c>
      <c r="K48" s="121"/>
      <c r="L48" s="157">
        <v>12.72</v>
      </c>
      <c r="M48" s="155">
        <v>670</v>
      </c>
      <c r="N48" s="155">
        <v>25</v>
      </c>
      <c r="O48" s="155">
        <v>62</v>
      </c>
      <c r="P48" s="155">
        <v>1.5</v>
      </c>
      <c r="Q48" s="155">
        <v>1.6</v>
      </c>
      <c r="R48" s="155">
        <v>9</v>
      </c>
      <c r="S48" s="115">
        <f t="shared" ref="S48:S49" si="39">$J48*L48/1000</f>
        <v>0.29255999999999999</v>
      </c>
      <c r="T48" s="116">
        <f>$J48*M48/100</f>
        <v>154.1</v>
      </c>
      <c r="U48" s="116">
        <f>$J48*N48/100</f>
        <v>5.75</v>
      </c>
      <c r="V48" s="116">
        <f t="shared" si="34"/>
        <v>14.26</v>
      </c>
      <c r="W48" s="116">
        <f t="shared" si="35"/>
        <v>0.34499999999999997</v>
      </c>
      <c r="X48" s="116">
        <f t="shared" si="36"/>
        <v>0.36800000000000005</v>
      </c>
      <c r="Y48" s="117">
        <f t="shared" si="37"/>
        <v>2.0699999999999998</v>
      </c>
      <c r="Z48" s="145">
        <f t="shared" ref="Z48:AF50" si="40">S48/SUM(S$47:S$50)</f>
        <v>0.23366292350206858</v>
      </c>
      <c r="AA48" s="142">
        <f t="shared" si="40"/>
        <v>0.21069182389937102</v>
      </c>
      <c r="AB48" s="142">
        <f t="shared" si="40"/>
        <v>0.99309153713298792</v>
      </c>
      <c r="AC48" s="142">
        <f t="shared" si="40"/>
        <v>0.17990739689388491</v>
      </c>
      <c r="AD48" s="142">
        <f t="shared" si="40"/>
        <v>1</v>
      </c>
      <c r="AE48" s="142">
        <f t="shared" si="40"/>
        <v>0.647887323943662</v>
      </c>
      <c r="AF48" s="110">
        <f t="shared" si="40"/>
        <v>1</v>
      </c>
      <c r="AG48" s="100" t="s">
        <v>97</v>
      </c>
      <c r="AH48" s="47" t="s">
        <v>187</v>
      </c>
    </row>
    <row r="49" spans="1:34" s="151" customFormat="1" x14ac:dyDescent="0.35">
      <c r="A49" s="151" t="s">
        <v>188</v>
      </c>
      <c r="B49" s="124" t="s">
        <v>105</v>
      </c>
      <c r="C49" s="129" t="s">
        <v>171</v>
      </c>
      <c r="D49" s="151">
        <v>2</v>
      </c>
      <c r="E49" s="151">
        <v>2</v>
      </c>
      <c r="F49" s="121"/>
      <c r="G49" s="151" t="s">
        <v>72</v>
      </c>
      <c r="H49" s="121" t="s">
        <v>162</v>
      </c>
      <c r="J49" s="116">
        <v>10</v>
      </c>
      <c r="K49" s="121"/>
      <c r="L49" s="158">
        <v>8.7200000000000006</v>
      </c>
      <c r="M49" s="75">
        <v>27</v>
      </c>
      <c r="N49" s="75">
        <v>0.4</v>
      </c>
      <c r="O49" s="75">
        <v>0.03</v>
      </c>
      <c r="P49" s="75">
        <v>0</v>
      </c>
      <c r="Q49" s="75">
        <v>2</v>
      </c>
      <c r="R49" s="75">
        <v>0</v>
      </c>
      <c r="S49" s="115">
        <f t="shared" si="39"/>
        <v>8.72E-2</v>
      </c>
      <c r="T49" s="116">
        <f t="shared" ref="T49" si="41">$J49*M49/100</f>
        <v>2.7</v>
      </c>
      <c r="U49" s="116">
        <f t="shared" ref="U49" si="42">$J49*N49/100</f>
        <v>0.04</v>
      </c>
      <c r="V49" s="116">
        <f>$J49*O49/100</f>
        <v>3.0000000000000001E-3</v>
      </c>
      <c r="W49" s="116">
        <f t="shared" ref="W49" si="43">$J49*P49/100</f>
        <v>0</v>
      </c>
      <c r="X49" s="116">
        <f t="shared" ref="X49" si="44">$J49*Q49/100</f>
        <v>0.2</v>
      </c>
      <c r="Y49" s="117">
        <f t="shared" ref="Y49" si="45">$J49*R49/100</f>
        <v>0</v>
      </c>
      <c r="Z49" s="145">
        <f t="shared" si="40"/>
        <v>6.9645224669744266E-2</v>
      </c>
      <c r="AA49" s="142">
        <f t="shared" si="40"/>
        <v>3.6915504511894994E-3</v>
      </c>
      <c r="AB49" s="142">
        <f t="shared" si="40"/>
        <v>6.9084628670120895E-3</v>
      </c>
      <c r="AC49" s="142">
        <f t="shared" si="40"/>
        <v>3.7848680973468072E-5</v>
      </c>
      <c r="AD49" s="142">
        <f t="shared" si="40"/>
        <v>0</v>
      </c>
      <c r="AE49" s="142">
        <f t="shared" si="40"/>
        <v>0.352112676056338</v>
      </c>
      <c r="AF49" s="110">
        <f t="shared" si="40"/>
        <v>0</v>
      </c>
      <c r="AG49" s="151" t="s">
        <v>97</v>
      </c>
      <c r="AH49" s="49" t="s">
        <v>189</v>
      </c>
    </row>
    <row r="50" spans="1:34" s="106" customFormat="1" ht="15" thickBot="1" x14ac:dyDescent="0.4">
      <c r="A50" s="106" t="s">
        <v>192</v>
      </c>
      <c r="B50" s="126" t="s">
        <v>105</v>
      </c>
      <c r="C50" s="130" t="s">
        <v>171</v>
      </c>
      <c r="D50" s="106">
        <v>0</v>
      </c>
      <c r="E50" s="106">
        <v>2</v>
      </c>
      <c r="F50" s="122"/>
      <c r="G50" s="106" t="s">
        <v>73</v>
      </c>
      <c r="H50" s="122" t="s">
        <v>162</v>
      </c>
      <c r="J50" s="107">
        <v>2</v>
      </c>
      <c r="K50" s="122"/>
      <c r="L50" s="159">
        <v>0.65</v>
      </c>
      <c r="M50" s="79">
        <v>0</v>
      </c>
      <c r="N50" s="79">
        <v>0</v>
      </c>
      <c r="O50" s="79">
        <v>0</v>
      </c>
      <c r="P50" s="79">
        <v>0</v>
      </c>
      <c r="Q50" s="79">
        <v>0</v>
      </c>
      <c r="R50" s="79">
        <v>0</v>
      </c>
      <c r="S50" s="118">
        <f>$J50*L50/1000</f>
        <v>1.2999999999999999E-3</v>
      </c>
      <c r="T50" s="107">
        <f t="shared" ref="T50" si="46">$J50*M50/100</f>
        <v>0</v>
      </c>
      <c r="U50" s="107">
        <f t="shared" ref="U50" si="47">$J50*N50/100</f>
        <v>0</v>
      </c>
      <c r="V50" s="107">
        <f>$J50*O50/100</f>
        <v>0</v>
      </c>
      <c r="W50" s="107">
        <f t="shared" si="35"/>
        <v>0</v>
      </c>
      <c r="X50" s="107">
        <f t="shared" si="36"/>
        <v>0</v>
      </c>
      <c r="Y50" s="119">
        <f t="shared" si="37"/>
        <v>0</v>
      </c>
      <c r="Z50" s="146">
        <f t="shared" si="40"/>
        <v>1.0382888998929764E-3</v>
      </c>
      <c r="AA50" s="108">
        <f t="shared" si="40"/>
        <v>0</v>
      </c>
      <c r="AB50" s="108">
        <f t="shared" si="40"/>
        <v>0</v>
      </c>
      <c r="AC50" s="108">
        <f t="shared" si="40"/>
        <v>0</v>
      </c>
      <c r="AD50" s="108">
        <f t="shared" si="40"/>
        <v>0</v>
      </c>
      <c r="AE50" s="108">
        <f t="shared" si="40"/>
        <v>0</v>
      </c>
      <c r="AF50" s="111">
        <f t="shared" si="40"/>
        <v>0</v>
      </c>
      <c r="AG50" s="106" t="s">
        <v>97</v>
      </c>
      <c r="AH50" s="141" t="s">
        <v>194</v>
      </c>
    </row>
    <row r="51" spans="1:34" s="100" customFormat="1" ht="15" thickTop="1" x14ac:dyDescent="0.35">
      <c r="A51" s="53" t="s">
        <v>193</v>
      </c>
    </row>
    <row r="52" spans="1:34" s="100" customFormat="1" x14ac:dyDescent="0.35">
      <c r="S52" s="163" t="s">
        <v>7</v>
      </c>
      <c r="T52" s="164" t="s">
        <v>9</v>
      </c>
      <c r="U52" s="164" t="s">
        <v>55</v>
      </c>
      <c r="V52" s="164" t="s">
        <v>56</v>
      </c>
      <c r="W52" s="164" t="s">
        <v>57</v>
      </c>
      <c r="X52" s="164" t="s">
        <v>58</v>
      </c>
      <c r="Y52" s="164" t="s">
        <v>59</v>
      </c>
    </row>
    <row r="53" spans="1:34" s="100" customFormat="1" x14ac:dyDescent="0.35">
      <c r="A53" s="3"/>
      <c r="S53" s="165">
        <f t="shared" ref="S53:Y53" si="48">SUBTOTAL(9, S47:S50)</f>
        <v>1.25206</v>
      </c>
      <c r="T53" s="166">
        <f t="shared" si="48"/>
        <v>731.40000000000009</v>
      </c>
      <c r="U53" s="166">
        <f t="shared" si="48"/>
        <v>5.79</v>
      </c>
      <c r="V53" s="166">
        <f t="shared" si="48"/>
        <v>79.263000000000005</v>
      </c>
      <c r="W53" s="166">
        <f t="shared" si="48"/>
        <v>0.34499999999999997</v>
      </c>
      <c r="X53" s="166">
        <f t="shared" si="48"/>
        <v>0.56800000000000006</v>
      </c>
      <c r="Y53" s="166">
        <f t="shared" si="48"/>
        <v>2.0699999999999998</v>
      </c>
    </row>
    <row r="54" spans="1:34" s="100" customFormat="1" x14ac:dyDescent="0.35"/>
    <row r="55" spans="1:34" s="100" customFormat="1" ht="15" thickBot="1" x14ac:dyDescent="0.4"/>
    <row r="56" spans="1:34" s="100" customFormat="1" x14ac:dyDescent="0.35">
      <c r="A56" s="135" t="s">
        <v>167</v>
      </c>
      <c r="B56" s="3"/>
      <c r="C56" s="3"/>
      <c r="D56" s="3"/>
      <c r="E56" s="3"/>
      <c r="F56" s="3"/>
      <c r="G56" s="3"/>
      <c r="H56" s="3"/>
      <c r="I56" s="100" t="s">
        <v>169</v>
      </c>
      <c r="J56" s="100" t="s">
        <v>54</v>
      </c>
      <c r="K56" s="3"/>
      <c r="L56" s="236" t="s">
        <v>143</v>
      </c>
      <c r="M56" s="237"/>
      <c r="N56" s="237"/>
      <c r="O56" s="237"/>
      <c r="P56" s="237"/>
      <c r="Q56" s="237"/>
      <c r="R56" s="238"/>
      <c r="S56" s="239" t="s">
        <v>142</v>
      </c>
      <c r="T56" s="240"/>
      <c r="U56" s="240"/>
      <c r="V56" s="240"/>
      <c r="W56" s="240"/>
      <c r="X56" s="240"/>
      <c r="Y56" s="241"/>
      <c r="Z56" s="242" t="s">
        <v>134</v>
      </c>
      <c r="AA56" s="243"/>
      <c r="AB56" s="243"/>
      <c r="AC56" s="243"/>
      <c r="AD56" s="243"/>
      <c r="AE56" s="243"/>
      <c r="AF56" s="244"/>
      <c r="AG56" s="21"/>
      <c r="AH56" s="22"/>
    </row>
    <row r="57" spans="1:34" s="105" customFormat="1" ht="15" thickBot="1" x14ac:dyDescent="0.4">
      <c r="A57" s="104" t="s">
        <v>53</v>
      </c>
      <c r="B57" s="104" t="s">
        <v>102</v>
      </c>
      <c r="C57" s="104" t="s">
        <v>126</v>
      </c>
      <c r="D57" s="104" t="s">
        <v>69</v>
      </c>
      <c r="E57" s="131" t="s">
        <v>71</v>
      </c>
      <c r="F57" s="104" t="s">
        <v>129</v>
      </c>
      <c r="G57" s="131" t="s">
        <v>174</v>
      </c>
      <c r="H57" s="104" t="s">
        <v>65</v>
      </c>
      <c r="I57" s="104" t="s">
        <v>144</v>
      </c>
      <c r="J57" s="104" t="s">
        <v>144</v>
      </c>
      <c r="K57" s="104" t="s">
        <v>150</v>
      </c>
      <c r="L57" s="71" t="s">
        <v>7</v>
      </c>
      <c r="M57" s="72" t="s">
        <v>9</v>
      </c>
      <c r="N57" s="72" t="s">
        <v>55</v>
      </c>
      <c r="O57" s="72" t="s">
        <v>56</v>
      </c>
      <c r="P57" s="72" t="s">
        <v>57</v>
      </c>
      <c r="Q57" s="72" t="s">
        <v>58</v>
      </c>
      <c r="R57" s="73" t="s">
        <v>59</v>
      </c>
      <c r="S57" s="33" t="s">
        <v>7</v>
      </c>
      <c r="T57" s="34" t="s">
        <v>9</v>
      </c>
      <c r="U57" s="34" t="s">
        <v>55</v>
      </c>
      <c r="V57" s="34" t="s">
        <v>56</v>
      </c>
      <c r="W57" s="34" t="s">
        <v>57</v>
      </c>
      <c r="X57" s="34" t="s">
        <v>58</v>
      </c>
      <c r="Y57" s="32" t="s">
        <v>59</v>
      </c>
      <c r="Z57" s="72" t="s">
        <v>7</v>
      </c>
      <c r="AA57" s="72" t="s">
        <v>9</v>
      </c>
      <c r="AB57" s="72" t="s">
        <v>55</v>
      </c>
      <c r="AC57" s="72" t="s">
        <v>56</v>
      </c>
      <c r="AD57" s="72" t="s">
        <v>57</v>
      </c>
      <c r="AE57" s="72" t="s">
        <v>58</v>
      </c>
      <c r="AF57" s="72" t="s">
        <v>59</v>
      </c>
      <c r="AG57" s="33" t="s">
        <v>60</v>
      </c>
      <c r="AH57" s="32" t="s">
        <v>61</v>
      </c>
    </row>
    <row r="58" spans="1:34" s="100" customFormat="1" x14ac:dyDescent="0.35">
      <c r="A58" s="100" t="s">
        <v>173</v>
      </c>
      <c r="B58" s="152" t="s">
        <v>103</v>
      </c>
      <c r="C58" s="127" t="s">
        <v>136</v>
      </c>
      <c r="D58" s="100">
        <v>3</v>
      </c>
      <c r="E58" s="100">
        <v>2</v>
      </c>
      <c r="F58" s="120"/>
      <c r="G58" s="100" t="s">
        <v>72</v>
      </c>
      <c r="H58" s="120" t="s">
        <v>162</v>
      </c>
      <c r="I58" s="100">
        <v>250</v>
      </c>
      <c r="J58" s="102">
        <f>I58/5</f>
        <v>50</v>
      </c>
      <c r="K58" s="120"/>
      <c r="L58" s="154">
        <v>4</v>
      </c>
      <c r="M58" s="155">
        <v>25</v>
      </c>
      <c r="N58" s="155">
        <v>1.9</v>
      </c>
      <c r="O58" s="155">
        <v>0.3</v>
      </c>
      <c r="P58" s="155">
        <v>1</v>
      </c>
      <c r="Q58" s="155">
        <v>1.9</v>
      </c>
      <c r="R58" s="155">
        <v>2</v>
      </c>
      <c r="S58" s="112">
        <f>$J58*L58/1000</f>
        <v>0.2</v>
      </c>
      <c r="T58" s="113">
        <f t="shared" ref="T58" si="49">$J58*M58/100</f>
        <v>12.5</v>
      </c>
      <c r="U58" s="113">
        <f t="shared" ref="U58" si="50">$J58*N58/100</f>
        <v>0.95</v>
      </c>
      <c r="V58" s="113">
        <f t="shared" ref="V58:V61" si="51">$J58*O58/100</f>
        <v>0.15</v>
      </c>
      <c r="W58" s="113">
        <f t="shared" ref="W58:W61" si="52">$J58*P58/100</f>
        <v>0.5</v>
      </c>
      <c r="X58" s="113">
        <f t="shared" ref="X58:X61" si="53">$J58*Q58/100</f>
        <v>0.95</v>
      </c>
      <c r="Y58" s="114">
        <f t="shared" ref="Y58:Y61" si="54">$J58*R58/100</f>
        <v>1</v>
      </c>
      <c r="Z58" s="103">
        <f>S58/$S$64</f>
        <v>0.19888267711994018</v>
      </c>
      <c r="AA58" s="103">
        <f>T58/$T$64</f>
        <v>4.8464640198511155E-2</v>
      </c>
      <c r="AB58" s="103">
        <f>U58/$U$64</f>
        <v>0.20268828675058675</v>
      </c>
      <c r="AC58" s="103">
        <f>V58/$V$64</f>
        <v>6.2011914555849985E-3</v>
      </c>
      <c r="AD58" s="103">
        <f>W58/$W$64</f>
        <v>0.18843037497644621</v>
      </c>
      <c r="AE58" s="103">
        <f>X58/$X$64</f>
        <v>0.33096432552954297</v>
      </c>
      <c r="AF58" s="109">
        <f>Y58/$Y$64</f>
        <v>0.28401022436807727</v>
      </c>
    </row>
    <row r="59" spans="1:34" s="100" customFormat="1" x14ac:dyDescent="0.35">
      <c r="A59" s="100" t="s">
        <v>172</v>
      </c>
      <c r="B59" s="125" t="s">
        <v>103</v>
      </c>
      <c r="C59" s="128" t="s">
        <v>136</v>
      </c>
      <c r="D59" s="100">
        <v>3</v>
      </c>
      <c r="E59" s="100">
        <v>1</v>
      </c>
      <c r="F59" s="121"/>
      <c r="G59" s="100" t="s">
        <v>72</v>
      </c>
      <c r="H59" s="121" t="s">
        <v>162</v>
      </c>
      <c r="I59" s="100">
        <v>250</v>
      </c>
      <c r="J59" s="102">
        <f>I59/5</f>
        <v>50</v>
      </c>
      <c r="K59" s="121"/>
      <c r="L59" s="154">
        <v>5</v>
      </c>
      <c r="M59" s="155">
        <v>34</v>
      </c>
      <c r="N59" s="155">
        <v>2.8</v>
      </c>
      <c r="O59" s="155">
        <v>0.4</v>
      </c>
      <c r="P59" s="155">
        <v>2.2999999999999998</v>
      </c>
      <c r="Q59" s="155">
        <v>1.7</v>
      </c>
      <c r="R59" s="155">
        <v>2.6</v>
      </c>
      <c r="S59" s="115">
        <f t="shared" ref="S59:S61" si="55">$J59*L59/1000</f>
        <v>0.25</v>
      </c>
      <c r="T59" s="116">
        <f>$J59*M59/100</f>
        <v>17</v>
      </c>
      <c r="U59" s="116">
        <f>$J59*N59/100</f>
        <v>1.4</v>
      </c>
      <c r="V59" s="116">
        <f t="shared" si="51"/>
        <v>0.2</v>
      </c>
      <c r="W59" s="116">
        <f t="shared" si="52"/>
        <v>1.1499999999999999</v>
      </c>
      <c r="X59" s="116">
        <f t="shared" si="53"/>
        <v>0.85</v>
      </c>
      <c r="Y59" s="117">
        <f t="shared" si="54"/>
        <v>1.3</v>
      </c>
      <c r="Z59" s="103">
        <f>S59/$S$64</f>
        <v>0.24860334639992518</v>
      </c>
      <c r="AA59" s="103">
        <f t="shared" ref="AA59:AA61" si="56">T59/$T$64</f>
        <v>6.5911910669975163E-2</v>
      </c>
      <c r="AB59" s="103">
        <f t="shared" ref="AB59:AB61" si="57">U59/$U$64</f>
        <v>0.29869852784296996</v>
      </c>
      <c r="AC59" s="103">
        <f t="shared" ref="AC59:AC61" si="58">V59/$V$64</f>
        <v>8.2682552741133314E-3</v>
      </c>
      <c r="AD59" s="103">
        <f>W59/$W$64</f>
        <v>0.43338986244582628</v>
      </c>
      <c r="AE59" s="103">
        <f>X59/$X$64</f>
        <v>0.29612597547380159</v>
      </c>
      <c r="AF59" s="110">
        <f>Y59/$Y$64</f>
        <v>0.36921329167850042</v>
      </c>
    </row>
    <row r="60" spans="1:34" s="100" customFormat="1" x14ac:dyDescent="0.35">
      <c r="A60" s="100" t="s">
        <v>208</v>
      </c>
      <c r="B60" s="125" t="s">
        <v>103</v>
      </c>
      <c r="C60" s="129" t="s">
        <v>171</v>
      </c>
      <c r="D60" s="100">
        <v>2</v>
      </c>
      <c r="E60" s="100">
        <v>2</v>
      </c>
      <c r="F60" s="121"/>
      <c r="G60" s="100" t="s">
        <v>72</v>
      </c>
      <c r="H60" s="121" t="s">
        <v>162</v>
      </c>
      <c r="I60" s="100">
        <v>150</v>
      </c>
      <c r="J60" s="102">
        <f>I60/5</f>
        <v>30</v>
      </c>
      <c r="K60" s="121"/>
      <c r="L60" s="154">
        <v>6</v>
      </c>
      <c r="M60" s="155">
        <v>30</v>
      </c>
      <c r="N60" s="155">
        <v>2</v>
      </c>
      <c r="O60" s="155">
        <v>0.2</v>
      </c>
      <c r="P60" s="155">
        <v>3</v>
      </c>
      <c r="Q60" s="155">
        <v>3</v>
      </c>
      <c r="R60" s="155">
        <v>2</v>
      </c>
      <c r="S60" s="115">
        <f t="shared" si="55"/>
        <v>0.18</v>
      </c>
      <c r="T60" s="116">
        <f t="shared" ref="T60:T61" si="59">$J60*M60/100</f>
        <v>9</v>
      </c>
      <c r="U60" s="116">
        <f t="shared" ref="U60:U61" si="60">$J60*N60/100</f>
        <v>0.6</v>
      </c>
      <c r="V60" s="116">
        <f t="shared" si="51"/>
        <v>0.06</v>
      </c>
      <c r="W60" s="116">
        <f t="shared" si="52"/>
        <v>0.9</v>
      </c>
      <c r="X60" s="116">
        <f t="shared" si="53"/>
        <v>0.9</v>
      </c>
      <c r="Y60" s="117">
        <f t="shared" si="54"/>
        <v>0.6</v>
      </c>
      <c r="Z60" s="103">
        <f>S60/$S$64</f>
        <v>0.17899440940794614</v>
      </c>
      <c r="AA60" s="103">
        <f t="shared" si="56"/>
        <v>3.4894540942928029E-2</v>
      </c>
      <c r="AB60" s="103">
        <f t="shared" si="57"/>
        <v>0.12801365478984425</v>
      </c>
      <c r="AC60" s="103">
        <f t="shared" si="58"/>
        <v>2.4804765822339994E-3</v>
      </c>
      <c r="AD60" s="103">
        <f t="shared" ref="AD60:AD61" si="61">W60/$W$64</f>
        <v>0.33917467495760323</v>
      </c>
      <c r="AE60" s="103">
        <f t="shared" ref="AE60:AE61" si="62">X60/$X$64</f>
        <v>0.31354515050167231</v>
      </c>
      <c r="AF60" s="110">
        <f t="shared" ref="AF60:AF61" si="63">Y60/$Y$64</f>
        <v>0.17040613462084636</v>
      </c>
    </row>
    <row r="61" spans="1:34" s="106" customFormat="1" ht="15" thickBot="1" x14ac:dyDescent="0.4">
      <c r="A61" s="106" t="s">
        <v>168</v>
      </c>
      <c r="B61" s="126" t="s">
        <v>105</v>
      </c>
      <c r="C61" s="93" t="s">
        <v>136</v>
      </c>
      <c r="D61" s="106">
        <v>2</v>
      </c>
      <c r="E61" s="106">
        <v>3</v>
      </c>
      <c r="F61" s="122"/>
      <c r="G61" s="106" t="s">
        <v>195</v>
      </c>
      <c r="H61" s="122" t="s">
        <v>161</v>
      </c>
      <c r="I61" s="106">
        <v>150</v>
      </c>
      <c r="J61" s="107">
        <f>I61/5</f>
        <v>30</v>
      </c>
      <c r="K61" s="122" t="s">
        <v>170</v>
      </c>
      <c r="L61" s="156">
        <f>S53*10</f>
        <v>12.5206</v>
      </c>
      <c r="M61" s="160">
        <f t="shared" ref="M61:R61" si="64">T53</f>
        <v>731.40000000000009</v>
      </c>
      <c r="N61" s="160">
        <f t="shared" si="64"/>
        <v>5.79</v>
      </c>
      <c r="O61" s="160">
        <f t="shared" si="64"/>
        <v>79.263000000000005</v>
      </c>
      <c r="P61" s="160">
        <f t="shared" si="64"/>
        <v>0.34499999999999997</v>
      </c>
      <c r="Q61" s="160">
        <f t="shared" si="64"/>
        <v>0.56800000000000006</v>
      </c>
      <c r="R61" s="160">
        <f t="shared" si="64"/>
        <v>2.0699999999999998</v>
      </c>
      <c r="S61" s="118">
        <f t="shared" si="55"/>
        <v>0.37561800000000001</v>
      </c>
      <c r="T61" s="107">
        <f t="shared" si="59"/>
        <v>219.42000000000004</v>
      </c>
      <c r="U61" s="107">
        <f t="shared" si="60"/>
        <v>1.7369999999999999</v>
      </c>
      <c r="V61" s="107">
        <f t="shared" si="51"/>
        <v>23.778900000000004</v>
      </c>
      <c r="W61" s="107">
        <f t="shared" si="52"/>
        <v>0.10349999999999999</v>
      </c>
      <c r="X61" s="107">
        <f t="shared" si="53"/>
        <v>0.17040000000000002</v>
      </c>
      <c r="Y61" s="119">
        <f t="shared" si="54"/>
        <v>0.621</v>
      </c>
      <c r="Z61" s="146">
        <f>S61/$S$64</f>
        <v>0.37351956707218842</v>
      </c>
      <c r="AA61" s="108">
        <f t="shared" si="56"/>
        <v>0.85072890818858549</v>
      </c>
      <c r="AB61" s="108">
        <f t="shared" si="57"/>
        <v>0.37059953061659912</v>
      </c>
      <c r="AC61" s="108">
        <f t="shared" si="58"/>
        <v>0.98305007668806765</v>
      </c>
      <c r="AD61" s="108">
        <f t="shared" si="61"/>
        <v>3.9005087620124362E-2</v>
      </c>
      <c r="AE61" s="108">
        <f t="shared" si="62"/>
        <v>5.9364548494983294E-2</v>
      </c>
      <c r="AF61" s="111">
        <f t="shared" si="63"/>
        <v>0.17637034933257598</v>
      </c>
      <c r="AG61" s="106" t="s">
        <v>196</v>
      </c>
    </row>
    <row r="62" spans="1:34" s="100" customFormat="1" ht="15" thickTop="1" x14ac:dyDescent="0.35">
      <c r="A62" s="53"/>
    </row>
    <row r="63" spans="1:34" s="100" customFormat="1" x14ac:dyDescent="0.35">
      <c r="S63" s="163" t="s">
        <v>7</v>
      </c>
      <c r="T63" s="164" t="s">
        <v>9</v>
      </c>
      <c r="U63" s="164" t="s">
        <v>55</v>
      </c>
      <c r="V63" s="164" t="s">
        <v>56</v>
      </c>
      <c r="W63" s="164" t="s">
        <v>57</v>
      </c>
      <c r="X63" s="164" t="s">
        <v>58</v>
      </c>
      <c r="Y63" s="164" t="s">
        <v>59</v>
      </c>
    </row>
    <row r="64" spans="1:34" s="100" customFormat="1" x14ac:dyDescent="0.35">
      <c r="A64" s="3"/>
      <c r="S64" s="165">
        <f t="shared" ref="S64:Y64" si="65">SUBTOTAL(9, S58:S61)</f>
        <v>1.0056180000000001</v>
      </c>
      <c r="T64" s="166">
        <f t="shared" si="65"/>
        <v>257.92000000000007</v>
      </c>
      <c r="U64" s="166">
        <f t="shared" si="65"/>
        <v>4.6869999999999994</v>
      </c>
      <c r="V64" s="166">
        <f t="shared" si="65"/>
        <v>24.188900000000004</v>
      </c>
      <c r="W64" s="166">
        <f t="shared" si="65"/>
        <v>2.6534999999999997</v>
      </c>
      <c r="X64" s="166">
        <f t="shared" si="65"/>
        <v>2.8703999999999996</v>
      </c>
      <c r="Y64" s="166">
        <f t="shared" si="65"/>
        <v>3.5209999999999999</v>
      </c>
    </row>
    <row r="66" spans="1:34" ht="15" thickBot="1" x14ac:dyDescent="0.4"/>
    <row r="67" spans="1:34" s="100" customFormat="1" x14ac:dyDescent="0.35">
      <c r="A67" s="135" t="s">
        <v>198</v>
      </c>
      <c r="B67" s="3"/>
      <c r="C67" s="3"/>
      <c r="D67" s="3"/>
      <c r="E67" s="3"/>
      <c r="F67" s="3"/>
      <c r="G67" s="3"/>
      <c r="H67" s="3"/>
      <c r="I67" s="100" t="s">
        <v>202</v>
      </c>
      <c r="J67" s="100" t="s">
        <v>54</v>
      </c>
      <c r="K67" s="3"/>
      <c r="L67" s="236" t="s">
        <v>143</v>
      </c>
      <c r="M67" s="237"/>
      <c r="N67" s="237"/>
      <c r="O67" s="237"/>
      <c r="P67" s="237"/>
      <c r="Q67" s="237"/>
      <c r="R67" s="238"/>
      <c r="S67" s="239" t="s">
        <v>142</v>
      </c>
      <c r="T67" s="240"/>
      <c r="U67" s="240"/>
      <c r="V67" s="240"/>
      <c r="W67" s="240"/>
      <c r="X67" s="240"/>
      <c r="Y67" s="241"/>
      <c r="Z67" s="242" t="s">
        <v>134</v>
      </c>
      <c r="AA67" s="243"/>
      <c r="AB67" s="243"/>
      <c r="AC67" s="243"/>
      <c r="AD67" s="243"/>
      <c r="AE67" s="243"/>
      <c r="AF67" s="244"/>
      <c r="AG67" s="21"/>
      <c r="AH67" s="22"/>
    </row>
    <row r="68" spans="1:34" s="105" customFormat="1" ht="15" thickBot="1" x14ac:dyDescent="0.4">
      <c r="A68" s="104" t="s">
        <v>53</v>
      </c>
      <c r="B68" s="104" t="s">
        <v>102</v>
      </c>
      <c r="C68" s="104" t="s">
        <v>126</v>
      </c>
      <c r="D68" s="104" t="s">
        <v>69</v>
      </c>
      <c r="E68" s="131" t="s">
        <v>71</v>
      </c>
      <c r="F68" s="104" t="s">
        <v>129</v>
      </c>
      <c r="G68" s="131" t="s">
        <v>174</v>
      </c>
      <c r="H68" s="104" t="s">
        <v>65</v>
      </c>
      <c r="I68" s="104" t="s">
        <v>144</v>
      </c>
      <c r="J68" s="104" t="s">
        <v>144</v>
      </c>
      <c r="K68" s="104" t="s">
        <v>150</v>
      </c>
      <c r="L68" s="71" t="s">
        <v>7</v>
      </c>
      <c r="M68" s="72" t="s">
        <v>9</v>
      </c>
      <c r="N68" s="72" t="s">
        <v>55</v>
      </c>
      <c r="O68" s="72" t="s">
        <v>56</v>
      </c>
      <c r="P68" s="72" t="s">
        <v>57</v>
      </c>
      <c r="Q68" s="72" t="s">
        <v>58</v>
      </c>
      <c r="R68" s="73" t="s">
        <v>59</v>
      </c>
      <c r="S68" s="33" t="s">
        <v>7</v>
      </c>
      <c r="T68" s="34" t="s">
        <v>9</v>
      </c>
      <c r="U68" s="34" t="s">
        <v>55</v>
      </c>
      <c r="V68" s="34" t="s">
        <v>56</v>
      </c>
      <c r="W68" s="34" t="s">
        <v>57</v>
      </c>
      <c r="X68" s="34" t="s">
        <v>58</v>
      </c>
      <c r="Y68" s="32" t="s">
        <v>59</v>
      </c>
      <c r="Z68" s="72" t="s">
        <v>7</v>
      </c>
      <c r="AA68" s="72" t="s">
        <v>9</v>
      </c>
      <c r="AB68" s="72" t="s">
        <v>55</v>
      </c>
      <c r="AC68" s="72" t="s">
        <v>56</v>
      </c>
      <c r="AD68" s="72" t="s">
        <v>57</v>
      </c>
      <c r="AE68" s="72" t="s">
        <v>58</v>
      </c>
      <c r="AF68" s="72" t="s">
        <v>59</v>
      </c>
      <c r="AG68" s="33" t="s">
        <v>60</v>
      </c>
      <c r="AH68" s="32" t="s">
        <v>61</v>
      </c>
    </row>
    <row r="69" spans="1:34" s="100" customFormat="1" x14ac:dyDescent="0.35">
      <c r="A69" s="100" t="s">
        <v>199</v>
      </c>
      <c r="B69" s="152" t="s">
        <v>103</v>
      </c>
      <c r="C69" s="162" t="s">
        <v>204</v>
      </c>
      <c r="D69" s="100">
        <v>1</v>
      </c>
      <c r="E69" s="100">
        <v>2</v>
      </c>
      <c r="F69" s="120"/>
      <c r="G69" s="100" t="s">
        <v>73</v>
      </c>
      <c r="H69" s="120" t="s">
        <v>162</v>
      </c>
      <c r="I69" s="147">
        <v>500</v>
      </c>
      <c r="J69" s="169">
        <f>I69/5</f>
        <v>100</v>
      </c>
      <c r="K69" s="120"/>
      <c r="L69" s="154">
        <v>5.4</v>
      </c>
      <c r="M69" s="155">
        <v>354</v>
      </c>
      <c r="N69" s="155">
        <v>14.1</v>
      </c>
      <c r="O69" s="155">
        <v>6</v>
      </c>
      <c r="P69" s="155">
        <v>52.3</v>
      </c>
      <c r="Q69" s="155">
        <v>4.9000000000000004</v>
      </c>
      <c r="R69" s="155">
        <v>7</v>
      </c>
      <c r="S69" s="112">
        <f>$J69*L69/1000</f>
        <v>0.54</v>
      </c>
      <c r="T69" s="113">
        <f t="shared" ref="T69" si="66">$J69*M69/100</f>
        <v>354</v>
      </c>
      <c r="U69" s="113">
        <f t="shared" ref="U69" si="67">$J69*N69/100</f>
        <v>14.1</v>
      </c>
      <c r="V69" s="113">
        <f t="shared" ref="V69:V74" si="68">$J69*O69/100</f>
        <v>6</v>
      </c>
      <c r="W69" s="113">
        <f t="shared" ref="W69:W74" si="69">$J69*P69/100</f>
        <v>52.3</v>
      </c>
      <c r="X69" s="113">
        <f t="shared" ref="X69:X74" si="70">$J69*Q69/100</f>
        <v>4.9000000000000004</v>
      </c>
      <c r="Y69" s="114">
        <f t="shared" ref="Y69:Y74" si="71">$J69*R69/100</f>
        <v>7</v>
      </c>
      <c r="Z69" s="103">
        <f>S69/$S$77</f>
        <v>0.30281279440132791</v>
      </c>
      <c r="AA69" s="103">
        <f>T69/$T$77</f>
        <v>0.53600629883108231</v>
      </c>
      <c r="AB69" s="103">
        <f>U69/$U$77</f>
        <v>0.58848080133555924</v>
      </c>
      <c r="AC69" s="103">
        <f>V69/$V$77</f>
        <v>0.17595307917888561</v>
      </c>
      <c r="AD69" s="103">
        <f>W69/$W$77</f>
        <v>0.98940597805524022</v>
      </c>
      <c r="AE69" s="103">
        <f>X69/$X$77</f>
        <v>0.61219390304847587</v>
      </c>
      <c r="AF69" s="109">
        <f>Y69/$Y$77</f>
        <v>0.76419213973799127</v>
      </c>
      <c r="AG69" s="100" t="s">
        <v>34</v>
      </c>
      <c r="AH69" s="47" t="s">
        <v>203</v>
      </c>
    </row>
    <row r="70" spans="1:34" s="100" customFormat="1" x14ac:dyDescent="0.35">
      <c r="A70" s="53" t="s">
        <v>200</v>
      </c>
      <c r="B70" s="124" t="s">
        <v>105</v>
      </c>
      <c r="C70" s="128" t="s">
        <v>136</v>
      </c>
      <c r="D70" s="100">
        <v>3</v>
      </c>
      <c r="E70" s="100">
        <v>3</v>
      </c>
      <c r="F70" s="121"/>
      <c r="G70" s="100" t="s">
        <v>73</v>
      </c>
      <c r="H70" s="121" t="s">
        <v>162</v>
      </c>
      <c r="I70" s="147">
        <v>500</v>
      </c>
      <c r="J70" s="169">
        <f t="shared" ref="J70:J72" si="72">I70/5</f>
        <v>100</v>
      </c>
      <c r="K70" s="121"/>
      <c r="L70" s="154">
        <v>3.4</v>
      </c>
      <c r="M70" s="155">
        <v>17</v>
      </c>
      <c r="N70" s="155">
        <v>1.3</v>
      </c>
      <c r="O70" s="155">
        <v>0.3</v>
      </c>
      <c r="P70" s="155">
        <v>0.1</v>
      </c>
      <c r="Q70" s="155">
        <v>2</v>
      </c>
      <c r="R70" s="155">
        <v>1</v>
      </c>
      <c r="S70" s="115">
        <f t="shared" ref="S70" si="73">$J70*L70/1000</f>
        <v>0.34</v>
      </c>
      <c r="T70" s="116">
        <f t="shared" ref="T70:U72" si="74">$J70*M70/100</f>
        <v>17</v>
      </c>
      <c r="U70" s="116">
        <f t="shared" si="74"/>
        <v>1.3</v>
      </c>
      <c r="V70" s="116">
        <f t="shared" si="68"/>
        <v>0.3</v>
      </c>
      <c r="W70" s="116">
        <f t="shared" si="69"/>
        <v>0.1</v>
      </c>
      <c r="X70" s="116">
        <f t="shared" si="70"/>
        <v>2</v>
      </c>
      <c r="Y70" s="117">
        <f t="shared" si="71"/>
        <v>1</v>
      </c>
      <c r="Z70" s="103">
        <f t="shared" ref="Z70:Z74" si="75">S70/$S$77</f>
        <v>0.19065990758602128</v>
      </c>
      <c r="AA70" s="103">
        <f t="shared" ref="AA70:AA74" si="76">T70/$T$77</f>
        <v>2.5740415480588696E-2</v>
      </c>
      <c r="AB70" s="103">
        <f t="shared" ref="AB70:AB74" si="77">U70/$U$77</f>
        <v>5.4257095158597661E-2</v>
      </c>
      <c r="AC70" s="103">
        <f t="shared" ref="AC70:AC74" si="78">V70/$V$77</f>
        <v>8.7976539589442806E-3</v>
      </c>
      <c r="AD70" s="103">
        <f t="shared" ref="AD70:AD74" si="79">W70/$W$77</f>
        <v>1.8917896329928112E-3</v>
      </c>
      <c r="AE70" s="103">
        <f t="shared" ref="AE70:AE74" si="80">X70/$X$77</f>
        <v>0.24987506246876562</v>
      </c>
      <c r="AF70" s="110">
        <f>Y70/$Y$77</f>
        <v>0.1091703056768559</v>
      </c>
      <c r="AG70" s="100" t="s">
        <v>97</v>
      </c>
      <c r="AH70" s="47" t="s">
        <v>205</v>
      </c>
    </row>
    <row r="71" spans="1:34" s="100" customFormat="1" x14ac:dyDescent="0.35">
      <c r="A71" s="100" t="s">
        <v>185</v>
      </c>
      <c r="B71" s="124" t="s">
        <v>105</v>
      </c>
      <c r="C71" s="128" t="s">
        <v>136</v>
      </c>
      <c r="D71" s="100">
        <v>3</v>
      </c>
      <c r="E71" s="100">
        <v>3</v>
      </c>
      <c r="F71" s="121"/>
      <c r="G71" s="100" t="s">
        <v>72</v>
      </c>
      <c r="H71" s="121" t="s">
        <v>162</v>
      </c>
      <c r="I71" s="147">
        <v>80</v>
      </c>
      <c r="J71" s="169">
        <f t="shared" si="72"/>
        <v>16</v>
      </c>
      <c r="K71" s="121"/>
      <c r="L71" s="154">
        <v>13.4</v>
      </c>
      <c r="M71" s="155">
        <v>884</v>
      </c>
      <c r="N71" s="155">
        <v>0</v>
      </c>
      <c r="O71" s="155">
        <v>100</v>
      </c>
      <c r="P71" s="155">
        <v>0</v>
      </c>
      <c r="Q71" s="155">
        <v>0</v>
      </c>
      <c r="R71" s="155">
        <v>0</v>
      </c>
      <c r="S71" s="115">
        <f t="shared" ref="S71:S74" si="81">$J71*L71/1000</f>
        <v>0.21440000000000001</v>
      </c>
      <c r="T71" s="116">
        <f t="shared" si="74"/>
        <v>141.44</v>
      </c>
      <c r="U71" s="116">
        <f t="shared" si="74"/>
        <v>0</v>
      </c>
      <c r="V71" s="116">
        <f t="shared" si="68"/>
        <v>16</v>
      </c>
      <c r="W71" s="116">
        <f t="shared" si="69"/>
        <v>0</v>
      </c>
      <c r="X71" s="116">
        <f t="shared" si="70"/>
        <v>0</v>
      </c>
      <c r="Y71" s="117">
        <f t="shared" si="71"/>
        <v>0</v>
      </c>
      <c r="Z71" s="103">
        <f t="shared" si="75"/>
        <v>0.12022789466600871</v>
      </c>
      <c r="AA71" s="103">
        <f t="shared" si="76"/>
        <v>0.21416025679849796</v>
      </c>
      <c r="AB71" s="103">
        <f t="shared" si="77"/>
        <v>0</v>
      </c>
      <c r="AC71" s="103">
        <f t="shared" si="78"/>
        <v>0.46920821114369499</v>
      </c>
      <c r="AD71" s="103">
        <f t="shared" si="79"/>
        <v>0</v>
      </c>
      <c r="AE71" s="103">
        <f t="shared" si="80"/>
        <v>0</v>
      </c>
      <c r="AF71" s="110">
        <f t="shared" ref="AF71:AF74" si="82">Y71/$Y$77</f>
        <v>0</v>
      </c>
      <c r="AG71" s="100" t="s">
        <v>207</v>
      </c>
    </row>
    <row r="72" spans="1:34" s="100" customFormat="1" x14ac:dyDescent="0.35">
      <c r="A72" s="53" t="s">
        <v>186</v>
      </c>
      <c r="B72" s="124" t="s">
        <v>105</v>
      </c>
      <c r="C72" s="129" t="s">
        <v>171</v>
      </c>
      <c r="D72" s="100">
        <v>1</v>
      </c>
      <c r="E72" s="100">
        <v>2</v>
      </c>
      <c r="F72" s="121"/>
      <c r="G72" s="100" t="s">
        <v>73</v>
      </c>
      <c r="H72" s="121" t="s">
        <v>161</v>
      </c>
      <c r="I72" s="147">
        <v>20</v>
      </c>
      <c r="J72" s="169">
        <f t="shared" si="72"/>
        <v>4</v>
      </c>
      <c r="K72" s="121"/>
      <c r="L72" s="154">
        <v>12.72</v>
      </c>
      <c r="M72" s="155">
        <v>670</v>
      </c>
      <c r="N72" s="155">
        <v>25</v>
      </c>
      <c r="O72" s="155">
        <v>62</v>
      </c>
      <c r="P72" s="155">
        <v>1.5</v>
      </c>
      <c r="Q72" s="155">
        <v>1.6</v>
      </c>
      <c r="R72" s="155">
        <v>9</v>
      </c>
      <c r="S72" s="115">
        <f t="shared" ref="S72" si="83">$J72*L72/1000</f>
        <v>5.0880000000000002E-2</v>
      </c>
      <c r="T72" s="116">
        <f t="shared" si="74"/>
        <v>26.8</v>
      </c>
      <c r="U72" s="116">
        <f t="shared" si="74"/>
        <v>1</v>
      </c>
      <c r="V72" s="116">
        <f t="shared" ref="V72" si="84">$J72*O72/100</f>
        <v>2.48</v>
      </c>
      <c r="W72" s="116">
        <f t="shared" ref="W72" si="85">$J72*P72/100</f>
        <v>0.06</v>
      </c>
      <c r="X72" s="116">
        <f t="shared" ref="X72" si="86">$J72*Q72/100</f>
        <v>6.4000000000000001E-2</v>
      </c>
      <c r="Y72" s="117">
        <f t="shared" ref="Y72" si="87">$J72*R72/100</f>
        <v>0.36</v>
      </c>
      <c r="Z72" s="103">
        <f t="shared" si="75"/>
        <v>2.8531694405814007E-2</v>
      </c>
      <c r="AA72" s="103">
        <f t="shared" si="76"/>
        <v>4.0579007934104537E-2</v>
      </c>
      <c r="AB72" s="103">
        <f t="shared" si="77"/>
        <v>4.1736227045075125E-2</v>
      </c>
      <c r="AC72" s="103">
        <f t="shared" si="78"/>
        <v>7.2727272727272724E-2</v>
      </c>
      <c r="AD72" s="103">
        <f t="shared" si="79"/>
        <v>1.1350737797956867E-3</v>
      </c>
      <c r="AE72" s="103">
        <f t="shared" si="80"/>
        <v>7.9960019990005012E-3</v>
      </c>
      <c r="AF72" s="110">
        <f t="shared" si="82"/>
        <v>3.9301310043668117E-2</v>
      </c>
      <c r="AG72" s="100" t="s">
        <v>97</v>
      </c>
      <c r="AH72" s="47" t="s">
        <v>187</v>
      </c>
    </row>
    <row r="73" spans="1:34" s="100" customFormat="1" x14ac:dyDescent="0.35">
      <c r="A73" s="100" t="s">
        <v>173</v>
      </c>
      <c r="B73" s="125" t="s">
        <v>103</v>
      </c>
      <c r="C73" s="128" t="s">
        <v>136</v>
      </c>
      <c r="D73" s="100">
        <v>3</v>
      </c>
      <c r="E73" s="100">
        <v>1</v>
      </c>
      <c r="F73" s="121"/>
      <c r="G73" s="53" t="s">
        <v>72</v>
      </c>
      <c r="H73" s="121" t="s">
        <v>162</v>
      </c>
      <c r="I73" s="147">
        <v>200</v>
      </c>
      <c r="J73" s="169">
        <f>I73/5</f>
        <v>40</v>
      </c>
      <c r="K73" s="121"/>
      <c r="L73" s="154">
        <v>4</v>
      </c>
      <c r="M73" s="155">
        <v>25</v>
      </c>
      <c r="N73" s="155">
        <v>1.9</v>
      </c>
      <c r="O73" s="155">
        <v>0.3</v>
      </c>
      <c r="P73" s="155">
        <v>1</v>
      </c>
      <c r="Q73" s="155">
        <v>1.9</v>
      </c>
      <c r="R73" s="155">
        <v>2</v>
      </c>
      <c r="S73" s="115">
        <f t="shared" si="81"/>
        <v>0.16</v>
      </c>
      <c r="T73" s="116">
        <f t="shared" ref="T73:T74" si="88">$J73*M73/100</f>
        <v>10</v>
      </c>
      <c r="U73" s="116">
        <f t="shared" ref="U73:U74" si="89">$J73*N73/100</f>
        <v>0.76</v>
      </c>
      <c r="V73" s="116">
        <f t="shared" si="68"/>
        <v>0.12</v>
      </c>
      <c r="W73" s="116">
        <f t="shared" si="69"/>
        <v>0.4</v>
      </c>
      <c r="X73" s="116">
        <f t="shared" si="70"/>
        <v>0.76</v>
      </c>
      <c r="Y73" s="117">
        <f t="shared" si="71"/>
        <v>0.8</v>
      </c>
      <c r="Z73" s="103">
        <f t="shared" si="75"/>
        <v>8.9722309452245311E-2</v>
      </c>
      <c r="AA73" s="103">
        <f t="shared" si="76"/>
        <v>1.5141420870934527E-2</v>
      </c>
      <c r="AB73" s="103">
        <f t="shared" si="77"/>
        <v>3.1719532554257093E-2</v>
      </c>
      <c r="AC73" s="103">
        <f t="shared" si="78"/>
        <v>3.5190615835777122E-3</v>
      </c>
      <c r="AD73" s="103">
        <f t="shared" si="79"/>
        <v>7.5671585319712449E-3</v>
      </c>
      <c r="AE73" s="103">
        <f t="shared" si="80"/>
        <v>9.4952523738130942E-2</v>
      </c>
      <c r="AF73" s="110">
        <f t="shared" si="82"/>
        <v>8.7336244541484725E-2</v>
      </c>
    </row>
    <row r="74" spans="1:34" s="106" customFormat="1" ht="15" thickBot="1" x14ac:dyDescent="0.4">
      <c r="A74" s="106" t="s">
        <v>201</v>
      </c>
      <c r="B74" s="126" t="s">
        <v>105</v>
      </c>
      <c r="C74" s="130" t="s">
        <v>171</v>
      </c>
      <c r="D74" s="106">
        <v>1</v>
      </c>
      <c r="E74" s="106">
        <v>3</v>
      </c>
      <c r="F74" s="122"/>
      <c r="G74" s="106" t="s">
        <v>73</v>
      </c>
      <c r="H74" s="122" t="s">
        <v>162</v>
      </c>
      <c r="I74" s="148">
        <v>200</v>
      </c>
      <c r="J74" s="170">
        <f>I74/5</f>
        <v>40</v>
      </c>
      <c r="K74" s="122" t="s">
        <v>170</v>
      </c>
      <c r="L74" s="156">
        <v>11.95</v>
      </c>
      <c r="M74" s="160">
        <v>278</v>
      </c>
      <c r="N74" s="160">
        <v>17</v>
      </c>
      <c r="O74" s="160">
        <v>23</v>
      </c>
      <c r="P74" s="160">
        <v>0</v>
      </c>
      <c r="Q74" s="160">
        <v>0.7</v>
      </c>
      <c r="R74" s="160">
        <v>0</v>
      </c>
      <c r="S74" s="118">
        <f t="shared" si="81"/>
        <v>0.47799999999999998</v>
      </c>
      <c r="T74" s="107">
        <f t="shared" si="88"/>
        <v>111.2</v>
      </c>
      <c r="U74" s="107">
        <f t="shared" si="89"/>
        <v>6.8</v>
      </c>
      <c r="V74" s="107">
        <f t="shared" si="68"/>
        <v>9.1999999999999993</v>
      </c>
      <c r="W74" s="107">
        <f t="shared" si="69"/>
        <v>0</v>
      </c>
      <c r="X74" s="107">
        <f t="shared" si="70"/>
        <v>0.28000000000000003</v>
      </c>
      <c r="Y74" s="119">
        <f t="shared" si="71"/>
        <v>0</v>
      </c>
      <c r="Z74" s="146">
        <f t="shared" si="75"/>
        <v>0.2680453994885828</v>
      </c>
      <c r="AA74" s="108">
        <f t="shared" si="76"/>
        <v>0.16837260008479193</v>
      </c>
      <c r="AB74" s="108">
        <f t="shared" si="77"/>
        <v>0.28380634390651083</v>
      </c>
      <c r="AC74" s="108">
        <f t="shared" si="78"/>
        <v>0.26979472140762462</v>
      </c>
      <c r="AD74" s="108">
        <f t="shared" si="79"/>
        <v>0</v>
      </c>
      <c r="AE74" s="108">
        <f t="shared" si="80"/>
        <v>3.4982508745627194E-2</v>
      </c>
      <c r="AF74" s="111">
        <f t="shared" si="82"/>
        <v>0</v>
      </c>
      <c r="AG74" s="106" t="s">
        <v>97</v>
      </c>
      <c r="AH74" s="141" t="s">
        <v>206</v>
      </c>
    </row>
    <row r="75" spans="1:34" s="100" customFormat="1" ht="15" thickTop="1" x14ac:dyDescent="0.35">
      <c r="A75" s="53"/>
    </row>
    <row r="76" spans="1:34" s="100" customFormat="1" x14ac:dyDescent="0.35">
      <c r="S76" s="163" t="s">
        <v>7</v>
      </c>
      <c r="T76" s="164" t="s">
        <v>9</v>
      </c>
      <c r="U76" s="164" t="s">
        <v>55</v>
      </c>
      <c r="V76" s="164" t="s">
        <v>56</v>
      </c>
      <c r="W76" s="164" t="s">
        <v>57</v>
      </c>
      <c r="X76" s="164" t="s">
        <v>58</v>
      </c>
      <c r="Y76" s="164" t="s">
        <v>59</v>
      </c>
    </row>
    <row r="77" spans="1:34" s="100" customFormat="1" x14ac:dyDescent="0.35">
      <c r="A77" s="3"/>
      <c r="S77" s="165">
        <f>SUBTOTAL(9, S69:S74)</f>
        <v>1.78328</v>
      </c>
      <c r="T77" s="166">
        <f t="shared" ref="T77:Y77" si="90">SUBTOTAL(9, T69:T74)</f>
        <v>660.44</v>
      </c>
      <c r="U77" s="166">
        <f t="shared" si="90"/>
        <v>23.96</v>
      </c>
      <c r="V77" s="166">
        <f t="shared" si="90"/>
        <v>34.1</v>
      </c>
      <c r="W77" s="166">
        <f t="shared" si="90"/>
        <v>52.86</v>
      </c>
      <c r="X77" s="166">
        <f t="shared" si="90"/>
        <v>8.0039999999999996</v>
      </c>
      <c r="Y77" s="166">
        <f t="shared" si="90"/>
        <v>9.16</v>
      </c>
    </row>
  </sheetData>
  <autoFilter ref="A2:AH26" xr:uid="{8721AEBD-4599-4FDD-8C2B-E476DCD2353A}">
    <sortState xmlns:xlrd2="http://schemas.microsoft.com/office/spreadsheetml/2017/richdata2" ref="A3:AH26">
      <sortCondition descending="1" ref="Z2"/>
    </sortState>
  </autoFilter>
  <mergeCells count="16">
    <mergeCell ref="L67:R67"/>
    <mergeCell ref="S67:Y67"/>
    <mergeCell ref="Z67:AF67"/>
    <mergeCell ref="L56:R56"/>
    <mergeCell ref="S56:Y56"/>
    <mergeCell ref="Z56:AF56"/>
    <mergeCell ref="L45:R45"/>
    <mergeCell ref="S45:Y45"/>
    <mergeCell ref="Z45:AF45"/>
    <mergeCell ref="D1:E1"/>
    <mergeCell ref="L1:R1"/>
    <mergeCell ref="S1:Y1"/>
    <mergeCell ref="Z1:AF1"/>
    <mergeCell ref="L32:R32"/>
    <mergeCell ref="S32:Y32"/>
    <mergeCell ref="Z32:AF32"/>
  </mergeCells>
  <conditionalFormatting sqref="D3:E27 F23 F11">
    <cfRule type="colorScale" priority="534">
      <colorScale>
        <cfvo type="num" val="0"/>
        <cfvo type="max"/>
        <color theme="0"/>
        <color rgb="FF00B050"/>
      </colorScale>
    </cfRule>
  </conditionalFormatting>
  <conditionalFormatting sqref="D58:E60 K61 D61:H61">
    <cfRule type="colorScale" priority="88">
      <colorScale>
        <cfvo type="num" val="0"/>
        <cfvo type="max"/>
        <color theme="0"/>
        <color rgb="FF00B050"/>
      </colorScale>
    </cfRule>
  </conditionalFormatting>
  <conditionalFormatting sqref="D69:E73 K74 D74:H74">
    <cfRule type="colorScale" priority="58">
      <colorScale>
        <cfvo type="num" val="0"/>
        <cfvo type="max"/>
        <color theme="0"/>
        <color rgb="FF00B050"/>
      </colorScale>
    </cfRule>
  </conditionalFormatting>
  <conditionalFormatting sqref="F38:F39 K39 D34:E39 G39:H39">
    <cfRule type="colorScale" priority="194">
      <colorScale>
        <cfvo type="num" val="0"/>
        <cfvo type="max"/>
        <color theme="0"/>
        <color rgb="FF00B050"/>
      </colorScale>
    </cfRule>
  </conditionalFormatting>
  <conditionalFormatting sqref="G47:G50 G3:G27 G34:G39">
    <cfRule type="containsText" dxfId="9" priority="173" operator="containsText" text="no">
      <formula>NOT(ISERROR(SEARCH("no",G3)))</formula>
    </cfRule>
  </conditionalFormatting>
  <conditionalFormatting sqref="G58:G61">
    <cfRule type="notContainsText" dxfId="8" priority="90" operator="notContains" text="yes">
      <formula>ISERROR(SEARCH("yes",G58))</formula>
    </cfRule>
  </conditionalFormatting>
  <conditionalFormatting sqref="G69:G74">
    <cfRule type="notContainsText" dxfId="7" priority="60" operator="notContains" text="yes">
      <formula>ISERROR(SEARCH("yes",G69))</formula>
    </cfRule>
  </conditionalFormatting>
  <conditionalFormatting sqref="H47:H50 H3:H26 H34:H39">
    <cfRule type="notContainsText" dxfId="6" priority="162" operator="notContains" text="none">
      <formula>ISERROR(SEARCH("none",H3))</formula>
    </cfRule>
  </conditionalFormatting>
  <conditionalFormatting sqref="H58:H61">
    <cfRule type="notContainsText" dxfId="5" priority="89" operator="notContains" text="none">
      <formula>ISERROR(SEARCH("none",H58))</formula>
    </cfRule>
  </conditionalFormatting>
  <conditionalFormatting sqref="H69:H74">
    <cfRule type="notContainsText" dxfId="4" priority="59" operator="notContains" text="none">
      <formula>ISERROR(SEARCH("none",H69))</formula>
    </cfRule>
  </conditionalFormatting>
  <conditionalFormatting sqref="K49:K50 D47:E48 D49:H50">
    <cfRule type="colorScale" priority="140">
      <colorScale>
        <cfvo type="num" val="0"/>
        <cfvo type="max"/>
        <color theme="0"/>
        <color rgb="FF00B050"/>
      </colorScale>
    </cfRule>
  </conditionalFormatting>
  <conditionalFormatting sqref="M3:M28">
    <cfRule type="colorScale" priority="685">
      <colorScale>
        <cfvo type="num" val="0"/>
        <cfvo type="max"/>
        <color theme="0"/>
        <color rgb="FF92D050"/>
      </colorScale>
    </cfRule>
  </conditionalFormatting>
  <conditionalFormatting sqref="M34:M39">
    <cfRule type="colorScale" priority="510">
      <colorScale>
        <cfvo type="min"/>
        <cfvo type="max"/>
        <color theme="0"/>
        <color rgb="FF92D050"/>
      </colorScale>
    </cfRule>
  </conditionalFormatting>
  <conditionalFormatting sqref="M47:M50">
    <cfRule type="colorScale" priority="466">
      <colorScale>
        <cfvo type="min"/>
        <cfvo type="max"/>
        <color theme="0"/>
        <color rgb="FF92D050"/>
      </colorScale>
    </cfRule>
  </conditionalFormatting>
  <conditionalFormatting sqref="M58:M61">
    <cfRule type="colorScale" priority="91">
      <colorScale>
        <cfvo type="min"/>
        <cfvo type="max"/>
        <color theme="0"/>
        <color rgb="FF92D050"/>
      </colorScale>
    </cfRule>
  </conditionalFormatting>
  <conditionalFormatting sqref="M69:M74">
    <cfRule type="colorScale" priority="61">
      <colorScale>
        <cfvo type="min"/>
        <cfvo type="max"/>
        <color theme="0"/>
        <color rgb="FF92D050"/>
      </colorScale>
    </cfRule>
  </conditionalFormatting>
  <conditionalFormatting sqref="N3:N28">
    <cfRule type="colorScale" priority="687">
      <colorScale>
        <cfvo type="num" val="0"/>
        <cfvo type="max"/>
        <color theme="0"/>
        <color rgb="FF00B0F0"/>
      </colorScale>
    </cfRule>
  </conditionalFormatting>
  <conditionalFormatting sqref="N34:N39">
    <cfRule type="colorScale" priority="511">
      <colorScale>
        <cfvo type="min"/>
        <cfvo type="max"/>
        <color theme="0"/>
        <color rgb="FF00B0F0"/>
      </colorScale>
    </cfRule>
  </conditionalFormatting>
  <conditionalFormatting sqref="N47:N50">
    <cfRule type="colorScale" priority="468">
      <colorScale>
        <cfvo type="min"/>
        <cfvo type="max"/>
        <color theme="0"/>
        <color rgb="FF00B0F0"/>
      </colorScale>
    </cfRule>
  </conditionalFormatting>
  <conditionalFormatting sqref="N58:N61">
    <cfRule type="colorScale" priority="92">
      <colorScale>
        <cfvo type="min"/>
        <cfvo type="max"/>
        <color theme="0"/>
        <color rgb="FF00B0F0"/>
      </colorScale>
    </cfRule>
  </conditionalFormatting>
  <conditionalFormatting sqref="N69:N74">
    <cfRule type="colorScale" priority="62">
      <colorScale>
        <cfvo type="min"/>
        <cfvo type="max"/>
        <color theme="0"/>
        <color rgb="FF00B0F0"/>
      </colorScale>
    </cfRule>
  </conditionalFormatting>
  <conditionalFormatting sqref="O3:O28">
    <cfRule type="colorScale" priority="663">
      <colorScale>
        <cfvo type="num" val="0"/>
        <cfvo type="max"/>
        <color theme="0"/>
        <color theme="0" tint="-0.249977111117893"/>
      </colorScale>
    </cfRule>
  </conditionalFormatting>
  <conditionalFormatting sqref="O34:O39">
    <cfRule type="colorScale" priority="512">
      <colorScale>
        <cfvo type="min"/>
        <cfvo type="max"/>
        <color theme="0"/>
        <color theme="0" tint="-0.249977111117893"/>
      </colorScale>
    </cfRule>
  </conditionalFormatting>
  <conditionalFormatting sqref="O47:O50">
    <cfRule type="colorScale" priority="470">
      <colorScale>
        <cfvo type="min"/>
        <cfvo type="max"/>
        <color theme="0"/>
        <color theme="0" tint="-0.249977111117893"/>
      </colorScale>
    </cfRule>
  </conditionalFormatting>
  <conditionalFormatting sqref="O58:O61">
    <cfRule type="colorScale" priority="93">
      <colorScale>
        <cfvo type="min"/>
        <cfvo type="max"/>
        <color theme="0"/>
        <color theme="0" tint="-0.249977111117893"/>
      </colorScale>
    </cfRule>
  </conditionalFormatting>
  <conditionalFormatting sqref="O69:O74">
    <cfRule type="colorScale" priority="63">
      <colorScale>
        <cfvo type="min"/>
        <cfvo type="max"/>
        <color theme="0"/>
        <color theme="0" tint="-0.249977111117893"/>
      </colorScale>
    </cfRule>
  </conditionalFormatting>
  <conditionalFormatting sqref="P3:P28">
    <cfRule type="colorScale" priority="665">
      <colorScale>
        <cfvo type="num" val="0"/>
        <cfvo type="max"/>
        <color theme="0"/>
        <color theme="0" tint="-0.249977111117893"/>
      </colorScale>
    </cfRule>
  </conditionalFormatting>
  <conditionalFormatting sqref="P34:P39">
    <cfRule type="colorScale" priority="513">
      <colorScale>
        <cfvo type="min"/>
        <cfvo type="max"/>
        <color theme="0"/>
        <color theme="0" tint="-0.249977111117893"/>
      </colorScale>
    </cfRule>
  </conditionalFormatting>
  <conditionalFormatting sqref="P47:P50">
    <cfRule type="colorScale" priority="472">
      <colorScale>
        <cfvo type="min"/>
        <cfvo type="max"/>
        <color theme="0"/>
        <color theme="0" tint="-0.249977111117893"/>
      </colorScale>
    </cfRule>
  </conditionalFormatting>
  <conditionalFormatting sqref="P58:P61">
    <cfRule type="colorScale" priority="94">
      <colorScale>
        <cfvo type="min"/>
        <cfvo type="max"/>
        <color theme="0"/>
        <color theme="0" tint="-0.249977111117893"/>
      </colorScale>
    </cfRule>
  </conditionalFormatting>
  <conditionalFormatting sqref="P69:P74">
    <cfRule type="colorScale" priority="64">
      <colorScale>
        <cfvo type="min"/>
        <cfvo type="max"/>
        <color theme="0"/>
        <color theme="0" tint="-0.249977111117893"/>
      </colorScale>
    </cfRule>
  </conditionalFormatting>
  <conditionalFormatting sqref="Q3:Q28">
    <cfRule type="colorScale" priority="689">
      <colorScale>
        <cfvo type="num" val="0"/>
        <cfvo type="max"/>
        <color theme="0"/>
        <color rgb="FFFFC000"/>
      </colorScale>
    </cfRule>
  </conditionalFormatting>
  <conditionalFormatting sqref="Q34:Q39">
    <cfRule type="colorScale" priority="514">
      <colorScale>
        <cfvo type="min"/>
        <cfvo type="max"/>
        <color theme="0"/>
        <color rgb="FFFFC000"/>
      </colorScale>
    </cfRule>
  </conditionalFormatting>
  <conditionalFormatting sqref="Q47:Q50">
    <cfRule type="colorScale" priority="474">
      <colorScale>
        <cfvo type="min"/>
        <cfvo type="max"/>
        <color theme="0"/>
        <color rgb="FFFFC000"/>
      </colorScale>
    </cfRule>
  </conditionalFormatting>
  <conditionalFormatting sqref="Q58:Q61">
    <cfRule type="colorScale" priority="95">
      <colorScale>
        <cfvo type="min"/>
        <cfvo type="max"/>
        <color theme="0"/>
        <color rgb="FFFFC000"/>
      </colorScale>
    </cfRule>
  </conditionalFormatting>
  <conditionalFormatting sqref="Q69:Q74">
    <cfRule type="colorScale" priority="65">
      <colorScale>
        <cfvo type="min"/>
        <cfvo type="max"/>
        <color theme="0"/>
        <color rgb="FFFFC000"/>
      </colorScale>
    </cfRule>
  </conditionalFormatting>
  <conditionalFormatting sqref="R3:R28">
    <cfRule type="colorScale" priority="667">
      <colorScale>
        <cfvo type="num" val="0"/>
        <cfvo type="max"/>
        <color theme="0"/>
        <color theme="0" tint="-0.249977111117893"/>
      </colorScale>
    </cfRule>
  </conditionalFormatting>
  <conditionalFormatting sqref="R34:R39">
    <cfRule type="colorScale" priority="515">
      <colorScale>
        <cfvo type="min"/>
        <cfvo type="max"/>
        <color theme="0"/>
        <color theme="0" tint="-0.249977111117893"/>
      </colorScale>
    </cfRule>
  </conditionalFormatting>
  <conditionalFormatting sqref="R47:R50">
    <cfRule type="colorScale" priority="476">
      <colorScale>
        <cfvo type="min"/>
        <cfvo type="max"/>
        <color theme="0"/>
        <color theme="0" tint="-0.249977111117893"/>
      </colorScale>
    </cfRule>
  </conditionalFormatting>
  <conditionalFormatting sqref="R58:R61">
    <cfRule type="colorScale" priority="96">
      <colorScale>
        <cfvo type="min"/>
        <cfvo type="max"/>
        <color theme="0"/>
        <color theme="0" tint="-0.249977111117893"/>
      </colorScale>
    </cfRule>
  </conditionalFormatting>
  <conditionalFormatting sqref="R69:R74">
    <cfRule type="colorScale" priority="66">
      <colorScale>
        <cfvo type="min"/>
        <cfvo type="max"/>
        <color theme="0"/>
        <color theme="0" tint="-0.249977111117893"/>
      </colorScale>
    </cfRule>
  </conditionalFormatting>
  <conditionalFormatting sqref="S3:S28">
    <cfRule type="colorScale" priority="651">
      <colorScale>
        <cfvo type="num" val="0"/>
        <cfvo type="max"/>
        <color theme="0"/>
        <color rgb="FFFF0000"/>
      </colorScale>
    </cfRule>
  </conditionalFormatting>
  <conditionalFormatting sqref="S34:S39">
    <cfRule type="colorScale" priority="516">
      <colorScale>
        <cfvo type="min"/>
        <cfvo type="max"/>
        <color theme="0"/>
        <color rgb="FFFF0000"/>
      </colorScale>
    </cfRule>
  </conditionalFormatting>
  <conditionalFormatting sqref="S41">
    <cfRule type="colorScale" priority="164">
      <colorScale>
        <cfvo type="min"/>
        <cfvo type="max"/>
        <color theme="0"/>
        <color rgb="FFFF0000"/>
      </colorScale>
    </cfRule>
  </conditionalFormatting>
  <conditionalFormatting sqref="S47:S50">
    <cfRule type="colorScale" priority="478">
      <colorScale>
        <cfvo type="min"/>
        <cfvo type="max"/>
        <color theme="0"/>
        <color rgb="FFFF0000"/>
      </colorScale>
    </cfRule>
  </conditionalFormatting>
  <conditionalFormatting sqref="S52">
    <cfRule type="colorScale" priority="132">
      <colorScale>
        <cfvo type="min"/>
        <cfvo type="max"/>
        <color theme="0"/>
        <color rgb="FFFF0000"/>
      </colorScale>
    </cfRule>
  </conditionalFormatting>
  <conditionalFormatting sqref="S58:S61">
    <cfRule type="colorScale" priority="97">
      <colorScale>
        <cfvo type="min"/>
        <cfvo type="max"/>
        <color theme="0"/>
        <color rgb="FFFF0000"/>
      </colorScale>
    </cfRule>
  </conditionalFormatting>
  <conditionalFormatting sqref="S63">
    <cfRule type="colorScale" priority="81">
      <colorScale>
        <cfvo type="min"/>
        <cfvo type="max"/>
        <color theme="0"/>
        <color rgb="FFFF0000"/>
      </colorScale>
    </cfRule>
  </conditionalFormatting>
  <conditionalFormatting sqref="S69:S74">
    <cfRule type="colorScale" priority="67">
      <colorScale>
        <cfvo type="min"/>
        <cfvo type="max"/>
        <color theme="0"/>
        <color rgb="FFFF0000"/>
      </colorScale>
    </cfRule>
  </conditionalFormatting>
  <conditionalFormatting sqref="S76">
    <cfRule type="colorScale" priority="51">
      <colorScale>
        <cfvo type="min"/>
        <cfvo type="max"/>
        <color theme="0"/>
        <color rgb="FFFF0000"/>
      </colorScale>
    </cfRule>
  </conditionalFormatting>
  <conditionalFormatting sqref="T3:T28">
    <cfRule type="colorScale" priority="653">
      <colorScale>
        <cfvo type="num" val="0"/>
        <cfvo type="max"/>
        <color theme="0"/>
        <color rgb="FF92D050"/>
      </colorScale>
    </cfRule>
  </conditionalFormatting>
  <conditionalFormatting sqref="T34:T39">
    <cfRule type="colorScale" priority="517">
      <colorScale>
        <cfvo type="min"/>
        <cfvo type="max"/>
        <color theme="0"/>
        <color rgb="FF92D050"/>
      </colorScale>
    </cfRule>
  </conditionalFormatting>
  <conditionalFormatting sqref="T41">
    <cfRule type="colorScale" priority="165">
      <colorScale>
        <cfvo type="min"/>
        <cfvo type="max"/>
        <color theme="0"/>
        <color rgb="FF92D050"/>
      </colorScale>
    </cfRule>
  </conditionalFormatting>
  <conditionalFormatting sqref="T47:T50">
    <cfRule type="colorScale" priority="480">
      <colorScale>
        <cfvo type="min"/>
        <cfvo type="max"/>
        <color theme="0"/>
        <color rgb="FF92D050"/>
      </colorScale>
    </cfRule>
  </conditionalFormatting>
  <conditionalFormatting sqref="T52">
    <cfRule type="colorScale" priority="133">
      <colorScale>
        <cfvo type="min"/>
        <cfvo type="max"/>
        <color theme="0"/>
        <color rgb="FF92D050"/>
      </colorScale>
    </cfRule>
  </conditionalFormatting>
  <conditionalFormatting sqref="T58:T61">
    <cfRule type="colorScale" priority="98">
      <colorScale>
        <cfvo type="min"/>
        <cfvo type="max"/>
        <color theme="0"/>
        <color rgb="FF92D050"/>
      </colorScale>
    </cfRule>
  </conditionalFormatting>
  <conditionalFormatting sqref="T63">
    <cfRule type="colorScale" priority="82">
      <colorScale>
        <cfvo type="min"/>
        <cfvo type="max"/>
        <color theme="0"/>
        <color rgb="FF92D050"/>
      </colorScale>
    </cfRule>
  </conditionalFormatting>
  <conditionalFormatting sqref="T69:T74">
    <cfRule type="colorScale" priority="68">
      <colorScale>
        <cfvo type="min"/>
        <cfvo type="max"/>
        <color theme="0"/>
        <color rgb="FF92D050"/>
      </colorScale>
    </cfRule>
  </conditionalFormatting>
  <conditionalFormatting sqref="T76">
    <cfRule type="colorScale" priority="52">
      <colorScale>
        <cfvo type="min"/>
        <cfvo type="max"/>
        <color theme="0"/>
        <color rgb="FF92D050"/>
      </colorScale>
    </cfRule>
  </conditionalFormatting>
  <conditionalFormatting sqref="U3:U28">
    <cfRule type="colorScale" priority="669">
      <colorScale>
        <cfvo type="num" val="0"/>
        <cfvo type="max"/>
        <color theme="0"/>
        <color rgb="FF00B0F0"/>
      </colorScale>
    </cfRule>
  </conditionalFormatting>
  <conditionalFormatting sqref="U34:U39">
    <cfRule type="colorScale" priority="518">
      <colorScale>
        <cfvo type="min"/>
        <cfvo type="max"/>
        <color theme="0"/>
        <color rgb="FF00B0F0"/>
      </colorScale>
    </cfRule>
  </conditionalFormatting>
  <conditionalFormatting sqref="U41">
    <cfRule type="colorScale" priority="50">
      <colorScale>
        <cfvo type="num" val="0"/>
        <cfvo type="max"/>
        <color theme="0"/>
        <color rgb="FF00B0F0"/>
      </colorScale>
    </cfRule>
  </conditionalFormatting>
  <conditionalFormatting sqref="U47:U50">
    <cfRule type="colorScale" priority="482">
      <colorScale>
        <cfvo type="min"/>
        <cfvo type="max"/>
        <color theme="0"/>
        <color rgb="FF00B0F0"/>
      </colorScale>
    </cfRule>
  </conditionalFormatting>
  <conditionalFormatting sqref="U52">
    <cfRule type="colorScale" priority="45">
      <colorScale>
        <cfvo type="num" val="0"/>
        <cfvo type="max"/>
        <color theme="0"/>
        <color rgb="FF00B0F0"/>
      </colorScale>
    </cfRule>
  </conditionalFormatting>
  <conditionalFormatting sqref="U58:U61">
    <cfRule type="colorScale" priority="99">
      <colorScale>
        <cfvo type="min"/>
        <cfvo type="max"/>
        <color theme="0"/>
        <color rgb="FF00B0F0"/>
      </colorScale>
    </cfRule>
  </conditionalFormatting>
  <conditionalFormatting sqref="U63">
    <cfRule type="colorScale" priority="40">
      <colorScale>
        <cfvo type="num" val="0"/>
        <cfvo type="max"/>
        <color theme="0"/>
        <color rgb="FF00B0F0"/>
      </colorScale>
    </cfRule>
  </conditionalFormatting>
  <conditionalFormatting sqref="U69:U74">
    <cfRule type="colorScale" priority="69">
      <colorScale>
        <cfvo type="min"/>
        <cfvo type="max"/>
        <color theme="0"/>
        <color rgb="FF00B0F0"/>
      </colorScale>
    </cfRule>
  </conditionalFormatting>
  <conditionalFormatting sqref="U76">
    <cfRule type="colorScale" priority="35">
      <colorScale>
        <cfvo type="num" val="0"/>
        <cfvo type="max"/>
        <color theme="0"/>
        <color rgb="FF00B0F0"/>
      </colorScale>
    </cfRule>
  </conditionalFormatting>
  <conditionalFormatting sqref="V3:V28">
    <cfRule type="colorScale" priority="655">
      <colorScale>
        <cfvo type="num" val="0"/>
        <cfvo type="max"/>
        <color theme="0"/>
        <color theme="0" tint="-0.249977111117893"/>
      </colorScale>
    </cfRule>
  </conditionalFormatting>
  <conditionalFormatting sqref="V34:V39">
    <cfRule type="colorScale" priority="519">
      <colorScale>
        <cfvo type="min"/>
        <cfvo type="max"/>
        <color theme="0"/>
        <color theme="0" tint="-0.249977111117893"/>
      </colorScale>
    </cfRule>
  </conditionalFormatting>
  <conditionalFormatting sqref="V41">
    <cfRule type="colorScale" priority="46">
      <colorScale>
        <cfvo type="num" val="0"/>
        <cfvo type="max"/>
        <color theme="0"/>
        <color theme="0" tint="-0.249977111117893"/>
      </colorScale>
    </cfRule>
  </conditionalFormatting>
  <conditionalFormatting sqref="V47:V50">
    <cfRule type="colorScale" priority="484">
      <colorScale>
        <cfvo type="min"/>
        <cfvo type="max"/>
        <color theme="0"/>
        <color theme="0" tint="-0.249977111117893"/>
      </colorScale>
    </cfRule>
  </conditionalFormatting>
  <conditionalFormatting sqref="V52">
    <cfRule type="colorScale" priority="41">
      <colorScale>
        <cfvo type="num" val="0"/>
        <cfvo type="max"/>
        <color theme="0"/>
        <color theme="0" tint="-0.249977111117893"/>
      </colorScale>
    </cfRule>
  </conditionalFormatting>
  <conditionalFormatting sqref="V58:V61">
    <cfRule type="colorScale" priority="100">
      <colorScale>
        <cfvo type="min"/>
        <cfvo type="max"/>
        <color theme="0"/>
        <color theme="0" tint="-0.249977111117893"/>
      </colorScale>
    </cfRule>
  </conditionalFormatting>
  <conditionalFormatting sqref="V63">
    <cfRule type="colorScale" priority="36">
      <colorScale>
        <cfvo type="num" val="0"/>
        <cfvo type="max"/>
        <color theme="0"/>
        <color theme="0" tint="-0.249977111117893"/>
      </colorScale>
    </cfRule>
  </conditionalFormatting>
  <conditionalFormatting sqref="V69:V74">
    <cfRule type="colorScale" priority="70">
      <colorScale>
        <cfvo type="min"/>
        <cfvo type="max"/>
        <color theme="0"/>
        <color theme="0" tint="-0.249977111117893"/>
      </colorScale>
    </cfRule>
  </conditionalFormatting>
  <conditionalFormatting sqref="V76">
    <cfRule type="colorScale" priority="31">
      <colorScale>
        <cfvo type="num" val="0"/>
        <cfvo type="max"/>
        <color theme="0"/>
        <color theme="0" tint="-0.249977111117893"/>
      </colorScale>
    </cfRule>
  </conditionalFormatting>
  <conditionalFormatting sqref="W3:W28">
    <cfRule type="colorScale" priority="657">
      <colorScale>
        <cfvo type="num" val="0"/>
        <cfvo type="max"/>
        <color theme="0"/>
        <color theme="0" tint="-0.249977111117893"/>
      </colorScale>
    </cfRule>
  </conditionalFormatting>
  <conditionalFormatting sqref="W34:W39">
    <cfRule type="colorScale" priority="520">
      <colorScale>
        <cfvo type="min"/>
        <cfvo type="max"/>
        <color theme="0"/>
        <color theme="0" tint="-0.249977111117893"/>
      </colorScale>
    </cfRule>
  </conditionalFormatting>
  <conditionalFormatting sqref="W41">
    <cfRule type="colorScale" priority="47">
      <colorScale>
        <cfvo type="num" val="0"/>
        <cfvo type="max"/>
        <color theme="0"/>
        <color theme="0" tint="-0.249977111117893"/>
      </colorScale>
    </cfRule>
  </conditionalFormatting>
  <conditionalFormatting sqref="W47:W50">
    <cfRule type="colorScale" priority="486">
      <colorScale>
        <cfvo type="min"/>
        <cfvo type="max"/>
        <color theme="0"/>
        <color theme="0" tint="-0.249977111117893"/>
      </colorScale>
    </cfRule>
  </conditionalFormatting>
  <conditionalFormatting sqref="W52">
    <cfRule type="colorScale" priority="42">
      <colorScale>
        <cfvo type="num" val="0"/>
        <cfvo type="max"/>
        <color theme="0"/>
        <color theme="0" tint="-0.249977111117893"/>
      </colorScale>
    </cfRule>
  </conditionalFormatting>
  <conditionalFormatting sqref="W58:W61">
    <cfRule type="colorScale" priority="101">
      <colorScale>
        <cfvo type="min"/>
        <cfvo type="max"/>
        <color theme="0"/>
        <color theme="0" tint="-0.249977111117893"/>
      </colorScale>
    </cfRule>
  </conditionalFormatting>
  <conditionalFormatting sqref="W63">
    <cfRule type="colorScale" priority="37">
      <colorScale>
        <cfvo type="num" val="0"/>
        <cfvo type="max"/>
        <color theme="0"/>
        <color theme="0" tint="-0.249977111117893"/>
      </colorScale>
    </cfRule>
  </conditionalFormatting>
  <conditionalFormatting sqref="W69:W74">
    <cfRule type="colorScale" priority="71">
      <colorScale>
        <cfvo type="min"/>
        <cfvo type="max"/>
        <color theme="0"/>
        <color theme="0" tint="-0.249977111117893"/>
      </colorScale>
    </cfRule>
  </conditionalFormatting>
  <conditionalFormatting sqref="W76">
    <cfRule type="colorScale" priority="32">
      <colorScale>
        <cfvo type="num" val="0"/>
        <cfvo type="max"/>
        <color theme="0"/>
        <color theme="0" tint="-0.249977111117893"/>
      </colorScale>
    </cfRule>
  </conditionalFormatting>
  <conditionalFormatting sqref="X3:X28">
    <cfRule type="colorScale" priority="659">
      <colorScale>
        <cfvo type="num" val="0"/>
        <cfvo type="max"/>
        <color theme="0"/>
        <color rgb="FFFFC000"/>
      </colorScale>
    </cfRule>
  </conditionalFormatting>
  <conditionalFormatting sqref="X34:X39">
    <cfRule type="colorScale" priority="522">
      <colorScale>
        <cfvo type="min"/>
        <cfvo type="max"/>
        <color theme="0"/>
        <color rgb="FFFFC000"/>
      </colorScale>
    </cfRule>
  </conditionalFormatting>
  <conditionalFormatting sqref="X41">
    <cfRule type="colorScale" priority="48">
      <colorScale>
        <cfvo type="num" val="0"/>
        <cfvo type="max"/>
        <color theme="0"/>
        <color rgb="FFFFC000"/>
      </colorScale>
    </cfRule>
  </conditionalFormatting>
  <conditionalFormatting sqref="X47:X50">
    <cfRule type="colorScale" priority="490">
      <colorScale>
        <cfvo type="min"/>
        <cfvo type="max"/>
        <color theme="0"/>
        <color rgb="FFFFC000"/>
      </colorScale>
    </cfRule>
  </conditionalFormatting>
  <conditionalFormatting sqref="X52">
    <cfRule type="colorScale" priority="43">
      <colorScale>
        <cfvo type="num" val="0"/>
        <cfvo type="max"/>
        <color theme="0"/>
        <color rgb="FFFFC000"/>
      </colorScale>
    </cfRule>
  </conditionalFormatting>
  <conditionalFormatting sqref="X58:X61">
    <cfRule type="colorScale" priority="103">
      <colorScale>
        <cfvo type="min"/>
        <cfvo type="max"/>
        <color theme="0"/>
        <color rgb="FFFFC000"/>
      </colorScale>
    </cfRule>
  </conditionalFormatting>
  <conditionalFormatting sqref="X63">
    <cfRule type="colorScale" priority="38">
      <colorScale>
        <cfvo type="num" val="0"/>
        <cfvo type="max"/>
        <color theme="0"/>
        <color rgb="FFFFC000"/>
      </colorScale>
    </cfRule>
  </conditionalFormatting>
  <conditionalFormatting sqref="X69:X74">
    <cfRule type="colorScale" priority="73">
      <colorScale>
        <cfvo type="min"/>
        <cfvo type="max"/>
        <color theme="0"/>
        <color rgb="FFFFC000"/>
      </colorScale>
    </cfRule>
  </conditionalFormatting>
  <conditionalFormatting sqref="X76">
    <cfRule type="colorScale" priority="33">
      <colorScale>
        <cfvo type="num" val="0"/>
        <cfvo type="max"/>
        <color theme="0"/>
        <color rgb="FFFFC000"/>
      </colorScale>
    </cfRule>
  </conditionalFormatting>
  <conditionalFormatting sqref="Y3:Y28">
    <cfRule type="colorScale" priority="661">
      <colorScale>
        <cfvo type="num" val="0"/>
        <cfvo type="max"/>
        <color theme="0"/>
        <color theme="0" tint="-0.249977111117893"/>
      </colorScale>
    </cfRule>
  </conditionalFormatting>
  <conditionalFormatting sqref="Y34:Y39">
    <cfRule type="colorScale" priority="521">
      <colorScale>
        <cfvo type="min"/>
        <cfvo type="max"/>
        <color theme="0"/>
        <color theme="0" tint="-0.249977111117893"/>
      </colorScale>
    </cfRule>
  </conditionalFormatting>
  <conditionalFormatting sqref="Y41">
    <cfRule type="colorScale" priority="49">
      <colorScale>
        <cfvo type="num" val="0"/>
        <cfvo type="max"/>
        <color theme="0"/>
        <color theme="0" tint="-0.249977111117893"/>
      </colorScale>
    </cfRule>
  </conditionalFormatting>
  <conditionalFormatting sqref="Y47:Y50">
    <cfRule type="colorScale" priority="488">
      <colorScale>
        <cfvo type="min"/>
        <cfvo type="max"/>
        <color theme="0"/>
        <color theme="0" tint="-0.249977111117893"/>
      </colorScale>
    </cfRule>
  </conditionalFormatting>
  <conditionalFormatting sqref="Y52">
    <cfRule type="colorScale" priority="44">
      <colorScale>
        <cfvo type="num" val="0"/>
        <cfvo type="max"/>
        <color theme="0"/>
        <color theme="0" tint="-0.249977111117893"/>
      </colorScale>
    </cfRule>
  </conditionalFormatting>
  <conditionalFormatting sqref="Y58:Y61">
    <cfRule type="colorScale" priority="102">
      <colorScale>
        <cfvo type="min"/>
        <cfvo type="max"/>
        <color theme="0"/>
        <color theme="0" tint="-0.249977111117893"/>
      </colorScale>
    </cfRule>
  </conditionalFormatting>
  <conditionalFormatting sqref="Y63">
    <cfRule type="colorScale" priority="39">
      <colorScale>
        <cfvo type="num" val="0"/>
        <cfvo type="max"/>
        <color theme="0"/>
        <color theme="0" tint="-0.249977111117893"/>
      </colorScale>
    </cfRule>
  </conditionalFormatting>
  <conditionalFormatting sqref="Y69:Y74">
    <cfRule type="colorScale" priority="72">
      <colorScale>
        <cfvo type="min"/>
        <cfvo type="max"/>
        <color theme="0"/>
        <color theme="0" tint="-0.249977111117893"/>
      </colorScale>
    </cfRule>
  </conditionalFormatting>
  <conditionalFormatting sqref="Y76">
    <cfRule type="colorScale" priority="34">
      <colorScale>
        <cfvo type="num" val="0"/>
        <cfvo type="max"/>
        <color theme="0"/>
        <color theme="0" tint="-0.249977111117893"/>
      </colorScale>
    </cfRule>
  </conditionalFormatting>
  <conditionalFormatting sqref="Z3:Z28">
    <cfRule type="colorScale" priority="671">
      <colorScale>
        <cfvo type="num" val="0"/>
        <cfvo type="max"/>
        <color theme="0"/>
        <color rgb="FFFF0000"/>
      </colorScale>
    </cfRule>
  </conditionalFormatting>
  <conditionalFormatting sqref="Z34:Z39">
    <cfRule type="colorScale" priority="525">
      <colorScale>
        <cfvo type="min"/>
        <cfvo type="max"/>
        <color theme="0"/>
        <color rgb="FFFF0000"/>
      </colorScale>
    </cfRule>
  </conditionalFormatting>
  <conditionalFormatting sqref="Z47:Z50">
    <cfRule type="colorScale" priority="496">
      <colorScale>
        <cfvo type="min"/>
        <cfvo type="max"/>
        <color theme="0"/>
        <color rgb="FFFF0000"/>
      </colorScale>
    </cfRule>
  </conditionalFormatting>
  <conditionalFormatting sqref="Z58:Z61">
    <cfRule type="colorScale" priority="106">
      <colorScale>
        <cfvo type="min"/>
        <cfvo type="max"/>
        <color theme="0"/>
        <color rgb="FFFF0000"/>
      </colorScale>
    </cfRule>
  </conditionalFormatting>
  <conditionalFormatting sqref="Z69:Z74">
    <cfRule type="colorScale" priority="76">
      <colorScale>
        <cfvo type="min"/>
        <cfvo type="max"/>
        <color theme="0"/>
        <color rgb="FFFF0000"/>
      </colorScale>
    </cfRule>
  </conditionalFormatting>
  <conditionalFormatting sqref="AA3:AA28">
    <cfRule type="colorScale" priority="673">
      <colorScale>
        <cfvo type="num" val="0"/>
        <cfvo type="max"/>
        <color theme="0"/>
        <color rgb="FF92D050"/>
      </colorScale>
    </cfRule>
  </conditionalFormatting>
  <conditionalFormatting sqref="AA34:AA39">
    <cfRule type="colorScale" priority="526">
      <colorScale>
        <cfvo type="min"/>
        <cfvo type="max"/>
        <color theme="0"/>
        <color rgb="FF92D050"/>
      </colorScale>
    </cfRule>
  </conditionalFormatting>
  <conditionalFormatting sqref="AA47:AA50">
    <cfRule type="colorScale" priority="498">
      <colorScale>
        <cfvo type="min"/>
        <cfvo type="max"/>
        <color theme="0"/>
        <color rgb="FF92D050"/>
      </colorScale>
    </cfRule>
  </conditionalFormatting>
  <conditionalFormatting sqref="AA58:AA61">
    <cfRule type="colorScale" priority="107">
      <colorScale>
        <cfvo type="min"/>
        <cfvo type="max"/>
        <color theme="0"/>
        <color rgb="FF92D050"/>
      </colorScale>
    </cfRule>
  </conditionalFormatting>
  <conditionalFormatting sqref="AA69:AA74">
    <cfRule type="colorScale" priority="77">
      <colorScale>
        <cfvo type="min"/>
        <cfvo type="max"/>
        <color theme="0"/>
        <color rgb="FF92D050"/>
      </colorScale>
    </cfRule>
  </conditionalFormatting>
  <conditionalFormatting sqref="AB3:AB28">
    <cfRule type="colorScale" priority="675">
      <colorScale>
        <cfvo type="num" val="0"/>
        <cfvo type="max"/>
        <color theme="0"/>
        <color rgb="FF00B0F0"/>
      </colorScale>
    </cfRule>
  </conditionalFormatting>
  <conditionalFormatting sqref="AB34:AB39">
    <cfRule type="colorScale" priority="527">
      <colorScale>
        <cfvo type="min"/>
        <cfvo type="max"/>
        <color theme="0"/>
        <color rgb="FF00B0F0"/>
      </colorScale>
    </cfRule>
  </conditionalFormatting>
  <conditionalFormatting sqref="AB47:AB50">
    <cfRule type="colorScale" priority="500">
      <colorScale>
        <cfvo type="min"/>
        <cfvo type="max"/>
        <color theme="0"/>
        <color rgb="FF00B0F0"/>
      </colorScale>
    </cfRule>
  </conditionalFormatting>
  <conditionalFormatting sqref="AB58:AB61">
    <cfRule type="colorScale" priority="108">
      <colorScale>
        <cfvo type="min"/>
        <cfvo type="max"/>
        <color theme="0"/>
        <color rgb="FF00B0F0"/>
      </colorScale>
    </cfRule>
  </conditionalFormatting>
  <conditionalFormatting sqref="AB69:AB74">
    <cfRule type="colorScale" priority="78">
      <colorScale>
        <cfvo type="min"/>
        <cfvo type="max"/>
        <color theme="0"/>
        <color rgb="FF00B0F0"/>
      </colorScale>
    </cfRule>
  </conditionalFormatting>
  <conditionalFormatting sqref="AC3:AC28">
    <cfRule type="colorScale" priority="677">
      <colorScale>
        <cfvo type="num" val="0"/>
        <cfvo type="max"/>
        <color theme="0"/>
        <color theme="0" tint="-0.249977111117893"/>
      </colorScale>
    </cfRule>
  </conditionalFormatting>
  <conditionalFormatting sqref="AC34:AC39">
    <cfRule type="colorScale" priority="528">
      <colorScale>
        <cfvo type="min"/>
        <cfvo type="max"/>
        <color theme="0"/>
        <color theme="0" tint="-0.249977111117893"/>
      </colorScale>
    </cfRule>
  </conditionalFormatting>
  <conditionalFormatting sqref="AC47:AC50">
    <cfRule type="colorScale" priority="502">
      <colorScale>
        <cfvo type="min"/>
        <cfvo type="max"/>
        <color theme="0"/>
        <color theme="0" tint="-0.249977111117893"/>
      </colorScale>
    </cfRule>
  </conditionalFormatting>
  <conditionalFormatting sqref="AC58:AC61">
    <cfRule type="colorScale" priority="109">
      <colorScale>
        <cfvo type="min"/>
        <cfvo type="max"/>
        <color theme="0"/>
        <color theme="0" tint="-0.249977111117893"/>
      </colorScale>
    </cfRule>
  </conditionalFormatting>
  <conditionalFormatting sqref="AC69:AC74">
    <cfRule type="colorScale" priority="79">
      <colorScale>
        <cfvo type="min"/>
        <cfvo type="max"/>
        <color theme="0"/>
        <color theme="0" tint="-0.249977111117893"/>
      </colorScale>
    </cfRule>
  </conditionalFormatting>
  <conditionalFormatting sqref="AD3:AD28">
    <cfRule type="colorScale" priority="679">
      <colorScale>
        <cfvo type="num" val="0"/>
        <cfvo type="max"/>
        <color theme="0"/>
        <color theme="0" tint="-0.249977111117893"/>
      </colorScale>
    </cfRule>
  </conditionalFormatting>
  <conditionalFormatting sqref="AD34:AD39">
    <cfRule type="colorScale" priority="529">
      <colorScale>
        <cfvo type="min"/>
        <cfvo type="max"/>
        <color theme="0"/>
        <color theme="0" tint="-0.249977111117893"/>
      </colorScale>
    </cfRule>
  </conditionalFormatting>
  <conditionalFormatting sqref="AD47:AD50">
    <cfRule type="colorScale" priority="504">
      <colorScale>
        <cfvo type="min"/>
        <cfvo type="max"/>
        <color theme="0"/>
        <color theme="0" tint="-0.249977111117893"/>
      </colorScale>
    </cfRule>
  </conditionalFormatting>
  <conditionalFormatting sqref="AD58:AD61">
    <cfRule type="colorScale" priority="110">
      <colorScale>
        <cfvo type="min"/>
        <cfvo type="max"/>
        <color theme="0"/>
        <color theme="0" tint="-0.249977111117893"/>
      </colorScale>
    </cfRule>
  </conditionalFormatting>
  <conditionalFormatting sqref="AD69:AD74">
    <cfRule type="colorScale" priority="80">
      <colorScale>
        <cfvo type="min"/>
        <cfvo type="max"/>
        <color theme="0"/>
        <color theme="0" tint="-0.249977111117893"/>
      </colorScale>
    </cfRule>
  </conditionalFormatting>
  <conditionalFormatting sqref="AE3:AE28">
    <cfRule type="colorScale" priority="681">
      <colorScale>
        <cfvo type="num" val="0"/>
        <cfvo type="max"/>
        <color theme="0"/>
        <color rgb="FFFFC000"/>
      </colorScale>
    </cfRule>
  </conditionalFormatting>
  <conditionalFormatting sqref="AE34:AE39">
    <cfRule type="colorScale" priority="524">
      <colorScale>
        <cfvo type="min"/>
        <cfvo type="max"/>
        <color theme="0"/>
        <color rgb="FFFFC000"/>
      </colorScale>
    </cfRule>
  </conditionalFormatting>
  <conditionalFormatting sqref="AE47:AE50">
    <cfRule type="colorScale" priority="494">
      <colorScale>
        <cfvo type="min"/>
        <cfvo type="max"/>
        <color theme="0"/>
        <color rgb="FFFFC000"/>
      </colorScale>
    </cfRule>
  </conditionalFormatting>
  <conditionalFormatting sqref="AE58:AE61">
    <cfRule type="colorScale" priority="105">
      <colorScale>
        <cfvo type="min"/>
        <cfvo type="max"/>
        <color theme="0"/>
        <color rgb="FFFFC000"/>
      </colorScale>
    </cfRule>
  </conditionalFormatting>
  <conditionalFormatting sqref="AE69:AE74">
    <cfRule type="colorScale" priority="75">
      <colorScale>
        <cfvo type="min"/>
        <cfvo type="max"/>
        <color theme="0"/>
        <color rgb="FFFFC000"/>
      </colorScale>
    </cfRule>
  </conditionalFormatting>
  <conditionalFormatting sqref="AF3:AF28">
    <cfRule type="colorScale" priority="683">
      <colorScale>
        <cfvo type="num" val="0"/>
        <cfvo type="max"/>
        <color theme="0"/>
        <color theme="0" tint="-0.249977111117893"/>
      </colorScale>
    </cfRule>
  </conditionalFormatting>
  <conditionalFormatting sqref="AF34:AF39">
    <cfRule type="colorScale" priority="523">
      <colorScale>
        <cfvo type="min"/>
        <cfvo type="max"/>
        <color theme="0"/>
        <color theme="0" tint="-0.249977111117893"/>
      </colorScale>
    </cfRule>
  </conditionalFormatting>
  <conditionalFormatting sqref="AF47:AF50">
    <cfRule type="colorScale" priority="492">
      <colorScale>
        <cfvo type="min"/>
        <cfvo type="max"/>
        <color theme="0"/>
        <color theme="0" tint="-0.249977111117893"/>
      </colorScale>
    </cfRule>
  </conditionalFormatting>
  <conditionalFormatting sqref="AF58:AF61">
    <cfRule type="colorScale" priority="104">
      <colorScale>
        <cfvo type="min"/>
        <cfvo type="max"/>
        <color theme="0"/>
        <color theme="0" tint="-0.249977111117893"/>
      </colorScale>
    </cfRule>
  </conditionalFormatting>
  <conditionalFormatting sqref="AF69:AF74">
    <cfRule type="colorScale" priority="74">
      <colorScale>
        <cfvo type="min"/>
        <cfvo type="max"/>
        <color theme="0"/>
        <color theme="0" tint="-0.249977111117893"/>
      </colorScale>
    </cfRule>
  </conditionalFormatting>
  <hyperlinks>
    <hyperlink ref="AH22" r:id="rId1" xr:uid="{36A53794-6F75-412F-B903-FE098658C932}"/>
    <hyperlink ref="AH12" r:id="rId2" xr:uid="{59A29AD9-53DB-479E-87F3-909B4427F205}"/>
    <hyperlink ref="AH26" r:id="rId3" xr:uid="{A5C79E60-6A42-42B7-90AC-4F262BBC9D3C}"/>
    <hyperlink ref="AH8" r:id="rId4" xr:uid="{C27A69F4-8B8E-43A2-8BE0-5BD4E53846D6}"/>
    <hyperlink ref="AH25" r:id="rId5" xr:uid="{C2FC7685-47D8-4FCD-B8A1-EF603B2F47F5}"/>
    <hyperlink ref="AH4" r:id="rId6" xr:uid="{70418DA6-F5D7-436C-98AC-D871736D3512}"/>
    <hyperlink ref="AH17" r:id="rId7" xr:uid="{8173742A-C125-4DEB-837B-B3F4440BEA98}"/>
    <hyperlink ref="AH6" r:id="rId8" xr:uid="{0E8DF527-4E2B-49F8-8EAB-AC01CDA05ED8}"/>
    <hyperlink ref="AH19" r:id="rId9" xr:uid="{CA02CB8A-66D5-4B5B-B359-A8F9B8D8B866}"/>
    <hyperlink ref="AH21" r:id="rId10" xr:uid="{C3BA8149-A432-4C66-9413-A7D3CDD2642E}"/>
    <hyperlink ref="AH18" r:id="rId11" xr:uid="{7A4ABD12-94A3-43FF-8824-7752307DF689}"/>
    <hyperlink ref="AH24" r:id="rId12" xr:uid="{E8DDBC17-8DCA-415A-88CB-F23793188FFF}"/>
    <hyperlink ref="AH5" r:id="rId13" xr:uid="{C465D7F9-C40A-44DC-807A-395C960851A7}"/>
    <hyperlink ref="AH7" r:id="rId14" xr:uid="{2A0C81F5-DAD3-4BFC-9FC4-9F085A6C27DB}"/>
    <hyperlink ref="AH9" r:id="rId15" xr:uid="{6688D0BE-912C-4E07-B631-74D8E303961F}"/>
    <hyperlink ref="AH10" r:id="rId16" xr:uid="{1F9B1AA3-EFD2-47CB-8FBF-4B7B3829F421}"/>
    <hyperlink ref="AH11" r:id="rId17" xr:uid="{1AF42F32-33A7-478C-BE9A-4D6A017635AD}"/>
    <hyperlink ref="AH23" r:id="rId18" xr:uid="{EC787B77-F665-48E6-99FB-8724CE3DFEAD}"/>
    <hyperlink ref="AH13" r:id="rId19" xr:uid="{4C1452B3-37D1-468C-844F-29178C55B4B4}"/>
    <hyperlink ref="AH48" r:id="rId20" xr:uid="{B167DA51-E262-4B9E-9217-7ABCB56AE046}"/>
    <hyperlink ref="AH49" r:id="rId21" xr:uid="{33507D8F-FDD4-4A72-8E3B-F8A784CE09DF}"/>
    <hyperlink ref="AH69" r:id="rId22" xr:uid="{2FF3DEEC-CE04-4ED7-9924-40A051F576D2}"/>
    <hyperlink ref="AH70" r:id="rId23" xr:uid="{FFFACC5F-8CEC-45B5-8D70-7E535F1DF39A}"/>
    <hyperlink ref="AH72" r:id="rId24" xr:uid="{449BEE2D-DDA3-4E96-B3BC-CA1FAC2FB0BB}"/>
    <hyperlink ref="AH74" r:id="rId25" xr:uid="{2202F0EC-05C7-45FC-8383-B198E4122742}"/>
    <hyperlink ref="AH15" r:id="rId26" xr:uid="{B047DD87-1D2C-40AE-838F-2C2CF2FF4A22}"/>
  </hyperlinks>
  <pageMargins left="0.7" right="0.7" top="0.75" bottom="0.75" header="0.3" footer="0.3"/>
  <pageSetup paperSize="9" orientation="portrait" r:id="rId27"/>
  <drawing r:id="rId28"/>
  <legacyDrawing r:id="rId2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1AEBD-4599-4FDD-8C2B-E476DCD2353A}">
  <dimension ref="A1:AI40"/>
  <sheetViews>
    <sheetView topLeftCell="A7" workbookViewId="0">
      <pane xSplit="1" topLeftCell="AA1" activePane="topRight" state="frozen"/>
      <selection pane="topRight" activeCell="AH26" sqref="AH26"/>
    </sheetView>
  </sheetViews>
  <sheetFormatPr defaultRowHeight="14.5" x14ac:dyDescent="0.35"/>
  <cols>
    <col min="1" max="1" width="14" style="3" bestFit="1" customWidth="1"/>
    <col min="2" max="2" width="7.81640625" style="3" customWidth="1"/>
    <col min="3" max="3" width="15.7265625" style="3" bestFit="1" customWidth="1"/>
    <col min="6" max="6" width="35.90625" bestFit="1" customWidth="1"/>
    <col min="7" max="7" width="12.1796875" bestFit="1" customWidth="1"/>
    <col min="8" max="8" width="14.54296875" bestFit="1" customWidth="1"/>
    <col min="9" max="9" width="11.453125" bestFit="1" customWidth="1"/>
    <col min="10" max="10" width="10.90625" bestFit="1" customWidth="1"/>
    <col min="11" max="11" width="10.90625" customWidth="1"/>
    <col min="12" max="12" width="10.08984375" bestFit="1" customWidth="1"/>
    <col min="33" max="33" width="16.54296875" bestFit="1" customWidth="1"/>
    <col min="34" max="34" width="25" customWidth="1"/>
  </cols>
  <sheetData>
    <row r="1" spans="1:34" ht="15" customHeight="1" x14ac:dyDescent="0.35">
      <c r="A1" s="23"/>
      <c r="B1" s="50"/>
      <c r="C1" s="50"/>
      <c r="D1" s="248" t="s">
        <v>148</v>
      </c>
      <c r="E1" s="249"/>
      <c r="G1" s="46"/>
      <c r="H1" s="41"/>
      <c r="I1" s="21" t="s">
        <v>52</v>
      </c>
      <c r="J1" s="22" t="s">
        <v>54</v>
      </c>
      <c r="K1" s="101"/>
      <c r="L1" s="236" t="s">
        <v>143</v>
      </c>
      <c r="M1" s="237"/>
      <c r="N1" s="237"/>
      <c r="O1" s="237"/>
      <c r="P1" s="237"/>
      <c r="Q1" s="237"/>
      <c r="R1" s="238"/>
      <c r="S1" s="239" t="s">
        <v>142</v>
      </c>
      <c r="T1" s="240"/>
      <c r="U1" s="240"/>
      <c r="V1" s="240"/>
      <c r="W1" s="240"/>
      <c r="X1" s="240"/>
      <c r="Y1" s="241"/>
      <c r="Z1" s="242" t="s">
        <v>134</v>
      </c>
      <c r="AA1" s="243"/>
      <c r="AB1" s="243"/>
      <c r="AC1" s="243"/>
      <c r="AD1" s="243"/>
      <c r="AE1" s="243"/>
      <c r="AF1" s="244"/>
      <c r="AG1" s="21"/>
      <c r="AH1" s="22"/>
    </row>
    <row r="2" spans="1:34" s="12" customFormat="1" ht="29.5" thickBot="1" x14ac:dyDescent="0.4">
      <c r="A2" s="63" t="s">
        <v>53</v>
      </c>
      <c r="B2" s="63" t="s">
        <v>102</v>
      </c>
      <c r="C2" s="31" t="s">
        <v>126</v>
      </c>
      <c r="D2" s="31" t="s">
        <v>69</v>
      </c>
      <c r="E2" s="44" t="s">
        <v>111</v>
      </c>
      <c r="F2" s="86" t="s">
        <v>129</v>
      </c>
      <c r="G2" s="64" t="s">
        <v>135</v>
      </c>
      <c r="H2" s="63" t="s">
        <v>65</v>
      </c>
      <c r="I2" s="31" t="s">
        <v>144</v>
      </c>
      <c r="J2" s="32" t="s">
        <v>144</v>
      </c>
      <c r="K2" s="34" t="s">
        <v>150</v>
      </c>
      <c r="L2" s="71" t="s">
        <v>7</v>
      </c>
      <c r="M2" s="72" t="s">
        <v>9</v>
      </c>
      <c r="N2" s="72" t="s">
        <v>55</v>
      </c>
      <c r="O2" s="72" t="s">
        <v>56</v>
      </c>
      <c r="P2" s="72" t="s">
        <v>57</v>
      </c>
      <c r="Q2" s="72" t="s">
        <v>58</v>
      </c>
      <c r="R2" s="73" t="s">
        <v>59</v>
      </c>
      <c r="S2" s="33" t="s">
        <v>7</v>
      </c>
      <c r="T2" s="34" t="s">
        <v>9</v>
      </c>
      <c r="U2" s="34" t="s">
        <v>55</v>
      </c>
      <c r="V2" s="34" t="s">
        <v>56</v>
      </c>
      <c r="W2" s="34" t="s">
        <v>57</v>
      </c>
      <c r="X2" s="34" t="s">
        <v>58</v>
      </c>
      <c r="Y2" s="32" t="s">
        <v>59</v>
      </c>
      <c r="Z2" s="72" t="s">
        <v>7</v>
      </c>
      <c r="AA2" s="72" t="s">
        <v>9</v>
      </c>
      <c r="AB2" s="72" t="s">
        <v>55</v>
      </c>
      <c r="AC2" s="72" t="s">
        <v>56</v>
      </c>
      <c r="AD2" s="72" t="s">
        <v>57</v>
      </c>
      <c r="AE2" s="72" t="s">
        <v>58</v>
      </c>
      <c r="AF2" s="72" t="s">
        <v>59</v>
      </c>
      <c r="AG2" s="33" t="s">
        <v>60</v>
      </c>
      <c r="AH2" s="32" t="s">
        <v>61</v>
      </c>
    </row>
    <row r="3" spans="1:34" x14ac:dyDescent="0.35">
      <c r="A3" s="24" t="s">
        <v>49</v>
      </c>
      <c r="B3" s="87" t="s">
        <v>107</v>
      </c>
      <c r="C3" s="66" t="s">
        <v>130</v>
      </c>
      <c r="D3" s="19">
        <v>1</v>
      </c>
      <c r="E3" s="16">
        <v>1</v>
      </c>
      <c r="F3" t="s">
        <v>146</v>
      </c>
      <c r="G3" s="41" t="s">
        <v>72</v>
      </c>
      <c r="H3" s="41" t="s">
        <v>66</v>
      </c>
      <c r="I3" s="19">
        <v>600</v>
      </c>
      <c r="J3" s="16">
        <f>I3/20</f>
        <v>30</v>
      </c>
      <c r="K3" s="45" t="s">
        <v>152</v>
      </c>
      <c r="L3" s="74">
        <v>22</v>
      </c>
      <c r="M3" s="75">
        <v>361</v>
      </c>
      <c r="N3" s="75">
        <v>87</v>
      </c>
      <c r="O3" s="75">
        <v>0.5</v>
      </c>
      <c r="P3" s="75">
        <v>2</v>
      </c>
      <c r="Q3" s="75">
        <v>2</v>
      </c>
      <c r="R3" s="76">
        <v>0</v>
      </c>
      <c r="S3" s="68">
        <f>L3*J3/1000</f>
        <v>0.66</v>
      </c>
      <c r="T3" s="15">
        <f>J3*M3/100</f>
        <v>108.3</v>
      </c>
      <c r="U3" s="15">
        <f>J3*N3/100</f>
        <v>26.1</v>
      </c>
      <c r="V3" s="15">
        <f>J3*O3/100</f>
        <v>0.15</v>
      </c>
      <c r="W3" s="15">
        <f>J3*P3/100</f>
        <v>0.6</v>
      </c>
      <c r="X3" s="15">
        <f>J3*Q3/100</f>
        <v>0.6</v>
      </c>
      <c r="Y3" s="16">
        <f>J3*R3/100</f>
        <v>0</v>
      </c>
      <c r="Z3" s="81">
        <f t="shared" ref="Z3:Z27" si="0">S3/SUM($S$3:$S$27)</f>
        <v>0.1519931833360201</v>
      </c>
      <c r="AA3" s="82">
        <f t="shared" ref="AA3:AA27" si="1">T3/SUM($S$3:$T$27)</f>
        <v>9.3716146340142165E-2</v>
      </c>
      <c r="AB3" s="82">
        <f t="shared" ref="AB3:AB27" si="2">U3/SUM($U$3:$U$27)</f>
        <v>0.44444444444444448</v>
      </c>
      <c r="AC3" s="82">
        <f t="shared" ref="AC3:AC27" si="3">V3/SUM($V$3:$V$27)</f>
        <v>1.9452729866424592E-3</v>
      </c>
      <c r="AD3" s="82">
        <f t="shared" ref="AD3:AD27" si="4">W3/SUM($W$3:$W$27)</f>
        <v>1.2899064817800713E-2</v>
      </c>
      <c r="AE3" s="82">
        <f t="shared" ref="AE3:AE27" si="5">X3/SUM($X$3:$X$27)</f>
        <v>3.0226700251889175E-2</v>
      </c>
      <c r="AF3" s="82">
        <f t="shared" ref="AF3:AF27" si="6">Y3/SUM($Y$3:$Y$27)</f>
        <v>0</v>
      </c>
      <c r="AG3" s="19" t="s">
        <v>41</v>
      </c>
      <c r="AH3" s="27" t="s">
        <v>42</v>
      </c>
    </row>
    <row r="4" spans="1:34" x14ac:dyDescent="0.35">
      <c r="A4" s="24" t="s">
        <v>23</v>
      </c>
      <c r="B4" s="88" t="s">
        <v>115</v>
      </c>
      <c r="C4" s="92" t="s">
        <v>136</v>
      </c>
      <c r="D4" s="19">
        <v>3</v>
      </c>
      <c r="E4" s="16">
        <v>1</v>
      </c>
      <c r="G4" s="41" t="s">
        <v>72</v>
      </c>
      <c r="H4" s="41" t="s">
        <v>66</v>
      </c>
      <c r="I4" s="19">
        <v>500</v>
      </c>
      <c r="J4" s="16">
        <f>I4/20</f>
        <v>25</v>
      </c>
      <c r="K4" s="15"/>
      <c r="L4" s="74">
        <v>26</v>
      </c>
      <c r="M4" s="75">
        <v>786</v>
      </c>
      <c r="N4" s="75">
        <v>7.8</v>
      </c>
      <c r="O4" s="75">
        <v>76.099999999999994</v>
      </c>
      <c r="P4" s="75">
        <v>13.4</v>
      </c>
      <c r="Q4" s="75">
        <v>4.0999999999999996</v>
      </c>
      <c r="R4" s="76">
        <v>8</v>
      </c>
      <c r="S4" s="68">
        <f>L4*J4/1000</f>
        <v>0.65</v>
      </c>
      <c r="T4" s="15">
        <f>J4*M4/100</f>
        <v>196.5</v>
      </c>
      <c r="U4" s="15">
        <f>J4*N4/100</f>
        <v>1.95</v>
      </c>
      <c r="V4" s="15">
        <f>J4*O4/100</f>
        <v>19.024999999999999</v>
      </c>
      <c r="W4" s="15">
        <f>J4*P4/100</f>
        <v>3.35</v>
      </c>
      <c r="X4" s="15">
        <f>J4*Q4/100</f>
        <v>1.0249999999999999</v>
      </c>
      <c r="Y4" s="16">
        <f>J4*R4/100</f>
        <v>2</v>
      </c>
      <c r="Z4" s="81">
        <f t="shared" si="0"/>
        <v>0.14969025631577737</v>
      </c>
      <c r="AA4" s="82">
        <f t="shared" si="1"/>
        <v>0.17003899128197539</v>
      </c>
      <c r="AB4" s="82">
        <f t="shared" si="2"/>
        <v>3.3205619412515965E-2</v>
      </c>
      <c r="AC4" s="82">
        <f t="shared" si="3"/>
        <v>0.24672545713915189</v>
      </c>
      <c r="AD4" s="82">
        <f t="shared" si="4"/>
        <v>7.2019778566053988E-2</v>
      </c>
      <c r="AE4" s="82">
        <f t="shared" si="5"/>
        <v>5.1637279596977337E-2</v>
      </c>
      <c r="AF4" s="82">
        <f t="shared" si="6"/>
        <v>8.0372930397042283E-2</v>
      </c>
      <c r="AG4" s="19" t="s">
        <v>34</v>
      </c>
      <c r="AH4" s="27" t="s">
        <v>33</v>
      </c>
    </row>
    <row r="5" spans="1:34" x14ac:dyDescent="0.35">
      <c r="A5" s="24" t="s">
        <v>100</v>
      </c>
      <c r="B5" s="91" t="s">
        <v>105</v>
      </c>
      <c r="C5" s="92" t="s">
        <v>136</v>
      </c>
      <c r="D5" s="19">
        <v>3</v>
      </c>
      <c r="E5" s="16">
        <v>3</v>
      </c>
      <c r="G5" s="41" t="s">
        <v>72</v>
      </c>
      <c r="H5" s="41" t="s">
        <v>66</v>
      </c>
      <c r="I5" s="19">
        <v>2000</v>
      </c>
      <c r="J5" s="16">
        <v>100</v>
      </c>
      <c r="K5" s="15" t="s">
        <v>153</v>
      </c>
      <c r="L5" s="74">
        <v>5</v>
      </c>
      <c r="M5" s="75">
        <v>52</v>
      </c>
      <c r="N5" s="75">
        <v>0.7</v>
      </c>
      <c r="O5" s="75">
        <v>0</v>
      </c>
      <c r="P5" s="75">
        <v>11</v>
      </c>
      <c r="Q5" s="75">
        <v>10</v>
      </c>
      <c r="R5" s="76">
        <v>2.4</v>
      </c>
      <c r="S5" s="68">
        <v>0.5</v>
      </c>
      <c r="T5" s="15">
        <v>52</v>
      </c>
      <c r="U5" s="15">
        <v>0.7</v>
      </c>
      <c r="V5" s="15">
        <v>0</v>
      </c>
      <c r="W5" s="15">
        <v>11</v>
      </c>
      <c r="X5" s="15">
        <v>10</v>
      </c>
      <c r="Y5" s="16">
        <v>2.4</v>
      </c>
      <c r="Z5" s="81">
        <f t="shared" si="0"/>
        <v>0.11514635101213642</v>
      </c>
      <c r="AA5" s="82">
        <f t="shared" si="1"/>
        <v>4.499759565731664E-2</v>
      </c>
      <c r="AB5" s="82">
        <f t="shared" si="2"/>
        <v>1.1919965942954448E-2</v>
      </c>
      <c r="AC5" s="82">
        <f t="shared" si="3"/>
        <v>0</v>
      </c>
      <c r="AD5" s="82">
        <f t="shared" si="4"/>
        <v>0.23648285499301308</v>
      </c>
      <c r="AE5" s="82">
        <f t="shared" si="5"/>
        <v>0.50377833753148626</v>
      </c>
      <c r="AF5" s="82">
        <f t="shared" si="6"/>
        <v>9.6447516476450737E-2</v>
      </c>
      <c r="AG5" s="19" t="s">
        <v>97</v>
      </c>
      <c r="AH5" s="27" t="s">
        <v>101</v>
      </c>
    </row>
    <row r="6" spans="1:34" x14ac:dyDescent="0.35">
      <c r="A6" s="24" t="s">
        <v>48</v>
      </c>
      <c r="B6" s="88" t="s">
        <v>115</v>
      </c>
      <c r="C6" s="92" t="s">
        <v>136</v>
      </c>
      <c r="D6" s="19">
        <v>3</v>
      </c>
      <c r="E6" s="16">
        <v>1</v>
      </c>
      <c r="G6" s="41" t="s">
        <v>72</v>
      </c>
      <c r="H6" s="41" t="s">
        <v>66</v>
      </c>
      <c r="I6" s="19">
        <v>500</v>
      </c>
      <c r="J6" s="16">
        <f>I6/20</f>
        <v>25</v>
      </c>
      <c r="K6" s="15"/>
      <c r="L6" s="74">
        <v>11</v>
      </c>
      <c r="M6" s="75">
        <v>654</v>
      </c>
      <c r="N6" s="75">
        <v>15.9</v>
      </c>
      <c r="O6" s="75">
        <v>68.099999999999994</v>
      </c>
      <c r="P6" s="75">
        <v>5.4</v>
      </c>
      <c r="Q6" s="75">
        <v>2.9</v>
      </c>
      <c r="R6" s="76">
        <v>7.9</v>
      </c>
      <c r="S6" s="68">
        <f>L6*J6/1000</f>
        <v>0.27500000000000002</v>
      </c>
      <c r="T6" s="15">
        <f>J6*M6/100</f>
        <v>163.5</v>
      </c>
      <c r="U6" s="15">
        <f>J6*N6/100</f>
        <v>3.9750000000000001</v>
      </c>
      <c r="V6" s="15">
        <f>J6*O6/100</f>
        <v>17.024999999999999</v>
      </c>
      <c r="W6" s="15">
        <f>J6*P6/100</f>
        <v>1.35</v>
      </c>
      <c r="X6" s="15">
        <f>J6*Q6/100</f>
        <v>0.72499999999999998</v>
      </c>
      <c r="Y6" s="16">
        <f>J6*R6/100</f>
        <v>1.9750000000000001</v>
      </c>
      <c r="Z6" s="81">
        <f t="shared" si="0"/>
        <v>6.3330493056675041E-2</v>
      </c>
      <c r="AA6" s="82">
        <f t="shared" si="1"/>
        <v>0.14148282480713983</v>
      </c>
      <c r="AB6" s="82">
        <f t="shared" si="2"/>
        <v>6.7688378033205626E-2</v>
      </c>
      <c r="AC6" s="82">
        <f t="shared" si="3"/>
        <v>0.22078848398391909</v>
      </c>
      <c r="AD6" s="82">
        <f t="shared" si="4"/>
        <v>2.9022895840051608E-2</v>
      </c>
      <c r="AE6" s="82">
        <f t="shared" si="5"/>
        <v>3.6523929471032758E-2</v>
      </c>
      <c r="AF6" s="82">
        <f t="shared" si="6"/>
        <v>7.9368268767079267E-2</v>
      </c>
      <c r="AG6" s="19" t="s">
        <v>34</v>
      </c>
      <c r="AH6" s="27" t="s">
        <v>36</v>
      </c>
    </row>
    <row r="7" spans="1:34" x14ac:dyDescent="0.35">
      <c r="A7" s="24" t="s">
        <v>94</v>
      </c>
      <c r="B7" s="88" t="s">
        <v>115</v>
      </c>
      <c r="C7" s="94" t="s">
        <v>131</v>
      </c>
      <c r="D7" s="19">
        <v>3</v>
      </c>
      <c r="E7" s="16">
        <v>1</v>
      </c>
      <c r="G7" s="41" t="s">
        <v>73</v>
      </c>
      <c r="H7" s="41" t="s">
        <v>66</v>
      </c>
      <c r="I7" s="19">
        <v>200</v>
      </c>
      <c r="J7" s="16">
        <f>I7/20</f>
        <v>10</v>
      </c>
      <c r="K7" s="15"/>
      <c r="L7" s="74">
        <v>19</v>
      </c>
      <c r="M7" s="77">
        <v>700</v>
      </c>
      <c r="N7" s="77">
        <v>9.1999999999999993</v>
      </c>
      <c r="O7" s="77">
        <v>70</v>
      </c>
      <c r="P7" s="77">
        <v>5.8</v>
      </c>
      <c r="Q7" s="77">
        <v>4.3</v>
      </c>
      <c r="R7" s="76">
        <v>4.7</v>
      </c>
      <c r="S7" s="68">
        <f>L7*J7/1000</f>
        <v>0.19</v>
      </c>
      <c r="T7" s="15">
        <f>J7*M7/100</f>
        <v>70</v>
      </c>
      <c r="U7" s="15">
        <f>J7*N7/100</f>
        <v>0.92</v>
      </c>
      <c r="V7" s="15">
        <f>J7*O7/100</f>
        <v>7</v>
      </c>
      <c r="W7" s="15">
        <f>J7*P7/100</f>
        <v>0.57999999999999996</v>
      </c>
      <c r="X7" s="15">
        <f>J7*Q7/100</f>
        <v>0.43</v>
      </c>
      <c r="Y7" s="16">
        <f>J7*R7/100</f>
        <v>0.47</v>
      </c>
      <c r="Z7" s="81">
        <f t="shared" si="0"/>
        <v>4.3755613384611841E-2</v>
      </c>
      <c r="AA7" s="82">
        <f t="shared" si="1"/>
        <v>6.0573686461772407E-2</v>
      </c>
      <c r="AB7" s="82">
        <f t="shared" si="2"/>
        <v>1.5666240953597275E-2</v>
      </c>
      <c r="AC7" s="82">
        <f t="shared" si="3"/>
        <v>9.0779406043314761E-2</v>
      </c>
      <c r="AD7" s="82">
        <f t="shared" si="4"/>
        <v>1.2469095990540689E-2</v>
      </c>
      <c r="AE7" s="82">
        <f t="shared" si="5"/>
        <v>2.1662468513853912E-2</v>
      </c>
      <c r="AF7" s="82">
        <f t="shared" si="6"/>
        <v>1.8887638643304935E-2</v>
      </c>
      <c r="AG7" s="19" t="s">
        <v>34</v>
      </c>
      <c r="AH7" s="27" t="s">
        <v>96</v>
      </c>
    </row>
    <row r="8" spans="1:34" x14ac:dyDescent="0.35">
      <c r="A8" s="24" t="s">
        <v>46</v>
      </c>
      <c r="B8" s="67" t="s">
        <v>103</v>
      </c>
      <c r="C8" s="94" t="s">
        <v>131</v>
      </c>
      <c r="D8" s="90">
        <v>1</v>
      </c>
      <c r="E8" s="16">
        <v>1</v>
      </c>
      <c r="G8" s="41" t="s">
        <v>72</v>
      </c>
      <c r="H8" s="41" t="s">
        <v>66</v>
      </c>
      <c r="I8" s="19">
        <v>300</v>
      </c>
      <c r="J8" s="16">
        <f>I8/20</f>
        <v>15</v>
      </c>
      <c r="K8" s="15"/>
      <c r="L8" s="74">
        <v>11</v>
      </c>
      <c r="M8" s="75">
        <v>592</v>
      </c>
      <c r="N8" s="75">
        <v>31.6</v>
      </c>
      <c r="O8" s="75">
        <v>48.8</v>
      </c>
      <c r="P8" s="75">
        <v>4.7</v>
      </c>
      <c r="Q8" s="75">
        <v>1.5</v>
      </c>
      <c r="R8" s="76">
        <v>4</v>
      </c>
      <c r="S8" s="68">
        <f>L8*J8/1000</f>
        <v>0.16500000000000001</v>
      </c>
      <c r="T8" s="15">
        <f>J8*M8/100</f>
        <v>88.8</v>
      </c>
      <c r="U8" s="15">
        <f>J8*N8/100</f>
        <v>4.74</v>
      </c>
      <c r="V8" s="15">
        <f>J8*O8/100</f>
        <v>7.32</v>
      </c>
      <c r="W8" s="15">
        <f>J8*P8/100</f>
        <v>0.70499999999999996</v>
      </c>
      <c r="X8" s="15">
        <f>J8*Q8/100</f>
        <v>0.22500000000000001</v>
      </c>
      <c r="Y8" s="16">
        <f>J8*R8/100</f>
        <v>0.6</v>
      </c>
      <c r="Z8" s="81">
        <f t="shared" si="0"/>
        <v>3.7998295834005026E-2</v>
      </c>
      <c r="AA8" s="82">
        <f t="shared" si="1"/>
        <v>7.6842047968648422E-2</v>
      </c>
      <c r="AB8" s="82">
        <f t="shared" si="2"/>
        <v>8.0715197956577264E-2</v>
      </c>
      <c r="AC8" s="82">
        <f t="shared" si="3"/>
        <v>9.492932174815201E-2</v>
      </c>
      <c r="AD8" s="82">
        <f t="shared" si="4"/>
        <v>1.5156401160915838E-2</v>
      </c>
      <c r="AE8" s="82">
        <f t="shared" si="5"/>
        <v>1.1335012594458441E-2</v>
      </c>
      <c r="AF8" s="82">
        <f t="shared" si="6"/>
        <v>2.4111879119112684E-2</v>
      </c>
      <c r="AG8" s="19" t="s">
        <v>34</v>
      </c>
      <c r="AH8" s="27" t="s">
        <v>30</v>
      </c>
    </row>
    <row r="9" spans="1:34" x14ac:dyDescent="0.35">
      <c r="A9" s="24" t="s">
        <v>158</v>
      </c>
      <c r="B9" s="91" t="s">
        <v>105</v>
      </c>
      <c r="C9" s="92" t="s">
        <v>136</v>
      </c>
      <c r="D9" s="19">
        <v>3</v>
      </c>
      <c r="E9" s="16">
        <v>2</v>
      </c>
      <c r="F9" t="s">
        <v>125</v>
      </c>
      <c r="G9" s="41" t="s">
        <v>73</v>
      </c>
      <c r="H9" s="41" t="s">
        <v>66</v>
      </c>
      <c r="I9" s="19">
        <v>2000</v>
      </c>
      <c r="J9" s="16">
        <v>100</v>
      </c>
      <c r="K9" s="45" t="s">
        <v>154</v>
      </c>
      <c r="L9" s="74">
        <v>1.5</v>
      </c>
      <c r="M9" s="75">
        <v>43</v>
      </c>
      <c r="N9" s="75">
        <v>4.5</v>
      </c>
      <c r="O9" s="75">
        <v>2.5</v>
      </c>
      <c r="P9" s="75">
        <v>0.4</v>
      </c>
      <c r="Q9" s="75">
        <v>0.4</v>
      </c>
      <c r="R9" s="76">
        <v>0.3</v>
      </c>
      <c r="S9" s="68">
        <v>0.15</v>
      </c>
      <c r="T9" s="15">
        <v>43</v>
      </c>
      <c r="U9" s="15">
        <v>4.5</v>
      </c>
      <c r="V9" s="15">
        <v>2.5</v>
      </c>
      <c r="W9" s="15">
        <v>0.4</v>
      </c>
      <c r="X9" s="15">
        <v>0.4</v>
      </c>
      <c r="Y9" s="16">
        <v>0.3</v>
      </c>
      <c r="Z9" s="81">
        <f t="shared" si="0"/>
        <v>3.4543905303640925E-2</v>
      </c>
      <c r="AA9" s="82">
        <f t="shared" si="1"/>
        <v>3.7209550255088764E-2</v>
      </c>
      <c r="AB9" s="82">
        <f t="shared" si="2"/>
        <v>7.662835249042145E-2</v>
      </c>
      <c r="AC9" s="82">
        <f t="shared" si="3"/>
        <v>3.2421216444040987E-2</v>
      </c>
      <c r="AD9" s="82">
        <f t="shared" si="4"/>
        <v>8.5993765452004756E-3</v>
      </c>
      <c r="AE9" s="82">
        <f t="shared" si="5"/>
        <v>2.0151133501259452E-2</v>
      </c>
      <c r="AF9" s="82">
        <f t="shared" si="6"/>
        <v>1.2055939559556342E-2</v>
      </c>
      <c r="AG9" s="19" t="s">
        <v>97</v>
      </c>
      <c r="AH9" s="27" t="s">
        <v>99</v>
      </c>
    </row>
    <row r="10" spans="1:34" x14ac:dyDescent="0.35">
      <c r="A10" s="24" t="s">
        <v>90</v>
      </c>
      <c r="B10" s="96" t="s">
        <v>104</v>
      </c>
      <c r="C10" s="92" t="s">
        <v>136</v>
      </c>
      <c r="D10" s="19">
        <v>3</v>
      </c>
      <c r="E10" s="16">
        <v>1</v>
      </c>
      <c r="G10" s="41" t="s">
        <v>72</v>
      </c>
      <c r="H10" s="41" t="s">
        <v>117</v>
      </c>
      <c r="I10" s="19">
        <v>15</v>
      </c>
      <c r="J10" s="16">
        <f t="shared" ref="J10:J27" si="7">I10/20</f>
        <v>0.75</v>
      </c>
      <c r="K10" s="15"/>
      <c r="L10" s="74">
        <v>199</v>
      </c>
      <c r="M10" s="77">
        <v>0</v>
      </c>
      <c r="N10" s="77">
        <v>0</v>
      </c>
      <c r="O10" s="77">
        <v>0</v>
      </c>
      <c r="P10" s="77">
        <v>0</v>
      </c>
      <c r="Q10" s="77">
        <v>0</v>
      </c>
      <c r="R10" s="76">
        <v>0</v>
      </c>
      <c r="S10" s="68">
        <f t="shared" ref="S10:S27" si="8">L10*J10/1000</f>
        <v>0.14924999999999999</v>
      </c>
      <c r="T10" s="15">
        <f t="shared" ref="T10:T26" si="9">J10*M10/100</f>
        <v>0</v>
      </c>
      <c r="U10" s="15">
        <f t="shared" ref="U10:U26" si="10">J10*N10/100</f>
        <v>0</v>
      </c>
      <c r="V10" s="15">
        <f t="shared" ref="V10:V27" si="11">J10*O10/100</f>
        <v>0</v>
      </c>
      <c r="W10" s="15">
        <f t="shared" ref="W10:W27" si="12">J10*P10/100</f>
        <v>0</v>
      </c>
      <c r="X10" s="15">
        <f t="shared" ref="X10:X27" si="13">J10*Q10/100</f>
        <v>0</v>
      </c>
      <c r="Y10" s="16">
        <f t="shared" ref="Y10:Y27" si="14">J10*R10/100</f>
        <v>0</v>
      </c>
      <c r="Z10" s="81">
        <f t="shared" si="0"/>
        <v>3.4371185777122726E-2</v>
      </c>
      <c r="AA10" s="82">
        <f t="shared" si="1"/>
        <v>0</v>
      </c>
      <c r="AB10" s="82">
        <f t="shared" si="2"/>
        <v>0</v>
      </c>
      <c r="AC10" s="82">
        <f t="shared" si="3"/>
        <v>0</v>
      </c>
      <c r="AD10" s="82">
        <f t="shared" si="4"/>
        <v>0</v>
      </c>
      <c r="AE10" s="82">
        <f t="shared" si="5"/>
        <v>0</v>
      </c>
      <c r="AF10" s="82">
        <f t="shared" si="6"/>
        <v>0</v>
      </c>
      <c r="AG10" s="19" t="s">
        <v>25</v>
      </c>
      <c r="AH10" s="27" t="s">
        <v>89</v>
      </c>
    </row>
    <row r="11" spans="1:34" x14ac:dyDescent="0.35">
      <c r="A11" s="153" t="s">
        <v>83</v>
      </c>
      <c r="B11" s="96" t="s">
        <v>104</v>
      </c>
      <c r="C11" s="95" t="s">
        <v>127</v>
      </c>
      <c r="D11" s="19">
        <v>1</v>
      </c>
      <c r="E11" s="16">
        <v>1</v>
      </c>
      <c r="F11" t="s">
        <v>119</v>
      </c>
      <c r="G11" s="41" t="s">
        <v>73</v>
      </c>
      <c r="H11" s="41" t="s">
        <v>117</v>
      </c>
      <c r="I11" s="19">
        <v>15</v>
      </c>
      <c r="J11" s="16">
        <f t="shared" si="7"/>
        <v>0.75</v>
      </c>
      <c r="K11" s="15"/>
      <c r="L11" s="74">
        <v>199</v>
      </c>
      <c r="M11" s="75">
        <v>0</v>
      </c>
      <c r="N11" s="75">
        <v>0</v>
      </c>
      <c r="O11" s="75">
        <v>0</v>
      </c>
      <c r="P11" s="75">
        <v>0</v>
      </c>
      <c r="Q11" s="75">
        <v>0</v>
      </c>
      <c r="R11" s="76">
        <v>0</v>
      </c>
      <c r="S11" s="68">
        <f t="shared" si="8"/>
        <v>0.14924999999999999</v>
      </c>
      <c r="T11" s="15">
        <f t="shared" si="9"/>
        <v>0</v>
      </c>
      <c r="U11" s="15">
        <f t="shared" si="10"/>
        <v>0</v>
      </c>
      <c r="V11" s="15">
        <f t="shared" si="11"/>
        <v>0</v>
      </c>
      <c r="W11" s="15">
        <f t="shared" si="12"/>
        <v>0</v>
      </c>
      <c r="X11" s="15">
        <f t="shared" si="13"/>
        <v>0</v>
      </c>
      <c r="Y11" s="16">
        <f t="shared" si="14"/>
        <v>0</v>
      </c>
      <c r="Z11" s="81">
        <f t="shared" si="0"/>
        <v>3.4371185777122726E-2</v>
      </c>
      <c r="AA11" s="82">
        <f t="shared" si="1"/>
        <v>0</v>
      </c>
      <c r="AB11" s="82">
        <f t="shared" si="2"/>
        <v>0</v>
      </c>
      <c r="AC11" s="82">
        <f t="shared" si="3"/>
        <v>0</v>
      </c>
      <c r="AD11" s="82">
        <f t="shared" si="4"/>
        <v>0</v>
      </c>
      <c r="AE11" s="82">
        <f t="shared" si="5"/>
        <v>0</v>
      </c>
      <c r="AF11" s="82">
        <f t="shared" si="6"/>
        <v>0</v>
      </c>
      <c r="AG11" s="19" t="s">
        <v>25</v>
      </c>
      <c r="AH11" s="27" t="s">
        <v>84</v>
      </c>
    </row>
    <row r="12" spans="1:34" x14ac:dyDescent="0.35">
      <c r="A12" s="153" t="s">
        <v>95</v>
      </c>
      <c r="B12" s="88" t="s">
        <v>115</v>
      </c>
      <c r="C12" s="94" t="s">
        <v>131</v>
      </c>
      <c r="D12" s="19">
        <v>2</v>
      </c>
      <c r="E12" s="16">
        <v>1</v>
      </c>
      <c r="G12" s="41" t="s">
        <v>72</v>
      </c>
      <c r="H12" s="41" t="s">
        <v>66</v>
      </c>
      <c r="I12" s="19">
        <v>300</v>
      </c>
      <c r="J12" s="16">
        <f t="shared" si="7"/>
        <v>15</v>
      </c>
      <c r="K12" s="15"/>
      <c r="L12" s="74">
        <v>9</v>
      </c>
      <c r="M12" s="77">
        <v>613</v>
      </c>
      <c r="N12" s="77">
        <v>26</v>
      </c>
      <c r="O12" s="77">
        <v>52</v>
      </c>
      <c r="P12" s="77">
        <v>6</v>
      </c>
      <c r="Q12" s="77">
        <v>3.9</v>
      </c>
      <c r="R12" s="76">
        <v>8.3000000000000007</v>
      </c>
      <c r="S12" s="68">
        <f t="shared" si="8"/>
        <v>0.13500000000000001</v>
      </c>
      <c r="T12" s="15">
        <f t="shared" si="9"/>
        <v>91.95</v>
      </c>
      <c r="U12" s="15">
        <f t="shared" si="10"/>
        <v>3.9</v>
      </c>
      <c r="V12" s="15">
        <f t="shared" si="11"/>
        <v>7.8</v>
      </c>
      <c r="W12" s="15">
        <f t="shared" si="12"/>
        <v>0.9</v>
      </c>
      <c r="X12" s="15">
        <f t="shared" si="13"/>
        <v>0.58499999999999996</v>
      </c>
      <c r="Y12" s="16">
        <f t="shared" si="14"/>
        <v>1.2450000000000001</v>
      </c>
      <c r="Z12" s="81">
        <f t="shared" si="0"/>
        <v>3.1089514773276837E-2</v>
      </c>
      <c r="AA12" s="82">
        <f t="shared" si="1"/>
        <v>7.9567863859428184E-2</v>
      </c>
      <c r="AB12" s="82">
        <f t="shared" si="2"/>
        <v>6.6411238825031929E-2</v>
      </c>
      <c r="AC12" s="82">
        <f t="shared" si="3"/>
        <v>0.10115419530540788</v>
      </c>
      <c r="AD12" s="82">
        <f t="shared" si="4"/>
        <v>1.934859722670107E-2</v>
      </c>
      <c r="AE12" s="82">
        <f t="shared" si="5"/>
        <v>2.9471032745591947E-2</v>
      </c>
      <c r="AF12" s="82">
        <f t="shared" si="6"/>
        <v>5.0032149172158827E-2</v>
      </c>
      <c r="AG12" s="19" t="s">
        <v>97</v>
      </c>
      <c r="AH12" s="27" t="s">
        <v>98</v>
      </c>
    </row>
    <row r="13" spans="1:34" x14ac:dyDescent="0.35">
      <c r="A13" s="24" t="s">
        <v>12</v>
      </c>
      <c r="B13" s="67" t="s">
        <v>103</v>
      </c>
      <c r="C13" s="92" t="s">
        <v>136</v>
      </c>
      <c r="D13" s="19">
        <v>2</v>
      </c>
      <c r="E13" s="16">
        <v>2</v>
      </c>
      <c r="G13" s="41" t="s">
        <v>72</v>
      </c>
      <c r="H13" s="41" t="s">
        <v>108</v>
      </c>
      <c r="I13" s="19">
        <v>400</v>
      </c>
      <c r="J13" s="16">
        <f t="shared" si="7"/>
        <v>20</v>
      </c>
      <c r="K13" s="15"/>
      <c r="L13" s="74">
        <v>6.4</v>
      </c>
      <c r="M13" s="75">
        <v>442</v>
      </c>
      <c r="N13" s="75">
        <v>16.5</v>
      </c>
      <c r="O13" s="75">
        <v>30.7</v>
      </c>
      <c r="P13" s="75">
        <v>7.7</v>
      </c>
      <c r="Q13" s="75">
        <v>0</v>
      </c>
      <c r="R13" s="76">
        <v>34.4</v>
      </c>
      <c r="S13" s="68">
        <f t="shared" si="8"/>
        <v>0.128</v>
      </c>
      <c r="T13" s="15">
        <f t="shared" si="9"/>
        <v>88.4</v>
      </c>
      <c r="U13" s="15">
        <f t="shared" si="10"/>
        <v>3.3</v>
      </c>
      <c r="V13" s="15">
        <f t="shared" si="11"/>
        <v>6.14</v>
      </c>
      <c r="W13" s="15">
        <f t="shared" si="12"/>
        <v>1.54</v>
      </c>
      <c r="X13" s="15">
        <f t="shared" si="13"/>
        <v>0</v>
      </c>
      <c r="Y13" s="16">
        <f t="shared" si="14"/>
        <v>6.88</v>
      </c>
      <c r="Z13" s="81">
        <f t="shared" si="0"/>
        <v>2.9477465859106926E-2</v>
      </c>
      <c r="AA13" s="82">
        <f t="shared" si="1"/>
        <v>7.6495912617438294E-2</v>
      </c>
      <c r="AB13" s="82">
        <f t="shared" si="2"/>
        <v>5.6194125159642394E-2</v>
      </c>
      <c r="AC13" s="82">
        <f t="shared" si="3"/>
        <v>7.9626507586564657E-2</v>
      </c>
      <c r="AD13" s="82">
        <f t="shared" si="4"/>
        <v>3.3107599699021828E-2</v>
      </c>
      <c r="AE13" s="82">
        <f t="shared" si="5"/>
        <v>0</v>
      </c>
      <c r="AF13" s="82">
        <f t="shared" si="6"/>
        <v>0.27648288056582548</v>
      </c>
      <c r="AG13" s="19" t="s">
        <v>34</v>
      </c>
      <c r="AH13" s="27" t="s">
        <v>28</v>
      </c>
    </row>
    <row r="14" spans="1:34" x14ac:dyDescent="0.35">
      <c r="A14" s="24" t="s">
        <v>87</v>
      </c>
      <c r="B14" s="96" t="s">
        <v>104</v>
      </c>
      <c r="C14" s="95" t="s">
        <v>127</v>
      </c>
      <c r="D14" s="19">
        <v>2</v>
      </c>
      <c r="E14" s="16">
        <v>1</v>
      </c>
      <c r="F14" t="s">
        <v>120</v>
      </c>
      <c r="G14" s="41" t="s">
        <v>73</v>
      </c>
      <c r="H14" s="41" t="s">
        <v>117</v>
      </c>
      <c r="I14" s="19">
        <v>15</v>
      </c>
      <c r="J14" s="16">
        <f t="shared" si="7"/>
        <v>0.75</v>
      </c>
      <c r="K14" s="15"/>
      <c r="L14" s="74">
        <v>169</v>
      </c>
      <c r="M14" s="77">
        <v>0</v>
      </c>
      <c r="N14" s="77">
        <v>0</v>
      </c>
      <c r="O14" s="77">
        <v>0</v>
      </c>
      <c r="P14" s="77">
        <v>0</v>
      </c>
      <c r="Q14" s="77">
        <v>0</v>
      </c>
      <c r="R14" s="76">
        <v>0</v>
      </c>
      <c r="S14" s="68">
        <f t="shared" si="8"/>
        <v>0.12675</v>
      </c>
      <c r="T14" s="15">
        <f t="shared" si="9"/>
        <v>0</v>
      </c>
      <c r="U14" s="15">
        <f t="shared" si="10"/>
        <v>0</v>
      </c>
      <c r="V14" s="15">
        <f t="shared" si="11"/>
        <v>0</v>
      </c>
      <c r="W14" s="15">
        <f t="shared" si="12"/>
        <v>0</v>
      </c>
      <c r="X14" s="15">
        <f t="shared" si="13"/>
        <v>0</v>
      </c>
      <c r="Y14" s="16">
        <f t="shared" si="14"/>
        <v>0</v>
      </c>
      <c r="Z14" s="81">
        <f t="shared" si="0"/>
        <v>2.9189599981576584E-2</v>
      </c>
      <c r="AA14" s="82">
        <f t="shared" si="1"/>
        <v>0</v>
      </c>
      <c r="AB14" s="82">
        <f t="shared" si="2"/>
        <v>0</v>
      </c>
      <c r="AC14" s="82">
        <f t="shared" si="3"/>
        <v>0</v>
      </c>
      <c r="AD14" s="82">
        <f t="shared" si="4"/>
        <v>0</v>
      </c>
      <c r="AE14" s="82">
        <f t="shared" si="5"/>
        <v>0</v>
      </c>
      <c r="AF14" s="82">
        <f t="shared" si="6"/>
        <v>0</v>
      </c>
      <c r="AG14" s="19" t="s">
        <v>25</v>
      </c>
      <c r="AH14" s="27" t="s">
        <v>88</v>
      </c>
    </row>
    <row r="15" spans="1:34" x14ac:dyDescent="0.35">
      <c r="A15" s="24" t="s">
        <v>85</v>
      </c>
      <c r="B15" s="96" t="s">
        <v>104</v>
      </c>
      <c r="C15" s="95" t="s">
        <v>127</v>
      </c>
      <c r="D15" s="19">
        <v>2</v>
      </c>
      <c r="E15" s="16">
        <v>1</v>
      </c>
      <c r="F15" t="s">
        <v>121</v>
      </c>
      <c r="G15" s="41" t="s">
        <v>73</v>
      </c>
      <c r="H15" s="41" t="s">
        <v>117</v>
      </c>
      <c r="I15" s="19">
        <v>10</v>
      </c>
      <c r="J15" s="16">
        <f t="shared" si="7"/>
        <v>0.5</v>
      </c>
      <c r="K15" s="15"/>
      <c r="L15" s="74">
        <v>249</v>
      </c>
      <c r="M15" s="77">
        <v>0</v>
      </c>
      <c r="N15" s="77">
        <v>0</v>
      </c>
      <c r="O15" s="77">
        <v>0</v>
      </c>
      <c r="P15" s="77">
        <v>0</v>
      </c>
      <c r="Q15" s="77">
        <v>0</v>
      </c>
      <c r="R15" s="76">
        <v>0</v>
      </c>
      <c r="S15" s="68">
        <f t="shared" si="8"/>
        <v>0.1245</v>
      </c>
      <c r="T15" s="15">
        <f t="shared" si="9"/>
        <v>0</v>
      </c>
      <c r="U15" s="15">
        <f t="shared" si="10"/>
        <v>0</v>
      </c>
      <c r="V15" s="15">
        <f t="shared" si="11"/>
        <v>0</v>
      </c>
      <c r="W15" s="15">
        <f t="shared" si="12"/>
        <v>0</v>
      </c>
      <c r="X15" s="15">
        <f t="shared" si="13"/>
        <v>0</v>
      </c>
      <c r="Y15" s="16">
        <f t="shared" si="14"/>
        <v>0</v>
      </c>
      <c r="Z15" s="81">
        <f t="shared" si="0"/>
        <v>2.867144140202197E-2</v>
      </c>
      <c r="AA15" s="82">
        <f t="shared" si="1"/>
        <v>0</v>
      </c>
      <c r="AB15" s="82">
        <f t="shared" si="2"/>
        <v>0</v>
      </c>
      <c r="AC15" s="82">
        <f t="shared" si="3"/>
        <v>0</v>
      </c>
      <c r="AD15" s="82">
        <f t="shared" si="4"/>
        <v>0</v>
      </c>
      <c r="AE15" s="82">
        <f t="shared" si="5"/>
        <v>0</v>
      </c>
      <c r="AF15" s="82">
        <f t="shared" si="6"/>
        <v>0</v>
      </c>
      <c r="AG15" s="19" t="s">
        <v>25</v>
      </c>
      <c r="AH15" s="27" t="s">
        <v>86</v>
      </c>
    </row>
    <row r="16" spans="1:34" x14ac:dyDescent="0.35">
      <c r="A16" s="24" t="s">
        <v>15</v>
      </c>
      <c r="B16" s="67" t="s">
        <v>103</v>
      </c>
      <c r="C16" s="92" t="s">
        <v>136</v>
      </c>
      <c r="D16" s="19">
        <v>3</v>
      </c>
      <c r="E16" s="16">
        <v>1</v>
      </c>
      <c r="G16" s="41" t="s">
        <v>72</v>
      </c>
      <c r="H16" s="41" t="s">
        <v>66</v>
      </c>
      <c r="I16" s="19">
        <v>40</v>
      </c>
      <c r="J16" s="16">
        <f t="shared" si="7"/>
        <v>2</v>
      </c>
      <c r="K16" s="15"/>
      <c r="L16" s="74">
        <v>62</v>
      </c>
      <c r="M16" s="75">
        <v>851</v>
      </c>
      <c r="N16" s="75">
        <v>0</v>
      </c>
      <c r="O16" s="75">
        <v>91</v>
      </c>
      <c r="P16" s="75">
        <v>8</v>
      </c>
      <c r="Q16" s="75">
        <v>4</v>
      </c>
      <c r="R16" s="76">
        <v>0</v>
      </c>
      <c r="S16" s="68">
        <f t="shared" si="8"/>
        <v>0.124</v>
      </c>
      <c r="T16" s="15">
        <f t="shared" si="9"/>
        <v>17.02</v>
      </c>
      <c r="U16" s="15">
        <f t="shared" si="10"/>
        <v>0</v>
      </c>
      <c r="V16" s="15">
        <f t="shared" si="11"/>
        <v>1.82</v>
      </c>
      <c r="W16" s="15">
        <f t="shared" si="12"/>
        <v>0.16</v>
      </c>
      <c r="X16" s="15">
        <f t="shared" si="13"/>
        <v>0.08</v>
      </c>
      <c r="Y16" s="16">
        <f t="shared" si="14"/>
        <v>0</v>
      </c>
      <c r="Z16" s="81">
        <f t="shared" si="0"/>
        <v>2.8556295051009834E-2</v>
      </c>
      <c r="AA16" s="82">
        <f t="shared" si="1"/>
        <v>1.4728059193990947E-2</v>
      </c>
      <c r="AB16" s="82">
        <f t="shared" si="2"/>
        <v>0</v>
      </c>
      <c r="AC16" s="82">
        <f t="shared" si="3"/>
        <v>2.3602645571261838E-2</v>
      </c>
      <c r="AD16" s="82">
        <f t="shared" si="4"/>
        <v>3.4397506180801904E-3</v>
      </c>
      <c r="AE16" s="82">
        <f t="shared" si="5"/>
        <v>4.0302267002518908E-3</v>
      </c>
      <c r="AF16" s="82">
        <f t="shared" si="6"/>
        <v>0</v>
      </c>
      <c r="AG16" s="19" t="s">
        <v>31</v>
      </c>
      <c r="AH16" s="27" t="s">
        <v>35</v>
      </c>
    </row>
    <row r="17" spans="1:35" x14ac:dyDescent="0.35">
      <c r="A17" s="24" t="s">
        <v>80</v>
      </c>
      <c r="B17" s="96" t="s">
        <v>104</v>
      </c>
      <c r="C17" s="95" t="s">
        <v>127</v>
      </c>
      <c r="D17" s="19">
        <v>2</v>
      </c>
      <c r="E17" s="16">
        <v>1</v>
      </c>
      <c r="F17" t="s">
        <v>122</v>
      </c>
      <c r="G17" s="41" t="s">
        <v>73</v>
      </c>
      <c r="H17" s="41" t="s">
        <v>117</v>
      </c>
      <c r="I17" s="19">
        <v>1</v>
      </c>
      <c r="J17" s="16">
        <f t="shared" si="7"/>
        <v>0.05</v>
      </c>
      <c r="K17" s="15"/>
      <c r="L17" s="74">
        <v>2390</v>
      </c>
      <c r="M17" s="75">
        <v>0</v>
      </c>
      <c r="N17" s="75">
        <v>0</v>
      </c>
      <c r="O17" s="75">
        <v>0</v>
      </c>
      <c r="P17" s="75">
        <v>0</v>
      </c>
      <c r="Q17" s="75">
        <v>0</v>
      </c>
      <c r="R17" s="76">
        <v>0</v>
      </c>
      <c r="S17" s="68">
        <f t="shared" si="8"/>
        <v>0.1195</v>
      </c>
      <c r="T17" s="15">
        <f t="shared" si="9"/>
        <v>0</v>
      </c>
      <c r="U17" s="15">
        <f t="shared" si="10"/>
        <v>0</v>
      </c>
      <c r="V17" s="15">
        <f t="shared" si="11"/>
        <v>0</v>
      </c>
      <c r="W17" s="15">
        <f t="shared" si="12"/>
        <v>0</v>
      </c>
      <c r="X17" s="15">
        <f t="shared" si="13"/>
        <v>0</v>
      </c>
      <c r="Y17" s="16">
        <f t="shared" si="14"/>
        <v>0</v>
      </c>
      <c r="Z17" s="81">
        <f t="shared" si="0"/>
        <v>2.7519977891900606E-2</v>
      </c>
      <c r="AA17" s="82">
        <f t="shared" si="1"/>
        <v>0</v>
      </c>
      <c r="AB17" s="82">
        <f t="shared" si="2"/>
        <v>0</v>
      </c>
      <c r="AC17" s="82">
        <f t="shared" si="3"/>
        <v>0</v>
      </c>
      <c r="AD17" s="82">
        <f t="shared" si="4"/>
        <v>0</v>
      </c>
      <c r="AE17" s="82">
        <f t="shared" si="5"/>
        <v>0</v>
      </c>
      <c r="AF17" s="82">
        <f t="shared" si="6"/>
        <v>0</v>
      </c>
      <c r="AG17" s="19" t="s">
        <v>25</v>
      </c>
      <c r="AH17" s="27" t="s">
        <v>79</v>
      </c>
    </row>
    <row r="18" spans="1:35" s="15" customFormat="1" x14ac:dyDescent="0.35">
      <c r="A18" s="24" t="s">
        <v>51</v>
      </c>
      <c r="B18" s="67" t="s">
        <v>103</v>
      </c>
      <c r="C18" s="94" t="s">
        <v>133</v>
      </c>
      <c r="D18" s="19">
        <v>2</v>
      </c>
      <c r="E18" s="16">
        <v>3</v>
      </c>
      <c r="F18"/>
      <c r="G18" s="41" t="s">
        <v>73</v>
      </c>
      <c r="H18" s="41" t="s">
        <v>66</v>
      </c>
      <c r="I18" s="19">
        <v>150</v>
      </c>
      <c r="J18" s="16">
        <f t="shared" si="7"/>
        <v>7.5</v>
      </c>
      <c r="L18" s="74">
        <v>14</v>
      </c>
      <c r="M18" s="75">
        <v>277</v>
      </c>
      <c r="N18" s="75">
        <v>1.8</v>
      </c>
      <c r="O18" s="75">
        <v>0.2</v>
      </c>
      <c r="P18" s="75">
        <v>75</v>
      </c>
      <c r="Q18" s="75">
        <v>66</v>
      </c>
      <c r="R18" s="76">
        <v>7</v>
      </c>
      <c r="S18" s="68">
        <f t="shared" si="8"/>
        <v>0.105</v>
      </c>
      <c r="T18" s="15">
        <f t="shared" si="9"/>
        <v>20.774999999999999</v>
      </c>
      <c r="U18" s="15">
        <f t="shared" si="10"/>
        <v>0.13500000000000001</v>
      </c>
      <c r="V18" s="15">
        <f t="shared" si="11"/>
        <v>1.4999999999999999E-2</v>
      </c>
      <c r="W18" s="15">
        <f t="shared" si="12"/>
        <v>5.625</v>
      </c>
      <c r="X18" s="15">
        <f t="shared" si="13"/>
        <v>4.95</v>
      </c>
      <c r="Y18" s="16">
        <f t="shared" si="14"/>
        <v>0.52500000000000002</v>
      </c>
      <c r="Z18" s="81">
        <f t="shared" si="0"/>
        <v>2.4180733712548648E-2</v>
      </c>
      <c r="AA18" s="82">
        <f t="shared" si="1"/>
        <v>1.7977404803476024E-2</v>
      </c>
      <c r="AB18" s="82">
        <f t="shared" si="2"/>
        <v>2.2988505747126436E-3</v>
      </c>
      <c r="AC18" s="82">
        <f t="shared" si="3"/>
        <v>1.9452729866424593E-4</v>
      </c>
      <c r="AD18" s="82">
        <f t="shared" si="4"/>
        <v>0.12092873266688169</v>
      </c>
      <c r="AE18" s="82">
        <f t="shared" si="5"/>
        <v>0.24937027707808573</v>
      </c>
      <c r="AF18" s="83">
        <f t="shared" si="6"/>
        <v>2.1097894229223601E-2</v>
      </c>
      <c r="AG18" s="19" t="s">
        <v>34</v>
      </c>
      <c r="AH18" s="49" t="s">
        <v>38</v>
      </c>
    </row>
    <row r="19" spans="1:35" x14ac:dyDescent="0.35">
      <c r="A19" s="153" t="s">
        <v>82</v>
      </c>
      <c r="B19" s="96" t="s">
        <v>104</v>
      </c>
      <c r="C19" s="95" t="s">
        <v>127</v>
      </c>
      <c r="D19" s="19">
        <v>1</v>
      </c>
      <c r="E19" s="16">
        <v>1</v>
      </c>
      <c r="F19" t="s">
        <v>123</v>
      </c>
      <c r="G19" s="41" t="s">
        <v>73</v>
      </c>
      <c r="H19" s="41" t="s">
        <v>117</v>
      </c>
      <c r="I19" s="19">
        <v>15</v>
      </c>
      <c r="J19" s="16">
        <f t="shared" si="7"/>
        <v>0.75</v>
      </c>
      <c r="K19" s="15"/>
      <c r="L19" s="74">
        <v>139</v>
      </c>
      <c r="M19" s="75">
        <v>0</v>
      </c>
      <c r="N19" s="75">
        <v>0</v>
      </c>
      <c r="O19" s="75">
        <v>0</v>
      </c>
      <c r="P19" s="75">
        <v>0</v>
      </c>
      <c r="Q19" s="75">
        <v>0</v>
      </c>
      <c r="R19" s="76">
        <v>0</v>
      </c>
      <c r="S19" s="68">
        <f t="shared" si="8"/>
        <v>0.10425</v>
      </c>
      <c r="T19" s="15">
        <f t="shared" si="9"/>
        <v>0</v>
      </c>
      <c r="U19" s="15">
        <f t="shared" si="10"/>
        <v>0</v>
      </c>
      <c r="V19" s="15">
        <f t="shared" si="11"/>
        <v>0</v>
      </c>
      <c r="W19" s="15">
        <f t="shared" si="12"/>
        <v>0</v>
      </c>
      <c r="X19" s="15">
        <f t="shared" si="13"/>
        <v>0</v>
      </c>
      <c r="Y19" s="16">
        <f t="shared" si="14"/>
        <v>0</v>
      </c>
      <c r="Z19" s="81">
        <f t="shared" si="0"/>
        <v>2.4008014186030446E-2</v>
      </c>
      <c r="AA19" s="82">
        <f t="shared" si="1"/>
        <v>0</v>
      </c>
      <c r="AB19" s="82">
        <f t="shared" si="2"/>
        <v>0</v>
      </c>
      <c r="AC19" s="82">
        <f t="shared" si="3"/>
        <v>0</v>
      </c>
      <c r="AD19" s="82">
        <f t="shared" si="4"/>
        <v>0</v>
      </c>
      <c r="AE19" s="82">
        <f t="shared" si="5"/>
        <v>0</v>
      </c>
      <c r="AF19" s="82">
        <f t="shared" si="6"/>
        <v>0</v>
      </c>
      <c r="AG19" s="19" t="s">
        <v>25</v>
      </c>
      <c r="AH19" s="27" t="s">
        <v>81</v>
      </c>
    </row>
    <row r="20" spans="1:35" s="15" customFormat="1" x14ac:dyDescent="0.35">
      <c r="A20" s="24" t="s">
        <v>47</v>
      </c>
      <c r="B20" s="96" t="s">
        <v>104</v>
      </c>
      <c r="C20" s="92" t="s">
        <v>136</v>
      </c>
      <c r="D20" s="19">
        <v>3</v>
      </c>
      <c r="E20" s="16">
        <v>1</v>
      </c>
      <c r="G20" s="41" t="s">
        <v>72</v>
      </c>
      <c r="H20" s="41" t="s">
        <v>117</v>
      </c>
      <c r="I20" s="19">
        <v>16</v>
      </c>
      <c r="J20" s="16">
        <f t="shared" si="7"/>
        <v>0.8</v>
      </c>
      <c r="L20" s="74">
        <v>129</v>
      </c>
      <c r="M20" s="75">
        <v>0</v>
      </c>
      <c r="N20" s="75">
        <v>0</v>
      </c>
      <c r="O20" s="75">
        <v>0</v>
      </c>
      <c r="P20" s="75">
        <v>0</v>
      </c>
      <c r="Q20" s="75">
        <v>0</v>
      </c>
      <c r="R20" s="76">
        <v>0</v>
      </c>
      <c r="S20" s="68">
        <f t="shared" si="8"/>
        <v>0.1032</v>
      </c>
      <c r="T20" s="15">
        <f t="shared" si="9"/>
        <v>0</v>
      </c>
      <c r="U20" s="15">
        <f t="shared" si="10"/>
        <v>0</v>
      </c>
      <c r="V20" s="15">
        <f t="shared" si="11"/>
        <v>0</v>
      </c>
      <c r="W20" s="15">
        <f t="shared" si="12"/>
        <v>0</v>
      </c>
      <c r="X20" s="15">
        <f t="shared" si="13"/>
        <v>0</v>
      </c>
      <c r="Y20" s="16">
        <f t="shared" si="14"/>
        <v>0</v>
      </c>
      <c r="Z20" s="81">
        <f t="shared" si="0"/>
        <v>2.3766206848904958E-2</v>
      </c>
      <c r="AA20" s="82">
        <f t="shared" si="1"/>
        <v>0</v>
      </c>
      <c r="AB20" s="82">
        <f t="shared" si="2"/>
        <v>0</v>
      </c>
      <c r="AC20" s="82">
        <f t="shared" si="3"/>
        <v>0</v>
      </c>
      <c r="AD20" s="82">
        <f t="shared" si="4"/>
        <v>0</v>
      </c>
      <c r="AE20" s="82">
        <f t="shared" si="5"/>
        <v>0</v>
      </c>
      <c r="AF20" s="82">
        <f t="shared" si="6"/>
        <v>0</v>
      </c>
      <c r="AG20" s="19" t="s">
        <v>25</v>
      </c>
      <c r="AH20" s="27" t="s">
        <v>113</v>
      </c>
    </row>
    <row r="21" spans="1:35" x14ac:dyDescent="0.35">
      <c r="A21" s="24" t="s">
        <v>19</v>
      </c>
      <c r="B21" s="67" t="s">
        <v>103</v>
      </c>
      <c r="C21" s="66" t="s">
        <v>130</v>
      </c>
      <c r="D21" s="19">
        <v>2</v>
      </c>
      <c r="E21" s="16">
        <v>1</v>
      </c>
      <c r="F21" t="s">
        <v>124</v>
      </c>
      <c r="G21" s="41" t="s">
        <v>73</v>
      </c>
      <c r="H21" s="41" t="s">
        <v>66</v>
      </c>
      <c r="I21" s="19">
        <v>40</v>
      </c>
      <c r="J21" s="16">
        <f t="shared" si="7"/>
        <v>2</v>
      </c>
      <c r="K21" s="15"/>
      <c r="L21" s="74">
        <v>44.8</v>
      </c>
      <c r="M21" s="75">
        <v>480</v>
      </c>
      <c r="N21" s="75">
        <v>100</v>
      </c>
      <c r="O21" s="75">
        <v>0</v>
      </c>
      <c r="P21" s="75">
        <v>0</v>
      </c>
      <c r="Q21" s="75">
        <v>0</v>
      </c>
      <c r="R21" s="76">
        <v>0</v>
      </c>
      <c r="S21" s="68">
        <f t="shared" si="8"/>
        <v>8.9599999999999999E-2</v>
      </c>
      <c r="T21" s="15">
        <f t="shared" si="9"/>
        <v>9.6</v>
      </c>
      <c r="U21" s="15">
        <f t="shared" si="10"/>
        <v>2</v>
      </c>
      <c r="V21" s="15">
        <f t="shared" si="11"/>
        <v>0</v>
      </c>
      <c r="W21" s="15">
        <f t="shared" si="12"/>
        <v>0</v>
      </c>
      <c r="X21" s="15">
        <f t="shared" si="13"/>
        <v>0</v>
      </c>
      <c r="Y21" s="16">
        <f t="shared" si="14"/>
        <v>0</v>
      </c>
      <c r="Z21" s="81">
        <f t="shared" si="0"/>
        <v>2.0634226101374848E-2</v>
      </c>
      <c r="AA21" s="82">
        <f t="shared" si="1"/>
        <v>8.3072484290430716E-3</v>
      </c>
      <c r="AB21" s="82">
        <f t="shared" si="2"/>
        <v>3.4057045551298425E-2</v>
      </c>
      <c r="AC21" s="82">
        <f t="shared" si="3"/>
        <v>0</v>
      </c>
      <c r="AD21" s="82">
        <f t="shared" si="4"/>
        <v>0</v>
      </c>
      <c r="AE21" s="82">
        <f t="shared" si="5"/>
        <v>0</v>
      </c>
      <c r="AF21" s="82">
        <f t="shared" si="6"/>
        <v>0</v>
      </c>
      <c r="AG21" s="19" t="s">
        <v>114</v>
      </c>
      <c r="AH21" s="27" t="s">
        <v>39</v>
      </c>
    </row>
    <row r="22" spans="1:35" x14ac:dyDescent="0.35">
      <c r="A22" s="24" t="s">
        <v>44</v>
      </c>
      <c r="B22" s="67" t="s">
        <v>103</v>
      </c>
      <c r="C22" s="94" t="s">
        <v>128</v>
      </c>
      <c r="D22" s="19">
        <v>1</v>
      </c>
      <c r="E22" s="16">
        <v>3</v>
      </c>
      <c r="F22" t="s">
        <v>147</v>
      </c>
      <c r="G22" s="41" t="s">
        <v>73</v>
      </c>
      <c r="H22" s="41" t="s">
        <v>109</v>
      </c>
      <c r="I22" s="19">
        <v>300</v>
      </c>
      <c r="J22" s="16">
        <f t="shared" si="7"/>
        <v>15</v>
      </c>
      <c r="K22" s="15"/>
      <c r="L22" s="74">
        <v>4.9000000000000004</v>
      </c>
      <c r="M22" s="75">
        <v>365</v>
      </c>
      <c r="N22" s="75">
        <v>14</v>
      </c>
      <c r="O22" s="75">
        <v>6.9</v>
      </c>
      <c r="P22" s="75">
        <v>56</v>
      </c>
      <c r="Q22" s="75">
        <v>1.3</v>
      </c>
      <c r="R22" s="76">
        <v>10</v>
      </c>
      <c r="S22" s="68">
        <f t="shared" si="8"/>
        <v>7.3499999999999996E-2</v>
      </c>
      <c r="T22" s="15">
        <f t="shared" si="9"/>
        <v>54.75</v>
      </c>
      <c r="U22" s="15">
        <f t="shared" si="10"/>
        <v>2.1</v>
      </c>
      <c r="V22" s="15">
        <f t="shared" si="11"/>
        <v>1.0349999999999999</v>
      </c>
      <c r="W22" s="15">
        <f t="shared" si="12"/>
        <v>8.4</v>
      </c>
      <c r="X22" s="15">
        <f t="shared" si="13"/>
        <v>0.19500000000000001</v>
      </c>
      <c r="Y22" s="16">
        <f t="shared" si="14"/>
        <v>1.5</v>
      </c>
      <c r="Z22" s="81">
        <f t="shared" si="0"/>
        <v>1.6926513598784054E-2</v>
      </c>
      <c r="AA22" s="82">
        <f t="shared" si="1"/>
        <v>4.7377276196886274E-2</v>
      </c>
      <c r="AB22" s="82">
        <f t="shared" si="2"/>
        <v>3.5759897828863345E-2</v>
      </c>
      <c r="AC22" s="82">
        <f t="shared" si="3"/>
        <v>1.3422383607832968E-2</v>
      </c>
      <c r="AD22" s="82">
        <f t="shared" si="4"/>
        <v>0.18058690744920999</v>
      </c>
      <c r="AE22" s="82">
        <f t="shared" si="5"/>
        <v>9.8236775818639835E-3</v>
      </c>
      <c r="AF22" s="82">
        <f t="shared" si="6"/>
        <v>6.0279697797781716E-2</v>
      </c>
      <c r="AG22" s="19" t="s">
        <v>34</v>
      </c>
      <c r="AH22" s="27" t="s">
        <v>27</v>
      </c>
    </row>
    <row r="23" spans="1:35" x14ac:dyDescent="0.35">
      <c r="A23" s="24" t="s">
        <v>91</v>
      </c>
      <c r="B23" s="88" t="s">
        <v>115</v>
      </c>
      <c r="C23" s="66" t="s">
        <v>129</v>
      </c>
      <c r="D23" s="19">
        <v>3</v>
      </c>
      <c r="E23" s="16">
        <v>1</v>
      </c>
      <c r="F23" s="45" t="s">
        <v>132</v>
      </c>
      <c r="G23" s="41" t="s">
        <v>73</v>
      </c>
      <c r="H23" s="41" t="s">
        <v>92</v>
      </c>
      <c r="I23" s="19">
        <v>60</v>
      </c>
      <c r="J23" s="16">
        <f t="shared" si="7"/>
        <v>3</v>
      </c>
      <c r="K23" s="15" t="s">
        <v>155</v>
      </c>
      <c r="L23" s="74">
        <v>17</v>
      </c>
      <c r="M23" s="75">
        <v>692</v>
      </c>
      <c r="N23" s="75">
        <v>15</v>
      </c>
      <c r="O23" s="75">
        <v>67</v>
      </c>
      <c r="P23" s="75">
        <v>5</v>
      </c>
      <c r="Q23" s="75">
        <v>2</v>
      </c>
      <c r="R23" s="76">
        <v>4.3</v>
      </c>
      <c r="S23" s="68">
        <f t="shared" si="8"/>
        <v>5.0999999999999997E-2</v>
      </c>
      <c r="T23" s="15">
        <f t="shared" si="9"/>
        <v>20.76</v>
      </c>
      <c r="U23" s="15">
        <f t="shared" si="10"/>
        <v>0.45</v>
      </c>
      <c r="V23" s="15">
        <f t="shared" si="11"/>
        <v>2.0099999999999998</v>
      </c>
      <c r="W23" s="15">
        <f t="shared" si="12"/>
        <v>0.15</v>
      </c>
      <c r="X23" s="15">
        <f t="shared" si="13"/>
        <v>0.06</v>
      </c>
      <c r="Y23" s="16">
        <f t="shared" si="14"/>
        <v>0.12899999999999998</v>
      </c>
      <c r="Z23" s="81">
        <f t="shared" si="0"/>
        <v>1.1744927803237916E-2</v>
      </c>
      <c r="AA23" s="82">
        <f t="shared" si="1"/>
        <v>1.7964424727805645E-2</v>
      </c>
      <c r="AB23" s="82">
        <f t="shared" si="2"/>
        <v>7.6628352490421452E-3</v>
      </c>
      <c r="AC23" s="82">
        <f t="shared" si="3"/>
        <v>2.6066658021008951E-2</v>
      </c>
      <c r="AD23" s="82">
        <f t="shared" si="4"/>
        <v>3.2247662044501781E-3</v>
      </c>
      <c r="AE23" s="82">
        <f t="shared" si="5"/>
        <v>3.0226700251889177E-3</v>
      </c>
      <c r="AF23" s="82">
        <f t="shared" si="6"/>
        <v>5.1840540106092266E-3</v>
      </c>
      <c r="AG23" s="19" t="s">
        <v>34</v>
      </c>
      <c r="AH23" s="27" t="s">
        <v>93</v>
      </c>
    </row>
    <row r="24" spans="1:35" x14ac:dyDescent="0.35">
      <c r="A24" s="24" t="s">
        <v>50</v>
      </c>
      <c r="B24" s="67" t="s">
        <v>103</v>
      </c>
      <c r="C24" s="92" t="s">
        <v>136</v>
      </c>
      <c r="D24" s="19">
        <v>2</v>
      </c>
      <c r="E24" s="16">
        <v>3</v>
      </c>
      <c r="G24" s="41" t="s">
        <v>72</v>
      </c>
      <c r="H24" s="41" t="s">
        <v>66</v>
      </c>
      <c r="I24" s="19">
        <v>50</v>
      </c>
      <c r="J24" s="16">
        <f t="shared" si="7"/>
        <v>2.5</v>
      </c>
      <c r="K24" s="15"/>
      <c r="L24" s="74">
        <v>23.2</v>
      </c>
      <c r="M24" s="75">
        <v>316</v>
      </c>
      <c r="N24" s="75">
        <v>4</v>
      </c>
      <c r="O24" s="75">
        <v>3</v>
      </c>
      <c r="P24" s="75">
        <v>56</v>
      </c>
      <c r="Q24" s="75">
        <v>2.2000000000000002</v>
      </c>
      <c r="R24" s="76">
        <v>24.4</v>
      </c>
      <c r="S24" s="68">
        <f>L24*J24/1000</f>
        <v>5.8000000000000003E-2</v>
      </c>
      <c r="T24" s="15">
        <f t="shared" si="9"/>
        <v>7.9</v>
      </c>
      <c r="U24" s="15">
        <f t="shared" si="10"/>
        <v>0.1</v>
      </c>
      <c r="V24" s="15">
        <f t="shared" si="11"/>
        <v>7.4999999999999997E-2</v>
      </c>
      <c r="W24" s="15">
        <f t="shared" si="12"/>
        <v>1.4</v>
      </c>
      <c r="X24" s="15">
        <f t="shared" si="13"/>
        <v>5.5E-2</v>
      </c>
      <c r="Y24" s="16">
        <f t="shared" si="14"/>
        <v>0.61</v>
      </c>
      <c r="Z24" s="81">
        <f t="shared" si="0"/>
        <v>1.3356976717407827E-2</v>
      </c>
      <c r="AA24" s="82">
        <f t="shared" si="1"/>
        <v>6.8361731864000292E-3</v>
      </c>
      <c r="AB24" s="82">
        <f t="shared" si="2"/>
        <v>1.7028522775649213E-3</v>
      </c>
      <c r="AC24" s="82">
        <f t="shared" si="3"/>
        <v>9.726364933212296E-4</v>
      </c>
      <c r="AD24" s="82">
        <f t="shared" si="4"/>
        <v>3.0097817908201662E-2</v>
      </c>
      <c r="AE24" s="82">
        <f t="shared" si="5"/>
        <v>2.7707808564231746E-3</v>
      </c>
      <c r="AF24" s="82">
        <f t="shared" si="6"/>
        <v>2.4513743771097898E-2</v>
      </c>
      <c r="AG24" s="19" t="s">
        <v>34</v>
      </c>
      <c r="AH24" s="65" t="s">
        <v>37</v>
      </c>
      <c r="AI24" s="47"/>
    </row>
    <row r="25" spans="1:35" x14ac:dyDescent="0.35">
      <c r="A25" s="24" t="s">
        <v>18</v>
      </c>
      <c r="B25" s="67" t="s">
        <v>103</v>
      </c>
      <c r="C25" s="66" t="s">
        <v>129</v>
      </c>
      <c r="D25" s="19">
        <v>1</v>
      </c>
      <c r="E25" s="16">
        <v>1</v>
      </c>
      <c r="F25" s="15" t="s">
        <v>118</v>
      </c>
      <c r="G25" s="41" t="s">
        <v>73</v>
      </c>
      <c r="H25" s="132" t="s">
        <v>59</v>
      </c>
      <c r="I25" s="19">
        <v>40</v>
      </c>
      <c r="J25" s="16">
        <f t="shared" si="7"/>
        <v>2</v>
      </c>
      <c r="K25" s="15"/>
      <c r="L25" s="74">
        <v>20</v>
      </c>
      <c r="M25" s="75">
        <v>216</v>
      </c>
      <c r="N25" s="75">
        <v>0</v>
      </c>
      <c r="O25" s="75">
        <v>0</v>
      </c>
      <c r="P25" s="75">
        <v>11</v>
      </c>
      <c r="Q25" s="75">
        <v>11</v>
      </c>
      <c r="R25" s="76">
        <v>86</v>
      </c>
      <c r="S25" s="68">
        <f t="shared" si="8"/>
        <v>0.04</v>
      </c>
      <c r="T25" s="15">
        <f t="shared" si="9"/>
        <v>4.32</v>
      </c>
      <c r="U25" s="15">
        <f t="shared" si="10"/>
        <v>0</v>
      </c>
      <c r="V25" s="15">
        <f t="shared" si="11"/>
        <v>0</v>
      </c>
      <c r="W25" s="15">
        <f t="shared" si="12"/>
        <v>0.22</v>
      </c>
      <c r="X25" s="15">
        <f t="shared" si="13"/>
        <v>0.22</v>
      </c>
      <c r="Y25" s="16">
        <f t="shared" si="14"/>
        <v>1.72</v>
      </c>
      <c r="Z25" s="81">
        <f t="shared" si="0"/>
        <v>9.2117080809709147E-3</v>
      </c>
      <c r="AA25" s="82">
        <f t="shared" si="1"/>
        <v>3.7382617930693828E-3</v>
      </c>
      <c r="AB25" s="82">
        <f t="shared" si="2"/>
        <v>0</v>
      </c>
      <c r="AC25" s="82">
        <f t="shared" si="3"/>
        <v>0</v>
      </c>
      <c r="AD25" s="82">
        <f t="shared" si="4"/>
        <v>4.7296570998602615E-3</v>
      </c>
      <c r="AE25" s="82">
        <f t="shared" si="5"/>
        <v>1.1083123425692698E-2</v>
      </c>
      <c r="AF25" s="82">
        <f t="shared" si="6"/>
        <v>6.9120720141456371E-2</v>
      </c>
      <c r="AG25" s="19" t="s">
        <v>31</v>
      </c>
      <c r="AH25" s="27" t="s">
        <v>32</v>
      </c>
    </row>
    <row r="26" spans="1:35" x14ac:dyDescent="0.35">
      <c r="A26" s="153" t="s">
        <v>43</v>
      </c>
      <c r="B26" s="67" t="s">
        <v>103</v>
      </c>
      <c r="C26" s="94" t="s">
        <v>131</v>
      </c>
      <c r="D26" s="19">
        <v>1</v>
      </c>
      <c r="E26" s="16">
        <v>1</v>
      </c>
      <c r="F26" s="45" t="s">
        <v>116</v>
      </c>
      <c r="G26" s="41" t="s">
        <v>73</v>
      </c>
      <c r="H26" s="41" t="s">
        <v>66</v>
      </c>
      <c r="I26" s="19">
        <v>300</v>
      </c>
      <c r="J26" s="16">
        <f t="shared" si="7"/>
        <v>15</v>
      </c>
      <c r="K26" s="15"/>
      <c r="L26" s="74">
        <v>2.1</v>
      </c>
      <c r="M26" s="75">
        <v>402</v>
      </c>
      <c r="N26" s="75">
        <v>13.5</v>
      </c>
      <c r="O26" s="75">
        <v>6.5</v>
      </c>
      <c r="P26" s="75">
        <v>66.5</v>
      </c>
      <c r="Q26" s="75">
        <v>1</v>
      </c>
      <c r="R26" s="76">
        <v>12</v>
      </c>
      <c r="S26" s="68">
        <f t="shared" si="8"/>
        <v>3.15E-2</v>
      </c>
      <c r="T26" s="15">
        <f t="shared" si="9"/>
        <v>60.3</v>
      </c>
      <c r="U26" s="15">
        <f t="shared" si="10"/>
        <v>2.0249999999999999</v>
      </c>
      <c r="V26" s="15">
        <f t="shared" si="11"/>
        <v>0.97499999999999998</v>
      </c>
      <c r="W26" s="15">
        <f t="shared" si="12"/>
        <v>9.9749999999999996</v>
      </c>
      <c r="X26" s="15">
        <f t="shared" si="13"/>
        <v>0.15</v>
      </c>
      <c r="Y26" s="16">
        <f t="shared" si="14"/>
        <v>1.8</v>
      </c>
      <c r="Z26" s="81">
        <f t="shared" si="0"/>
        <v>7.2542201137645954E-3</v>
      </c>
      <c r="AA26" s="82">
        <f t="shared" si="1"/>
        <v>5.2179904194926796E-2</v>
      </c>
      <c r="AB26" s="82">
        <f t="shared" si="2"/>
        <v>3.4482758620689655E-2</v>
      </c>
      <c r="AC26" s="82">
        <f t="shared" si="3"/>
        <v>1.2644274413175985E-2</v>
      </c>
      <c r="AD26" s="82">
        <f t="shared" si="4"/>
        <v>0.21444695259593685</v>
      </c>
      <c r="AE26" s="82">
        <f t="shared" si="5"/>
        <v>7.5566750629722937E-3</v>
      </c>
      <c r="AF26" s="82">
        <f t="shared" si="6"/>
        <v>7.2335637357338056E-2</v>
      </c>
      <c r="AG26" s="26" t="s">
        <v>34</v>
      </c>
      <c r="AH26" s="27" t="s">
        <v>26</v>
      </c>
    </row>
    <row r="27" spans="1:35" s="57" customFormat="1" ht="15" thickBot="1" x14ac:dyDescent="0.4">
      <c r="A27" s="54" t="s">
        <v>45</v>
      </c>
      <c r="B27" s="89" t="s">
        <v>103</v>
      </c>
      <c r="C27" s="93" t="s">
        <v>136</v>
      </c>
      <c r="D27" s="55">
        <v>2</v>
      </c>
      <c r="E27" s="56">
        <v>1</v>
      </c>
      <c r="G27" s="59" t="s">
        <v>112</v>
      </c>
      <c r="H27" s="133" t="s">
        <v>110</v>
      </c>
      <c r="I27" s="55">
        <v>200</v>
      </c>
      <c r="J27" s="56">
        <f t="shared" si="7"/>
        <v>10</v>
      </c>
      <c r="L27" s="78">
        <v>4</v>
      </c>
      <c r="M27" s="79">
        <v>534</v>
      </c>
      <c r="N27" s="79">
        <v>18.3</v>
      </c>
      <c r="O27" s="79">
        <v>42.2</v>
      </c>
      <c r="P27" s="79">
        <v>1.6</v>
      </c>
      <c r="Q27" s="79">
        <v>1.5</v>
      </c>
      <c r="R27" s="80">
        <v>27.3</v>
      </c>
      <c r="S27" s="69">
        <f t="shared" si="8"/>
        <v>0.04</v>
      </c>
      <c r="T27" s="57">
        <f>J27*M27/100</f>
        <v>53.4</v>
      </c>
      <c r="U27" s="57">
        <f>J27*N27/100</f>
        <v>1.83</v>
      </c>
      <c r="V27" s="57">
        <f t="shared" si="11"/>
        <v>4.22</v>
      </c>
      <c r="W27" s="57">
        <f t="shared" si="12"/>
        <v>0.16</v>
      </c>
      <c r="X27" s="57">
        <f t="shared" si="13"/>
        <v>0.15</v>
      </c>
      <c r="Y27" s="56">
        <f t="shared" si="14"/>
        <v>2.73</v>
      </c>
      <c r="Z27" s="84">
        <f t="shared" si="0"/>
        <v>9.2117080809709147E-3</v>
      </c>
      <c r="AA27" s="85">
        <f t="shared" si="1"/>
        <v>4.6209069386552087E-2</v>
      </c>
      <c r="AB27" s="85">
        <f t="shared" si="2"/>
        <v>3.1162196679438058E-2</v>
      </c>
      <c r="AC27" s="85">
        <f t="shared" si="3"/>
        <v>5.4727013357541182E-2</v>
      </c>
      <c r="AD27" s="85">
        <f t="shared" si="4"/>
        <v>3.4397506180801904E-3</v>
      </c>
      <c r="AE27" s="85">
        <f t="shared" si="5"/>
        <v>7.5566750629722937E-3</v>
      </c>
      <c r="AF27" s="85">
        <f t="shared" si="6"/>
        <v>0.10970904999196272</v>
      </c>
      <c r="AG27" s="55" t="s">
        <v>34</v>
      </c>
      <c r="AH27" s="58" t="s">
        <v>29</v>
      </c>
    </row>
    <row r="28" spans="1:35" s="15" customFormat="1" ht="15" thickTop="1" x14ac:dyDescent="0.35">
      <c r="A28" s="53"/>
      <c r="B28" s="53"/>
      <c r="C28" s="53"/>
      <c r="L28" s="48"/>
      <c r="S28" s="48"/>
      <c r="Z28" s="35"/>
      <c r="AA28" s="35"/>
      <c r="AB28" s="35"/>
      <c r="AC28" s="35"/>
      <c r="AD28" s="35"/>
      <c r="AE28" s="35"/>
      <c r="AF28" s="35"/>
      <c r="AG28" s="49"/>
      <c r="AH28" s="49"/>
    </row>
    <row r="29" spans="1:35" s="15" customFormat="1" x14ac:dyDescent="0.35">
      <c r="A29" s="53" t="s">
        <v>106</v>
      </c>
      <c r="B29" s="53"/>
      <c r="C29" s="53"/>
      <c r="J29" s="15" t="s">
        <v>145</v>
      </c>
      <c r="L29" s="48"/>
      <c r="S29" s="60" t="s">
        <v>7</v>
      </c>
      <c r="T29" s="61" t="s">
        <v>9</v>
      </c>
      <c r="U29" s="61" t="s">
        <v>137</v>
      </c>
      <c r="V29" s="61" t="s">
        <v>138</v>
      </c>
      <c r="W29" s="61" t="s">
        <v>139</v>
      </c>
      <c r="X29" s="61" t="s">
        <v>140</v>
      </c>
      <c r="Y29" s="61" t="s">
        <v>141</v>
      </c>
      <c r="Z29" s="35"/>
      <c r="AA29" s="35"/>
      <c r="AB29" s="35"/>
      <c r="AC29" s="35"/>
      <c r="AD29" s="35"/>
      <c r="AE29" s="35"/>
      <c r="AF29" s="35"/>
      <c r="AG29" s="49"/>
    </row>
    <row r="30" spans="1:35" s="9" customFormat="1" x14ac:dyDescent="0.35">
      <c r="A30" s="51" t="s">
        <v>10</v>
      </c>
      <c r="B30" s="51"/>
      <c r="C30" s="51"/>
      <c r="I30" s="51"/>
      <c r="J30" s="51">
        <f>SUBTOTAL(9, J3:J27)</f>
        <v>403.35</v>
      </c>
      <c r="K30" s="51"/>
      <c r="L30" s="51"/>
      <c r="R30" s="51"/>
      <c r="S30" s="62">
        <f>SUBTOTAL(9, S3:S27)</f>
        <v>4.3422999999999998</v>
      </c>
      <c r="T30" s="70">
        <f t="shared" ref="T30:Y30" si="15">SUBTOTAL(9, T3:T27)</f>
        <v>1151.2750000000001</v>
      </c>
      <c r="U30" s="70">
        <f t="shared" si="15"/>
        <v>58.725000000000001</v>
      </c>
      <c r="V30" s="70">
        <f t="shared" si="15"/>
        <v>77.109999999999985</v>
      </c>
      <c r="W30" s="70">
        <f t="shared" si="15"/>
        <v>46.514999999999986</v>
      </c>
      <c r="X30" s="70">
        <f t="shared" si="15"/>
        <v>19.849999999999994</v>
      </c>
      <c r="Y30" s="70">
        <f t="shared" si="15"/>
        <v>24.883999999999997</v>
      </c>
      <c r="Z30" s="52"/>
      <c r="AA30" s="11"/>
      <c r="AB30" s="11"/>
      <c r="AC30" s="11"/>
      <c r="AD30" s="11"/>
      <c r="AE30" s="11"/>
      <c r="AF30" s="11"/>
      <c r="AG30" s="51"/>
    </row>
    <row r="31" spans="1:35" s="97" customFormat="1" x14ac:dyDescent="0.35">
      <c r="S31" s="98"/>
      <c r="T31" s="99"/>
      <c r="U31" s="99"/>
      <c r="V31" s="99"/>
      <c r="W31" s="99"/>
      <c r="X31" s="99"/>
      <c r="Y31" s="99"/>
      <c r="Z31" s="99"/>
      <c r="AA31" s="99"/>
      <c r="AB31" s="99"/>
      <c r="AC31" s="99"/>
      <c r="AD31" s="99"/>
      <c r="AE31" s="99"/>
      <c r="AF31" s="99"/>
    </row>
    <row r="32" spans="1:35" s="100" customFormat="1" x14ac:dyDescent="0.35"/>
    <row r="33" s="100" customFormat="1" x14ac:dyDescent="0.35"/>
    <row r="34" s="100" customFormat="1" x14ac:dyDescent="0.35"/>
    <row r="35" s="100" customFormat="1" x14ac:dyDescent="0.35"/>
    <row r="36" s="100" customFormat="1" x14ac:dyDescent="0.35"/>
    <row r="37" s="100" customFormat="1" x14ac:dyDescent="0.35"/>
    <row r="38" s="100" customFormat="1" x14ac:dyDescent="0.35"/>
    <row r="39" s="100" customFormat="1" x14ac:dyDescent="0.35"/>
    <row r="40" s="100" customFormat="1" x14ac:dyDescent="0.35"/>
  </sheetData>
  <autoFilter ref="A2:AH27" xr:uid="{8721AEBD-4599-4FDD-8C2B-E476DCD2353A}">
    <sortState xmlns:xlrd2="http://schemas.microsoft.com/office/spreadsheetml/2017/richdata2" ref="A3:AH27">
      <sortCondition descending="1" ref="Z2"/>
    </sortState>
  </autoFilter>
  <mergeCells count="4">
    <mergeCell ref="L1:R1"/>
    <mergeCell ref="S1:Y1"/>
    <mergeCell ref="Z1:AF1"/>
    <mergeCell ref="D1:E1"/>
  </mergeCells>
  <conditionalFormatting sqref="D3:E28 F23">
    <cfRule type="colorScale" priority="21">
      <colorScale>
        <cfvo type="min"/>
        <cfvo type="max"/>
        <color theme="0"/>
        <color rgb="FF00B050"/>
      </colorScale>
    </cfRule>
  </conditionalFormatting>
  <conditionalFormatting sqref="G3:G28">
    <cfRule type="containsText" dxfId="3" priority="25" operator="containsText" text="no">
      <formula>NOT(ISERROR(SEARCH("no",G3)))</formula>
    </cfRule>
  </conditionalFormatting>
  <conditionalFormatting sqref="H3:H27">
    <cfRule type="notContainsText" dxfId="2" priority="24" operator="notContains" text="none">
      <formula>ISERROR(SEARCH("none",H3))</formula>
    </cfRule>
  </conditionalFormatting>
  <conditionalFormatting sqref="M3:M29">
    <cfRule type="colorScale" priority="4">
      <colorScale>
        <cfvo type="min"/>
        <cfvo type="max"/>
        <color theme="0"/>
        <color rgb="FF92D050"/>
      </colorScale>
    </cfRule>
  </conditionalFormatting>
  <conditionalFormatting sqref="N3:N29">
    <cfRule type="colorScale" priority="260">
      <colorScale>
        <cfvo type="min"/>
        <cfvo type="max"/>
        <color theme="0"/>
        <color rgb="FF00B0F0"/>
      </colorScale>
    </cfRule>
  </conditionalFormatting>
  <conditionalFormatting sqref="O3:O29">
    <cfRule type="colorScale" priority="248">
      <colorScale>
        <cfvo type="min"/>
        <cfvo type="max"/>
        <color theme="0"/>
        <color theme="0" tint="-0.249977111117893"/>
      </colorScale>
    </cfRule>
  </conditionalFormatting>
  <conditionalFormatting sqref="P3:P29">
    <cfRule type="colorScale" priority="249">
      <colorScale>
        <cfvo type="min"/>
        <cfvo type="max"/>
        <color theme="0"/>
        <color theme="0" tint="-0.249977111117893"/>
      </colorScale>
    </cfRule>
  </conditionalFormatting>
  <conditionalFormatting sqref="Q3:Q29">
    <cfRule type="colorScale" priority="261">
      <colorScale>
        <cfvo type="min"/>
        <cfvo type="max"/>
        <color theme="0"/>
        <color rgb="FFFFC000"/>
      </colorScale>
    </cfRule>
  </conditionalFormatting>
  <conditionalFormatting sqref="R3:R29">
    <cfRule type="colorScale" priority="250">
      <colorScale>
        <cfvo type="min"/>
        <cfvo type="max"/>
        <color theme="0"/>
        <color theme="0" tint="-0.249977111117893"/>
      </colorScale>
    </cfRule>
  </conditionalFormatting>
  <conditionalFormatting sqref="S3:S29">
    <cfRule type="colorScale" priority="241">
      <colorScale>
        <cfvo type="min"/>
        <cfvo type="max"/>
        <color theme="0"/>
        <color rgb="FFFF0000"/>
      </colorScale>
    </cfRule>
  </conditionalFormatting>
  <conditionalFormatting sqref="T3:T29">
    <cfRule type="colorScale" priority="242">
      <colorScale>
        <cfvo type="min"/>
        <cfvo type="max"/>
        <color theme="0"/>
        <color rgb="FF92D050"/>
      </colorScale>
    </cfRule>
  </conditionalFormatting>
  <conditionalFormatting sqref="U3:U29">
    <cfRule type="colorScale" priority="251">
      <colorScale>
        <cfvo type="min"/>
        <cfvo type="max"/>
        <color theme="0"/>
        <color rgb="FF00B0F0"/>
      </colorScale>
    </cfRule>
  </conditionalFormatting>
  <conditionalFormatting sqref="V3:V29">
    <cfRule type="colorScale" priority="243">
      <colorScale>
        <cfvo type="min"/>
        <cfvo type="max"/>
        <color theme="0"/>
        <color theme="0" tint="-0.249977111117893"/>
      </colorScale>
    </cfRule>
  </conditionalFormatting>
  <conditionalFormatting sqref="W3:W29">
    <cfRule type="colorScale" priority="244">
      <colorScale>
        <cfvo type="min"/>
        <cfvo type="max"/>
        <color theme="0"/>
        <color theme="0" tint="-0.249977111117893"/>
      </colorScale>
    </cfRule>
  </conditionalFormatting>
  <conditionalFormatting sqref="X3:X29">
    <cfRule type="colorScale" priority="245">
      <colorScale>
        <cfvo type="min"/>
        <cfvo type="max"/>
        <color theme="0"/>
        <color rgb="FFFFC000"/>
      </colorScale>
    </cfRule>
  </conditionalFormatting>
  <conditionalFormatting sqref="Y3:Y29">
    <cfRule type="colorScale" priority="246">
      <colorScale>
        <cfvo type="min"/>
        <cfvo type="max"/>
        <color theme="0"/>
        <color theme="0" tint="-0.249977111117893"/>
      </colorScale>
    </cfRule>
  </conditionalFormatting>
  <conditionalFormatting sqref="Z3:Z29">
    <cfRule type="colorScale" priority="252">
      <colorScale>
        <cfvo type="min"/>
        <cfvo type="max"/>
        <color theme="0"/>
        <color rgb="FFFF0000"/>
      </colorScale>
    </cfRule>
  </conditionalFormatting>
  <conditionalFormatting sqref="AA3:AA29">
    <cfRule type="colorScale" priority="253">
      <colorScale>
        <cfvo type="min"/>
        <cfvo type="max"/>
        <color theme="0"/>
        <color rgb="FF92D050"/>
      </colorScale>
    </cfRule>
  </conditionalFormatting>
  <conditionalFormatting sqref="AB3:AB29">
    <cfRule type="colorScale" priority="254">
      <colorScale>
        <cfvo type="min"/>
        <cfvo type="max"/>
        <color theme="0"/>
        <color rgb="FF00B0F0"/>
      </colorScale>
    </cfRule>
  </conditionalFormatting>
  <conditionalFormatting sqref="AC3:AC29">
    <cfRule type="colorScale" priority="255">
      <colorScale>
        <cfvo type="min"/>
        <cfvo type="max"/>
        <color theme="0"/>
        <color theme="0" tint="-0.249977111117893"/>
      </colorScale>
    </cfRule>
  </conditionalFormatting>
  <conditionalFormatting sqref="AD3:AD29">
    <cfRule type="colorScale" priority="256">
      <colorScale>
        <cfvo type="min"/>
        <cfvo type="max"/>
        <color theme="0"/>
        <color theme="0" tint="-0.249977111117893"/>
      </colorScale>
    </cfRule>
  </conditionalFormatting>
  <conditionalFormatting sqref="AE3:AE29">
    <cfRule type="colorScale" priority="257">
      <colorScale>
        <cfvo type="min"/>
        <cfvo type="max"/>
        <color theme="0"/>
        <color rgb="FFFFC000"/>
      </colorScale>
    </cfRule>
  </conditionalFormatting>
  <conditionalFormatting sqref="AF3:AF29">
    <cfRule type="colorScale" priority="258">
      <colorScale>
        <cfvo type="min"/>
        <cfvo type="max"/>
        <color theme="0"/>
        <color theme="0" tint="-0.249977111117893"/>
      </colorScale>
    </cfRule>
  </conditionalFormatting>
  <hyperlinks>
    <hyperlink ref="AH26" r:id="rId1" xr:uid="{4A665908-E635-46E6-91D4-2824B3EF1AEB}"/>
    <hyperlink ref="AH22" r:id="rId2" xr:uid="{C483F771-DACE-4CB1-B623-303A5BE3EDCB}"/>
    <hyperlink ref="AH13" r:id="rId3" xr:uid="{6350B6B5-A18E-4CD5-A071-E2CDF0928162}"/>
    <hyperlink ref="AH27" r:id="rId4" xr:uid="{2281CC61-C070-47D2-A9B5-7EB680D1EDCE}"/>
    <hyperlink ref="AH8" r:id="rId5" xr:uid="{9A094EC3-C466-4ABF-AEED-487150D6A2A9}"/>
    <hyperlink ref="AH25" r:id="rId6" xr:uid="{D91EBB96-9490-4683-BF5F-039A2C5FFBD2}"/>
    <hyperlink ref="AH4" r:id="rId7" xr:uid="{81F3D349-AB0E-48DC-A472-3D08BD07DB41}"/>
    <hyperlink ref="AH16" r:id="rId8" xr:uid="{B0C92F84-7C02-4A54-9140-73A655FE1CE5}"/>
    <hyperlink ref="AH6" r:id="rId9" xr:uid="{B5BB7F69-7DF2-4781-9525-1BD35AD4929C}"/>
    <hyperlink ref="AH18" r:id="rId10" xr:uid="{777A7A5E-DAE3-44C3-93BD-BBDCE326B559}"/>
    <hyperlink ref="AH21" r:id="rId11" xr:uid="{388204C7-65E4-47A9-82E2-62AFB6E93D01}"/>
    <hyperlink ref="AH17" r:id="rId12" xr:uid="{66ECC8F8-0BF7-46D3-9045-6160DFBE1F63}"/>
    <hyperlink ref="AH24" r:id="rId13" xr:uid="{AFAB8EB8-9275-4515-992D-BF0F148616D7}"/>
  </hyperlinks>
  <pageMargins left="0.7" right="0.7" top="0.75" bottom="0.75" header="0.3" footer="0.3"/>
  <pageSetup paperSize="9" orientation="portrait" r:id="rId14"/>
  <drawing r:id="rId15"/>
  <legacyDrawing r:id="rId1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4548-0E66-4AC6-9E76-1868FD35BF45}">
  <dimension ref="A1:AF17"/>
  <sheetViews>
    <sheetView workbookViewId="0">
      <pane xSplit="1" topLeftCell="B1" activePane="topRight" state="frozen"/>
      <selection pane="topRight" activeCell="A11" sqref="A11:XFD11"/>
    </sheetView>
  </sheetViews>
  <sheetFormatPr defaultRowHeight="14.5" x14ac:dyDescent="0.35"/>
  <cols>
    <col min="1" max="1" width="14" style="3" bestFit="1" customWidth="1"/>
    <col min="2" max="2" width="11.453125" bestFit="1" customWidth="1"/>
    <col min="3" max="3" width="10.90625" bestFit="1" customWidth="1"/>
    <col min="4" max="4" width="8.7265625" customWidth="1"/>
    <col min="25" max="25" width="16.54296875" bestFit="1" customWidth="1"/>
    <col min="26" max="26" width="13" customWidth="1"/>
    <col min="27" max="27" width="12.54296875" bestFit="1" customWidth="1"/>
    <col min="32" max="32" width="12.1796875" bestFit="1" customWidth="1"/>
  </cols>
  <sheetData>
    <row r="1" spans="1:32" x14ac:dyDescent="0.35">
      <c r="A1" s="23"/>
      <c r="B1" s="21" t="s">
        <v>52</v>
      </c>
      <c r="C1" s="22" t="s">
        <v>54</v>
      </c>
      <c r="D1" s="252" t="s">
        <v>62</v>
      </c>
      <c r="E1" s="253"/>
      <c r="F1" s="253"/>
      <c r="G1" s="253"/>
      <c r="H1" s="253"/>
      <c r="I1" s="253"/>
      <c r="J1" s="254"/>
      <c r="K1" s="239" t="s">
        <v>64</v>
      </c>
      <c r="L1" s="240"/>
      <c r="M1" s="240"/>
      <c r="N1" s="240"/>
      <c r="O1" s="240"/>
      <c r="P1" s="240"/>
      <c r="Q1" s="241"/>
      <c r="R1" s="239" t="s">
        <v>63</v>
      </c>
      <c r="S1" s="240"/>
      <c r="T1" s="240"/>
      <c r="U1" s="240"/>
      <c r="V1" s="240"/>
      <c r="W1" s="240"/>
      <c r="X1" s="241"/>
      <c r="Y1" s="21"/>
      <c r="Z1" s="22"/>
      <c r="AA1" s="256" t="s">
        <v>65</v>
      </c>
      <c r="AB1" s="248" t="s">
        <v>76</v>
      </c>
      <c r="AC1" s="255"/>
      <c r="AD1" s="255"/>
      <c r="AE1" s="249"/>
      <c r="AF1" s="250" t="s">
        <v>78</v>
      </c>
    </row>
    <row r="2" spans="1:32" s="12" customFormat="1" ht="15" thickBot="1" x14ac:dyDescent="0.4">
      <c r="A2" s="30" t="s">
        <v>53</v>
      </c>
      <c r="B2" s="31" t="s">
        <v>4</v>
      </c>
      <c r="C2" s="32" t="s">
        <v>4</v>
      </c>
      <c r="D2" s="33" t="s">
        <v>7</v>
      </c>
      <c r="E2" s="34" t="s">
        <v>9</v>
      </c>
      <c r="F2" s="34" t="s">
        <v>55</v>
      </c>
      <c r="G2" s="34" t="s">
        <v>56</v>
      </c>
      <c r="H2" s="34" t="s">
        <v>57</v>
      </c>
      <c r="I2" s="34" t="s">
        <v>58</v>
      </c>
      <c r="J2" s="32" t="s">
        <v>59</v>
      </c>
      <c r="K2" s="33" t="s">
        <v>7</v>
      </c>
      <c r="L2" s="34" t="s">
        <v>9</v>
      </c>
      <c r="M2" s="34" t="s">
        <v>55</v>
      </c>
      <c r="N2" s="34" t="s">
        <v>56</v>
      </c>
      <c r="O2" s="34" t="s">
        <v>57</v>
      </c>
      <c r="P2" s="34" t="s">
        <v>58</v>
      </c>
      <c r="Q2" s="32" t="s">
        <v>59</v>
      </c>
      <c r="R2" s="34" t="s">
        <v>7</v>
      </c>
      <c r="S2" s="34" t="s">
        <v>9</v>
      </c>
      <c r="T2" s="34" t="s">
        <v>55</v>
      </c>
      <c r="U2" s="34" t="s">
        <v>56</v>
      </c>
      <c r="V2" s="34" t="s">
        <v>57</v>
      </c>
      <c r="W2" s="34" t="s">
        <v>58</v>
      </c>
      <c r="X2" s="34" t="s">
        <v>59</v>
      </c>
      <c r="Y2" s="33" t="s">
        <v>60</v>
      </c>
      <c r="Z2" s="32" t="s">
        <v>61</v>
      </c>
      <c r="AA2" s="257"/>
      <c r="AB2" s="31" t="s">
        <v>69</v>
      </c>
      <c r="AC2" s="40" t="s">
        <v>77</v>
      </c>
      <c r="AD2" s="40" t="s">
        <v>70</v>
      </c>
      <c r="AE2" s="44" t="s">
        <v>71</v>
      </c>
      <c r="AF2" s="251"/>
    </row>
    <row r="3" spans="1:32" x14ac:dyDescent="0.35">
      <c r="A3" s="24" t="s">
        <v>49</v>
      </c>
      <c r="B3" s="19">
        <v>600</v>
      </c>
      <c r="C3" s="16">
        <f t="shared" ref="C3:C16" si="0">B3/20</f>
        <v>30</v>
      </c>
      <c r="D3" s="14">
        <v>32</v>
      </c>
      <c r="E3" s="15">
        <v>361</v>
      </c>
      <c r="F3" s="15">
        <v>87</v>
      </c>
      <c r="G3" s="15">
        <v>0.5</v>
      </c>
      <c r="H3" s="15">
        <v>2</v>
      </c>
      <c r="I3" s="15">
        <v>2</v>
      </c>
      <c r="J3" s="16">
        <v>0</v>
      </c>
      <c r="K3" s="14">
        <f t="shared" ref="K3:K16" si="1">D3*C3/1000</f>
        <v>0.96</v>
      </c>
      <c r="L3" s="15">
        <f t="shared" ref="L3:L16" si="2">C3*E3/100</f>
        <v>108.3</v>
      </c>
      <c r="M3" s="15">
        <f t="shared" ref="M3:M16" si="3">C3*F3/100</f>
        <v>26.1</v>
      </c>
      <c r="N3" s="15"/>
      <c r="O3" s="15">
        <f t="shared" ref="O3:O16" si="4">C3*H3/100</f>
        <v>0.6</v>
      </c>
      <c r="P3" s="15">
        <f t="shared" ref="P3:P16" si="5">C3*I3/100</f>
        <v>0.6</v>
      </c>
      <c r="Q3" s="16">
        <f t="shared" ref="Q3:Q16" si="6">C3*J3/100</f>
        <v>0</v>
      </c>
      <c r="R3" s="39">
        <f t="shared" ref="R3:R16" si="7">K3/SUM($K$3:$K$16)</f>
        <v>0.32881216605014385</v>
      </c>
      <c r="S3" s="35">
        <f t="shared" ref="S3:S16" si="8">L3/SUM($K$3:$L$16)</f>
        <v>0.11890193894698334</v>
      </c>
      <c r="T3" s="35">
        <f t="shared" ref="T3:T16" si="9">M3/SUM($M$3:$M$16)</f>
        <v>0.51708766716196142</v>
      </c>
      <c r="U3" s="35">
        <f t="shared" ref="U3:U16" si="10">N3/SUM($N$3:$N$16)</f>
        <v>0</v>
      </c>
      <c r="V3" s="35">
        <f t="shared" ref="V3:V16" si="11">O3/SUM($O$3:$O$16)</f>
        <v>1.7441860465116282E-2</v>
      </c>
      <c r="W3" s="35">
        <f t="shared" ref="W3:W16" si="12">P3/SUM($P$3:$P$16)</f>
        <v>7.1132187314759926E-2</v>
      </c>
      <c r="X3" s="35">
        <f t="shared" ref="X3:X16" si="13">Q3/SUM($Q$3:$Q$16)</f>
        <v>0</v>
      </c>
      <c r="Y3" s="19" t="s">
        <v>41</v>
      </c>
      <c r="Z3" s="27" t="s">
        <v>26</v>
      </c>
      <c r="AA3" s="41" t="s">
        <v>66</v>
      </c>
      <c r="AB3" s="19">
        <v>1</v>
      </c>
      <c r="AC3" s="15">
        <v>1</v>
      </c>
      <c r="AD3" s="15">
        <v>0</v>
      </c>
      <c r="AE3" s="16">
        <v>1</v>
      </c>
      <c r="AF3" s="46" t="s">
        <v>75</v>
      </c>
    </row>
    <row r="4" spans="1:32" x14ac:dyDescent="0.35">
      <c r="A4" s="24" t="s">
        <v>46</v>
      </c>
      <c r="B4" s="19">
        <v>500</v>
      </c>
      <c r="C4" s="16">
        <f t="shared" si="0"/>
        <v>25</v>
      </c>
      <c r="D4" s="14">
        <v>11</v>
      </c>
      <c r="E4" s="15">
        <v>592</v>
      </c>
      <c r="F4" s="15">
        <v>31.6</v>
      </c>
      <c r="G4" s="15">
        <v>48.8</v>
      </c>
      <c r="H4" s="15">
        <v>4.7</v>
      </c>
      <c r="I4" s="15">
        <v>1.5</v>
      </c>
      <c r="J4" s="16">
        <v>4</v>
      </c>
      <c r="K4" s="14">
        <f t="shared" si="1"/>
        <v>0.27500000000000002</v>
      </c>
      <c r="L4" s="15">
        <f t="shared" si="2"/>
        <v>148</v>
      </c>
      <c r="M4" s="15">
        <f t="shared" si="3"/>
        <v>7.9</v>
      </c>
      <c r="N4" s="15">
        <f t="shared" ref="N4:N16" si="14">C4*G4/100</f>
        <v>12.2</v>
      </c>
      <c r="O4" s="15">
        <f t="shared" si="4"/>
        <v>1.175</v>
      </c>
      <c r="P4" s="15">
        <f t="shared" si="5"/>
        <v>0.375</v>
      </c>
      <c r="Q4" s="16">
        <f t="shared" si="6"/>
        <v>1</v>
      </c>
      <c r="R4" s="39">
        <f t="shared" si="7"/>
        <v>9.4190985066447463E-2</v>
      </c>
      <c r="S4" s="35">
        <f t="shared" si="8"/>
        <v>0.16248833761914622</v>
      </c>
      <c r="T4" s="35">
        <f t="shared" si="9"/>
        <v>0.15651312530955919</v>
      </c>
      <c r="U4" s="35">
        <f t="shared" si="10"/>
        <v>0.20198675496688742</v>
      </c>
      <c r="V4" s="35">
        <f t="shared" si="11"/>
        <v>3.4156976744186059E-2</v>
      </c>
      <c r="W4" s="35">
        <f t="shared" si="12"/>
        <v>4.445761707172495E-2</v>
      </c>
      <c r="X4" s="35">
        <f t="shared" si="13"/>
        <v>5.1347881899871634E-2</v>
      </c>
      <c r="Y4" s="19" t="s">
        <v>34</v>
      </c>
      <c r="Z4" s="27" t="s">
        <v>27</v>
      </c>
      <c r="AA4" s="41" t="s">
        <v>66</v>
      </c>
      <c r="AB4" s="19">
        <v>1</v>
      </c>
      <c r="AC4" s="15">
        <v>2</v>
      </c>
      <c r="AD4" s="15">
        <v>0</v>
      </c>
      <c r="AE4" s="16">
        <v>0</v>
      </c>
      <c r="AF4" s="41" t="s">
        <v>74</v>
      </c>
    </row>
    <row r="5" spans="1:32" x14ac:dyDescent="0.35">
      <c r="A5" s="24" t="s">
        <v>48</v>
      </c>
      <c r="B5" s="19">
        <v>500</v>
      </c>
      <c r="C5" s="16">
        <f t="shared" si="0"/>
        <v>25</v>
      </c>
      <c r="D5" s="14">
        <v>11</v>
      </c>
      <c r="E5" s="15">
        <v>654</v>
      </c>
      <c r="F5" s="15">
        <v>15.9</v>
      </c>
      <c r="G5" s="15">
        <v>68.099999999999994</v>
      </c>
      <c r="H5" s="15">
        <v>5.4</v>
      </c>
      <c r="I5" s="15">
        <v>2.9</v>
      </c>
      <c r="J5" s="16">
        <v>7.9</v>
      </c>
      <c r="K5" s="14">
        <f t="shared" si="1"/>
        <v>0.27500000000000002</v>
      </c>
      <c r="L5" s="15">
        <f t="shared" si="2"/>
        <v>163.5</v>
      </c>
      <c r="M5" s="15">
        <f t="shared" si="3"/>
        <v>3.9750000000000001</v>
      </c>
      <c r="N5" s="15">
        <f t="shared" si="14"/>
        <v>17.024999999999999</v>
      </c>
      <c r="O5" s="15">
        <f t="shared" si="4"/>
        <v>1.35</v>
      </c>
      <c r="P5" s="15">
        <f t="shared" si="5"/>
        <v>0.72499999999999998</v>
      </c>
      <c r="Q5" s="16">
        <f t="shared" si="6"/>
        <v>1.9750000000000001</v>
      </c>
      <c r="R5" s="39">
        <f t="shared" si="7"/>
        <v>9.4190985066447463E-2</v>
      </c>
      <c r="S5" s="35">
        <f t="shared" si="8"/>
        <v>0.17950569730223248</v>
      </c>
      <c r="T5" s="35">
        <f t="shared" si="9"/>
        <v>7.8751857355126298E-2</v>
      </c>
      <c r="U5" s="35">
        <f t="shared" si="10"/>
        <v>0.28187086092715236</v>
      </c>
      <c r="V5" s="35">
        <f t="shared" si="11"/>
        <v>3.9244186046511642E-2</v>
      </c>
      <c r="W5" s="35">
        <f t="shared" si="12"/>
        <v>8.59513930053349E-2</v>
      </c>
      <c r="X5" s="35">
        <f t="shared" si="13"/>
        <v>0.10141206675224648</v>
      </c>
      <c r="Y5" s="19" t="s">
        <v>34</v>
      </c>
      <c r="Z5" s="27" t="s">
        <v>28</v>
      </c>
      <c r="AA5" s="41" t="s">
        <v>66</v>
      </c>
      <c r="AB5" s="19">
        <v>3</v>
      </c>
      <c r="AC5" s="15">
        <v>2</v>
      </c>
      <c r="AD5" s="15">
        <v>1</v>
      </c>
      <c r="AE5" s="16">
        <v>2</v>
      </c>
      <c r="AF5" s="41" t="s">
        <v>72</v>
      </c>
    </row>
    <row r="6" spans="1:32" x14ac:dyDescent="0.35">
      <c r="A6" s="24" t="s">
        <v>12</v>
      </c>
      <c r="B6" s="19">
        <v>400</v>
      </c>
      <c r="C6" s="16">
        <f t="shared" si="0"/>
        <v>20</v>
      </c>
      <c r="D6" s="14">
        <v>6.4</v>
      </c>
      <c r="E6" s="15">
        <v>442</v>
      </c>
      <c r="F6" s="15">
        <v>16.5</v>
      </c>
      <c r="G6" s="15">
        <v>30.7</v>
      </c>
      <c r="H6" s="15">
        <v>7.7</v>
      </c>
      <c r="I6" s="15">
        <v>0</v>
      </c>
      <c r="J6" s="16">
        <v>34.4</v>
      </c>
      <c r="K6" s="14">
        <f t="shared" si="1"/>
        <v>0.128</v>
      </c>
      <c r="L6" s="15">
        <f t="shared" si="2"/>
        <v>88.4</v>
      </c>
      <c r="M6" s="15">
        <f t="shared" si="3"/>
        <v>3.3</v>
      </c>
      <c r="N6" s="15">
        <f t="shared" si="14"/>
        <v>6.14</v>
      </c>
      <c r="O6" s="15">
        <f t="shared" si="4"/>
        <v>1.54</v>
      </c>
      <c r="P6" s="15">
        <f t="shared" si="5"/>
        <v>0</v>
      </c>
      <c r="Q6" s="16">
        <f t="shared" si="6"/>
        <v>6.88</v>
      </c>
      <c r="R6" s="39">
        <f t="shared" si="7"/>
        <v>4.3841622140019181E-2</v>
      </c>
      <c r="S6" s="35">
        <f t="shared" si="8"/>
        <v>9.7053844902246805E-2</v>
      </c>
      <c r="T6" s="35">
        <f t="shared" si="9"/>
        <v>6.537890044576522E-2</v>
      </c>
      <c r="U6" s="35">
        <f t="shared" si="10"/>
        <v>0.10165562913907286</v>
      </c>
      <c r="V6" s="35">
        <f t="shared" si="11"/>
        <v>4.4767441860465128E-2</v>
      </c>
      <c r="W6" s="35">
        <f t="shared" si="12"/>
        <v>0</v>
      </c>
      <c r="X6" s="35">
        <f t="shared" si="13"/>
        <v>0.35327342747111684</v>
      </c>
      <c r="Y6" s="19" t="s">
        <v>34</v>
      </c>
      <c r="Z6" s="27" t="s">
        <v>29</v>
      </c>
      <c r="AA6" s="42" t="s">
        <v>67</v>
      </c>
      <c r="AB6" s="19">
        <v>2</v>
      </c>
      <c r="AC6" s="45">
        <v>2</v>
      </c>
      <c r="AD6" s="45">
        <v>2</v>
      </c>
      <c r="AE6" s="16">
        <v>1</v>
      </c>
      <c r="AF6" s="41" t="s">
        <v>72</v>
      </c>
    </row>
    <row r="7" spans="1:32" x14ac:dyDescent="0.35">
      <c r="A7" s="24" t="s">
        <v>43</v>
      </c>
      <c r="B7" s="19">
        <v>400</v>
      </c>
      <c r="C7" s="16">
        <f t="shared" si="0"/>
        <v>20</v>
      </c>
      <c r="D7" s="14">
        <v>2.1</v>
      </c>
      <c r="E7" s="15">
        <v>402</v>
      </c>
      <c r="F7" s="15">
        <v>13.5</v>
      </c>
      <c r="G7" s="15">
        <v>6.5</v>
      </c>
      <c r="H7" s="15">
        <v>66.5</v>
      </c>
      <c r="I7" s="15">
        <v>1</v>
      </c>
      <c r="J7" s="16">
        <v>12</v>
      </c>
      <c r="K7" s="14">
        <f t="shared" si="1"/>
        <v>4.2000000000000003E-2</v>
      </c>
      <c r="L7" s="15">
        <f t="shared" si="2"/>
        <v>80.400000000000006</v>
      </c>
      <c r="M7" s="15">
        <f t="shared" si="3"/>
        <v>2.7</v>
      </c>
      <c r="N7" s="15">
        <f t="shared" si="14"/>
        <v>1.3</v>
      </c>
      <c r="O7" s="15">
        <f t="shared" si="4"/>
        <v>13.3</v>
      </c>
      <c r="P7" s="15">
        <f t="shared" si="5"/>
        <v>0.2</v>
      </c>
      <c r="Q7" s="16">
        <f t="shared" si="6"/>
        <v>2.4</v>
      </c>
      <c r="R7" s="39">
        <f t="shared" si="7"/>
        <v>1.4385532264693794E-2</v>
      </c>
      <c r="S7" s="35">
        <f t="shared" si="8"/>
        <v>8.8270691517428085E-2</v>
      </c>
      <c r="T7" s="35">
        <f t="shared" si="9"/>
        <v>5.3491827637444284E-2</v>
      </c>
      <c r="U7" s="35">
        <f t="shared" si="10"/>
        <v>2.1523178807947022E-2</v>
      </c>
      <c r="V7" s="35">
        <f t="shared" si="11"/>
        <v>0.38662790697674432</v>
      </c>
      <c r="W7" s="35">
        <f t="shared" si="12"/>
        <v>2.3710729104919975E-2</v>
      </c>
      <c r="X7" s="35">
        <f t="shared" si="13"/>
        <v>0.12323491655969192</v>
      </c>
      <c r="Y7" s="26" t="s">
        <v>34</v>
      </c>
      <c r="Z7" s="27" t="s">
        <v>30</v>
      </c>
      <c r="AA7" s="41" t="s">
        <v>66</v>
      </c>
      <c r="AB7" s="19">
        <v>1</v>
      </c>
      <c r="AC7" s="45">
        <v>3</v>
      </c>
      <c r="AD7" s="45">
        <v>2</v>
      </c>
      <c r="AE7" s="16">
        <v>1</v>
      </c>
      <c r="AF7" s="41" t="s">
        <v>73</v>
      </c>
    </row>
    <row r="8" spans="1:32" x14ac:dyDescent="0.35">
      <c r="A8" s="24" t="s">
        <v>19</v>
      </c>
      <c r="B8" s="19">
        <v>40</v>
      </c>
      <c r="C8" s="16">
        <f t="shared" si="0"/>
        <v>2</v>
      </c>
      <c r="D8" s="14">
        <v>44.8</v>
      </c>
      <c r="E8" s="15">
        <v>480</v>
      </c>
      <c r="F8" s="15">
        <v>100</v>
      </c>
      <c r="G8" s="15">
        <v>0</v>
      </c>
      <c r="H8" s="15">
        <v>0</v>
      </c>
      <c r="I8" s="15">
        <v>0</v>
      </c>
      <c r="J8" s="16">
        <v>0</v>
      </c>
      <c r="K8" s="14">
        <f t="shared" si="1"/>
        <v>8.9599999999999999E-2</v>
      </c>
      <c r="L8" s="15">
        <f t="shared" si="2"/>
        <v>9.6</v>
      </c>
      <c r="M8" s="15">
        <f t="shared" si="3"/>
        <v>2</v>
      </c>
      <c r="N8" s="15">
        <f t="shared" si="14"/>
        <v>0</v>
      </c>
      <c r="O8" s="15">
        <f t="shared" si="4"/>
        <v>0</v>
      </c>
      <c r="P8" s="15">
        <f t="shared" si="5"/>
        <v>0</v>
      </c>
      <c r="Q8" s="16">
        <f t="shared" si="6"/>
        <v>0</v>
      </c>
      <c r="R8" s="39">
        <f t="shared" si="7"/>
        <v>3.0689135498013425E-2</v>
      </c>
      <c r="S8" s="35">
        <f t="shared" si="8"/>
        <v>1.0539784061782458E-2</v>
      </c>
      <c r="T8" s="35">
        <f t="shared" si="9"/>
        <v>3.9623576027736501E-2</v>
      </c>
      <c r="U8" s="35">
        <f t="shared" si="10"/>
        <v>0</v>
      </c>
      <c r="V8" s="35">
        <f t="shared" si="11"/>
        <v>0</v>
      </c>
      <c r="W8" s="35">
        <f t="shared" si="12"/>
        <v>0</v>
      </c>
      <c r="X8" s="35">
        <f t="shared" si="13"/>
        <v>0</v>
      </c>
      <c r="Y8" s="19" t="s">
        <v>40</v>
      </c>
      <c r="Z8" s="27" t="s">
        <v>24</v>
      </c>
      <c r="AA8" s="41" t="s">
        <v>66</v>
      </c>
      <c r="AB8" s="19">
        <v>1</v>
      </c>
      <c r="AC8" s="45">
        <v>1</v>
      </c>
      <c r="AD8" s="45">
        <v>1</v>
      </c>
      <c r="AE8" s="16">
        <v>0</v>
      </c>
      <c r="AF8" s="41" t="s">
        <v>73</v>
      </c>
    </row>
    <row r="9" spans="1:32" x14ac:dyDescent="0.35">
      <c r="A9" s="24" t="s">
        <v>23</v>
      </c>
      <c r="B9" s="19">
        <v>500</v>
      </c>
      <c r="C9" s="16">
        <f t="shared" si="0"/>
        <v>25</v>
      </c>
      <c r="D9" s="14">
        <v>26</v>
      </c>
      <c r="E9" s="15">
        <v>786</v>
      </c>
      <c r="F9" s="15">
        <v>7.8</v>
      </c>
      <c r="G9" s="15">
        <v>76.099999999999994</v>
      </c>
      <c r="H9" s="15">
        <v>13.4</v>
      </c>
      <c r="I9" s="15">
        <v>4.0999999999999996</v>
      </c>
      <c r="J9" s="16">
        <v>8</v>
      </c>
      <c r="K9" s="14">
        <f t="shared" si="1"/>
        <v>0.65</v>
      </c>
      <c r="L9" s="15">
        <f t="shared" si="2"/>
        <v>196.5</v>
      </c>
      <c r="M9" s="15">
        <f t="shared" si="3"/>
        <v>1.95</v>
      </c>
      <c r="N9" s="15">
        <f t="shared" si="14"/>
        <v>19.024999999999999</v>
      </c>
      <c r="O9" s="15">
        <f t="shared" si="4"/>
        <v>3.35</v>
      </c>
      <c r="P9" s="15">
        <f t="shared" si="5"/>
        <v>1.0249999999999999</v>
      </c>
      <c r="Q9" s="16">
        <f t="shared" si="6"/>
        <v>2</v>
      </c>
      <c r="R9" s="39">
        <f t="shared" si="7"/>
        <v>0.22263323742978491</v>
      </c>
      <c r="S9" s="35">
        <f t="shared" si="8"/>
        <v>0.21573620501460966</v>
      </c>
      <c r="T9" s="35">
        <f t="shared" si="9"/>
        <v>3.8632986627043085E-2</v>
      </c>
      <c r="U9" s="35">
        <f t="shared" si="10"/>
        <v>0.31498344370860931</v>
      </c>
      <c r="V9" s="35">
        <f t="shared" si="11"/>
        <v>9.7383720930232578E-2</v>
      </c>
      <c r="W9" s="35">
        <f t="shared" si="12"/>
        <v>0.12151748666271486</v>
      </c>
      <c r="X9" s="35">
        <f t="shared" si="13"/>
        <v>0.10269576379974327</v>
      </c>
      <c r="Y9" s="19" t="s">
        <v>34</v>
      </c>
      <c r="Z9" s="27" t="s">
        <v>35</v>
      </c>
      <c r="AA9" s="41" t="s">
        <v>66</v>
      </c>
      <c r="AB9" s="19">
        <v>3</v>
      </c>
      <c r="AC9" s="45">
        <v>3</v>
      </c>
      <c r="AD9" s="45">
        <v>1</v>
      </c>
      <c r="AE9" s="16">
        <v>2</v>
      </c>
      <c r="AF9" s="41" t="s">
        <v>72</v>
      </c>
    </row>
    <row r="10" spans="1:32" x14ac:dyDescent="0.35">
      <c r="A10" s="24" t="s">
        <v>44</v>
      </c>
      <c r="B10" s="19">
        <v>200</v>
      </c>
      <c r="C10" s="16">
        <f t="shared" si="0"/>
        <v>10</v>
      </c>
      <c r="D10" s="14">
        <v>4.9000000000000004</v>
      </c>
      <c r="E10" s="15">
        <v>365</v>
      </c>
      <c r="F10" s="15">
        <v>14</v>
      </c>
      <c r="G10" s="15">
        <v>6.9</v>
      </c>
      <c r="H10" s="15">
        <v>56</v>
      </c>
      <c r="I10" s="15">
        <v>1.3</v>
      </c>
      <c r="J10" s="16">
        <v>10</v>
      </c>
      <c r="K10" s="14">
        <f t="shared" si="1"/>
        <v>4.9000000000000002E-2</v>
      </c>
      <c r="L10" s="15">
        <f t="shared" si="2"/>
        <v>36.5</v>
      </c>
      <c r="M10" s="15">
        <f t="shared" si="3"/>
        <v>1.4</v>
      </c>
      <c r="N10" s="15">
        <f t="shared" si="14"/>
        <v>0.69</v>
      </c>
      <c r="O10" s="15">
        <f t="shared" si="4"/>
        <v>5.6</v>
      </c>
      <c r="P10" s="15">
        <f t="shared" si="5"/>
        <v>0.13</v>
      </c>
      <c r="Q10" s="16">
        <f t="shared" si="6"/>
        <v>1</v>
      </c>
      <c r="R10" s="39">
        <f t="shared" si="7"/>
        <v>1.6783120975476094E-2</v>
      </c>
      <c r="S10" s="35">
        <f t="shared" si="8"/>
        <v>4.0073137318235384E-2</v>
      </c>
      <c r="T10" s="35">
        <f t="shared" si="9"/>
        <v>2.7736503219415551E-2</v>
      </c>
      <c r="U10" s="35">
        <f t="shared" si="10"/>
        <v>1.142384105960265E-2</v>
      </c>
      <c r="V10" s="35">
        <f t="shared" si="11"/>
        <v>0.16279069767441864</v>
      </c>
      <c r="W10" s="35">
        <f t="shared" si="12"/>
        <v>1.5411973918197984E-2</v>
      </c>
      <c r="X10" s="35">
        <f t="shared" si="13"/>
        <v>5.1347881899871634E-2</v>
      </c>
      <c r="Y10" s="19" t="s">
        <v>34</v>
      </c>
      <c r="Z10" s="27" t="s">
        <v>36</v>
      </c>
      <c r="AA10" s="42" t="s">
        <v>68</v>
      </c>
      <c r="AB10" s="19">
        <v>1</v>
      </c>
      <c r="AC10" s="45">
        <v>3</v>
      </c>
      <c r="AD10" s="45">
        <v>3</v>
      </c>
      <c r="AE10" s="16">
        <v>1</v>
      </c>
      <c r="AF10" s="41" t="s">
        <v>73</v>
      </c>
    </row>
    <row r="11" spans="1:32" x14ac:dyDescent="0.35">
      <c r="A11" s="24" t="s">
        <v>45</v>
      </c>
      <c r="B11" s="19">
        <v>100</v>
      </c>
      <c r="C11" s="16">
        <f t="shared" si="0"/>
        <v>5</v>
      </c>
      <c r="D11" s="14">
        <v>4</v>
      </c>
      <c r="E11" s="15">
        <v>534</v>
      </c>
      <c r="F11" s="15">
        <v>18.3</v>
      </c>
      <c r="G11" s="15">
        <v>42.2</v>
      </c>
      <c r="H11" s="15">
        <v>1.6</v>
      </c>
      <c r="I11" s="15">
        <v>1.5</v>
      </c>
      <c r="J11" s="16">
        <v>27.3</v>
      </c>
      <c r="K11" s="14">
        <f t="shared" si="1"/>
        <v>0.02</v>
      </c>
      <c r="L11" s="15">
        <f t="shared" si="2"/>
        <v>26.7</v>
      </c>
      <c r="M11" s="15">
        <f t="shared" si="3"/>
        <v>0.91500000000000004</v>
      </c>
      <c r="N11" s="15">
        <f t="shared" si="14"/>
        <v>2.11</v>
      </c>
      <c r="O11" s="15">
        <f t="shared" si="4"/>
        <v>0.08</v>
      </c>
      <c r="P11" s="15">
        <f t="shared" si="5"/>
        <v>7.4999999999999997E-2</v>
      </c>
      <c r="Q11" s="16">
        <f t="shared" si="6"/>
        <v>1.365</v>
      </c>
      <c r="R11" s="39">
        <f t="shared" si="7"/>
        <v>6.8502534593779972E-3</v>
      </c>
      <c r="S11" s="35">
        <f t="shared" si="8"/>
        <v>2.9313774421832459E-2</v>
      </c>
      <c r="T11" s="35">
        <f t="shared" si="9"/>
        <v>1.8127786032689452E-2</v>
      </c>
      <c r="U11" s="35">
        <f t="shared" si="10"/>
        <v>3.493377483443709E-2</v>
      </c>
      <c r="V11" s="35">
        <f t="shared" si="11"/>
        <v>2.325581395348838E-3</v>
      </c>
      <c r="W11" s="35">
        <f t="shared" si="12"/>
        <v>8.8915234143449907E-3</v>
      </c>
      <c r="X11" s="35">
        <f t="shared" si="13"/>
        <v>7.0089858793324786E-2</v>
      </c>
      <c r="Y11" s="19" t="s">
        <v>34</v>
      </c>
      <c r="Z11" s="27" t="s">
        <v>33</v>
      </c>
      <c r="AA11" s="42" t="s">
        <v>67</v>
      </c>
      <c r="AB11" s="19">
        <v>2</v>
      </c>
      <c r="AC11" s="45">
        <v>1</v>
      </c>
      <c r="AD11" s="45">
        <v>1</v>
      </c>
      <c r="AE11" s="16">
        <v>1</v>
      </c>
      <c r="AF11" s="41" t="s">
        <v>72</v>
      </c>
    </row>
    <row r="12" spans="1:32" x14ac:dyDescent="0.35">
      <c r="A12" s="24" t="s">
        <v>51</v>
      </c>
      <c r="B12" s="19">
        <v>150</v>
      </c>
      <c r="C12" s="16">
        <f t="shared" si="0"/>
        <v>7.5</v>
      </c>
      <c r="D12" s="14">
        <v>14</v>
      </c>
      <c r="E12" s="15">
        <v>277</v>
      </c>
      <c r="F12" s="15">
        <v>1.8</v>
      </c>
      <c r="G12" s="15">
        <v>0.2</v>
      </c>
      <c r="H12" s="15">
        <v>75</v>
      </c>
      <c r="I12" s="15">
        <v>66</v>
      </c>
      <c r="J12" s="16">
        <v>7</v>
      </c>
      <c r="K12" s="14">
        <f t="shared" si="1"/>
        <v>0.105</v>
      </c>
      <c r="L12" s="15">
        <f t="shared" si="2"/>
        <v>20.774999999999999</v>
      </c>
      <c r="M12" s="15">
        <f t="shared" si="3"/>
        <v>0.13500000000000001</v>
      </c>
      <c r="N12" s="15">
        <f t="shared" si="14"/>
        <v>1.4999999999999999E-2</v>
      </c>
      <c r="O12" s="15">
        <f t="shared" si="4"/>
        <v>5.625</v>
      </c>
      <c r="P12" s="15">
        <f t="shared" si="5"/>
        <v>4.95</v>
      </c>
      <c r="Q12" s="16">
        <f t="shared" si="6"/>
        <v>0.52500000000000002</v>
      </c>
      <c r="R12" s="39">
        <f t="shared" si="7"/>
        <v>3.5963830661734482E-2</v>
      </c>
      <c r="S12" s="35">
        <f t="shared" si="8"/>
        <v>2.2808751446201099E-2</v>
      </c>
      <c r="T12" s="35">
        <f t="shared" si="9"/>
        <v>2.674591381872214E-3</v>
      </c>
      <c r="U12" s="35">
        <f t="shared" si="10"/>
        <v>2.4834437086092715E-4</v>
      </c>
      <c r="V12" s="35">
        <f t="shared" si="11"/>
        <v>0.16351744186046516</v>
      </c>
      <c r="W12" s="35">
        <f t="shared" si="12"/>
        <v>0.58684054534676944</v>
      </c>
      <c r="X12" s="35">
        <f t="shared" si="13"/>
        <v>2.6957637997432608E-2</v>
      </c>
      <c r="Y12" s="19" t="s">
        <v>34</v>
      </c>
      <c r="Z12" s="27" t="s">
        <v>42</v>
      </c>
      <c r="AA12" s="41" t="s">
        <v>66</v>
      </c>
      <c r="AB12" s="19">
        <v>1</v>
      </c>
      <c r="AC12" s="45">
        <v>1</v>
      </c>
      <c r="AD12" s="45">
        <v>1</v>
      </c>
      <c r="AE12" s="16">
        <v>3</v>
      </c>
      <c r="AF12" s="41" t="s">
        <v>73</v>
      </c>
    </row>
    <row r="13" spans="1:32" x14ac:dyDescent="0.35">
      <c r="A13" s="24" t="s">
        <v>50</v>
      </c>
      <c r="B13" s="19">
        <v>50</v>
      </c>
      <c r="C13" s="16">
        <f t="shared" si="0"/>
        <v>2.5</v>
      </c>
      <c r="D13" s="14">
        <v>23.2</v>
      </c>
      <c r="E13" s="15">
        <v>316</v>
      </c>
      <c r="F13" s="15">
        <v>4</v>
      </c>
      <c r="G13" s="15">
        <v>3</v>
      </c>
      <c r="H13" s="15">
        <v>56</v>
      </c>
      <c r="I13" s="15">
        <v>2.2000000000000002</v>
      </c>
      <c r="J13" s="16">
        <v>24.4</v>
      </c>
      <c r="K13" s="14">
        <f t="shared" si="1"/>
        <v>5.8000000000000003E-2</v>
      </c>
      <c r="L13" s="15">
        <f t="shared" si="2"/>
        <v>7.9</v>
      </c>
      <c r="M13" s="15">
        <f t="shared" si="3"/>
        <v>0.1</v>
      </c>
      <c r="N13" s="15">
        <f t="shared" si="14"/>
        <v>7.4999999999999997E-2</v>
      </c>
      <c r="O13" s="15">
        <f t="shared" si="4"/>
        <v>1.4</v>
      </c>
      <c r="P13" s="15">
        <f t="shared" si="5"/>
        <v>5.5E-2</v>
      </c>
      <c r="Q13" s="16">
        <f t="shared" si="6"/>
        <v>0.61</v>
      </c>
      <c r="R13" s="39">
        <f t="shared" si="7"/>
        <v>1.9865735032196193E-2</v>
      </c>
      <c r="S13" s="35">
        <f t="shared" si="8"/>
        <v>8.6733639675084812E-3</v>
      </c>
      <c r="T13" s="35">
        <f t="shared" si="9"/>
        <v>1.9811788013868251E-3</v>
      </c>
      <c r="U13" s="35">
        <f t="shared" si="10"/>
        <v>1.2417218543046358E-3</v>
      </c>
      <c r="V13" s="35">
        <f t="shared" si="11"/>
        <v>4.0697674418604661E-2</v>
      </c>
      <c r="W13" s="35">
        <f t="shared" si="12"/>
        <v>6.5204505038529929E-3</v>
      </c>
      <c r="X13" s="35">
        <f t="shared" si="13"/>
        <v>3.1322207958921697E-2</v>
      </c>
      <c r="Y13" s="19" t="s">
        <v>34</v>
      </c>
      <c r="Z13" s="27" t="s">
        <v>32</v>
      </c>
      <c r="AA13" s="41" t="s">
        <v>66</v>
      </c>
      <c r="AB13" s="19">
        <v>2</v>
      </c>
      <c r="AC13" s="45">
        <v>1</v>
      </c>
      <c r="AD13" s="45">
        <v>1</v>
      </c>
      <c r="AE13" s="16">
        <v>3</v>
      </c>
      <c r="AF13" s="41" t="s">
        <v>72</v>
      </c>
    </row>
    <row r="14" spans="1:32" x14ac:dyDescent="0.35">
      <c r="A14" s="24" t="s">
        <v>47</v>
      </c>
      <c r="B14" s="19">
        <v>16</v>
      </c>
      <c r="C14" s="16">
        <f t="shared" si="0"/>
        <v>0.8</v>
      </c>
      <c r="D14" s="14">
        <v>130</v>
      </c>
      <c r="E14" s="15">
        <v>0</v>
      </c>
      <c r="F14" s="15">
        <v>0</v>
      </c>
      <c r="G14" s="15">
        <v>0</v>
      </c>
      <c r="H14" s="15">
        <v>0</v>
      </c>
      <c r="I14" s="15">
        <v>0</v>
      </c>
      <c r="J14" s="16">
        <v>0</v>
      </c>
      <c r="K14" s="14">
        <f t="shared" si="1"/>
        <v>0.104</v>
      </c>
      <c r="L14" s="15">
        <f t="shared" si="2"/>
        <v>0</v>
      </c>
      <c r="M14" s="15">
        <f t="shared" si="3"/>
        <v>0</v>
      </c>
      <c r="N14" s="15">
        <f t="shared" si="14"/>
        <v>0</v>
      </c>
      <c r="O14" s="15">
        <f t="shared" si="4"/>
        <v>0</v>
      </c>
      <c r="P14" s="15">
        <f t="shared" si="5"/>
        <v>0</v>
      </c>
      <c r="Q14" s="16">
        <f t="shared" si="6"/>
        <v>0</v>
      </c>
      <c r="R14" s="39">
        <f t="shared" si="7"/>
        <v>3.5621317988765583E-2</v>
      </c>
      <c r="S14" s="35">
        <f t="shared" si="8"/>
        <v>0</v>
      </c>
      <c r="T14" s="35">
        <f t="shared" si="9"/>
        <v>0</v>
      </c>
      <c r="U14" s="35">
        <f t="shared" si="10"/>
        <v>0</v>
      </c>
      <c r="V14" s="35">
        <f t="shared" si="11"/>
        <v>0</v>
      </c>
      <c r="W14" s="35">
        <f t="shared" si="12"/>
        <v>0</v>
      </c>
      <c r="X14" s="35">
        <f t="shared" si="13"/>
        <v>0</v>
      </c>
      <c r="Y14" s="28" t="s">
        <v>25</v>
      </c>
      <c r="Z14" s="27" t="s">
        <v>39</v>
      </c>
      <c r="AA14" s="41" t="s">
        <v>66</v>
      </c>
      <c r="AB14" s="19">
        <v>3</v>
      </c>
      <c r="AC14" s="45">
        <v>1</v>
      </c>
      <c r="AD14" s="45">
        <v>1</v>
      </c>
      <c r="AE14" s="16">
        <v>1</v>
      </c>
      <c r="AF14" s="41" t="s">
        <v>72</v>
      </c>
    </row>
    <row r="15" spans="1:32" x14ac:dyDescent="0.35">
      <c r="A15" s="24" t="s">
        <v>18</v>
      </c>
      <c r="B15" s="19">
        <v>40</v>
      </c>
      <c r="C15" s="16">
        <f t="shared" si="0"/>
        <v>2</v>
      </c>
      <c r="D15" s="14">
        <v>20</v>
      </c>
      <c r="E15" s="15">
        <v>216</v>
      </c>
      <c r="F15" s="15">
        <v>0</v>
      </c>
      <c r="G15" s="15">
        <v>0</v>
      </c>
      <c r="H15" s="15">
        <v>11</v>
      </c>
      <c r="I15" s="15">
        <v>11</v>
      </c>
      <c r="J15" s="16">
        <v>86</v>
      </c>
      <c r="K15" s="14">
        <f t="shared" si="1"/>
        <v>0.04</v>
      </c>
      <c r="L15" s="15">
        <f t="shared" si="2"/>
        <v>4.32</v>
      </c>
      <c r="M15" s="15">
        <f t="shared" si="3"/>
        <v>0</v>
      </c>
      <c r="N15" s="15">
        <f t="shared" si="14"/>
        <v>0</v>
      </c>
      <c r="O15" s="15">
        <f t="shared" si="4"/>
        <v>0.22</v>
      </c>
      <c r="P15" s="15">
        <f t="shared" si="5"/>
        <v>0.22</v>
      </c>
      <c r="Q15" s="16">
        <f t="shared" si="6"/>
        <v>1.72</v>
      </c>
      <c r="R15" s="39">
        <f t="shared" si="7"/>
        <v>1.3700506918755994E-2</v>
      </c>
      <c r="S15" s="35">
        <f t="shared" si="8"/>
        <v>4.7429028278021057E-3</v>
      </c>
      <c r="T15" s="35">
        <f t="shared" si="9"/>
        <v>0</v>
      </c>
      <c r="U15" s="35">
        <f t="shared" si="10"/>
        <v>0</v>
      </c>
      <c r="V15" s="35">
        <f t="shared" si="11"/>
        <v>6.395348837209304E-3</v>
      </c>
      <c r="W15" s="35">
        <f t="shared" si="12"/>
        <v>2.6081802015411971E-2</v>
      </c>
      <c r="X15" s="35">
        <f t="shared" si="13"/>
        <v>8.831835686777921E-2</v>
      </c>
      <c r="Y15" s="19" t="s">
        <v>31</v>
      </c>
      <c r="Z15" s="27" t="s">
        <v>37</v>
      </c>
      <c r="AA15" s="42" t="s">
        <v>59</v>
      </c>
      <c r="AB15" s="19">
        <v>1</v>
      </c>
      <c r="AC15" s="45">
        <v>0</v>
      </c>
      <c r="AD15" s="45">
        <v>1</v>
      </c>
      <c r="AE15" s="16">
        <v>1</v>
      </c>
      <c r="AF15" s="41" t="s">
        <v>73</v>
      </c>
    </row>
    <row r="16" spans="1:32" s="15" customFormat="1" ht="15" thickBot="1" x14ac:dyDescent="0.4">
      <c r="A16" s="25" t="s">
        <v>15</v>
      </c>
      <c r="B16" s="20">
        <v>40</v>
      </c>
      <c r="C16" s="18">
        <f t="shared" si="0"/>
        <v>2</v>
      </c>
      <c r="D16" s="17">
        <v>62</v>
      </c>
      <c r="E16" s="13">
        <v>851</v>
      </c>
      <c r="F16" s="13">
        <v>0</v>
      </c>
      <c r="G16" s="13">
        <v>91</v>
      </c>
      <c r="H16" s="13">
        <v>8</v>
      </c>
      <c r="I16" s="13">
        <v>4</v>
      </c>
      <c r="J16" s="18">
        <v>0</v>
      </c>
      <c r="K16" s="17">
        <f t="shared" si="1"/>
        <v>0.124</v>
      </c>
      <c r="L16" s="13">
        <f t="shared" si="2"/>
        <v>17.02</v>
      </c>
      <c r="M16" s="13">
        <f t="shared" si="3"/>
        <v>0</v>
      </c>
      <c r="N16" s="13">
        <f t="shared" si="14"/>
        <v>1.82</v>
      </c>
      <c r="O16" s="13">
        <f t="shared" si="4"/>
        <v>0.16</v>
      </c>
      <c r="P16" s="13">
        <f t="shared" si="5"/>
        <v>0.08</v>
      </c>
      <c r="Q16" s="18">
        <f t="shared" si="6"/>
        <v>0</v>
      </c>
      <c r="R16" s="36">
        <f t="shared" si="7"/>
        <v>4.2471571448143584E-2</v>
      </c>
      <c r="S16" s="37">
        <f t="shared" si="8"/>
        <v>1.8686158826201813E-2</v>
      </c>
      <c r="T16" s="37">
        <f t="shared" si="9"/>
        <v>0</v>
      </c>
      <c r="U16" s="37">
        <f t="shared" si="10"/>
        <v>3.0132450331125833E-2</v>
      </c>
      <c r="V16" s="37">
        <f t="shared" si="11"/>
        <v>4.6511627906976761E-3</v>
      </c>
      <c r="W16" s="37">
        <f t="shared" si="12"/>
        <v>9.4842916419679898E-3</v>
      </c>
      <c r="X16" s="38">
        <f t="shared" si="13"/>
        <v>0</v>
      </c>
      <c r="Y16" s="20" t="s">
        <v>31</v>
      </c>
      <c r="Z16" s="29" t="s">
        <v>38</v>
      </c>
      <c r="AA16" s="43" t="s">
        <v>66</v>
      </c>
      <c r="AB16" s="20">
        <v>3</v>
      </c>
      <c r="AC16" s="13">
        <v>1</v>
      </c>
      <c r="AD16" s="13">
        <v>2</v>
      </c>
      <c r="AE16" s="18">
        <v>1</v>
      </c>
      <c r="AF16" s="43" t="s">
        <v>72</v>
      </c>
    </row>
    <row r="17" spans="1:24" s="9" customFormat="1" x14ac:dyDescent="0.35">
      <c r="A17" s="9" t="s">
        <v>10</v>
      </c>
      <c r="B17" s="9">
        <f>SUM(B3:B16)</f>
        <v>3536</v>
      </c>
      <c r="C17" s="9">
        <f>SUM(C3:C16)</f>
        <v>176.8</v>
      </c>
      <c r="K17" s="10">
        <f t="shared" ref="K17:Q17" si="15">SUM(K3:K16)</f>
        <v>2.9196</v>
      </c>
      <c r="L17" s="11">
        <f t="shared" si="15"/>
        <v>907.91500000000008</v>
      </c>
      <c r="M17" s="11">
        <f t="shared" si="15"/>
        <v>50.475000000000001</v>
      </c>
      <c r="N17" s="11">
        <f t="shared" si="15"/>
        <v>60.399999999999991</v>
      </c>
      <c r="O17" s="11">
        <f t="shared" si="15"/>
        <v>34.399999999999991</v>
      </c>
      <c r="P17" s="11">
        <f t="shared" si="15"/>
        <v>8.4350000000000005</v>
      </c>
      <c r="Q17" s="11">
        <f t="shared" si="15"/>
        <v>19.474999999999998</v>
      </c>
      <c r="R17" s="11"/>
      <c r="S17" s="11"/>
      <c r="T17" s="11"/>
      <c r="U17" s="11"/>
      <c r="V17" s="11"/>
      <c r="W17" s="11"/>
      <c r="X17" s="11"/>
    </row>
  </sheetData>
  <autoFilter ref="A2:Y2" xr:uid="{91164548-0E66-4AC6-9E76-1868FD35BF45}">
    <sortState xmlns:xlrd2="http://schemas.microsoft.com/office/spreadsheetml/2017/richdata2" ref="A3:Y17">
      <sortCondition descending="1" ref="T2"/>
    </sortState>
  </autoFilter>
  <sortState xmlns:xlrd2="http://schemas.microsoft.com/office/spreadsheetml/2017/richdata2" ref="A3:Z17">
    <sortCondition ref="Q2:Q17"/>
  </sortState>
  <mergeCells count="6">
    <mergeCell ref="AF1:AF2"/>
    <mergeCell ref="K1:Q1"/>
    <mergeCell ref="D1:J1"/>
    <mergeCell ref="R1:X1"/>
    <mergeCell ref="AB1:AE1"/>
    <mergeCell ref="AA1:AA2"/>
  </mergeCells>
  <conditionalFormatting sqref="B3:B16">
    <cfRule type="colorScale" priority="34">
      <colorScale>
        <cfvo type="min"/>
        <cfvo type="max"/>
        <color theme="0"/>
        <color theme="0" tint="-0.249977111117893"/>
      </colorScale>
    </cfRule>
  </conditionalFormatting>
  <conditionalFormatting sqref="C3:C16">
    <cfRule type="colorScale" priority="20">
      <colorScale>
        <cfvo type="min"/>
        <cfvo type="max"/>
        <color theme="0"/>
        <color theme="0" tint="-0.249977111117893"/>
      </colorScale>
    </cfRule>
  </conditionalFormatting>
  <conditionalFormatting sqref="D3:D16">
    <cfRule type="colorScale" priority="7">
      <colorScale>
        <cfvo type="min"/>
        <cfvo type="max"/>
        <color theme="0"/>
        <color rgb="FFFF0000"/>
      </colorScale>
    </cfRule>
  </conditionalFormatting>
  <conditionalFormatting sqref="E3:E16">
    <cfRule type="colorScale" priority="6">
      <colorScale>
        <cfvo type="min"/>
        <cfvo type="max"/>
        <color theme="0"/>
        <color rgb="FF92D050"/>
      </colorScale>
    </cfRule>
  </conditionalFormatting>
  <conditionalFormatting sqref="F3:F16">
    <cfRule type="colorScale" priority="5">
      <colorScale>
        <cfvo type="min"/>
        <cfvo type="max"/>
        <color theme="0"/>
        <color rgb="FF00B0F0"/>
      </colorScale>
    </cfRule>
  </conditionalFormatting>
  <conditionalFormatting sqref="G3:G16">
    <cfRule type="colorScale" priority="19">
      <colorScale>
        <cfvo type="min"/>
        <cfvo type="max"/>
        <color theme="0"/>
        <color theme="0" tint="-0.249977111117893"/>
      </colorScale>
    </cfRule>
  </conditionalFormatting>
  <conditionalFormatting sqref="H3:H16">
    <cfRule type="colorScale" priority="18">
      <colorScale>
        <cfvo type="min"/>
        <cfvo type="max"/>
        <color theme="0"/>
        <color theme="0" tint="-0.249977111117893"/>
      </colorScale>
    </cfRule>
  </conditionalFormatting>
  <conditionalFormatting sqref="I3:I16">
    <cfRule type="colorScale" priority="4">
      <colorScale>
        <cfvo type="min"/>
        <cfvo type="max"/>
        <color theme="0"/>
        <color rgb="FFFFC000"/>
      </colorScale>
    </cfRule>
  </conditionalFormatting>
  <conditionalFormatting sqref="J3:J16">
    <cfRule type="colorScale" priority="16">
      <colorScale>
        <cfvo type="min"/>
        <cfvo type="max"/>
        <color theme="0"/>
        <color theme="0" tint="-0.249977111117893"/>
      </colorScale>
    </cfRule>
  </conditionalFormatting>
  <conditionalFormatting sqref="K3:K16">
    <cfRule type="colorScale" priority="38">
      <colorScale>
        <cfvo type="min"/>
        <cfvo type="max"/>
        <color theme="0"/>
        <color rgb="FFFF0000"/>
      </colorScale>
    </cfRule>
  </conditionalFormatting>
  <conditionalFormatting sqref="L3:L16">
    <cfRule type="colorScale" priority="42">
      <colorScale>
        <cfvo type="min"/>
        <cfvo type="max"/>
        <color theme="0"/>
        <color rgb="FF92D050"/>
      </colorScale>
    </cfRule>
  </conditionalFormatting>
  <conditionalFormatting sqref="M3:M16">
    <cfRule type="colorScale" priority="15">
      <colorScale>
        <cfvo type="min"/>
        <cfvo type="max"/>
        <color theme="0"/>
        <color rgb="FF00B0F0"/>
      </colorScale>
    </cfRule>
  </conditionalFormatting>
  <conditionalFormatting sqref="N3:N16">
    <cfRule type="colorScale" priority="23">
      <colorScale>
        <cfvo type="min"/>
        <cfvo type="max"/>
        <color theme="0"/>
        <color theme="0" tint="-0.249977111117893"/>
      </colorScale>
    </cfRule>
  </conditionalFormatting>
  <conditionalFormatting sqref="O3:O16">
    <cfRule type="colorScale" priority="24">
      <colorScale>
        <cfvo type="min"/>
        <cfvo type="max"/>
        <color theme="0"/>
        <color theme="0" tint="-0.249977111117893"/>
      </colorScale>
    </cfRule>
  </conditionalFormatting>
  <conditionalFormatting sqref="P3:P16">
    <cfRule type="colorScale" priority="21">
      <colorScale>
        <cfvo type="min"/>
        <cfvo type="max"/>
        <color theme="0"/>
        <color rgb="FFFFC000"/>
      </colorScale>
    </cfRule>
  </conditionalFormatting>
  <conditionalFormatting sqref="Q3:Q16">
    <cfRule type="colorScale" priority="25">
      <colorScale>
        <cfvo type="min"/>
        <cfvo type="max"/>
        <color theme="0"/>
        <color theme="0" tint="-0.249977111117893"/>
      </colorScale>
    </cfRule>
  </conditionalFormatting>
  <conditionalFormatting sqref="R3:R16">
    <cfRule type="colorScale" priority="14">
      <colorScale>
        <cfvo type="min"/>
        <cfvo type="max"/>
        <color theme="0"/>
        <color rgb="FFFF0000"/>
      </colorScale>
    </cfRule>
  </conditionalFormatting>
  <conditionalFormatting sqref="S3:S16">
    <cfRule type="colorScale" priority="13">
      <colorScale>
        <cfvo type="min"/>
        <cfvo type="max"/>
        <color theme="0"/>
        <color rgb="FF92D050"/>
      </colorScale>
    </cfRule>
  </conditionalFormatting>
  <conditionalFormatting sqref="T3:T16">
    <cfRule type="colorScale" priority="12">
      <colorScale>
        <cfvo type="min"/>
        <cfvo type="max"/>
        <color theme="0"/>
        <color rgb="FF00B0F0"/>
      </colorScale>
    </cfRule>
  </conditionalFormatting>
  <conditionalFormatting sqref="U3:U16">
    <cfRule type="colorScale" priority="11">
      <colorScale>
        <cfvo type="min"/>
        <cfvo type="max"/>
        <color theme="0"/>
        <color theme="0" tint="-0.249977111117893"/>
      </colorScale>
    </cfRule>
  </conditionalFormatting>
  <conditionalFormatting sqref="V3:V16">
    <cfRule type="colorScale" priority="10">
      <colorScale>
        <cfvo type="min"/>
        <cfvo type="max"/>
        <color theme="0"/>
        <color theme="0" tint="-0.249977111117893"/>
      </colorScale>
    </cfRule>
  </conditionalFormatting>
  <conditionalFormatting sqref="W3:W16">
    <cfRule type="colorScale" priority="9">
      <colorScale>
        <cfvo type="min"/>
        <cfvo type="max"/>
        <color theme="0"/>
        <color rgb="FFFFC000"/>
      </colorScale>
    </cfRule>
  </conditionalFormatting>
  <conditionalFormatting sqref="X3:X16">
    <cfRule type="colorScale" priority="8">
      <colorScale>
        <cfvo type="min"/>
        <cfvo type="max"/>
        <color theme="0"/>
        <color theme="0" tint="-0.249977111117893"/>
      </colorScale>
    </cfRule>
  </conditionalFormatting>
  <conditionalFormatting sqref="AA3:AA16">
    <cfRule type="notContainsText" dxfId="1" priority="1" operator="notContains" text="none">
      <formula>ISERROR(SEARCH("none",AA3))</formula>
    </cfRule>
  </conditionalFormatting>
  <conditionalFormatting sqref="AB3:AE16">
    <cfRule type="colorScale" priority="3">
      <colorScale>
        <cfvo type="min"/>
        <cfvo type="max"/>
        <color rgb="FFFF0000"/>
        <color rgb="FF00B0F0"/>
      </colorScale>
    </cfRule>
  </conditionalFormatting>
  <conditionalFormatting sqref="AF3:AF16">
    <cfRule type="containsText" dxfId="0" priority="2" operator="containsText" text="no">
      <formula>NOT(ISERROR(SEARCH("no",AF3)))</formula>
    </cfRule>
  </conditionalFormatting>
  <hyperlinks>
    <hyperlink ref="Z8" r:id="rId1" xr:uid="{B5481625-F68E-4AA2-9FBE-8AB7CD765B1E}"/>
    <hyperlink ref="Y14" r:id="rId2" display="https://www.extraktmanufaktur.de/" xr:uid="{62E5BAC6-6D20-42DF-B7F7-1EA5F6B9586E}"/>
    <hyperlink ref="Z3" r:id="rId3" xr:uid="{ED0B6BF9-D2B2-4954-9DB3-21E61EC89442}"/>
    <hyperlink ref="Z4" r:id="rId4" xr:uid="{9D33F400-D796-4B75-9A0E-8BB9C6E195BA}"/>
    <hyperlink ref="Z5" r:id="rId5" xr:uid="{A88FA016-D4DD-4542-A0B8-D69D1E7C61FA}"/>
    <hyperlink ref="Z6" r:id="rId6" xr:uid="{0CF811B2-C4D1-4447-BEE0-3AE2C200812D}"/>
    <hyperlink ref="Z7" r:id="rId7" xr:uid="{79FCD73A-F212-40D2-A685-BC7623D4F6F2}"/>
    <hyperlink ref="Z13" r:id="rId8" xr:uid="{5D01018B-CF29-4AD0-9EB0-5BFB788642E0}"/>
    <hyperlink ref="Z11" r:id="rId9" xr:uid="{774D1073-3A62-422C-9204-F21E2CB2EA17}"/>
    <hyperlink ref="Z9" r:id="rId10" xr:uid="{B533D721-A1CB-40C9-A292-66ED3F4F7A82}"/>
    <hyperlink ref="Z10" r:id="rId11" xr:uid="{57D21E9A-ACF8-4878-8B97-14B9802325BA}"/>
    <hyperlink ref="Z15" r:id="rId12" xr:uid="{0BE2F164-4E33-4372-9D01-41B742ABCF47}"/>
    <hyperlink ref="Z16" r:id="rId13" xr:uid="{D6990B85-F834-42C1-A173-C0DBA092DBF3}"/>
    <hyperlink ref="Z14" r:id="rId14" xr:uid="{668AEEB0-E9F2-4F65-B4E0-F5F405459F65}"/>
  </hyperlinks>
  <pageMargins left="0.7" right="0.7" top="0.75" bottom="0.75" header="0.3" footer="0.3"/>
  <pageSetup paperSize="9" orientation="portrait" r:id="rId15"/>
  <drawing r:id="rId16"/>
  <legacyDrawing r:id="rId1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8EDBF-88D1-4868-8EED-259955843546}">
  <dimension ref="A1:M15"/>
  <sheetViews>
    <sheetView workbookViewId="0">
      <selection activeCell="F7" sqref="F7"/>
    </sheetView>
  </sheetViews>
  <sheetFormatPr defaultRowHeight="14.5" x14ac:dyDescent="0.35"/>
  <cols>
    <col min="1" max="1" width="10.54296875" style="3" customWidth="1"/>
    <col min="2" max="2" width="7.36328125" customWidth="1"/>
    <col min="3" max="3" width="6.7265625" customWidth="1"/>
    <col min="4" max="4" width="10.08984375" customWidth="1"/>
    <col min="5" max="5" width="9.81640625" customWidth="1"/>
  </cols>
  <sheetData>
    <row r="1" spans="1:13" s="7" customFormat="1" ht="29" x14ac:dyDescent="0.35">
      <c r="A1" s="7" t="s">
        <v>0</v>
      </c>
      <c r="B1" s="7" t="s">
        <v>6</v>
      </c>
      <c r="C1" s="7" t="s">
        <v>1</v>
      </c>
      <c r="D1" s="7" t="s">
        <v>2</v>
      </c>
      <c r="E1" s="7" t="s">
        <v>3</v>
      </c>
      <c r="F1" s="8" t="s">
        <v>4</v>
      </c>
      <c r="G1" s="8" t="s">
        <v>5</v>
      </c>
      <c r="H1" s="8" t="s">
        <v>21</v>
      </c>
      <c r="I1" s="8" t="s">
        <v>22</v>
      </c>
      <c r="J1" s="7" t="s">
        <v>7</v>
      </c>
      <c r="K1" s="7" t="s">
        <v>8</v>
      </c>
      <c r="L1" s="7" t="s">
        <v>9</v>
      </c>
    </row>
    <row r="2" spans="1:13" x14ac:dyDescent="0.35">
      <c r="A2" s="4" t="s">
        <v>11</v>
      </c>
      <c r="C2">
        <v>2</v>
      </c>
      <c r="F2">
        <v>20</v>
      </c>
      <c r="G2">
        <v>2.25</v>
      </c>
      <c r="H2">
        <v>13.5</v>
      </c>
      <c r="I2">
        <v>389</v>
      </c>
      <c r="J2">
        <f t="shared" ref="J2:J12" si="0">G2*F2/1000</f>
        <v>4.4999999999999998E-2</v>
      </c>
      <c r="K2">
        <f t="shared" ref="K2:K12" si="1">F2*H2/100</f>
        <v>2.7</v>
      </c>
      <c r="L2">
        <f t="shared" ref="L2:L12" si="2">I2*F2/100</f>
        <v>77.8</v>
      </c>
      <c r="M2">
        <v>1</v>
      </c>
    </row>
    <row r="3" spans="1:13" x14ac:dyDescent="0.35">
      <c r="A3" s="4" t="s">
        <v>12</v>
      </c>
      <c r="C3">
        <v>2</v>
      </c>
      <c r="F3">
        <v>20</v>
      </c>
      <c r="G3">
        <v>6.8</v>
      </c>
      <c r="H3">
        <v>17</v>
      </c>
      <c r="I3">
        <v>486</v>
      </c>
      <c r="J3">
        <f t="shared" si="0"/>
        <v>0.13600000000000001</v>
      </c>
      <c r="K3">
        <f t="shared" si="1"/>
        <v>3.4</v>
      </c>
      <c r="L3">
        <f t="shared" si="2"/>
        <v>97.2</v>
      </c>
      <c r="M3">
        <v>2</v>
      </c>
    </row>
    <row r="4" spans="1:13" x14ac:dyDescent="0.35">
      <c r="A4" s="4" t="s">
        <v>13</v>
      </c>
      <c r="D4">
        <v>2</v>
      </c>
      <c r="F4">
        <v>6</v>
      </c>
      <c r="G4">
        <v>4</v>
      </c>
      <c r="H4">
        <v>18</v>
      </c>
      <c r="I4">
        <v>534</v>
      </c>
      <c r="J4">
        <f t="shared" si="0"/>
        <v>2.4E-2</v>
      </c>
      <c r="K4">
        <f t="shared" si="1"/>
        <v>1.08</v>
      </c>
      <c r="L4">
        <f t="shared" si="2"/>
        <v>32.04</v>
      </c>
      <c r="M4">
        <v>3</v>
      </c>
    </row>
    <row r="5" spans="1:13" x14ac:dyDescent="0.35">
      <c r="A5" s="4" t="s">
        <v>14</v>
      </c>
      <c r="C5">
        <v>3</v>
      </c>
      <c r="F5">
        <v>35</v>
      </c>
      <c r="G5">
        <v>11</v>
      </c>
      <c r="H5">
        <v>31.6</v>
      </c>
      <c r="I5">
        <v>553</v>
      </c>
      <c r="J5">
        <f t="shared" si="0"/>
        <v>0.38500000000000001</v>
      </c>
      <c r="K5">
        <f t="shared" si="1"/>
        <v>11.06</v>
      </c>
      <c r="L5">
        <f t="shared" si="2"/>
        <v>193.55</v>
      </c>
      <c r="M5">
        <v>4</v>
      </c>
    </row>
    <row r="6" spans="1:13" x14ac:dyDescent="0.35">
      <c r="A6" s="4" t="s">
        <v>15</v>
      </c>
      <c r="D6">
        <v>0.5</v>
      </c>
      <c r="F6">
        <v>2</v>
      </c>
      <c r="G6">
        <v>60</v>
      </c>
      <c r="H6">
        <v>0</v>
      </c>
      <c r="I6">
        <v>600</v>
      </c>
      <c r="J6">
        <f t="shared" si="0"/>
        <v>0.12</v>
      </c>
      <c r="K6">
        <f t="shared" si="1"/>
        <v>0</v>
      </c>
      <c r="L6">
        <f t="shared" si="2"/>
        <v>12</v>
      </c>
      <c r="M6">
        <v>5</v>
      </c>
    </row>
    <row r="7" spans="1:13" x14ac:dyDescent="0.35">
      <c r="A7" s="4" t="s">
        <v>16</v>
      </c>
      <c r="E7">
        <v>1</v>
      </c>
      <c r="F7">
        <v>3</v>
      </c>
      <c r="G7">
        <v>30</v>
      </c>
      <c r="H7">
        <v>0</v>
      </c>
      <c r="I7">
        <v>0</v>
      </c>
      <c r="J7">
        <f t="shared" si="0"/>
        <v>0.09</v>
      </c>
      <c r="K7">
        <f t="shared" si="1"/>
        <v>0</v>
      </c>
      <c r="L7">
        <f t="shared" si="2"/>
        <v>0</v>
      </c>
      <c r="M7">
        <v>6</v>
      </c>
    </row>
    <row r="8" spans="1:13" x14ac:dyDescent="0.35">
      <c r="A8" s="4" t="s">
        <v>17</v>
      </c>
      <c r="C8">
        <v>2</v>
      </c>
      <c r="F8">
        <v>35</v>
      </c>
      <c r="G8">
        <v>10</v>
      </c>
      <c r="H8">
        <v>15</v>
      </c>
      <c r="I8">
        <v>654</v>
      </c>
      <c r="J8">
        <f t="shared" si="0"/>
        <v>0.35</v>
      </c>
      <c r="K8">
        <f t="shared" si="1"/>
        <v>5.25</v>
      </c>
      <c r="L8">
        <f t="shared" si="2"/>
        <v>228.9</v>
      </c>
      <c r="M8">
        <v>7</v>
      </c>
    </row>
    <row r="9" spans="1:13" x14ac:dyDescent="0.35">
      <c r="A9" s="4" t="s">
        <v>23</v>
      </c>
      <c r="C9">
        <v>2</v>
      </c>
      <c r="F9">
        <v>35</v>
      </c>
      <c r="G9">
        <v>20</v>
      </c>
      <c r="H9">
        <v>7.8</v>
      </c>
      <c r="I9">
        <v>786</v>
      </c>
      <c r="J9">
        <f t="shared" si="0"/>
        <v>0.7</v>
      </c>
      <c r="K9">
        <f t="shared" si="1"/>
        <v>2.73</v>
      </c>
      <c r="L9">
        <f t="shared" si="2"/>
        <v>275.10000000000002</v>
      </c>
    </row>
    <row r="10" spans="1:13" x14ac:dyDescent="0.35">
      <c r="A10" s="4" t="s">
        <v>18</v>
      </c>
      <c r="E10">
        <v>0.5</v>
      </c>
      <c r="F10">
        <v>2.5</v>
      </c>
      <c r="G10">
        <v>20</v>
      </c>
      <c r="H10">
        <v>0</v>
      </c>
      <c r="I10">
        <v>150</v>
      </c>
      <c r="J10">
        <f t="shared" si="0"/>
        <v>0.05</v>
      </c>
      <c r="K10">
        <f t="shared" si="1"/>
        <v>0</v>
      </c>
      <c r="L10">
        <f t="shared" si="2"/>
        <v>3.75</v>
      </c>
      <c r="M10">
        <v>8</v>
      </c>
    </row>
    <row r="11" spans="1:13" x14ac:dyDescent="0.35">
      <c r="A11" s="4" t="s">
        <v>19</v>
      </c>
      <c r="E11">
        <v>0.5</v>
      </c>
      <c r="F11">
        <v>1.5</v>
      </c>
      <c r="G11">
        <v>50</v>
      </c>
      <c r="H11">
        <v>1.5</v>
      </c>
      <c r="I11">
        <v>480</v>
      </c>
      <c r="J11">
        <f t="shared" si="0"/>
        <v>7.4999999999999997E-2</v>
      </c>
      <c r="K11">
        <f t="shared" si="1"/>
        <v>2.2499999999999999E-2</v>
      </c>
      <c r="L11">
        <f t="shared" si="2"/>
        <v>7.2</v>
      </c>
      <c r="M11">
        <v>9</v>
      </c>
    </row>
    <row r="12" spans="1:13" x14ac:dyDescent="0.35">
      <c r="A12" s="4" t="s">
        <v>20</v>
      </c>
      <c r="B12">
        <v>1</v>
      </c>
      <c r="F12">
        <v>7</v>
      </c>
      <c r="G12">
        <v>16</v>
      </c>
      <c r="H12">
        <v>2</v>
      </c>
      <c r="I12">
        <v>282</v>
      </c>
      <c r="J12">
        <f t="shared" si="0"/>
        <v>0.112</v>
      </c>
      <c r="K12">
        <f t="shared" si="1"/>
        <v>0.14000000000000001</v>
      </c>
      <c r="L12">
        <f t="shared" si="2"/>
        <v>19.739999999999998</v>
      </c>
      <c r="M12">
        <v>10</v>
      </c>
    </row>
    <row r="13" spans="1:13" s="1" customFormat="1" x14ac:dyDescent="0.35">
      <c r="A13" s="1" t="s">
        <v>10</v>
      </c>
      <c r="F13" s="2">
        <f>SUM(F2:F12)</f>
        <v>167</v>
      </c>
      <c r="J13" s="5">
        <f>SUM(J2:J12)</f>
        <v>2.0869999999999997</v>
      </c>
      <c r="K13" s="6">
        <f>SUM(K2:K12)</f>
        <v>26.382500000000004</v>
      </c>
      <c r="L13" s="6">
        <f>SUM(L2:L12)</f>
        <v>947.28000000000009</v>
      </c>
    </row>
    <row r="15" spans="1:13" x14ac:dyDescent="0.35">
      <c r="F15">
        <f>(2.6*266)/19</f>
        <v>36.4</v>
      </c>
    </row>
  </sheetData>
  <autoFilter ref="A1:L1" xr:uid="{5CA39D24-D716-4B96-ABFE-DE30FD52BE2C}"/>
  <conditionalFormatting sqref="F2:F12">
    <cfRule type="colorScale" priority="6">
      <colorScale>
        <cfvo type="min"/>
        <cfvo type="max"/>
        <color theme="0"/>
        <color theme="0" tint="-0.249977111117893"/>
      </colorScale>
    </cfRule>
  </conditionalFormatting>
  <conditionalFormatting sqref="G2:G12">
    <cfRule type="colorScale" priority="4">
      <colorScale>
        <cfvo type="min"/>
        <cfvo type="max"/>
        <color theme="0"/>
        <color theme="0" tint="-0.249977111117893"/>
      </colorScale>
    </cfRule>
  </conditionalFormatting>
  <conditionalFormatting sqref="H2:H12">
    <cfRule type="colorScale" priority="2">
      <colorScale>
        <cfvo type="min"/>
        <cfvo type="max"/>
        <color theme="0"/>
        <color theme="0" tint="-0.249977111117893"/>
      </colorScale>
    </cfRule>
  </conditionalFormatting>
  <conditionalFormatting sqref="I2:I12">
    <cfRule type="colorScale" priority="5">
      <colorScale>
        <cfvo type="min"/>
        <cfvo type="max"/>
        <color theme="0"/>
        <color theme="0" tint="-0.249977111117893"/>
      </colorScale>
    </cfRule>
  </conditionalFormatting>
  <conditionalFormatting sqref="J2:J12">
    <cfRule type="colorScale" priority="3">
      <colorScale>
        <cfvo type="min"/>
        <cfvo type="max"/>
        <color theme="0"/>
        <color theme="0" tint="-0.249977111117893"/>
      </colorScale>
    </cfRule>
  </conditionalFormatting>
  <conditionalFormatting sqref="K2:K12">
    <cfRule type="colorScale" priority="1">
      <colorScale>
        <cfvo type="min"/>
        <cfvo type="max"/>
        <color theme="0"/>
        <color theme="0" tint="-0.249977111117893"/>
      </colorScale>
    </cfRule>
  </conditionalFormatting>
  <conditionalFormatting sqref="L2:L12">
    <cfRule type="colorScale" priority="7">
      <colorScale>
        <cfvo type="min"/>
        <cfvo type="max"/>
        <color theme="0"/>
        <color theme="0" tint="-0.249977111117893"/>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39D24-D716-4B96-ABFE-DE30FD52BE2C}">
  <dimension ref="A1:M12"/>
  <sheetViews>
    <sheetView workbookViewId="0">
      <selection activeCell="G16" sqref="G16"/>
    </sheetView>
  </sheetViews>
  <sheetFormatPr defaultRowHeight="14.5" x14ac:dyDescent="0.35"/>
  <cols>
    <col min="1" max="1" width="7.90625" style="3" bestFit="1" customWidth="1"/>
    <col min="2" max="2" width="8.81640625" bestFit="1" customWidth="1"/>
    <col min="3" max="4" width="4.90625" bestFit="1" customWidth="1"/>
    <col min="5" max="5" width="5" bestFit="1" customWidth="1"/>
  </cols>
  <sheetData>
    <row r="1" spans="1:13" s="7" customFormat="1" ht="29" x14ac:dyDescent="0.35">
      <c r="A1" s="7" t="s">
        <v>0</v>
      </c>
      <c r="B1" s="7" t="s">
        <v>6</v>
      </c>
      <c r="C1" s="7" t="s">
        <v>1</v>
      </c>
      <c r="D1" s="7" t="s">
        <v>2</v>
      </c>
      <c r="E1" s="7" t="s">
        <v>3</v>
      </c>
      <c r="F1" s="8" t="s">
        <v>4</v>
      </c>
      <c r="G1" s="8" t="s">
        <v>5</v>
      </c>
      <c r="H1" s="8" t="s">
        <v>21</v>
      </c>
      <c r="I1" s="8" t="s">
        <v>22</v>
      </c>
      <c r="J1" s="7" t="s">
        <v>7</v>
      </c>
      <c r="K1" s="7" t="s">
        <v>8</v>
      </c>
      <c r="L1" s="7" t="s">
        <v>9</v>
      </c>
    </row>
    <row r="2" spans="1:13" x14ac:dyDescent="0.35">
      <c r="A2" s="4" t="s">
        <v>11</v>
      </c>
      <c r="C2">
        <v>5</v>
      </c>
      <c r="F2">
        <v>50</v>
      </c>
      <c r="G2">
        <v>2.25</v>
      </c>
      <c r="H2">
        <v>13.5</v>
      </c>
      <c r="I2">
        <v>389</v>
      </c>
      <c r="J2">
        <f t="shared" ref="J2:J11" si="0">G2*F2/1000</f>
        <v>0.1125</v>
      </c>
      <c r="K2">
        <f t="shared" ref="K2:K11" si="1">F2*H2/100</f>
        <v>6.75</v>
      </c>
      <c r="L2">
        <f t="shared" ref="L2:L11" si="2">I2*F2/100</f>
        <v>194.5</v>
      </c>
      <c r="M2">
        <v>1</v>
      </c>
    </row>
    <row r="3" spans="1:13" x14ac:dyDescent="0.35">
      <c r="A3" s="4" t="s">
        <v>12</v>
      </c>
      <c r="C3">
        <v>2</v>
      </c>
      <c r="F3">
        <v>20</v>
      </c>
      <c r="G3">
        <v>6.8</v>
      </c>
      <c r="H3">
        <v>17</v>
      </c>
      <c r="I3">
        <v>486</v>
      </c>
      <c r="J3">
        <f t="shared" si="0"/>
        <v>0.13600000000000001</v>
      </c>
      <c r="K3">
        <f t="shared" si="1"/>
        <v>3.4</v>
      </c>
      <c r="L3">
        <f t="shared" si="2"/>
        <v>97.2</v>
      </c>
      <c r="M3">
        <v>2</v>
      </c>
    </row>
    <row r="4" spans="1:13" x14ac:dyDescent="0.35">
      <c r="A4" s="4" t="s">
        <v>13</v>
      </c>
      <c r="D4">
        <v>2</v>
      </c>
      <c r="F4">
        <v>6</v>
      </c>
      <c r="G4">
        <v>4</v>
      </c>
      <c r="H4">
        <v>18</v>
      </c>
      <c r="I4">
        <v>534</v>
      </c>
      <c r="J4">
        <f t="shared" si="0"/>
        <v>2.4E-2</v>
      </c>
      <c r="K4">
        <f t="shared" si="1"/>
        <v>1.08</v>
      </c>
      <c r="L4">
        <f t="shared" si="2"/>
        <v>32.04</v>
      </c>
      <c r="M4">
        <v>3</v>
      </c>
    </row>
    <row r="5" spans="1:13" x14ac:dyDescent="0.35">
      <c r="A5" s="4" t="s">
        <v>14</v>
      </c>
      <c r="C5">
        <v>4</v>
      </c>
      <c r="F5">
        <v>50</v>
      </c>
      <c r="G5">
        <v>11</v>
      </c>
      <c r="H5">
        <v>31.6</v>
      </c>
      <c r="I5">
        <v>553</v>
      </c>
      <c r="J5">
        <f t="shared" si="0"/>
        <v>0.55000000000000004</v>
      </c>
      <c r="K5">
        <f t="shared" si="1"/>
        <v>15.8</v>
      </c>
      <c r="L5">
        <f t="shared" si="2"/>
        <v>276.5</v>
      </c>
      <c r="M5">
        <v>4</v>
      </c>
    </row>
    <row r="6" spans="1:13" x14ac:dyDescent="0.35">
      <c r="A6" s="4" t="s">
        <v>15</v>
      </c>
      <c r="D6">
        <v>0.5</v>
      </c>
      <c r="F6">
        <v>2</v>
      </c>
      <c r="G6">
        <v>60</v>
      </c>
      <c r="H6">
        <v>0</v>
      </c>
      <c r="I6">
        <v>600</v>
      </c>
      <c r="J6">
        <f t="shared" si="0"/>
        <v>0.12</v>
      </c>
      <c r="K6">
        <f t="shared" si="1"/>
        <v>0</v>
      </c>
      <c r="L6">
        <f t="shared" si="2"/>
        <v>12</v>
      </c>
      <c r="M6">
        <v>5</v>
      </c>
    </row>
    <row r="7" spans="1:13" x14ac:dyDescent="0.35">
      <c r="A7" s="4" t="s">
        <v>16</v>
      </c>
      <c r="E7">
        <v>1</v>
      </c>
      <c r="F7">
        <v>3</v>
      </c>
      <c r="G7">
        <v>30</v>
      </c>
      <c r="H7">
        <v>0</v>
      </c>
      <c r="I7">
        <v>0</v>
      </c>
      <c r="J7">
        <f t="shared" si="0"/>
        <v>0.09</v>
      </c>
      <c r="K7">
        <f t="shared" si="1"/>
        <v>0</v>
      </c>
      <c r="L7">
        <f t="shared" si="2"/>
        <v>0</v>
      </c>
      <c r="M7">
        <v>6</v>
      </c>
    </row>
    <row r="8" spans="1:13" x14ac:dyDescent="0.35">
      <c r="A8" s="4" t="s">
        <v>17</v>
      </c>
      <c r="C8">
        <v>2</v>
      </c>
      <c r="F8">
        <v>25</v>
      </c>
      <c r="G8">
        <v>10</v>
      </c>
      <c r="H8">
        <v>15</v>
      </c>
      <c r="I8">
        <v>654</v>
      </c>
      <c r="J8">
        <f t="shared" si="0"/>
        <v>0.25</v>
      </c>
      <c r="K8">
        <f t="shared" si="1"/>
        <v>3.75</v>
      </c>
      <c r="L8">
        <f t="shared" si="2"/>
        <v>163.5</v>
      </c>
      <c r="M8">
        <v>7</v>
      </c>
    </row>
    <row r="9" spans="1:13" x14ac:dyDescent="0.35">
      <c r="A9" s="4" t="s">
        <v>18</v>
      </c>
      <c r="E9">
        <v>0.5</v>
      </c>
      <c r="F9">
        <v>2.5</v>
      </c>
      <c r="G9">
        <v>20</v>
      </c>
      <c r="H9">
        <v>0</v>
      </c>
      <c r="I9">
        <v>150</v>
      </c>
      <c r="J9">
        <f t="shared" si="0"/>
        <v>0.05</v>
      </c>
      <c r="K9">
        <f t="shared" si="1"/>
        <v>0</v>
      </c>
      <c r="L9">
        <f t="shared" si="2"/>
        <v>3.75</v>
      </c>
      <c r="M9">
        <v>8</v>
      </c>
    </row>
    <row r="10" spans="1:13" x14ac:dyDescent="0.35">
      <c r="A10" s="4" t="s">
        <v>19</v>
      </c>
      <c r="E10">
        <v>0.5</v>
      </c>
      <c r="F10">
        <v>1.5</v>
      </c>
      <c r="G10">
        <v>50</v>
      </c>
      <c r="H10">
        <v>1.5</v>
      </c>
      <c r="I10">
        <v>480</v>
      </c>
      <c r="J10">
        <f t="shared" si="0"/>
        <v>7.4999999999999997E-2</v>
      </c>
      <c r="K10">
        <f t="shared" si="1"/>
        <v>2.2499999999999999E-2</v>
      </c>
      <c r="L10">
        <f t="shared" si="2"/>
        <v>7.2</v>
      </c>
      <c r="M10">
        <v>9</v>
      </c>
    </row>
    <row r="11" spans="1:13" x14ac:dyDescent="0.35">
      <c r="A11" s="4" t="s">
        <v>20</v>
      </c>
      <c r="B11">
        <v>1</v>
      </c>
      <c r="F11">
        <v>7</v>
      </c>
      <c r="G11">
        <v>16</v>
      </c>
      <c r="H11">
        <v>2</v>
      </c>
      <c r="I11">
        <v>282</v>
      </c>
      <c r="J11">
        <f t="shared" si="0"/>
        <v>0.112</v>
      </c>
      <c r="K11">
        <f t="shared" si="1"/>
        <v>0.14000000000000001</v>
      </c>
      <c r="L11">
        <f t="shared" si="2"/>
        <v>19.739999999999998</v>
      </c>
      <c r="M11">
        <v>10</v>
      </c>
    </row>
    <row r="12" spans="1:13" s="1" customFormat="1" x14ac:dyDescent="0.35">
      <c r="A12" s="1" t="s">
        <v>10</v>
      </c>
      <c r="F12" s="2">
        <f>SUM(F2:F11)</f>
        <v>167</v>
      </c>
      <c r="J12" s="5">
        <f>SUM(J2:J11)</f>
        <v>1.5195000000000001</v>
      </c>
      <c r="K12" s="6">
        <f>SUM(K2:K11)</f>
        <v>30.942500000000003</v>
      </c>
      <c r="L12" s="6">
        <f>SUM(L2:L11)</f>
        <v>806.43000000000006</v>
      </c>
    </row>
  </sheetData>
  <autoFilter ref="A1:L1" xr:uid="{5CA39D24-D716-4B96-ABFE-DE30FD52BE2C}"/>
  <conditionalFormatting sqref="F2:F11">
    <cfRule type="colorScale" priority="6">
      <colorScale>
        <cfvo type="min"/>
        <cfvo type="max"/>
        <color theme="0"/>
        <color theme="0" tint="-0.249977111117893"/>
      </colorScale>
    </cfRule>
  </conditionalFormatting>
  <conditionalFormatting sqref="G2:G11">
    <cfRule type="colorScale" priority="4">
      <colorScale>
        <cfvo type="min"/>
        <cfvo type="max"/>
        <color theme="0"/>
        <color theme="0" tint="-0.249977111117893"/>
      </colorScale>
    </cfRule>
  </conditionalFormatting>
  <conditionalFormatting sqref="H2:H11">
    <cfRule type="colorScale" priority="2">
      <colorScale>
        <cfvo type="min"/>
        <cfvo type="max"/>
        <color theme="0"/>
        <color theme="0" tint="-0.249977111117893"/>
      </colorScale>
    </cfRule>
  </conditionalFormatting>
  <conditionalFormatting sqref="I2:I11">
    <cfRule type="colorScale" priority="5">
      <colorScale>
        <cfvo type="min"/>
        <cfvo type="max"/>
        <color theme="0"/>
        <color theme="0" tint="-0.249977111117893"/>
      </colorScale>
    </cfRule>
  </conditionalFormatting>
  <conditionalFormatting sqref="J2:J11">
    <cfRule type="colorScale" priority="3">
      <colorScale>
        <cfvo type="min"/>
        <cfvo type="max"/>
        <color theme="0"/>
        <color theme="0" tint="-0.249977111117893"/>
      </colorScale>
    </cfRule>
  </conditionalFormatting>
  <conditionalFormatting sqref="K2:K11">
    <cfRule type="colorScale" priority="1">
      <colorScale>
        <cfvo type="min"/>
        <cfvo type="max"/>
        <color theme="0"/>
        <color theme="0" tint="-0.249977111117893"/>
      </colorScale>
    </cfRule>
  </conditionalFormatting>
  <conditionalFormatting sqref="L2:L11">
    <cfRule type="colorScale" priority="7">
      <colorScale>
        <cfvo type="min"/>
        <cfvo type="max"/>
        <color theme="0"/>
        <color theme="0" tint="-0.249977111117893"/>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v8 13.3</vt:lpstr>
      <vt:lpstr>v7</vt:lpstr>
      <vt:lpstr>v6</vt:lpstr>
      <vt:lpstr>v5</vt:lpstr>
      <vt:lpstr>v4</vt:lpstr>
      <vt:lpstr>v3</vt:lpstr>
      <vt:lpstr>v2</vt:lpstr>
      <vt:lpstr>v1</vt:lpstr>
      <vt:lpstr>'v4'!_FilterDatabase</vt:lpstr>
    </vt:vector>
  </TitlesOfParts>
  <Company>Utrecht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Schweigkofler, F. (Felix)</dc:creator>
  <cp:lastModifiedBy>Schweigkofler, F. (Felix)</cp:lastModifiedBy>
  <dcterms:created xsi:type="dcterms:W3CDTF">2024-07-06T08:39:46Z</dcterms:created>
  <dcterms:modified xsi:type="dcterms:W3CDTF">2025-03-13T10:25:08Z</dcterms:modified>
</cp:coreProperties>
</file>