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8596442\Downloads\"/>
    </mc:Choice>
  </mc:AlternateContent>
  <xr:revisionPtr revIDLastSave="0" documentId="13_ncr:1_{E003853F-D5ED-4714-8C14-DEDC3A86046A}" xr6:coauthVersionLast="47" xr6:coauthVersionMax="47" xr10:uidLastSave="{00000000-0000-0000-0000-000000000000}"/>
  <bookViews>
    <workbookView xWindow="-110" yWindow="-110" windowWidth="19420" windowHeight="10420" activeTab="1" xr2:uid="{6AC11A7B-9992-490B-8DC5-AED8C4978ABE}"/>
  </bookViews>
  <sheets>
    <sheet name="v6" sheetId="6" r:id="rId1"/>
    <sheet name="v5" sheetId="5" r:id="rId2"/>
    <sheet name="v4" sheetId="4" r:id="rId3"/>
    <sheet name="v3" sheetId="3" r:id="rId4"/>
    <sheet name="v2" sheetId="2" r:id="rId5"/>
    <sheet name="v1" sheetId="1" r:id="rId6"/>
  </sheets>
  <definedNames>
    <definedName name="_xlnm._FilterDatabase" localSheetId="5" hidden="1">'v1'!$A$1:$L$1</definedName>
    <definedName name="_xlnm._FilterDatabase" localSheetId="4" hidden="1">'v2'!$A$1:$L$1</definedName>
    <definedName name="_xlnm._FilterDatabase" localSheetId="3" hidden="1">'v3'!$A$2:$Y$2</definedName>
    <definedName name="_xlnm._FilterDatabase" localSheetId="2">'v4'!$A$2:$AH$27</definedName>
    <definedName name="_xlnm._FilterDatabase" localSheetId="1" hidden="1">'v5'!$A$2:$AH$26</definedName>
    <definedName name="_xlnm._FilterDatabase" localSheetId="0" hidden="1">'v6'!$A$2:$AH$26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6" i="5" l="1"/>
  <c r="Z26" i="5"/>
  <c r="S5" i="5"/>
  <c r="Z5" i="5" s="1"/>
  <c r="T5" i="5"/>
  <c r="AA5" i="5" s="1"/>
  <c r="U5" i="5"/>
  <c r="AB7" i="5" s="1"/>
  <c r="V5" i="5"/>
  <c r="W5" i="5"/>
  <c r="AD5" i="5" s="1"/>
  <c r="X5" i="5"/>
  <c r="AE5" i="5" s="1"/>
  <c r="Y5" i="5"/>
  <c r="AC5" i="5"/>
  <c r="S6" i="5"/>
  <c r="T6" i="5"/>
  <c r="AA6" i="5" s="1"/>
  <c r="U6" i="5"/>
  <c r="AB6" i="5" s="1"/>
  <c r="V6" i="5"/>
  <c r="AC6" i="5" s="1"/>
  <c r="W6" i="5"/>
  <c r="AD12" i="5" s="1"/>
  <c r="X6" i="5"/>
  <c r="Y6" i="5"/>
  <c r="AF6" i="5" s="1"/>
  <c r="AE6" i="5"/>
  <c r="S7" i="5"/>
  <c r="Z7" i="5" s="1"/>
  <c r="T7" i="5"/>
  <c r="AA7" i="5" s="1"/>
  <c r="U7" i="5"/>
  <c r="V7" i="5"/>
  <c r="AC7" i="5" s="1"/>
  <c r="W7" i="5"/>
  <c r="AD7" i="5" s="1"/>
  <c r="X7" i="5"/>
  <c r="AE7" i="5" s="1"/>
  <c r="Y7" i="5"/>
  <c r="AF5" i="5" s="1"/>
  <c r="S8" i="5"/>
  <c r="Z6" i="5" s="1"/>
  <c r="T8" i="5"/>
  <c r="U8" i="5"/>
  <c r="AB8" i="5" s="1"/>
  <c r="V8" i="5"/>
  <c r="AC8" i="5" s="1"/>
  <c r="W8" i="5"/>
  <c r="X8" i="5"/>
  <c r="AE8" i="5" s="1"/>
  <c r="Y8" i="5"/>
  <c r="AF8" i="5" s="1"/>
  <c r="S9" i="5"/>
  <c r="Z9" i="5" s="1"/>
  <c r="T9" i="5"/>
  <c r="AA9" i="5" s="1"/>
  <c r="U9" i="5"/>
  <c r="AB9" i="5" s="1"/>
  <c r="V9" i="5"/>
  <c r="W9" i="5"/>
  <c r="AD9" i="5" s="1"/>
  <c r="X9" i="5"/>
  <c r="AE9" i="5" s="1"/>
  <c r="Y9" i="5"/>
  <c r="AC9" i="5"/>
  <c r="S10" i="5"/>
  <c r="T10" i="5"/>
  <c r="AA10" i="5" s="1"/>
  <c r="U10" i="5"/>
  <c r="AB10" i="5" s="1"/>
  <c r="V10" i="5"/>
  <c r="AC10" i="5" s="1"/>
  <c r="W10" i="5"/>
  <c r="AD10" i="5" s="1"/>
  <c r="X10" i="5"/>
  <c r="Y10" i="5"/>
  <c r="AF10" i="5" s="1"/>
  <c r="AE10" i="5"/>
  <c r="S11" i="5"/>
  <c r="Z11" i="5" s="1"/>
  <c r="T11" i="5"/>
  <c r="AA11" i="5" s="1"/>
  <c r="U11" i="5"/>
  <c r="V11" i="5"/>
  <c r="AC11" i="5" s="1"/>
  <c r="W11" i="5"/>
  <c r="AD11" i="5" s="1"/>
  <c r="X11" i="5"/>
  <c r="AE11" i="5" s="1"/>
  <c r="Y11" i="5"/>
  <c r="AF11" i="5" s="1"/>
  <c r="S12" i="5"/>
  <c r="Z12" i="5" s="1"/>
  <c r="T12" i="5"/>
  <c r="U12" i="5"/>
  <c r="AB12" i="5" s="1"/>
  <c r="V12" i="5"/>
  <c r="AC12" i="5" s="1"/>
  <c r="W12" i="5"/>
  <c r="X12" i="5"/>
  <c r="AE12" i="5" s="1"/>
  <c r="Y12" i="5"/>
  <c r="AF12" i="5" s="1"/>
  <c r="S13" i="5"/>
  <c r="Z13" i="5" s="1"/>
  <c r="T13" i="5"/>
  <c r="AA13" i="5" s="1"/>
  <c r="U13" i="5"/>
  <c r="AB13" i="5" s="1"/>
  <c r="V13" i="5"/>
  <c r="W13" i="5"/>
  <c r="AD13" i="5" s="1"/>
  <c r="X13" i="5"/>
  <c r="AE13" i="5" s="1"/>
  <c r="Y13" i="5"/>
  <c r="AC13" i="5"/>
  <c r="S14" i="5"/>
  <c r="T14" i="5"/>
  <c r="AA14" i="5" s="1"/>
  <c r="U14" i="5"/>
  <c r="AB14" i="5" s="1"/>
  <c r="V14" i="5"/>
  <c r="AC14" i="5" s="1"/>
  <c r="W14" i="5"/>
  <c r="AD14" i="5" s="1"/>
  <c r="X14" i="5"/>
  <c r="Y14" i="5"/>
  <c r="AF14" i="5" s="1"/>
  <c r="AE14" i="5"/>
  <c r="S15" i="5"/>
  <c r="Z15" i="5" s="1"/>
  <c r="T15" i="5"/>
  <c r="AA15" i="5" s="1"/>
  <c r="U15" i="5"/>
  <c r="V15" i="5"/>
  <c r="AC15" i="5" s="1"/>
  <c r="W15" i="5"/>
  <c r="AD15" i="5" s="1"/>
  <c r="X15" i="5"/>
  <c r="AE15" i="5" s="1"/>
  <c r="Y15" i="5"/>
  <c r="AF15" i="5" s="1"/>
  <c r="S16" i="5"/>
  <c r="AA8" i="5" s="1"/>
  <c r="T16" i="5"/>
  <c r="U16" i="5"/>
  <c r="AB16" i="5" s="1"/>
  <c r="V16" i="5"/>
  <c r="AC16" i="5" s="1"/>
  <c r="W16" i="5"/>
  <c r="X16" i="5"/>
  <c r="AE16" i="5" s="1"/>
  <c r="Y16" i="5"/>
  <c r="AF16" i="5" s="1"/>
  <c r="S17" i="5"/>
  <c r="Z17" i="5" s="1"/>
  <c r="T17" i="5"/>
  <c r="AA17" i="5" s="1"/>
  <c r="U17" i="5"/>
  <c r="AB17" i="5" s="1"/>
  <c r="V17" i="5"/>
  <c r="W17" i="5"/>
  <c r="AD17" i="5" s="1"/>
  <c r="X17" i="5"/>
  <c r="AE17" i="5" s="1"/>
  <c r="Y17" i="5"/>
  <c r="AC17" i="5"/>
  <c r="S18" i="5"/>
  <c r="T18" i="5"/>
  <c r="AA18" i="5" s="1"/>
  <c r="U18" i="5"/>
  <c r="AB18" i="5" s="1"/>
  <c r="V18" i="5"/>
  <c r="AC18" i="5" s="1"/>
  <c r="W18" i="5"/>
  <c r="AD18" i="5" s="1"/>
  <c r="X18" i="5"/>
  <c r="Y18" i="5"/>
  <c r="AF18" i="5" s="1"/>
  <c r="AE18" i="5"/>
  <c r="S19" i="5"/>
  <c r="Z19" i="5" s="1"/>
  <c r="T19" i="5"/>
  <c r="AA19" i="5" s="1"/>
  <c r="U19" i="5"/>
  <c r="V19" i="5"/>
  <c r="AC19" i="5" s="1"/>
  <c r="W19" i="5"/>
  <c r="AD19" i="5" s="1"/>
  <c r="X19" i="5"/>
  <c r="AE19" i="5" s="1"/>
  <c r="Y19" i="5"/>
  <c r="AF19" i="5" s="1"/>
  <c r="S20" i="5"/>
  <c r="AA16" i="5" s="1"/>
  <c r="T20" i="5"/>
  <c r="U20" i="5"/>
  <c r="AB20" i="5" s="1"/>
  <c r="V20" i="5"/>
  <c r="AC20" i="5" s="1"/>
  <c r="W20" i="5"/>
  <c r="X20" i="5"/>
  <c r="AE20" i="5" s="1"/>
  <c r="Y20" i="5"/>
  <c r="AF20" i="5" s="1"/>
  <c r="S21" i="5"/>
  <c r="Z21" i="5" s="1"/>
  <c r="T21" i="5"/>
  <c r="AA21" i="5" s="1"/>
  <c r="U21" i="5"/>
  <c r="AB21" i="5" s="1"/>
  <c r="V21" i="5"/>
  <c r="W21" i="5"/>
  <c r="AD21" i="5" s="1"/>
  <c r="X21" i="5"/>
  <c r="AE21" i="5" s="1"/>
  <c r="Y21" i="5"/>
  <c r="AC21" i="5"/>
  <c r="S22" i="5"/>
  <c r="T22" i="5"/>
  <c r="AA22" i="5" s="1"/>
  <c r="U22" i="5"/>
  <c r="AB22" i="5" s="1"/>
  <c r="V22" i="5"/>
  <c r="AC22" i="5" s="1"/>
  <c r="W22" i="5"/>
  <c r="AD22" i="5" s="1"/>
  <c r="X22" i="5"/>
  <c r="Y22" i="5"/>
  <c r="AF22" i="5" s="1"/>
  <c r="AE22" i="5"/>
  <c r="S23" i="5"/>
  <c r="Z23" i="5" s="1"/>
  <c r="T23" i="5"/>
  <c r="AA23" i="5" s="1"/>
  <c r="U23" i="5"/>
  <c r="V23" i="5"/>
  <c r="AC23" i="5" s="1"/>
  <c r="W23" i="5"/>
  <c r="AD23" i="5" s="1"/>
  <c r="X23" i="5"/>
  <c r="AE23" i="5" s="1"/>
  <c r="Y23" i="5"/>
  <c r="AF23" i="5" s="1"/>
  <c r="S24" i="5"/>
  <c r="AA20" i="5" s="1"/>
  <c r="T24" i="5"/>
  <c r="U24" i="5"/>
  <c r="AB24" i="5" s="1"/>
  <c r="V24" i="5"/>
  <c r="AC24" i="5" s="1"/>
  <c r="W24" i="5"/>
  <c r="X24" i="5"/>
  <c r="AE24" i="5" s="1"/>
  <c r="Y24" i="5"/>
  <c r="AF24" i="5" s="1"/>
  <c r="AA24" i="5"/>
  <c r="S25" i="5"/>
  <c r="Z25" i="5" s="1"/>
  <c r="T25" i="5"/>
  <c r="AA25" i="5" s="1"/>
  <c r="U25" i="5"/>
  <c r="AB25" i="5" s="1"/>
  <c r="V25" i="5"/>
  <c r="W25" i="5"/>
  <c r="AD25" i="5" s="1"/>
  <c r="X25" i="5"/>
  <c r="AE25" i="5" s="1"/>
  <c r="Y25" i="5"/>
  <c r="AC25" i="5"/>
  <c r="S5" i="6"/>
  <c r="T5" i="6"/>
  <c r="AA5" i="6" s="1"/>
  <c r="U5" i="6"/>
  <c r="AB5" i="6" s="1"/>
  <c r="V5" i="6"/>
  <c r="W5" i="6"/>
  <c r="AD24" i="6" s="1"/>
  <c r="X5" i="6"/>
  <c r="AE18" i="6" s="1"/>
  <c r="Y5" i="6"/>
  <c r="S6" i="6"/>
  <c r="T6" i="6"/>
  <c r="AA6" i="6" s="1"/>
  <c r="U6" i="6"/>
  <c r="V6" i="6"/>
  <c r="AC6" i="6" s="1"/>
  <c r="W6" i="6"/>
  <c r="AD6" i="6" s="1"/>
  <c r="X6" i="6"/>
  <c r="Y6" i="6"/>
  <c r="AF6" i="6" s="1"/>
  <c r="S7" i="6"/>
  <c r="Z7" i="6" s="1"/>
  <c r="T7" i="6"/>
  <c r="AA20" i="6" s="1"/>
  <c r="U7" i="6"/>
  <c r="V7" i="6"/>
  <c r="AC5" i="6" s="1"/>
  <c r="W7" i="6"/>
  <c r="X7" i="6"/>
  <c r="AE7" i="6" s="1"/>
  <c r="Y7" i="6"/>
  <c r="AF7" i="6" s="1"/>
  <c r="AB7" i="6"/>
  <c r="S8" i="6"/>
  <c r="Z8" i="6" s="1"/>
  <c r="T8" i="6"/>
  <c r="U8" i="6"/>
  <c r="AB8" i="6" s="1"/>
  <c r="V8" i="6"/>
  <c r="AC25" i="6" s="1"/>
  <c r="W8" i="6"/>
  <c r="X8" i="6"/>
  <c r="AE8" i="6" s="1"/>
  <c r="Y8" i="6"/>
  <c r="S9" i="6"/>
  <c r="T9" i="6"/>
  <c r="AA9" i="6" s="1"/>
  <c r="U9" i="6"/>
  <c r="AB9" i="6" s="1"/>
  <c r="V9" i="6"/>
  <c r="W9" i="6"/>
  <c r="AD9" i="6" s="1"/>
  <c r="X9" i="6"/>
  <c r="AE9" i="6" s="1"/>
  <c r="Y9" i="6"/>
  <c r="AF9" i="6"/>
  <c r="S10" i="6"/>
  <c r="T10" i="6"/>
  <c r="AA10" i="6" s="1"/>
  <c r="U10" i="6"/>
  <c r="V10" i="6"/>
  <c r="AC10" i="6" s="1"/>
  <c r="W10" i="6"/>
  <c r="AD10" i="6" s="1"/>
  <c r="X10" i="6"/>
  <c r="Y10" i="6"/>
  <c r="AF10" i="6" s="1"/>
  <c r="Z10" i="6"/>
  <c r="S11" i="6"/>
  <c r="Z11" i="6" s="1"/>
  <c r="T11" i="6"/>
  <c r="AA24" i="6" s="1"/>
  <c r="U11" i="6"/>
  <c r="V11" i="6"/>
  <c r="AC11" i="6" s="1"/>
  <c r="W11" i="6"/>
  <c r="X11" i="6"/>
  <c r="AE11" i="6" s="1"/>
  <c r="Y11" i="6"/>
  <c r="AF11" i="6" s="1"/>
  <c r="AB11" i="6"/>
  <c r="S12" i="6"/>
  <c r="Z12" i="6" s="1"/>
  <c r="T12" i="6"/>
  <c r="U12" i="6"/>
  <c r="AB12" i="6" s="1"/>
  <c r="V12" i="6"/>
  <c r="AC12" i="6" s="1"/>
  <c r="W12" i="6"/>
  <c r="X12" i="6"/>
  <c r="AE12" i="6" s="1"/>
  <c r="Y12" i="6"/>
  <c r="S13" i="6"/>
  <c r="T13" i="6"/>
  <c r="AA13" i="6" s="1"/>
  <c r="U13" i="6"/>
  <c r="AB13" i="6" s="1"/>
  <c r="V13" i="6"/>
  <c r="W13" i="6"/>
  <c r="AD13" i="6" s="1"/>
  <c r="X13" i="6"/>
  <c r="AE13" i="6" s="1"/>
  <c r="Y13" i="6"/>
  <c r="AF13" i="6"/>
  <c r="S14" i="6"/>
  <c r="T14" i="6"/>
  <c r="AA14" i="6" s="1"/>
  <c r="U14" i="6"/>
  <c r="V14" i="6"/>
  <c r="AC14" i="6" s="1"/>
  <c r="W14" i="6"/>
  <c r="AD14" i="6" s="1"/>
  <c r="X14" i="6"/>
  <c r="Y14" i="6"/>
  <c r="AF14" i="6" s="1"/>
  <c r="Z14" i="6"/>
  <c r="S15" i="6"/>
  <c r="Z15" i="6" s="1"/>
  <c r="T15" i="6"/>
  <c r="AA15" i="6" s="1"/>
  <c r="U15" i="6"/>
  <c r="V15" i="6"/>
  <c r="AC15" i="6" s="1"/>
  <c r="W15" i="6"/>
  <c r="X15" i="6"/>
  <c r="AE15" i="6" s="1"/>
  <c r="Y15" i="6"/>
  <c r="AF15" i="6" s="1"/>
  <c r="AB15" i="6"/>
  <c r="S16" i="6"/>
  <c r="Z16" i="6" s="1"/>
  <c r="T16" i="6"/>
  <c r="U16" i="6"/>
  <c r="AB16" i="6" s="1"/>
  <c r="V16" i="6"/>
  <c r="AC16" i="6" s="1"/>
  <c r="W16" i="6"/>
  <c r="X16" i="6"/>
  <c r="AE16" i="6" s="1"/>
  <c r="Y16" i="6"/>
  <c r="S17" i="6"/>
  <c r="T17" i="6"/>
  <c r="AA17" i="6" s="1"/>
  <c r="U17" i="6"/>
  <c r="AB17" i="6" s="1"/>
  <c r="V17" i="6"/>
  <c r="W17" i="6"/>
  <c r="AD17" i="6" s="1"/>
  <c r="X17" i="6"/>
  <c r="AE17" i="6" s="1"/>
  <c r="Y17" i="6"/>
  <c r="AF17" i="6"/>
  <c r="S18" i="6"/>
  <c r="T18" i="6"/>
  <c r="AA18" i="6" s="1"/>
  <c r="U18" i="6"/>
  <c r="V18" i="6"/>
  <c r="AC18" i="6" s="1"/>
  <c r="W18" i="6"/>
  <c r="AD18" i="6" s="1"/>
  <c r="X18" i="6"/>
  <c r="Y18" i="6"/>
  <c r="AF18" i="6" s="1"/>
  <c r="Z18" i="6"/>
  <c r="S19" i="6"/>
  <c r="Z19" i="6" s="1"/>
  <c r="T19" i="6"/>
  <c r="AA19" i="6" s="1"/>
  <c r="U19" i="6"/>
  <c r="V19" i="6"/>
  <c r="AC19" i="6" s="1"/>
  <c r="W19" i="6"/>
  <c r="X19" i="6"/>
  <c r="AE19" i="6" s="1"/>
  <c r="Y19" i="6"/>
  <c r="AF19" i="6" s="1"/>
  <c r="AB19" i="6"/>
  <c r="S20" i="6"/>
  <c r="Z20" i="6" s="1"/>
  <c r="T20" i="6"/>
  <c r="U20" i="6"/>
  <c r="AB20" i="6" s="1"/>
  <c r="V20" i="6"/>
  <c r="AC20" i="6" s="1"/>
  <c r="W20" i="6"/>
  <c r="X20" i="6"/>
  <c r="AE20" i="6" s="1"/>
  <c r="Y20" i="6"/>
  <c r="S21" i="6"/>
  <c r="T21" i="6"/>
  <c r="AA21" i="6" s="1"/>
  <c r="U21" i="6"/>
  <c r="AB21" i="6" s="1"/>
  <c r="V21" i="6"/>
  <c r="W21" i="6"/>
  <c r="AD21" i="6" s="1"/>
  <c r="X21" i="6"/>
  <c r="AE21" i="6" s="1"/>
  <c r="Y21" i="6"/>
  <c r="AF21" i="6"/>
  <c r="S22" i="6"/>
  <c r="T22" i="6"/>
  <c r="AA22" i="6" s="1"/>
  <c r="U22" i="6"/>
  <c r="V22" i="6"/>
  <c r="AC22" i="6" s="1"/>
  <c r="W22" i="6"/>
  <c r="AD22" i="6" s="1"/>
  <c r="X22" i="6"/>
  <c r="Y22" i="6"/>
  <c r="AF22" i="6" s="1"/>
  <c r="Z22" i="6"/>
  <c r="S23" i="6"/>
  <c r="Z23" i="6" s="1"/>
  <c r="T23" i="6"/>
  <c r="AA23" i="6" s="1"/>
  <c r="U23" i="6"/>
  <c r="V23" i="6"/>
  <c r="AC23" i="6" s="1"/>
  <c r="W23" i="6"/>
  <c r="X23" i="6"/>
  <c r="AE23" i="6" s="1"/>
  <c r="Y23" i="6"/>
  <c r="AF23" i="6" s="1"/>
  <c r="AB23" i="6"/>
  <c r="S24" i="6"/>
  <c r="Z24" i="6" s="1"/>
  <c r="T24" i="6"/>
  <c r="U24" i="6"/>
  <c r="AB24" i="6" s="1"/>
  <c r="V24" i="6"/>
  <c r="AC24" i="6" s="1"/>
  <c r="W24" i="6"/>
  <c r="X24" i="6"/>
  <c r="AE24" i="6" s="1"/>
  <c r="Y24" i="6"/>
  <c r="AF24" i="6"/>
  <c r="S25" i="6"/>
  <c r="T25" i="6"/>
  <c r="AA25" i="6" s="1"/>
  <c r="U25" i="6"/>
  <c r="AB25" i="6" s="1"/>
  <c r="V25" i="6"/>
  <c r="W25" i="6"/>
  <c r="AD25" i="6" s="1"/>
  <c r="X25" i="6"/>
  <c r="AE25" i="6" s="1"/>
  <c r="Y25" i="6"/>
  <c r="Z25" i="6"/>
  <c r="AF25" i="6"/>
  <c r="Y74" i="6"/>
  <c r="X74" i="6"/>
  <c r="W74" i="6"/>
  <c r="U74" i="6"/>
  <c r="J74" i="6"/>
  <c r="V74" i="6" s="1"/>
  <c r="Y73" i="6"/>
  <c r="X73" i="6"/>
  <c r="W73" i="6"/>
  <c r="V73" i="6"/>
  <c r="U73" i="6"/>
  <c r="T73" i="6"/>
  <c r="J73" i="6"/>
  <c r="S73" i="6" s="1"/>
  <c r="X72" i="6"/>
  <c r="W72" i="6"/>
  <c r="V72" i="6"/>
  <c r="U72" i="6"/>
  <c r="T72" i="6"/>
  <c r="S72" i="6"/>
  <c r="J72" i="6"/>
  <c r="Y72" i="6" s="1"/>
  <c r="V71" i="6"/>
  <c r="U71" i="6"/>
  <c r="T71" i="6"/>
  <c r="J71" i="6"/>
  <c r="S71" i="6" s="1"/>
  <c r="Y70" i="6"/>
  <c r="U70" i="6"/>
  <c r="T70" i="6"/>
  <c r="S70" i="6"/>
  <c r="J70" i="6"/>
  <c r="X70" i="6" s="1"/>
  <c r="T69" i="6"/>
  <c r="S69" i="6"/>
  <c r="J69" i="6"/>
  <c r="Y69" i="6" s="1"/>
  <c r="J61" i="6"/>
  <c r="X60" i="6"/>
  <c r="W60" i="6"/>
  <c r="V60" i="6"/>
  <c r="J60" i="6"/>
  <c r="U60" i="6" s="1"/>
  <c r="W59" i="6"/>
  <c r="V59" i="6"/>
  <c r="U59" i="6"/>
  <c r="J59" i="6"/>
  <c r="T59" i="6" s="1"/>
  <c r="V58" i="6"/>
  <c r="U58" i="6"/>
  <c r="T58" i="6"/>
  <c r="J58" i="6"/>
  <c r="S58" i="6" s="1"/>
  <c r="AB50" i="6"/>
  <c r="Y50" i="6"/>
  <c r="AF50" i="6" s="1"/>
  <c r="X50" i="6"/>
  <c r="AE50" i="6" s="1"/>
  <c r="W50" i="6"/>
  <c r="AD50" i="6" s="1"/>
  <c r="V50" i="6"/>
  <c r="AC50" i="6" s="1"/>
  <c r="U50" i="6"/>
  <c r="T50" i="6"/>
  <c r="AA50" i="6" s="1"/>
  <c r="S50" i="6"/>
  <c r="Z50" i="6" s="1"/>
  <c r="Z49" i="6"/>
  <c r="Y49" i="6"/>
  <c r="AF49" i="6" s="1"/>
  <c r="X49" i="6"/>
  <c r="AE49" i="6" s="1"/>
  <c r="W49" i="6"/>
  <c r="AD49" i="6" s="1"/>
  <c r="V49" i="6"/>
  <c r="AC49" i="6" s="1"/>
  <c r="U49" i="6"/>
  <c r="AB49" i="6" s="1"/>
  <c r="T49" i="6"/>
  <c r="AA49" i="6" s="1"/>
  <c r="S49" i="6"/>
  <c r="AF48" i="6"/>
  <c r="Y48" i="6"/>
  <c r="X48" i="6"/>
  <c r="AE48" i="6" s="1"/>
  <c r="W48" i="6"/>
  <c r="AD48" i="6" s="1"/>
  <c r="V48" i="6"/>
  <c r="AC48" i="6" s="1"/>
  <c r="U48" i="6"/>
  <c r="AB48" i="6" s="1"/>
  <c r="T48" i="6"/>
  <c r="AA48" i="6" s="1"/>
  <c r="S48" i="6"/>
  <c r="Z48" i="6" s="1"/>
  <c r="AD47" i="6"/>
  <c r="Y47" i="6"/>
  <c r="Y53" i="6" s="1"/>
  <c r="R61" i="6" s="1"/>
  <c r="Y61" i="6" s="1"/>
  <c r="X47" i="6"/>
  <c r="X53" i="6" s="1"/>
  <c r="Q61" i="6" s="1"/>
  <c r="X61" i="6" s="1"/>
  <c r="W47" i="6"/>
  <c r="W53" i="6" s="1"/>
  <c r="P61" i="6" s="1"/>
  <c r="V47" i="6"/>
  <c r="V53" i="6" s="1"/>
  <c r="O61" i="6" s="1"/>
  <c r="U47" i="6"/>
  <c r="AB47" i="6" s="1"/>
  <c r="T47" i="6"/>
  <c r="T53" i="6" s="1"/>
  <c r="M61" i="6" s="1"/>
  <c r="S47" i="6"/>
  <c r="S53" i="6" s="1"/>
  <c r="L61" i="6" s="1"/>
  <c r="S39" i="6"/>
  <c r="J39" i="6"/>
  <c r="Y39" i="6" s="1"/>
  <c r="J38" i="6"/>
  <c r="X38" i="6" s="1"/>
  <c r="Y37" i="6"/>
  <c r="X37" i="6"/>
  <c r="W37" i="6"/>
  <c r="J37" i="6"/>
  <c r="V37" i="6" s="1"/>
  <c r="X35" i="6"/>
  <c r="W35" i="6"/>
  <c r="V35" i="6"/>
  <c r="J35" i="6"/>
  <c r="U35" i="6" s="1"/>
  <c r="X34" i="6"/>
  <c r="W34" i="6"/>
  <c r="V34" i="6"/>
  <c r="U34" i="6"/>
  <c r="J34" i="6"/>
  <c r="T34" i="6" s="1"/>
  <c r="V26" i="6"/>
  <c r="U26" i="6"/>
  <c r="T26" i="6"/>
  <c r="J26" i="6"/>
  <c r="S26" i="6" s="1"/>
  <c r="J25" i="6"/>
  <c r="J24" i="6"/>
  <c r="J23" i="6"/>
  <c r="J22" i="6"/>
  <c r="J21" i="6"/>
  <c r="J20" i="6"/>
  <c r="J19" i="6"/>
  <c r="J18" i="6"/>
  <c r="J17" i="6"/>
  <c r="J16" i="6"/>
  <c r="J15" i="6"/>
  <c r="J14" i="6"/>
  <c r="J13" i="6"/>
  <c r="J12" i="6"/>
  <c r="J11" i="6"/>
  <c r="J10" i="6"/>
  <c r="J9" i="6"/>
  <c r="J8" i="6"/>
  <c r="J7" i="6"/>
  <c r="J6" i="6"/>
  <c r="Y4" i="6"/>
  <c r="X4" i="6"/>
  <c r="W4" i="6"/>
  <c r="S4" i="6"/>
  <c r="J4" i="6"/>
  <c r="V4" i="6" s="1"/>
  <c r="X3" i="6"/>
  <c r="J3" i="6"/>
  <c r="V3" i="6" s="1"/>
  <c r="J15" i="5"/>
  <c r="J70" i="5"/>
  <c r="U70" i="5" s="1"/>
  <c r="J71" i="5"/>
  <c r="T71" i="5" s="1"/>
  <c r="J72" i="5"/>
  <c r="S72" i="5" s="1"/>
  <c r="J74" i="5"/>
  <c r="J73" i="5"/>
  <c r="U73" i="5" s="1"/>
  <c r="J69" i="5"/>
  <c r="S69" i="5" s="1"/>
  <c r="J61" i="5"/>
  <c r="J60" i="5"/>
  <c r="Y60" i="5" s="1"/>
  <c r="J59" i="5"/>
  <c r="X59" i="5" s="1"/>
  <c r="J58" i="5"/>
  <c r="W58" i="5" s="1"/>
  <c r="S50" i="5"/>
  <c r="Y49" i="5"/>
  <c r="X49" i="5"/>
  <c r="W49" i="5"/>
  <c r="V49" i="5"/>
  <c r="U49" i="5"/>
  <c r="T49" i="5"/>
  <c r="S49" i="5"/>
  <c r="J9" i="5"/>
  <c r="J8" i="5"/>
  <c r="J13" i="5"/>
  <c r="J11" i="5"/>
  <c r="U48" i="5"/>
  <c r="Y47" i="5"/>
  <c r="J39" i="5"/>
  <c r="X39" i="5" s="1"/>
  <c r="J38" i="5"/>
  <c r="V38" i="5" s="1"/>
  <c r="J37" i="5"/>
  <c r="U37" i="5" s="1"/>
  <c r="J35" i="5"/>
  <c r="T35" i="5" s="1"/>
  <c r="J34" i="5"/>
  <c r="S34" i="5" s="1"/>
  <c r="J26" i="5"/>
  <c r="T26" i="5" s="1"/>
  <c r="J25" i="5"/>
  <c r="J24" i="5"/>
  <c r="J23" i="5"/>
  <c r="J22" i="5"/>
  <c r="J21" i="5"/>
  <c r="J20" i="5"/>
  <c r="J19" i="5"/>
  <c r="J18" i="5"/>
  <c r="J17" i="5"/>
  <c r="J16" i="5"/>
  <c r="J14" i="5"/>
  <c r="J12" i="5"/>
  <c r="J10" i="5"/>
  <c r="J7" i="5"/>
  <c r="J6" i="5"/>
  <c r="J4" i="5"/>
  <c r="X4" i="5" s="1"/>
  <c r="J3" i="5"/>
  <c r="T3" i="5" s="1"/>
  <c r="J12" i="4"/>
  <c r="V12" i="4" s="1"/>
  <c r="J7" i="4"/>
  <c r="U7" i="4" s="1"/>
  <c r="J23" i="4"/>
  <c r="S23" i="4" s="1"/>
  <c r="J10" i="4"/>
  <c r="S10" i="4" s="1"/>
  <c r="J14" i="4"/>
  <c r="T14" i="4" s="1"/>
  <c r="J15" i="4"/>
  <c r="S15" i="4" s="1"/>
  <c r="J11" i="4"/>
  <c r="W11" i="4" s="1"/>
  <c r="J19" i="4"/>
  <c r="W19" i="4" s="1"/>
  <c r="J17" i="4"/>
  <c r="X17" i="4" s="1"/>
  <c r="J22" i="4"/>
  <c r="Y22" i="4" s="1"/>
  <c r="J24" i="4"/>
  <c r="U24" i="4" s="1"/>
  <c r="J16" i="4"/>
  <c r="X16" i="4" s="1"/>
  <c r="J25" i="4"/>
  <c r="W25" i="4" s="1"/>
  <c r="J20" i="4"/>
  <c r="V20" i="4" s="1"/>
  <c r="J18" i="4"/>
  <c r="T18" i="4" s="1"/>
  <c r="J27" i="4"/>
  <c r="S27" i="4" s="1"/>
  <c r="J4" i="4"/>
  <c r="Y4" i="4" s="1"/>
  <c r="J21" i="4"/>
  <c r="X21" i="4" s="1"/>
  <c r="J26" i="4"/>
  <c r="W26" i="4" s="1"/>
  <c r="J13" i="4"/>
  <c r="V13" i="4" s="1"/>
  <c r="J6" i="4"/>
  <c r="U6" i="4" s="1"/>
  <c r="J8" i="4"/>
  <c r="T8" i="4" s="1"/>
  <c r="J3" i="4"/>
  <c r="Y3" i="4" s="1"/>
  <c r="C3" i="3"/>
  <c r="L3" i="3" s="1"/>
  <c r="C14" i="3"/>
  <c r="Q14" i="3" s="1"/>
  <c r="B17" i="3"/>
  <c r="C13" i="3"/>
  <c r="Q13" i="3" s="1"/>
  <c r="C10" i="3"/>
  <c r="Q10" i="3" s="1"/>
  <c r="C6" i="3"/>
  <c r="Q6" i="3" s="1"/>
  <c r="C11" i="3"/>
  <c r="Q11" i="3" s="1"/>
  <c r="C4" i="3"/>
  <c r="N4" i="3" s="1"/>
  <c r="C16" i="3"/>
  <c r="M16" i="3" s="1"/>
  <c r="C5" i="3"/>
  <c r="M5" i="3" s="1"/>
  <c r="C9" i="3"/>
  <c r="K9" i="3" s="1"/>
  <c r="C15" i="3"/>
  <c r="O15" i="3" s="1"/>
  <c r="C8" i="3"/>
  <c r="Q8" i="3" s="1"/>
  <c r="C12" i="3"/>
  <c r="N12" i="3" s="1"/>
  <c r="C7" i="3"/>
  <c r="P7" i="3" s="1"/>
  <c r="L9" i="2"/>
  <c r="K9" i="2"/>
  <c r="J9" i="2"/>
  <c r="F15" i="2"/>
  <c r="F13" i="2"/>
  <c r="L12" i="2"/>
  <c r="K12" i="2"/>
  <c r="J12" i="2"/>
  <c r="L11" i="2"/>
  <c r="K11" i="2"/>
  <c r="J11" i="2"/>
  <c r="L10" i="2"/>
  <c r="K10" i="2"/>
  <c r="J10" i="2"/>
  <c r="L8" i="2"/>
  <c r="K8" i="2"/>
  <c r="J8" i="2"/>
  <c r="L7" i="2"/>
  <c r="K7" i="2"/>
  <c r="J7" i="2"/>
  <c r="L6" i="2"/>
  <c r="K6" i="2"/>
  <c r="J6" i="2"/>
  <c r="L5" i="2"/>
  <c r="K5" i="2"/>
  <c r="J5" i="2"/>
  <c r="L4" i="2"/>
  <c r="K4" i="2"/>
  <c r="J4" i="2"/>
  <c r="L3" i="2"/>
  <c r="K3" i="2"/>
  <c r="J3" i="2"/>
  <c r="L2" i="2"/>
  <c r="K2" i="2"/>
  <c r="J2" i="2"/>
  <c r="L3" i="1"/>
  <c r="L4" i="1"/>
  <c r="L5" i="1"/>
  <c r="L6" i="1"/>
  <c r="L7" i="1"/>
  <c r="L8" i="1"/>
  <c r="L9" i="1"/>
  <c r="L10" i="1"/>
  <c r="L11" i="1"/>
  <c r="L2" i="1"/>
  <c r="K3" i="1"/>
  <c r="K4" i="1"/>
  <c r="K5" i="1"/>
  <c r="K6" i="1"/>
  <c r="K7" i="1"/>
  <c r="K8" i="1"/>
  <c r="K9" i="1"/>
  <c r="K10" i="1"/>
  <c r="K11" i="1"/>
  <c r="K2" i="1"/>
  <c r="F12" i="1"/>
  <c r="J3" i="1"/>
  <c r="J4" i="1"/>
  <c r="J5" i="1"/>
  <c r="J6" i="1"/>
  <c r="J7" i="1"/>
  <c r="J8" i="1"/>
  <c r="J9" i="1"/>
  <c r="J10" i="1"/>
  <c r="J11" i="1"/>
  <c r="J2" i="1"/>
  <c r="AA12" i="5" l="1"/>
  <c r="Z20" i="5"/>
  <c r="Z16" i="5"/>
  <c r="Z8" i="5"/>
  <c r="AF7" i="5"/>
  <c r="AD6" i="5"/>
  <c r="AB5" i="5"/>
  <c r="Z24" i="5"/>
  <c r="AF21" i="5"/>
  <c r="AD8" i="5"/>
  <c r="AF25" i="5"/>
  <c r="AD24" i="5"/>
  <c r="AB23" i="5"/>
  <c r="Z22" i="5"/>
  <c r="AD20" i="5"/>
  <c r="AB19" i="5"/>
  <c r="Z18" i="5"/>
  <c r="AF17" i="5"/>
  <c r="AD16" i="5"/>
  <c r="AB15" i="5"/>
  <c r="Z14" i="5"/>
  <c r="AF13" i="5"/>
  <c r="AB11" i="5"/>
  <c r="Z10" i="5"/>
  <c r="AF9" i="5"/>
  <c r="AD20" i="6"/>
  <c r="AD12" i="6"/>
  <c r="Z21" i="6"/>
  <c r="Z17" i="6"/>
  <c r="AD15" i="6"/>
  <c r="Z5" i="6"/>
  <c r="AD23" i="6"/>
  <c r="AB22" i="6"/>
  <c r="AF20" i="6"/>
  <c r="AD19" i="6"/>
  <c r="AB18" i="6"/>
  <c r="AF16" i="6"/>
  <c r="AB14" i="6"/>
  <c r="Z13" i="6"/>
  <c r="AF12" i="6"/>
  <c r="AD11" i="6"/>
  <c r="AB10" i="6"/>
  <c r="Z9" i="6"/>
  <c r="AF8" i="6"/>
  <c r="AD7" i="6"/>
  <c r="AB6" i="6"/>
  <c r="AC7" i="6"/>
  <c r="AD16" i="6"/>
  <c r="AD8" i="6"/>
  <c r="Z6" i="6"/>
  <c r="AF5" i="6"/>
  <c r="AA11" i="6"/>
  <c r="AC8" i="6"/>
  <c r="AA7" i="6"/>
  <c r="AE5" i="6"/>
  <c r="AD5" i="6"/>
  <c r="AE22" i="6"/>
  <c r="AC21" i="6"/>
  <c r="AC17" i="6"/>
  <c r="AE14" i="6"/>
  <c r="AC13" i="6"/>
  <c r="AA12" i="6"/>
  <c r="AE10" i="6"/>
  <c r="AC9" i="6"/>
  <c r="AA8" i="6"/>
  <c r="AE6" i="6"/>
  <c r="AA16" i="6"/>
  <c r="W61" i="6"/>
  <c r="W3" i="6"/>
  <c r="Y38" i="6"/>
  <c r="AC47" i="6"/>
  <c r="U53" i="6"/>
  <c r="N61" i="6" s="1"/>
  <c r="Y3" i="6"/>
  <c r="W26" i="6"/>
  <c r="Y35" i="6"/>
  <c r="AF35" i="6" s="1"/>
  <c r="S38" i="6"/>
  <c r="T39" i="6"/>
  <c r="AE47" i="6"/>
  <c r="W58" i="6"/>
  <c r="X59" i="6"/>
  <c r="Y60" i="6"/>
  <c r="S61" i="6"/>
  <c r="U69" i="6"/>
  <c r="V70" i="6"/>
  <c r="W71" i="6"/>
  <c r="X26" i="6"/>
  <c r="Y34" i="6"/>
  <c r="S37" i="6"/>
  <c r="Z37" i="6" s="1"/>
  <c r="T38" i="6"/>
  <c r="AA38" i="6" s="1"/>
  <c r="U39" i="6"/>
  <c r="AF47" i="6"/>
  <c r="X58" i="6"/>
  <c r="Y59" i="6"/>
  <c r="T61" i="6"/>
  <c r="V69" i="6"/>
  <c r="W70" i="6"/>
  <c r="X71" i="6"/>
  <c r="S74" i="6"/>
  <c r="S3" i="6"/>
  <c r="T4" i="6"/>
  <c r="AC4" i="6"/>
  <c r="Y26" i="6"/>
  <c r="J29" i="6"/>
  <c r="S35" i="6"/>
  <c r="T37" i="6"/>
  <c r="U38" i="6"/>
  <c r="V39" i="6"/>
  <c r="Y58" i="6"/>
  <c r="S60" i="6"/>
  <c r="U61" i="6"/>
  <c r="U64" i="6" s="1"/>
  <c r="W69" i="6"/>
  <c r="Y71" i="6"/>
  <c r="T74" i="6"/>
  <c r="T77" i="6" s="1"/>
  <c r="T3" i="6"/>
  <c r="U4" i="6"/>
  <c r="S34" i="6"/>
  <c r="Z39" i="6" s="1"/>
  <c r="T35" i="6"/>
  <c r="AA34" i="6" s="1"/>
  <c r="U37" i="6"/>
  <c r="AB37" i="6" s="1"/>
  <c r="V38" i="6"/>
  <c r="AC38" i="6" s="1"/>
  <c r="W39" i="6"/>
  <c r="Z47" i="6"/>
  <c r="S59" i="6"/>
  <c r="S64" i="6" s="1"/>
  <c r="Z58" i="6" s="1"/>
  <c r="T60" i="6"/>
  <c r="T64" i="6" s="1"/>
  <c r="V61" i="6"/>
  <c r="V64" i="6" s="1"/>
  <c r="X69" i="6"/>
  <c r="U3" i="6"/>
  <c r="W38" i="6"/>
  <c r="AD38" i="6" s="1"/>
  <c r="X39" i="6"/>
  <c r="AE39" i="6" s="1"/>
  <c r="AA47" i="6"/>
  <c r="Y72" i="5"/>
  <c r="V72" i="5"/>
  <c r="U72" i="5"/>
  <c r="T70" i="5"/>
  <c r="Y70" i="5"/>
  <c r="X70" i="5"/>
  <c r="W70" i="5"/>
  <c r="S70" i="5"/>
  <c r="V70" i="5"/>
  <c r="X72" i="5"/>
  <c r="W72" i="5"/>
  <c r="T72" i="5"/>
  <c r="X69" i="5"/>
  <c r="X71" i="5"/>
  <c r="Y71" i="5"/>
  <c r="W69" i="5"/>
  <c r="Y73" i="5"/>
  <c r="T69" i="5"/>
  <c r="U71" i="5"/>
  <c r="V73" i="5"/>
  <c r="U69" i="5"/>
  <c r="V71" i="5"/>
  <c r="W73" i="5"/>
  <c r="V69" i="5"/>
  <c r="W71" i="5"/>
  <c r="X73" i="5"/>
  <c r="Y69" i="5"/>
  <c r="S73" i="5"/>
  <c r="S71" i="5"/>
  <c r="T73" i="5"/>
  <c r="J29" i="5"/>
  <c r="X58" i="5"/>
  <c r="Y58" i="5"/>
  <c r="Y59" i="5"/>
  <c r="U58" i="5"/>
  <c r="V59" i="5"/>
  <c r="W60" i="5"/>
  <c r="S60" i="5"/>
  <c r="S59" i="5"/>
  <c r="V58" i="5"/>
  <c r="W59" i="5"/>
  <c r="X60" i="5"/>
  <c r="T60" i="5"/>
  <c r="S58" i="5"/>
  <c r="T59" i="5"/>
  <c r="U60" i="5"/>
  <c r="T58" i="5"/>
  <c r="U59" i="5"/>
  <c r="V60" i="5"/>
  <c r="W34" i="5"/>
  <c r="X34" i="5"/>
  <c r="Y35" i="5"/>
  <c r="X38" i="5"/>
  <c r="Y38" i="5"/>
  <c r="U50" i="5"/>
  <c r="V48" i="5"/>
  <c r="Y50" i="5"/>
  <c r="W48" i="5"/>
  <c r="X50" i="5"/>
  <c r="X48" i="5"/>
  <c r="W50" i="5"/>
  <c r="V50" i="5"/>
  <c r="T50" i="5"/>
  <c r="V37" i="5"/>
  <c r="S35" i="5"/>
  <c r="W37" i="5"/>
  <c r="Y48" i="5"/>
  <c r="X37" i="5"/>
  <c r="T34" i="5"/>
  <c r="V35" i="5"/>
  <c r="Y37" i="5"/>
  <c r="S48" i="5"/>
  <c r="U35" i="5"/>
  <c r="U34" i="5"/>
  <c r="W35" i="5"/>
  <c r="T48" i="5"/>
  <c r="V34" i="5"/>
  <c r="X35" i="5"/>
  <c r="W38" i="5"/>
  <c r="S47" i="5"/>
  <c r="U47" i="5"/>
  <c r="V47" i="5"/>
  <c r="X47" i="5"/>
  <c r="T47" i="5"/>
  <c r="W47" i="5"/>
  <c r="W4" i="5"/>
  <c r="Y4" i="5"/>
  <c r="S4" i="5"/>
  <c r="T4" i="5"/>
  <c r="U4" i="5"/>
  <c r="V4" i="5"/>
  <c r="T27" i="4"/>
  <c r="U27" i="4"/>
  <c r="W39" i="5"/>
  <c r="V39" i="5"/>
  <c r="S39" i="5"/>
  <c r="U39" i="5"/>
  <c r="T39" i="5"/>
  <c r="U3" i="5"/>
  <c r="Y39" i="5"/>
  <c r="Y26" i="5"/>
  <c r="U26" i="5"/>
  <c r="X26" i="5"/>
  <c r="W26" i="5"/>
  <c r="V26" i="5"/>
  <c r="S3" i="5"/>
  <c r="Y3" i="5"/>
  <c r="X3" i="5"/>
  <c r="V3" i="5"/>
  <c r="W3" i="5"/>
  <c r="S38" i="5"/>
  <c r="Y34" i="5"/>
  <c r="S37" i="5"/>
  <c r="T38" i="5"/>
  <c r="T37" i="5"/>
  <c r="U38" i="5"/>
  <c r="J30" i="4"/>
  <c r="S24" i="4"/>
  <c r="T4" i="4"/>
  <c r="S8" i="4"/>
  <c r="T7" i="4"/>
  <c r="Y23" i="4"/>
  <c r="S7" i="4"/>
  <c r="X23" i="4"/>
  <c r="V3" i="4"/>
  <c r="U12" i="4"/>
  <c r="Y7" i="4"/>
  <c r="V7" i="4"/>
  <c r="T12" i="4"/>
  <c r="S12" i="4"/>
  <c r="Y12" i="4"/>
  <c r="X7" i="4"/>
  <c r="X12" i="4"/>
  <c r="W7" i="4"/>
  <c r="T23" i="4"/>
  <c r="W12" i="4"/>
  <c r="W23" i="4"/>
  <c r="V23" i="4"/>
  <c r="U23" i="4"/>
  <c r="W17" i="4"/>
  <c r="W15" i="4"/>
  <c r="S14" i="4"/>
  <c r="S3" i="4"/>
  <c r="U17" i="4"/>
  <c r="S17" i="4"/>
  <c r="V17" i="4"/>
  <c r="V15" i="4"/>
  <c r="Y10" i="4"/>
  <c r="Y14" i="4"/>
  <c r="X10" i="4"/>
  <c r="T17" i="4"/>
  <c r="X14" i="4"/>
  <c r="W10" i="4"/>
  <c r="W14" i="4"/>
  <c r="V10" i="4"/>
  <c r="S20" i="4"/>
  <c r="V11" i="4"/>
  <c r="V14" i="4"/>
  <c r="U10" i="4"/>
  <c r="Y17" i="4"/>
  <c r="Y15" i="4"/>
  <c r="U14" i="4"/>
  <c r="T10" i="4"/>
  <c r="X15" i="4"/>
  <c r="U15" i="4"/>
  <c r="T15" i="4"/>
  <c r="T11" i="4"/>
  <c r="U11" i="4"/>
  <c r="S11" i="4"/>
  <c r="Y11" i="4"/>
  <c r="X11" i="4"/>
  <c r="U19" i="4"/>
  <c r="Y19" i="4"/>
  <c r="X19" i="4"/>
  <c r="V19" i="4"/>
  <c r="T19" i="4"/>
  <c r="S19" i="4"/>
  <c r="Y18" i="4"/>
  <c r="T20" i="4"/>
  <c r="X3" i="4"/>
  <c r="T25" i="4"/>
  <c r="V6" i="4"/>
  <c r="W20" i="4"/>
  <c r="W6" i="4"/>
  <c r="X20" i="4"/>
  <c r="V18" i="4"/>
  <c r="Y20" i="4"/>
  <c r="Y13" i="4"/>
  <c r="W18" i="4"/>
  <c r="S13" i="4"/>
  <c r="X26" i="4"/>
  <c r="U22" i="4"/>
  <c r="V27" i="4"/>
  <c r="V8" i="4"/>
  <c r="T13" i="4"/>
  <c r="Y26" i="4"/>
  <c r="V22" i="4"/>
  <c r="X27" i="4"/>
  <c r="V24" i="4"/>
  <c r="Y16" i="4"/>
  <c r="T22" i="4"/>
  <c r="U8" i="4"/>
  <c r="W8" i="4"/>
  <c r="U13" i="4"/>
  <c r="W22" i="4"/>
  <c r="W24" i="4"/>
  <c r="U3" i="4"/>
  <c r="Y8" i="4"/>
  <c r="W13" i="4"/>
  <c r="Y21" i="4"/>
  <c r="X22" i="4"/>
  <c r="X25" i="4"/>
  <c r="S22" i="4"/>
  <c r="T26" i="4"/>
  <c r="T3" i="4"/>
  <c r="Y27" i="4"/>
  <c r="W3" i="4"/>
  <c r="X13" i="4"/>
  <c r="U18" i="4"/>
  <c r="Y25" i="4"/>
  <c r="X6" i="4"/>
  <c r="S21" i="4"/>
  <c r="X24" i="4"/>
  <c r="S16" i="4"/>
  <c r="X8" i="4"/>
  <c r="Y6" i="4"/>
  <c r="S26" i="4"/>
  <c r="T21" i="4"/>
  <c r="U4" i="4"/>
  <c r="W27" i="4"/>
  <c r="X18" i="4"/>
  <c r="Y24" i="4"/>
  <c r="S25" i="4"/>
  <c r="T16" i="4"/>
  <c r="S4" i="4"/>
  <c r="S6" i="4"/>
  <c r="U26" i="4"/>
  <c r="V21" i="4"/>
  <c r="W4" i="4"/>
  <c r="U25" i="4"/>
  <c r="V16" i="4"/>
  <c r="T6" i="4"/>
  <c r="V26" i="4"/>
  <c r="W21" i="4"/>
  <c r="X4" i="4"/>
  <c r="S18" i="4"/>
  <c r="T24" i="4"/>
  <c r="U20" i="4"/>
  <c r="V25" i="4"/>
  <c r="W16" i="4"/>
  <c r="U21" i="4"/>
  <c r="V4" i="4"/>
  <c r="U16" i="4"/>
  <c r="L12" i="3"/>
  <c r="K12" i="3"/>
  <c r="N13" i="3"/>
  <c r="N8" i="3"/>
  <c r="P8" i="3"/>
  <c r="M12" i="3"/>
  <c r="L5" i="3"/>
  <c r="M11" i="3"/>
  <c r="P4" i="3"/>
  <c r="L11" i="3"/>
  <c r="P11" i="3"/>
  <c r="K6" i="3"/>
  <c r="P6" i="3"/>
  <c r="K3" i="3"/>
  <c r="M13" i="3"/>
  <c r="N15" i="3"/>
  <c r="M3" i="3"/>
  <c r="P13" i="3"/>
  <c r="K4" i="3"/>
  <c r="K8" i="3"/>
  <c r="K11" i="3"/>
  <c r="N11" i="3"/>
  <c r="O3" i="3"/>
  <c r="M15" i="3"/>
  <c r="K10" i="3"/>
  <c r="N6" i="3"/>
  <c r="Q15" i="3"/>
  <c r="P3" i="3"/>
  <c r="L15" i="3"/>
  <c r="K7" i="3"/>
  <c r="N10" i="3"/>
  <c r="Q9" i="3"/>
  <c r="Q3" i="3"/>
  <c r="K15" i="3"/>
  <c r="P12" i="3"/>
  <c r="Q5" i="3"/>
  <c r="N9" i="3"/>
  <c r="O7" i="3"/>
  <c r="O4" i="3"/>
  <c r="P15" i="3"/>
  <c r="P10" i="3"/>
  <c r="Q16" i="3"/>
  <c r="O9" i="3"/>
  <c r="L13" i="3"/>
  <c r="M9" i="3"/>
  <c r="K16" i="3"/>
  <c r="M6" i="3"/>
  <c r="L7" i="3"/>
  <c r="N5" i="3"/>
  <c r="O12" i="3"/>
  <c r="O11" i="3"/>
  <c r="P9" i="3"/>
  <c r="Q7" i="3"/>
  <c r="Q4" i="3"/>
  <c r="K5" i="3"/>
  <c r="O16" i="3"/>
  <c r="K13" i="3"/>
  <c r="L9" i="3"/>
  <c r="M14" i="3"/>
  <c r="L6" i="3"/>
  <c r="M7" i="3"/>
  <c r="N16" i="3"/>
  <c r="O13" i="3"/>
  <c r="O6" i="3"/>
  <c r="P5" i="3"/>
  <c r="Q12" i="3"/>
  <c r="O5" i="3"/>
  <c r="L16" i="3"/>
  <c r="M8" i="3"/>
  <c r="M4" i="3"/>
  <c r="M10" i="3"/>
  <c r="N7" i="3"/>
  <c r="N14" i="3"/>
  <c r="O8" i="3"/>
  <c r="O10" i="3"/>
  <c r="P16" i="3"/>
  <c r="L8" i="3"/>
  <c r="L4" i="3"/>
  <c r="L10" i="3"/>
  <c r="P14" i="3"/>
  <c r="L14" i="3"/>
  <c r="O14" i="3"/>
  <c r="K14" i="3"/>
  <c r="C17" i="3"/>
  <c r="J13" i="2"/>
  <c r="L13" i="2"/>
  <c r="K13" i="2"/>
  <c r="J12" i="1"/>
  <c r="L12" i="1"/>
  <c r="K12" i="1"/>
  <c r="AA72" i="6" l="1"/>
  <c r="AA71" i="6"/>
  <c r="AA69" i="6"/>
  <c r="AA73" i="6"/>
  <c r="AA70" i="6"/>
  <c r="AB59" i="6"/>
  <c r="AB60" i="6"/>
  <c r="AB58" i="6"/>
  <c r="AC60" i="6"/>
  <c r="AC59" i="6"/>
  <c r="AC58" i="6"/>
  <c r="AA59" i="6"/>
  <c r="AA58" i="6"/>
  <c r="AD39" i="6"/>
  <c r="AB4" i="6"/>
  <c r="Y64" i="6"/>
  <c r="AF61" i="6" s="1"/>
  <c r="AF58" i="6"/>
  <c r="AB39" i="6"/>
  <c r="Z38" i="6"/>
  <c r="Y29" i="6"/>
  <c r="AF3" i="6"/>
  <c r="AE38" i="6"/>
  <c r="Z4" i="6"/>
  <c r="X29" i="6"/>
  <c r="AC37" i="6"/>
  <c r="T29" i="6"/>
  <c r="AA3" i="6"/>
  <c r="AC39" i="6"/>
  <c r="AE71" i="6"/>
  <c r="Z61" i="6"/>
  <c r="AE37" i="6"/>
  <c r="U42" i="6"/>
  <c r="AB34" i="6"/>
  <c r="U29" i="6"/>
  <c r="AB3" i="6"/>
  <c r="AB38" i="6"/>
  <c r="AF60" i="6"/>
  <c r="AD26" i="6"/>
  <c r="W42" i="6"/>
  <c r="AD37" i="6"/>
  <c r="AB35" i="6"/>
  <c r="X77" i="6"/>
  <c r="AE69" i="6"/>
  <c r="AA35" i="6"/>
  <c r="AA74" i="6"/>
  <c r="AA37" i="6"/>
  <c r="V77" i="6"/>
  <c r="AC69" i="6"/>
  <c r="Y42" i="6"/>
  <c r="AF34" i="6"/>
  <c r="AD3" i="6"/>
  <c r="W29" i="6"/>
  <c r="V29" i="6"/>
  <c r="AD4" i="6"/>
  <c r="AA26" i="6"/>
  <c r="AF39" i="6"/>
  <c r="AC61" i="6"/>
  <c r="S42" i="6"/>
  <c r="Z34" i="6"/>
  <c r="Z35" i="6"/>
  <c r="AA61" i="6"/>
  <c r="AE26" i="6"/>
  <c r="AD58" i="6"/>
  <c r="W64" i="6"/>
  <c r="AD35" i="6"/>
  <c r="AC35" i="6"/>
  <c r="S77" i="6"/>
  <c r="Z74" i="6" s="1"/>
  <c r="AF37" i="6"/>
  <c r="AA60" i="6"/>
  <c r="W77" i="6"/>
  <c r="AD69" i="6"/>
  <c r="AF59" i="6"/>
  <c r="AD71" i="6"/>
  <c r="AF38" i="6"/>
  <c r="AC3" i="6"/>
  <c r="AC26" i="6"/>
  <c r="AB26" i="6"/>
  <c r="X42" i="6"/>
  <c r="Z59" i="6"/>
  <c r="AB61" i="6"/>
  <c r="AF26" i="6"/>
  <c r="AA4" i="6"/>
  <c r="X64" i="6"/>
  <c r="AE58" i="6"/>
  <c r="AC70" i="6"/>
  <c r="V42" i="6"/>
  <c r="AE35" i="6"/>
  <c r="AE34" i="6"/>
  <c r="Z26" i="6"/>
  <c r="AC34" i="6"/>
  <c r="Z60" i="6"/>
  <c r="S29" i="6"/>
  <c r="Z3" i="6"/>
  <c r="U77" i="6"/>
  <c r="AB69" i="6"/>
  <c r="AA39" i="6"/>
  <c r="AD34" i="6"/>
  <c r="AF4" i="6"/>
  <c r="T42" i="6"/>
  <c r="Y77" i="6"/>
  <c r="AE3" i="6"/>
  <c r="AE4" i="6"/>
  <c r="AF49" i="5"/>
  <c r="V10" i="3"/>
  <c r="AA47" i="5"/>
  <c r="AF48" i="5"/>
  <c r="AC47" i="5"/>
  <c r="AB48" i="5"/>
  <c r="AD49" i="5"/>
  <c r="Z47" i="5"/>
  <c r="AE47" i="5"/>
  <c r="AE49" i="5"/>
  <c r="AD50" i="5"/>
  <c r="AB50" i="5"/>
  <c r="AC49" i="5"/>
  <c r="AA49" i="5"/>
  <c r="AB49" i="5"/>
  <c r="Z49" i="5"/>
  <c r="Z48" i="5"/>
  <c r="AE48" i="5"/>
  <c r="AD47" i="5"/>
  <c r="AA48" i="5"/>
  <c r="AE50" i="5"/>
  <c r="AA50" i="5"/>
  <c r="AD48" i="5"/>
  <c r="Z50" i="5"/>
  <c r="AC50" i="5"/>
  <c r="AF50" i="5"/>
  <c r="AB47" i="5"/>
  <c r="AC48" i="5"/>
  <c r="AF47" i="5"/>
  <c r="AE34" i="5"/>
  <c r="AE38" i="5"/>
  <c r="W42" i="5"/>
  <c r="AC37" i="5"/>
  <c r="AA38" i="5"/>
  <c r="AE37" i="5"/>
  <c r="Z35" i="5"/>
  <c r="AC38" i="5"/>
  <c r="Y53" i="5"/>
  <c r="R61" i="5" s="1"/>
  <c r="Y61" i="5" s="1"/>
  <c r="Z37" i="5"/>
  <c r="AE35" i="5"/>
  <c r="Y42" i="5"/>
  <c r="V42" i="5"/>
  <c r="X42" i="5"/>
  <c r="AB39" i="5"/>
  <c r="AE39" i="5"/>
  <c r="AC34" i="5"/>
  <c r="V53" i="5"/>
  <c r="O61" i="5" s="1"/>
  <c r="V61" i="5" s="1"/>
  <c r="S53" i="5"/>
  <c r="L61" i="5" s="1"/>
  <c r="S61" i="5" s="1"/>
  <c r="X53" i="5"/>
  <c r="Q61" i="5" s="1"/>
  <c r="X61" i="5" s="1"/>
  <c r="T53" i="5"/>
  <c r="M61" i="5" s="1"/>
  <c r="T61" i="5" s="1"/>
  <c r="U53" i="5"/>
  <c r="N61" i="5" s="1"/>
  <c r="U61" i="5" s="1"/>
  <c r="W53" i="5"/>
  <c r="P61" i="5" s="1"/>
  <c r="W61" i="5" s="1"/>
  <c r="AD26" i="5"/>
  <c r="AB3" i="5"/>
  <c r="AB4" i="5"/>
  <c r="U29" i="5"/>
  <c r="Z38" i="5"/>
  <c r="AA34" i="5"/>
  <c r="AA39" i="5"/>
  <c r="AF26" i="5"/>
  <c r="Z4" i="5"/>
  <c r="T29" i="5"/>
  <c r="AB38" i="5"/>
  <c r="AD38" i="5"/>
  <c r="Z39" i="5"/>
  <c r="U42" i="5"/>
  <c r="AA3" i="5"/>
  <c r="X29" i="5"/>
  <c r="AE3" i="5"/>
  <c r="Z34" i="5"/>
  <c r="AF3" i="5"/>
  <c r="Y29" i="5"/>
  <c r="AB26" i="5"/>
  <c r="AA37" i="5"/>
  <c r="S42" i="5"/>
  <c r="AF39" i="5"/>
  <c r="AC39" i="5"/>
  <c r="AC35" i="5"/>
  <c r="AE26" i="5"/>
  <c r="AF4" i="5"/>
  <c r="AD3" i="5"/>
  <c r="W29" i="5"/>
  <c r="AD4" i="5"/>
  <c r="AB37" i="5"/>
  <c r="AD39" i="5"/>
  <c r="AD37" i="5"/>
  <c r="AD35" i="5"/>
  <c r="AD34" i="5"/>
  <c r="AE4" i="5"/>
  <c r="AB34" i="5"/>
  <c r="AF34" i="5"/>
  <c r="AF35" i="5"/>
  <c r="AF37" i="5"/>
  <c r="AF38" i="5"/>
  <c r="V29" i="5"/>
  <c r="AC3" i="5"/>
  <c r="AC4" i="5"/>
  <c r="AA26" i="5"/>
  <c r="Z3" i="5"/>
  <c r="S29" i="5"/>
  <c r="AC26" i="5"/>
  <c r="AB35" i="5"/>
  <c r="AA35" i="5"/>
  <c r="AA4" i="5"/>
  <c r="T42" i="5"/>
  <c r="Y30" i="4"/>
  <c r="T30" i="4"/>
  <c r="W30" i="4"/>
  <c r="U30" i="4"/>
  <c r="S30" i="4"/>
  <c r="V30" i="4"/>
  <c r="X30" i="4"/>
  <c r="AC14" i="4"/>
  <c r="AC26" i="4"/>
  <c r="AC24" i="4"/>
  <c r="AE8" i="4"/>
  <c r="AC3" i="4"/>
  <c r="AD6" i="4"/>
  <c r="AB23" i="4"/>
  <c r="AB6" i="4"/>
  <c r="AD4" i="4"/>
  <c r="AC18" i="4"/>
  <c r="AD15" i="4"/>
  <c r="AC8" i="4"/>
  <c r="AD3" i="4"/>
  <c r="AC21" i="4"/>
  <c r="AB24" i="4"/>
  <c r="AC25" i="4"/>
  <c r="AB26" i="4"/>
  <c r="AE6" i="4"/>
  <c r="Z12" i="4"/>
  <c r="AC20" i="4"/>
  <c r="X15" i="3"/>
  <c r="T14" i="3"/>
  <c r="V5" i="3"/>
  <c r="U13" i="3"/>
  <c r="U12" i="3"/>
  <c r="W12" i="3"/>
  <c r="R9" i="3"/>
  <c r="R14" i="3"/>
  <c r="V9" i="3"/>
  <c r="V14" i="3"/>
  <c r="X12" i="3"/>
  <c r="S9" i="3"/>
  <c r="V12" i="3"/>
  <c r="X16" i="3"/>
  <c r="R15" i="3"/>
  <c r="U6" i="3"/>
  <c r="W13" i="3"/>
  <c r="S11" i="3"/>
  <c r="R12" i="3"/>
  <c r="V11" i="3"/>
  <c r="X14" i="3"/>
  <c r="R13" i="3"/>
  <c r="U5" i="3"/>
  <c r="W10" i="3"/>
  <c r="X3" i="3"/>
  <c r="R10" i="3"/>
  <c r="T3" i="3"/>
  <c r="W4" i="3"/>
  <c r="S12" i="3"/>
  <c r="V8" i="3"/>
  <c r="U7" i="3"/>
  <c r="V6" i="3"/>
  <c r="V16" i="3"/>
  <c r="S7" i="3"/>
  <c r="W15" i="3"/>
  <c r="X9" i="3"/>
  <c r="T15" i="3"/>
  <c r="U15" i="3"/>
  <c r="T11" i="3"/>
  <c r="U4" i="3"/>
  <c r="X13" i="3"/>
  <c r="R4" i="3"/>
  <c r="S14" i="3"/>
  <c r="S10" i="3"/>
  <c r="T10" i="3"/>
  <c r="V13" i="3"/>
  <c r="R5" i="3"/>
  <c r="T6" i="3"/>
  <c r="V4" i="3"/>
  <c r="U10" i="3"/>
  <c r="V3" i="3"/>
  <c r="T13" i="3"/>
  <c r="S5" i="3"/>
  <c r="T16" i="3"/>
  <c r="V15" i="3"/>
  <c r="U14" i="3"/>
  <c r="T4" i="3"/>
  <c r="U16" i="3"/>
  <c r="X4" i="3"/>
  <c r="R16" i="3"/>
  <c r="V7" i="3"/>
  <c r="R7" i="3"/>
  <c r="U11" i="3"/>
  <c r="S3" i="3"/>
  <c r="R3" i="3"/>
  <c r="T12" i="3"/>
  <c r="T5" i="3"/>
  <c r="X10" i="3"/>
  <c r="W14" i="3"/>
  <c r="S8" i="3"/>
  <c r="T8" i="3"/>
  <c r="T7" i="3"/>
  <c r="X7" i="3"/>
  <c r="T9" i="3"/>
  <c r="U9" i="3"/>
  <c r="S15" i="3"/>
  <c r="R11" i="3"/>
  <c r="W6" i="3"/>
  <c r="W8" i="3"/>
  <c r="X8" i="3"/>
  <c r="U3" i="3"/>
  <c r="W11" i="3"/>
  <c r="W5" i="3"/>
  <c r="S4" i="3"/>
  <c r="W16" i="3"/>
  <c r="S16" i="3"/>
  <c r="S6" i="3"/>
  <c r="W9" i="3"/>
  <c r="S13" i="3"/>
  <c r="X5" i="3"/>
  <c r="W7" i="3"/>
  <c r="W3" i="3"/>
  <c r="R8" i="3"/>
  <c r="R6" i="3"/>
  <c r="U8" i="3"/>
  <c r="X11" i="3"/>
  <c r="X6" i="3"/>
  <c r="L17" i="3"/>
  <c r="N17" i="3"/>
  <c r="Q17" i="3"/>
  <c r="P17" i="3"/>
  <c r="O17" i="3"/>
  <c r="M17" i="3"/>
  <c r="K17" i="3"/>
  <c r="AF73" i="6" l="1"/>
  <c r="AF69" i="6"/>
  <c r="AF74" i="6"/>
  <c r="AF72" i="6"/>
  <c r="AF70" i="6"/>
  <c r="AF71" i="6"/>
  <c r="AC74" i="6"/>
  <c r="AC72" i="6"/>
  <c r="AC73" i="6"/>
  <c r="AC71" i="6"/>
  <c r="AE72" i="6"/>
  <c r="AE74" i="6"/>
  <c r="AE73" i="6"/>
  <c r="AE70" i="6"/>
  <c r="AD60" i="6"/>
  <c r="AD59" i="6"/>
  <c r="AD61" i="6"/>
  <c r="AD73" i="6"/>
  <c r="AD74" i="6"/>
  <c r="AD72" i="6"/>
  <c r="AB73" i="6"/>
  <c r="AB72" i="6"/>
  <c r="AB74" i="6"/>
  <c r="AB70" i="6"/>
  <c r="AB71" i="6"/>
  <c r="AE61" i="6"/>
  <c r="AE60" i="6"/>
  <c r="Z70" i="6"/>
  <c r="Z71" i="6"/>
  <c r="Z72" i="6"/>
  <c r="Z69" i="6"/>
  <c r="Z73" i="6"/>
  <c r="AE59" i="6"/>
  <c r="AD70" i="6"/>
  <c r="Y64" i="5"/>
  <c r="S64" i="5"/>
  <c r="Z61" i="5" s="1"/>
  <c r="X64" i="5"/>
  <c r="AE61" i="5" s="1"/>
  <c r="W64" i="5"/>
  <c r="V64" i="5"/>
  <c r="T64" i="5"/>
  <c r="U64" i="5"/>
  <c r="AB25" i="4"/>
  <c r="AE27" i="4"/>
  <c r="AB8" i="4"/>
  <c r="AB22" i="4"/>
  <c r="AB18" i="4"/>
  <c r="AB4" i="4"/>
  <c r="AE16" i="4"/>
  <c r="AD22" i="4"/>
  <c r="AB27" i="4"/>
  <c r="AE25" i="4"/>
  <c r="AB13" i="4"/>
  <c r="AB21" i="4"/>
  <c r="AF9" i="4"/>
  <c r="AF5" i="4"/>
  <c r="AF6" i="4"/>
  <c r="Z16" i="4"/>
  <c r="AA24" i="4"/>
  <c r="Z6" i="4"/>
  <c r="AA17" i="4"/>
  <c r="AB17" i="4"/>
  <c r="AB19" i="4"/>
  <c r="AD14" i="4"/>
  <c r="AD23" i="4"/>
  <c r="AF7" i="4"/>
  <c r="Z5" i="4"/>
  <c r="AA9" i="4"/>
  <c r="AA5" i="4"/>
  <c r="Z9" i="4"/>
  <c r="AA8" i="4"/>
  <c r="AF25" i="4"/>
  <c r="AE9" i="4"/>
  <c r="AE5" i="4"/>
  <c r="AD27" i="4"/>
  <c r="AD25" i="4"/>
  <c r="AE22" i="4"/>
  <c r="AE13" i="4"/>
  <c r="AF24" i="4"/>
  <c r="AC9" i="4"/>
  <c r="AC5" i="4"/>
  <c r="AA19" i="4"/>
  <c r="AC10" i="4"/>
  <c r="AE15" i="4"/>
  <c r="AF14" i="4"/>
  <c r="AD19" i="4"/>
  <c r="AA12" i="4"/>
  <c r="AF12" i="4"/>
  <c r="AE7" i="4"/>
  <c r="AF13" i="4"/>
  <c r="AA13" i="4"/>
  <c r="AD26" i="4"/>
  <c r="Z22" i="4"/>
  <c r="Z4" i="4"/>
  <c r="AF21" i="4"/>
  <c r="Z27" i="4"/>
  <c r="AE20" i="4"/>
  <c r="AD21" i="4"/>
  <c r="AA10" i="4"/>
  <c r="Z15" i="4"/>
  <c r="AC19" i="4"/>
  <c r="AE19" i="4"/>
  <c r="AF17" i="4"/>
  <c r="AC15" i="4"/>
  <c r="AE12" i="4"/>
  <c r="AB7" i="4"/>
  <c r="AF8" i="4"/>
  <c r="AF3" i="4"/>
  <c r="AA25" i="4"/>
  <c r="AE24" i="4"/>
  <c r="AF18" i="4"/>
  <c r="AD20" i="4"/>
  <c r="AB20" i="4"/>
  <c r="AC16" i="4"/>
  <c r="AA14" i="4"/>
  <c r="Z14" i="4"/>
  <c r="AB11" i="4"/>
  <c r="AE17" i="4"/>
  <c r="AE23" i="4"/>
  <c r="Z7" i="4"/>
  <c r="Z20" i="4"/>
  <c r="Z25" i="4"/>
  <c r="AA16" i="4"/>
  <c r="AD9" i="4"/>
  <c r="AD5" i="4"/>
  <c r="Z18" i="4"/>
  <c r="AD18" i="4"/>
  <c r="Z13" i="4"/>
  <c r="AB3" i="4"/>
  <c r="AC13" i="4"/>
  <c r="Z19" i="4"/>
  <c r="Z17" i="4"/>
  <c r="AB14" i="4"/>
  <c r="AE14" i="4"/>
  <c r="AD17" i="4"/>
  <c r="AA23" i="4"/>
  <c r="AC12" i="4"/>
  <c r="AC7" i="4"/>
  <c r="AA22" i="4"/>
  <c r="AD8" i="4"/>
  <c r="AD13" i="4"/>
  <c r="AC4" i="4"/>
  <c r="AE3" i="4"/>
  <c r="AA3" i="4"/>
  <c r="AA26" i="4"/>
  <c r="AF22" i="4"/>
  <c r="Z11" i="4"/>
  <c r="AC11" i="4"/>
  <c r="AB15" i="4"/>
  <c r="AE10" i="4"/>
  <c r="AD11" i="4"/>
  <c r="AF23" i="4"/>
  <c r="AC23" i="4"/>
  <c r="AD7" i="4"/>
  <c r="Z10" i="4"/>
  <c r="AF16" i="4"/>
  <c r="AE26" i="4"/>
  <c r="Z8" i="4"/>
  <c r="Z21" i="4"/>
  <c r="AA6" i="4"/>
  <c r="AA4" i="4"/>
  <c r="AA21" i="4"/>
  <c r="Z24" i="4"/>
  <c r="AF4" i="4"/>
  <c r="AC6" i="4"/>
  <c r="AE18" i="4"/>
  <c r="AA18" i="4"/>
  <c r="AC22" i="4"/>
  <c r="AF27" i="4"/>
  <c r="AA15" i="4"/>
  <c r="AB10" i="4"/>
  <c r="AF15" i="4"/>
  <c r="AF19" i="4"/>
  <c r="AD10" i="4"/>
  <c r="AA7" i="4"/>
  <c r="AE21" i="4"/>
  <c r="AF26" i="4"/>
  <c r="AD16" i="4"/>
  <c r="Z26" i="4"/>
  <c r="AB9" i="4"/>
  <c r="AB5" i="4"/>
  <c r="AE4" i="4"/>
  <c r="AC27" i="4"/>
  <c r="AA27" i="4"/>
  <c r="AA20" i="4"/>
  <c r="AF20" i="4"/>
  <c r="AB16" i="4"/>
  <c r="AD24" i="4"/>
  <c r="AA11" i="4"/>
  <c r="AC17" i="4"/>
  <c r="AF10" i="4"/>
  <c r="AE11" i="4"/>
  <c r="AF11" i="4"/>
  <c r="Z23" i="4"/>
  <c r="AD12" i="4"/>
  <c r="AB12" i="4"/>
  <c r="Z3" i="4"/>
  <c r="Y74" i="5" l="1"/>
  <c r="Y77" i="5" s="1"/>
  <c r="AF74" i="5" s="1"/>
  <c r="AF60" i="5"/>
  <c r="AF58" i="5"/>
  <c r="AF59" i="5"/>
  <c r="T74" i="5"/>
  <c r="AA59" i="5"/>
  <c r="AA60" i="5"/>
  <c r="AA58" i="5"/>
  <c r="AA61" i="5"/>
  <c r="U74" i="5"/>
  <c r="AB59" i="5"/>
  <c r="AB58" i="5"/>
  <c r="AB60" i="5"/>
  <c r="V74" i="5"/>
  <c r="V77" i="5" s="1"/>
  <c r="AC59" i="5"/>
  <c r="AC58" i="5"/>
  <c r="AC60" i="5"/>
  <c r="AC61" i="5"/>
  <c r="W74" i="5"/>
  <c r="W77" i="5" s="1"/>
  <c r="AD58" i="5"/>
  <c r="AD60" i="5"/>
  <c r="AD59" i="5"/>
  <c r="AB61" i="5"/>
  <c r="X74" i="5"/>
  <c r="X77" i="5" s="1"/>
  <c r="AE74" i="5" s="1"/>
  <c r="AE59" i="5"/>
  <c r="AE58" i="5"/>
  <c r="AE60" i="5"/>
  <c r="AD61" i="5"/>
  <c r="S74" i="5"/>
  <c r="Z58" i="5"/>
  <c r="Z59" i="5"/>
  <c r="Z60" i="5"/>
  <c r="AF61" i="5"/>
  <c r="U77" i="5"/>
  <c r="T77" i="5"/>
  <c r="S77" i="5"/>
  <c r="Z74" i="5" s="1"/>
  <c r="AC71" i="5" l="1"/>
  <c r="AC73" i="5"/>
  <c r="AC69" i="5"/>
  <c r="AC70" i="5"/>
  <c r="AC72" i="5"/>
  <c r="AD70" i="5"/>
  <c r="AD72" i="5"/>
  <c r="AD69" i="5"/>
  <c r="AD71" i="5"/>
  <c r="AD73" i="5"/>
  <c r="AB71" i="5"/>
  <c r="AB73" i="5"/>
  <c r="AB69" i="5"/>
  <c r="AB70" i="5"/>
  <c r="AB72" i="5"/>
  <c r="AF71" i="5"/>
  <c r="AF72" i="5"/>
  <c r="AF73" i="5"/>
  <c r="AF70" i="5"/>
  <c r="AF69" i="5"/>
  <c r="AD74" i="5"/>
  <c r="AC74" i="5"/>
  <c r="AE69" i="5"/>
  <c r="AE73" i="5"/>
  <c r="AE71" i="5"/>
  <c r="AE72" i="5"/>
  <c r="AE70" i="5"/>
  <c r="AB74" i="5"/>
  <c r="AA70" i="5"/>
  <c r="AA72" i="5"/>
  <c r="AA69" i="5"/>
  <c r="AA73" i="5"/>
  <c r="AA71" i="5"/>
  <c r="Z69" i="5"/>
  <c r="Z70" i="5"/>
  <c r="Z71" i="5"/>
  <c r="Z72" i="5"/>
  <c r="Z73" i="5"/>
  <c r="AA7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tc={88FB50BE-99F1-448F-ABA9-A35DF61844C8}</author>
    <author>tc={EAE824E0-B3BA-4C40-A691-411FAD2A723C}</author>
    <author>tc={09A583B2-F175-4828-8F12-993A73517E84}</author>
    <author>tc={B1A35DBA-5324-42A4-92A3-9C966BE9C91F}</author>
    <author>tc={6172B586-42A9-46DF-91E7-66DCF6C95C2C}</author>
    <author>tc={6DC32247-1724-4C49-8656-31C64A9763BA}</author>
    <author>tc={419997EB-C98B-43E8-8BFE-713FA06748AF}</author>
    <author>tc={5B18FFFA-4172-4E75-AA5F-4FA8BCD8FCA9}</author>
    <author>tc={69040112-FEC2-45BB-8972-3C09143AAA16}</author>
    <author>tc={A4BDB13C-DF4E-4DD1-87EF-DE0C0F87D732}</author>
  </authors>
  <commentList>
    <comment ref="D1" authorId="0" shapeId="0" xr:uid="{88FB50BE-99F1-448F-ABA9-A35DF61844C8}">
      <text>
        <t>[Threaded comment]
Your version of Excel allows you to read this threaded comment; however, any edits to it will get removed if the file is opened in a newer version of Excel. Learn more: https://go.microsoft.com/fwlink/?linkid=870924
Comment:
    1: not relevant
2: relevant
3: important</t>
      </text>
    </comment>
    <comment ref="G1" authorId="1" shapeId="0" xr:uid="{EAE824E0-B3BA-4C40-A691-411FAD2A723C}">
      <text>
        <t>[Threaded comment]
Your version of Excel allows you to read this threaded comment; however, any edits to it will get removed if the file is opened in a newer version of Excel. Learn more: https://go.microsoft.com/fwlink/?linkid=870924
Comment:
    https://blueprint.bryanjohnson.com/products/nutty-pudding-protein-mix
 https://blueprint.bryanjohnson.com/products/nutty-pudding-fruit-and-nut-mix</t>
      </text>
    </comment>
    <comment ref="L1" authorId="2" shapeId="0" xr:uid="{09A583B2-F175-4828-8F12-993A73517E84}">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 ref="H2" authorId="3" shapeId="0" xr:uid="{B1A35DBA-5324-42A4-92A3-9C966BE9C91F}">
      <text>
        <t>[Threaded comment]
Your version of Excel allows you to read this threaded comment; however, any edits to it will get removed if the file is opened in a newer version of Excel. Learn more: https://go.microsoft.com/fwlink/?linkid=870924
Comment:
    All ingredients are in themselves healthy but good dosages vary per individual. Check the attached word document for more details.</t>
      </text>
    </comment>
    <comment ref="L2" authorId="4" shapeId="0" xr:uid="{6172B586-42A9-46DF-91E7-66DCF6C95C2C}">
      <text>
        <t>[Threaded comment]
Your version of Excel allows you to read this threaded comment; however, any edits to it will get removed if the file is opened in a newer version of Excel. Learn more: https://go.microsoft.com/fwlink/?linkid=870924
Comment:
    Prices are from autumn 2024, prices also depend on package size</t>
      </text>
    </comment>
    <comment ref="P2" authorId="5" shapeId="0" xr:uid="{6DC32247-1724-4C49-8656-31C64A9763BA}">
      <text>
        <t>[Threaded comment]
Your version of Excel allows you to read this threaded comment; however, any edits to it will get removed if the file is opened in a newer version of Excel. Learn more: https://go.microsoft.com/fwlink/?linkid=870924
Comment:
    Non-sugar, non-fiber carbs</t>
      </text>
    </comment>
    <comment ref="L32" authorId="6" shapeId="0" xr:uid="{419997EB-C98B-43E8-8BFE-713FA06748AF}">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 ref="L45" authorId="7" shapeId="0" xr:uid="{5B18FFFA-4172-4E75-AA5F-4FA8BCD8FCA9}">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 ref="L56" authorId="8" shapeId="0" xr:uid="{69040112-FEC2-45BB-8972-3C09143AAA16}">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 ref="L67" authorId="9" shapeId="0" xr:uid="{A4BDB13C-DF4E-4DD1-87EF-DE0C0F87D732}">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tc={C4609592-1A96-48DB-AB95-2D285A7C864E}</author>
    <author>tc={F11E2A66-8F3C-4DAD-8A80-95EE4BE83845}</author>
    <author>tc={F253FDD9-7A2D-4EA5-ACD6-B206AC29D160}</author>
    <author>tc={28FF5E2C-B5CF-4CDA-A51B-03D8EA518084}</author>
    <author>tc={891D31CE-28E3-4A46-B349-CFF758F1991F}</author>
    <author>tc={287C8DD9-8ADD-479E-95AE-8FA53DF293E8}</author>
    <author>tc={7DBCB81A-9BC1-4878-912E-3573EE01DBA6}</author>
    <author>tc={6174D5B3-D824-4A54-9EC8-D7C95AA4D8F9}</author>
    <author>tc={1CF4D270-6610-4FF8-A743-F8566EEDF026}</author>
    <author>tc={AF103EFA-03BB-4F9C-AD16-4F2BE9B1607F}</author>
  </authors>
  <commentList>
    <comment ref="D1" authorId="0" shapeId="0" xr:uid="{C4609592-1A96-48DB-AB95-2D285A7C864E}">
      <text>
        <t>[Threaded comment]
Your version of Excel allows you to read this threaded comment; however, any edits to it will get removed if the file is opened in a newer version of Excel. Learn more: https://go.microsoft.com/fwlink/?linkid=870924
Comment:
    1: not relevant
2: relevant
3: important</t>
      </text>
    </comment>
    <comment ref="G1" authorId="1" shapeId="0" xr:uid="{F11E2A66-8F3C-4DAD-8A80-95EE4BE83845}">
      <text>
        <t>[Threaded comment]
Your version of Excel allows you to read this threaded comment; however, any edits to it will get removed if the file is opened in a newer version of Excel. Learn more: https://go.microsoft.com/fwlink/?linkid=870924
Comment:
    https://blueprint.bryanjohnson.com/products/nutty-pudding-protein-mix
 https://blueprint.bryanjohnson.com/products/nutty-pudding-fruit-and-nut-mix</t>
      </text>
    </comment>
    <comment ref="L1" authorId="2" shapeId="0" xr:uid="{F253FDD9-7A2D-4EA5-ACD6-B206AC29D160}">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 ref="H2" authorId="3" shapeId="0" xr:uid="{28FF5E2C-B5CF-4CDA-A51B-03D8EA518084}">
      <text>
        <t>[Threaded comment]
Your version of Excel allows you to read this threaded comment; however, any edits to it will get removed if the file is opened in a newer version of Excel. Learn more: https://go.microsoft.com/fwlink/?linkid=870924
Comment:
    All ingredients are in themselves healthy but good dosages vary per individual. Check the attached word document for more details.</t>
      </text>
    </comment>
    <comment ref="L2" authorId="4" shapeId="0" xr:uid="{891D31CE-28E3-4A46-B349-CFF758F1991F}">
      <text>
        <t>[Threaded comment]
Your version of Excel allows you to read this threaded comment; however, any edits to it will get removed if the file is opened in a newer version of Excel. Learn more: https://go.microsoft.com/fwlink/?linkid=870924
Comment:
    Prices are from autumn 2024, prices also depend on package size</t>
      </text>
    </comment>
    <comment ref="P2" authorId="5" shapeId="0" xr:uid="{287C8DD9-8ADD-479E-95AE-8FA53DF293E8}">
      <text>
        <t>[Threaded comment]
Your version of Excel allows you to read this threaded comment; however, any edits to it will get removed if the file is opened in a newer version of Excel. Learn more: https://go.microsoft.com/fwlink/?linkid=870924
Comment:
    Non-sugar, non-fiber carbs</t>
      </text>
    </comment>
    <comment ref="L32" authorId="6" shapeId="0" xr:uid="{7DBCB81A-9BC1-4878-912E-3573EE01DBA6}">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 ref="L45" authorId="7" shapeId="0" xr:uid="{6174D5B3-D824-4A54-9EC8-D7C95AA4D8F9}">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 ref="L56" authorId="8" shapeId="0" xr:uid="{1CF4D270-6610-4FF8-A743-F8566EEDF026}">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 ref="L67" authorId="9" shapeId="0" xr:uid="{AF103EFA-03BB-4F9C-AD16-4F2BE9B1607F}">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tc={5310F7FF-3B99-4DE2-A3B7-A8E29FDA5ADB}</author>
    <author>tc={D32E5E0F-0662-4FF8-894B-FF5AAD23E630}</author>
    <author>tc={AD50013C-6C30-4E37-AD51-3D668061CFB7}</author>
    <author>tc={30B46AD8-560C-4052-ACE8-445824750CF1}</author>
    <author>tc={AF731AAC-CC67-434D-87C2-BF53E94960DF}</author>
  </authors>
  <commentList>
    <comment ref="D1" authorId="0" shapeId="0" xr:uid="{5310F7FF-3B99-4DE2-A3B7-A8E29FDA5ADB}">
      <text>
        <t>[Threaded comment]
Your version of Excel allows you to read this threaded comment; however, any edits to it will get removed if the file is opened in a newer version of Excel. Learn more: https://go.microsoft.com/fwlink/?linkid=870924
Comment:
    1: not relevant
2: relevant
3: important</t>
      </text>
    </comment>
    <comment ref="G1" authorId="1" shapeId="0" xr:uid="{D32E5E0F-0662-4FF8-894B-FF5AAD23E630}">
      <text>
        <t>[Threaded comment]
Your version of Excel allows you to read this threaded comment; however, any edits to it will get removed if the file is opened in a newer version of Excel. Learn more: https://go.microsoft.com/fwlink/?linkid=870924
Comment:
    https://blueprint.bryanjohnson.com/products/nutty-pudding-protein-mix
 https://blueprint.bryanjohnson.com/products/nutty-pudding-fruit-and-nut-mix</t>
      </text>
    </comment>
    <comment ref="L1" authorId="2" shapeId="0" xr:uid="{AD50013C-6C30-4E37-AD51-3D668061CFB7}">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 ref="H2" authorId="3" shapeId="0" xr:uid="{30B46AD8-560C-4052-ACE8-445824750CF1}">
      <text>
        <t>[Threaded comment]
Your version of Excel allows you to read this threaded comment; however, any edits to it will get removed if the file is opened in a newer version of Excel. Learn more: https://go.microsoft.com/fwlink/?linkid=870924
Comment:
    All ingredients are in themselves healthy but good dosages vary per individual. Check the attached word document for more details.</t>
      </text>
    </comment>
    <comment ref="L2" authorId="4" shapeId="0" xr:uid="{AF731AAC-CC67-434D-87C2-BF53E94960DF}">
      <text>
        <t>[Threaded comment]
Your version of Excel allows you to read this threaded comment; however, any edits to it will get removed if the file is opened in a newer version of Excel. Learn more: https://go.microsoft.com/fwlink/?linkid=870924
Comment:
    Prices are from autumn 2024, prices also depend on package size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tc={D46C0162-2FA0-455C-A2E7-DF078ADA62D5}</author>
    <author>tc={B54F4B38-439E-422D-AF63-8D85C9E04DD8}</author>
    <author>tc={7397306E-D83B-4AC9-9571-0422057375CA}</author>
    <author>tc={A3A30ED0-7BF9-44D2-993D-2A3B100B1303}</author>
    <author>tc={CEBE026F-976C-43E9-AD9C-1DACD4902738}</author>
  </authors>
  <commentList>
    <comment ref="D1" authorId="0" shapeId="0" xr:uid="{D46C0162-2FA0-455C-A2E7-DF078ADA62D5}">
      <text>
        <t>[Threaded comment]
Your version of Excel allows you to read this threaded comment; however, any edits to it will get removed if the file is opened in a newer version of Excel. Learn more: https://go.microsoft.com/fwlink/?linkid=870924
Comment:
    Exact values can very per batch</t>
      </text>
    </comment>
    <comment ref="AA1" authorId="1" shapeId="0" xr:uid="{B54F4B38-439E-422D-AF63-8D85C9E04DD8}">
      <text>
        <t>[Threaded comment]
Your version of Excel allows you to read this threaded comment; however, any edits to it will get removed if the file is opened in a newer version of Excel. Learn more: https://go.microsoft.com/fwlink/?linkid=870924
Comment:
    All ingredients are in themselves good to eat, but make sure your digestion can deal with the amount of fiber and cyanide. Check online what your max should be. Raw out flour can contain bacteria, but it is less of a concern than bacteria in wheat, and with this small quantity there should be no issue anyways.</t>
      </text>
    </comment>
    <comment ref="AB1" authorId="2" shapeId="0" xr:uid="{7397306E-D83B-4AC9-9571-0422057375CA}">
      <text>
        <t>[Threaded comment]
Your version of Excel allows you to read this threaded comment; however, any edits to it will get removed if the file is opened in a newer version of Excel. Learn more: https://go.microsoft.com/fwlink/?linkid=870924
Comment:
    0: ingredient is even detrimental
3: main reason for using this ingredient</t>
      </text>
    </comment>
    <comment ref="AF1" authorId="3" shapeId="0" xr:uid="{A3A30ED0-7BF9-44D2-993D-2A3B100B1303}">
      <text>
        <t>[Threaded comment]
Your version of Excel allows you to read this threaded comment; however, any edits to it will get removed if the file is opened in a newer version of Excel. Learn more: https://go.microsoft.com/fwlink/?linkid=870924
Comment:
    https://blueprint.bryanjohnson.com/products/nutty-pudding-protein-mix
 https://blueprint.bryanjohnson.com/products/nutty-pudding-fruit-and-nut-mix</t>
      </text>
    </comment>
    <comment ref="D2" authorId="4" shapeId="0" xr:uid="{CEBE026F-976C-43E9-AD9C-1DACD4902738}">
      <text>
        <t>[Threaded comment]
Your version of Excel allows you to read this threaded comment; however, any edits to it will get removed if the file is opened in a newer version of Excel. Learn more: https://go.microsoft.com/fwlink/?linkid=870924
Comment:
    Prices are from autumn 2024, prices also depend on package size</t>
      </text>
    </comment>
  </commentList>
</comments>
</file>

<file path=xl/sharedStrings.xml><?xml version="1.0" encoding="utf-8"?>
<sst xmlns="http://schemas.openxmlformats.org/spreadsheetml/2006/main" count="1471" uniqueCount="211">
  <si>
    <t>Zutat</t>
  </si>
  <si>
    <t>EL</t>
  </si>
  <si>
    <t>TL</t>
  </si>
  <si>
    <t>KL</t>
  </si>
  <si>
    <t>g</t>
  </si>
  <si>
    <t>€/kg</t>
  </si>
  <si>
    <t>Menge</t>
  </si>
  <si>
    <t>€</t>
  </si>
  <si>
    <t>gProtein</t>
  </si>
  <si>
    <t>kcal</t>
  </si>
  <si>
    <t>Total</t>
  </si>
  <si>
    <t>Hafer</t>
  </si>
  <si>
    <t>Chia</t>
  </si>
  <si>
    <t>Lein</t>
  </si>
  <si>
    <t>Hanf</t>
  </si>
  <si>
    <t>Lecithin</t>
  </si>
  <si>
    <t>Kreatin</t>
  </si>
  <si>
    <t>Walnuss</t>
  </si>
  <si>
    <t>Inulin</t>
  </si>
  <si>
    <t>Lysin</t>
  </si>
  <si>
    <t>Dattel</t>
  </si>
  <si>
    <t>gProtein/100g</t>
  </si>
  <si>
    <t>kcal/100g</t>
  </si>
  <si>
    <t>Macadamia</t>
  </si>
  <si>
    <t>https://www.amazon.nl/Druivenpittenextract-druivenpitextract-seed-extractpoeder-hooggedoseerd-veganistisch/dp/B071DMR9CG/</t>
  </si>
  <si>
    <t>Extraktmanufaktur</t>
  </si>
  <si>
    <t>https://www.denotenshop.nl/havermout.html</t>
  </si>
  <si>
    <t>https://www.denotenshop.nl/havermeel-volkoren-bio.html</t>
  </si>
  <si>
    <t>https://www.denotenshop.nl/chiazaad.html</t>
  </si>
  <si>
    <t>https://www.denotenshop.nl/lijnzaad-gebroken.html</t>
  </si>
  <si>
    <t>https://www.denotenshop.nl/hennepzaad-gepeld.html</t>
  </si>
  <si>
    <t>Sapore puro</t>
  </si>
  <si>
    <t>https://www.amazon.nl/Inuline-poeder-prebiotische-vezel-chicory/dp/B07QJ63P6V</t>
  </si>
  <si>
    <t>https://www.denotenshop.nl/macadamia-noten-raw.html</t>
  </si>
  <si>
    <t>Notenshop</t>
  </si>
  <si>
    <t>https://www.amazon.nl/Zonnebloemlecithine-poeder-Sunflower-Lecithin-250/dp/B08FJ76RXR/</t>
  </si>
  <si>
    <t>https://www.denotenshop.nl/walnoten-stukjes-gepeld-notenshop.html</t>
  </si>
  <si>
    <t>https://www.denotenshop.nl/kaneel-gemalenceylon.html</t>
  </si>
  <si>
    <t>https://www.denotenshop.nl/dadels-medjoul-bio.html</t>
  </si>
  <si>
    <t>https://www.amazon.nl/lysinepoeder-veganistisch-schadelijke-laboratorium-certificaat/dp/B0D17WTM82</t>
  </si>
  <si>
    <t>amino pure</t>
  </si>
  <si>
    <t>Bulk</t>
  </si>
  <si>
    <t>https://www.bulk.com/nl/</t>
  </si>
  <si>
    <t>Oaflakes</t>
  </si>
  <si>
    <t>Oatflour</t>
  </si>
  <si>
    <t>Flax</t>
  </si>
  <si>
    <t>Hemp</t>
  </si>
  <si>
    <t>Grape seed</t>
  </si>
  <si>
    <t>Walnut</t>
  </si>
  <si>
    <t>Protein powder</t>
  </si>
  <si>
    <t>Cinnamon</t>
  </si>
  <si>
    <t>Dadel</t>
  </si>
  <si>
    <t>20 portions</t>
  </si>
  <si>
    <t>Ingredient</t>
  </si>
  <si>
    <t>1 portion</t>
  </si>
  <si>
    <t>protein</t>
  </si>
  <si>
    <t>fat</t>
  </si>
  <si>
    <t>carbs</t>
  </si>
  <si>
    <t>sugar</t>
  </si>
  <si>
    <t>fiber</t>
  </si>
  <si>
    <t>Producer/Seller</t>
  </si>
  <si>
    <t>Buy link</t>
  </si>
  <si>
    <t>values per 100g ingredient</t>
  </si>
  <si>
    <t>proportion per portion</t>
  </si>
  <si>
    <t>values per portion</t>
  </si>
  <si>
    <t>Warning</t>
  </si>
  <si>
    <t xml:space="preserve">none </t>
  </si>
  <si>
    <t>fiber, cyanide</t>
  </si>
  <si>
    <t>fiber, bacteria</t>
  </si>
  <si>
    <t>Health</t>
  </si>
  <si>
    <t>Texture</t>
  </si>
  <si>
    <t>Taste</t>
  </si>
  <si>
    <t>yes</t>
  </si>
  <si>
    <t>no</t>
  </si>
  <si>
    <t>hemp protein</t>
  </si>
  <si>
    <t>plant protein</t>
  </si>
  <si>
    <t>My reason for using ingredient</t>
  </si>
  <si>
    <t>Energy</t>
  </si>
  <si>
    <t>Used by Blueprint</t>
  </si>
  <si>
    <t>https://www.extraktmanufaktur.de/astaxanthin</t>
  </si>
  <si>
    <t>Asthaxanthin</t>
  </si>
  <si>
    <t>https://www.extraktmanufaktur.de/ashwagandha</t>
  </si>
  <si>
    <t>Ashwaghanda</t>
  </si>
  <si>
    <t>Fenugreek</t>
  </si>
  <si>
    <t>https://www.extraktmanufaktur.de/bockshornklee-fenugreek</t>
  </si>
  <si>
    <t xml:space="preserve">Gotu Kola </t>
  </si>
  <si>
    <t>https://www.extraktmanufaktur.de/gotu-cola</t>
  </si>
  <si>
    <t>Rose hip</t>
  </si>
  <si>
    <t>https://www.extraktmanufaktur.de/hagebutte-rose-hip</t>
  </si>
  <si>
    <t>https://www.extraktmanufaktur.de/granatapfel</t>
  </si>
  <si>
    <t>Pomegranate</t>
  </si>
  <si>
    <t>Brazil nut</t>
  </si>
  <si>
    <t>selenium!</t>
  </si>
  <si>
    <t>https://www.denotenshop.nl/paranoten-raw.html</t>
  </si>
  <si>
    <t>Pecan nut</t>
  </si>
  <si>
    <t>Almond</t>
  </si>
  <si>
    <t>https://www.denotenshop.nl/pecannoten-raw.html</t>
  </si>
  <si>
    <t>Albert Heijn</t>
  </si>
  <si>
    <t>https://www.ah.nl/producten/product/wi517258/ah-amandelen-ongebrand</t>
  </si>
  <si>
    <t>https://www.ah.nl/producten/product/wi510243/ah-terra-plantaardige-soja-gurt-ongezoet</t>
  </si>
  <si>
    <t>Blueberries</t>
  </si>
  <si>
    <t>https://www.ah.nl/producten/product/wi376521/ah-zakje-met-blauwe-bessen</t>
  </si>
  <si>
    <t>Part</t>
  </si>
  <si>
    <t>Dry</t>
  </si>
  <si>
    <t>Extract</t>
  </si>
  <si>
    <t>Wet</t>
  </si>
  <si>
    <t>Per portion:</t>
  </si>
  <si>
    <t>Shake</t>
  </si>
  <si>
    <t>fiber, (cyanide)</t>
  </si>
  <si>
    <t>(fiber), bacteria</t>
  </si>
  <si>
    <t>fiber, cyanide!</t>
  </si>
  <si>
    <t>Taste Texture</t>
  </si>
  <si>
    <t>?</t>
  </si>
  <si>
    <t>https://www.extraktmanufaktur.de/traubenkern-opc</t>
  </si>
  <si>
    <t>Amino pure</t>
  </si>
  <si>
    <t>Nut</t>
  </si>
  <si>
    <t>Prebiotic (resistent starch)</t>
  </si>
  <si>
    <t>careful dosing!</t>
  </si>
  <si>
    <t>Prebiotic (fructan)</t>
  </si>
  <si>
    <t>Reflux (dubious), blood sugar (dubious)</t>
  </si>
  <si>
    <t>Antioxidant (reasonable)</t>
  </si>
  <si>
    <t>Neural health (reasonable)</t>
  </si>
  <si>
    <t>Antioxidant (established)</t>
  </si>
  <si>
    <t>Calmness (reasonable)</t>
  </si>
  <si>
    <t>Against cold sores (reasonable)</t>
  </si>
  <si>
    <t>Probiotic (make sure it contains bacteria!)</t>
  </si>
  <si>
    <t>Importance</t>
  </si>
  <si>
    <t>Experimental</t>
  </si>
  <si>
    <t>Filler/Texture</t>
  </si>
  <si>
    <t>Specific reason</t>
  </si>
  <si>
    <t>Personal reason</t>
  </si>
  <si>
    <t>Filler/Energy</t>
  </si>
  <si>
    <t>Selenium</t>
  </si>
  <si>
    <t>Filler/Taste</t>
  </si>
  <si>
    <t>Proportional contribution per portion</t>
  </si>
  <si>
    <t>Used in blueprint</t>
  </si>
  <si>
    <t>Health core</t>
  </si>
  <si>
    <t>g protein</t>
  </si>
  <si>
    <t>g fat</t>
  </si>
  <si>
    <t>g carbs</t>
  </si>
  <si>
    <t>g sugar</t>
  </si>
  <si>
    <t>g fiber</t>
  </si>
  <si>
    <t>Nutritional values in gram per portion</t>
  </si>
  <si>
    <t>Nutritional values in gram per 100g ingredient (cost in €/kg)</t>
  </si>
  <si>
    <t>weight (g)</t>
  </si>
  <si>
    <t>portion weight (g)</t>
  </si>
  <si>
    <t>I train and need 150g protein/day</t>
  </si>
  <si>
    <t>Prebiotic (resistent starch), texture!</t>
  </si>
  <si>
    <t>Choice for:</t>
  </si>
  <si>
    <t>Smoothie</t>
  </si>
  <si>
    <t>Note</t>
  </si>
  <si>
    <t>1 scoop</t>
  </si>
  <si>
    <t>1 scoop pp</t>
  </si>
  <si>
    <t>1 handful pp</t>
  </si>
  <si>
    <t>3 Tblspoon pp</t>
  </si>
  <si>
    <t>1 nut pp</t>
  </si>
  <si>
    <t>Cucumber</t>
  </si>
  <si>
    <t>Spinach</t>
  </si>
  <si>
    <t>Soy yogurt</t>
  </si>
  <si>
    <t>Banana</t>
  </si>
  <si>
    <t>Filler/texture</t>
  </si>
  <si>
    <t>potential allergy</t>
  </si>
  <si>
    <t>none</t>
  </si>
  <si>
    <t>3 portion</t>
  </si>
  <si>
    <t>1 fruit p3p</t>
  </si>
  <si>
    <t>half cucumber p3p</t>
  </si>
  <si>
    <t>Breakfast</t>
  </si>
  <si>
    <t>Salad</t>
  </si>
  <si>
    <t>Tahini dressing</t>
  </si>
  <si>
    <t>5 portion</t>
  </si>
  <si>
    <t>3 Tblspoons p5p</t>
  </si>
  <si>
    <t>Filler/taste</t>
  </si>
  <si>
    <t>Broccoli florets</t>
  </si>
  <si>
    <t>Cauliflour florets</t>
  </si>
  <si>
    <t>Blueprint</t>
  </si>
  <si>
    <t>Kokos rasps</t>
  </si>
  <si>
    <t>Medium chain fatty acids</t>
  </si>
  <si>
    <t>https://www.denotenshop.nl/fijne-kokosrasp.html</t>
  </si>
  <si>
    <t>1 scoop p1p</t>
  </si>
  <si>
    <t>1 handful p1p</t>
  </si>
  <si>
    <t>1 nut p1p</t>
  </si>
  <si>
    <t>Cacao nibs</t>
  </si>
  <si>
    <t>https://www.denotenshop.nl/cacao-nibs-raw.html</t>
  </si>
  <si>
    <t>(fiber)</t>
  </si>
  <si>
    <t>I train and eat 150g protein/day</t>
  </si>
  <si>
    <t>Olive oil</t>
  </si>
  <si>
    <t>Tahini</t>
  </si>
  <si>
    <t>https://www.ah.nl/producten/product/wi198150/tahin-sesampasta</t>
  </si>
  <si>
    <t>Lemon juice</t>
  </si>
  <si>
    <t>https://www.ah.nl/producten/product/wi230437/polenghi-citroensap</t>
  </si>
  <si>
    <t>per 100 g</t>
  </si>
  <si>
    <t>Under development</t>
  </si>
  <si>
    <t>Salt</t>
  </si>
  <si>
    <t>Pepper</t>
  </si>
  <si>
    <t>https://www.ah.nl/producten/product/wi3372/ah-keukenzout-met-jodium</t>
  </si>
  <si>
    <t>partially</t>
  </si>
  <si>
    <t>selfmade, see: A45</t>
  </si>
  <si>
    <t>Mango</t>
  </si>
  <si>
    <t>Zuqqinoa</t>
  </si>
  <si>
    <t>Quinoa</t>
  </si>
  <si>
    <t>Zucchini</t>
  </si>
  <si>
    <t>Feta</t>
  </si>
  <si>
    <t>3 portions</t>
  </si>
  <si>
    <t>https://www.denotenshop.nl/quinoa.html</t>
  </si>
  <si>
    <t>Filler/energy</t>
  </si>
  <si>
    <t>https://www.ah.nl/producten/product/wi4164/courgette</t>
  </si>
  <si>
    <t>https://www.ah.nl/producten/product/wi462469/ah-griekse-feta</t>
  </si>
  <si>
    <t xml:space="preserve">Local store in South Tyrol that buys it from Sicily </t>
  </si>
  <si>
    <t>any vegetable</t>
  </si>
  <si>
    <t>Vanillin</t>
  </si>
  <si>
    <t>https://www.amazon.nl/-/en/Saporepuro-VANILLIN-100g-vanillin-desserts/dp/B07V6HSWML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</si>
</sst>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164" formatCode="_ [$€-413]\ * #,##0.00_ ;_ [$€-413]\ * \-#,##0.00_ ;_ [$€-413]\ * &quot;-&quot;??_ ;_ @_ "/>
    <numFmt numFmtId="165" formatCode="0.0%"/>
    <numFmt numFmtId="166" formatCode="_ [$€-2]\ * #,##0.00_ ;_ [$€-2]\ * \-#,##0.00_ ;_ [$€-2]\ * &quot;-&quot;??_ ;_ @_ "/>
    <numFmt numFmtId="167" formatCode="0.0"/>
  </numFmts>
  <fonts count="11"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sz val="11"/>
      <color theme="0" tint="-0.499984740745262"/>
      <name val="Calibri"/>
      <family val="2"/>
      <scheme val="minor"/>
    </font>
    <font>
      <sz val="11"/>
      <color theme="0" tint="-0.499984740745262"/>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theme="0"/>
      <name val="Calibri"/>
      <family val="2"/>
      <scheme val="minor"/>
    </font>
  </fonts>
  <fills count="1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3" tint="0.79998168889431442"/>
        <bgColor indexed="64"/>
      </patternFill>
    </fill>
    <fill>
      <patternFill patternType="solid">
        <fgColor rgb="FF00B0F0"/>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rgb="FF7030A0"/>
        <bgColor indexed="64"/>
      </patternFill>
    </fill>
    <fill>
      <patternFill patternType="solid">
        <fgColor rgb="FFBF48FA"/>
        <bgColor indexed="64"/>
      </patternFill>
    </fill>
    <fill>
      <patternFill patternType="solid">
        <fgColor theme="8" tint="0.39997558519241921"/>
        <bgColor indexed="64"/>
      </patternFill>
    </fill>
    <fill>
      <patternFill patternType="solid">
        <fgColor rgb="FFF39F9B"/>
        <bgColor indexed="64"/>
      </patternFill>
    </fill>
    <fill>
      <patternFill patternType="solid">
        <fgColor theme="1"/>
        <bgColor indexed="64"/>
      </patternFill>
    </fill>
    <fill>
      <patternFill patternType="solid">
        <fgColor rgb="FFC00000"/>
        <bgColor indexed="64"/>
      </patternFill>
    </fill>
    <fill>
      <patternFill patternType="solid">
        <fgColor rgb="FF00B050"/>
        <bgColor indexed="64"/>
      </patternFill>
    </fill>
  </fills>
  <borders count="19">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ck">
        <color indexed="64"/>
      </bottom>
      <diagonal/>
    </border>
    <border>
      <left style="medium">
        <color indexed="64"/>
      </left>
      <right style="medium">
        <color indexed="64"/>
      </right>
      <top/>
      <bottom style="thick">
        <color indexed="64"/>
      </bottom>
      <diagonal/>
    </border>
    <border>
      <left/>
      <right style="medium">
        <color indexed="64"/>
      </right>
      <top/>
      <bottom style="thick">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4" fontId="2" fillId="0" borderId="0" applyFont="0" applyFill="0" applyBorder="0" applyAlignment="0" applyProtection="0"/>
    <xf numFmtId="0" fontId="3" fillId="0" borderId="0" applyNumberFormat="0" applyFill="0" applyBorder="0" applyAlignment="0" applyProtection="0"/>
    <xf numFmtId="9" fontId="2" fillId="0" borderId="0" applyFont="0" applyFill="0" applyBorder="0" applyAlignment="0" applyProtection="0"/>
  </cellStyleXfs>
  <cellXfs count="190">
    <xf numFmtId="0" fontId="0" fillId="0" borderId="0" xfId="0"/>
    <xf numFmtId="0" fontId="1" fillId="2" borderId="0" xfId="0" applyFont="1" applyFill="1"/>
    <xf numFmtId="0" fontId="0" fillId="2" borderId="0" xfId="0" applyFont="1" applyFill="1"/>
    <xf numFmtId="0" fontId="1" fillId="0" borderId="0" xfId="0" applyFont="1"/>
    <xf numFmtId="0" fontId="1" fillId="4" borderId="0" xfId="0" applyFont="1" applyFill="1"/>
    <xf numFmtId="164" fontId="1" fillId="2" borderId="0" xfId="0" applyNumberFormat="1" applyFont="1" applyFill="1"/>
    <xf numFmtId="2" fontId="1" fillId="2" borderId="0" xfId="0" applyNumberFormat="1" applyFont="1" applyFill="1"/>
    <xf numFmtId="0" fontId="1" fillId="3" borderId="0" xfId="0" applyFont="1" applyFill="1" applyAlignment="1">
      <alignment wrapText="1"/>
    </xf>
    <xf numFmtId="0" fontId="0" fillId="3" borderId="0" xfId="0" applyFont="1" applyFill="1" applyAlignment="1">
      <alignment wrapText="1"/>
    </xf>
    <xf numFmtId="0" fontId="1" fillId="0" borderId="0" xfId="0" applyFont="1" applyFill="1"/>
    <xf numFmtId="164" fontId="1" fillId="0" borderId="0" xfId="0" applyNumberFormat="1" applyFont="1" applyFill="1"/>
    <xf numFmtId="2" fontId="1" fillId="0" borderId="0" xfId="0" applyNumberFormat="1" applyFont="1" applyFill="1"/>
    <xf numFmtId="0" fontId="1" fillId="0" borderId="0" xfId="0" applyFont="1" applyFill="1" applyAlignment="1">
      <alignment wrapText="1"/>
    </xf>
    <xf numFmtId="0" fontId="0" fillId="0" borderId="1" xfId="0" applyBorder="1"/>
    <xf numFmtId="44" fontId="0" fillId="0" borderId="5" xfId="1" applyFont="1" applyBorder="1"/>
    <xf numFmtId="0" fontId="0" fillId="0" borderId="0" xfId="0" applyBorder="1"/>
    <xf numFmtId="0" fontId="0" fillId="0" borderId="6" xfId="0" applyBorder="1"/>
    <xf numFmtId="44" fontId="0" fillId="0" borderId="7" xfId="1" applyFont="1" applyBorder="1"/>
    <xf numFmtId="0" fontId="0" fillId="0" borderId="8" xfId="0" applyBorder="1"/>
    <xf numFmtId="0" fontId="0" fillId="0" borderId="5" xfId="0" applyBorder="1"/>
    <xf numFmtId="0" fontId="0" fillId="0" borderId="7" xfId="0" applyBorder="1"/>
    <xf numFmtId="0" fontId="0" fillId="0" borderId="2" xfId="0" applyBorder="1"/>
    <xf numFmtId="0" fontId="0" fillId="0" borderId="4" xfId="0" applyBorder="1"/>
    <xf numFmtId="0" fontId="1" fillId="0" borderId="9" xfId="0" applyFont="1" applyBorder="1"/>
    <xf numFmtId="0" fontId="0" fillId="0" borderId="10" xfId="0" applyFont="1" applyFill="1" applyBorder="1"/>
    <xf numFmtId="0" fontId="0" fillId="0" borderId="11" xfId="0" applyFont="1" applyFill="1" applyBorder="1"/>
    <xf numFmtId="0" fontId="4" fillId="0" borderId="5" xfId="2" applyFont="1" applyBorder="1"/>
    <xf numFmtId="0" fontId="3" fillId="0" borderId="6" xfId="2" applyBorder="1"/>
    <xf numFmtId="0" fontId="3" fillId="0" borderId="5" xfId="2" applyBorder="1"/>
    <xf numFmtId="0" fontId="3" fillId="0" borderId="8" xfId="2" applyBorder="1"/>
    <xf numFmtId="0" fontId="0" fillId="0" borderId="10" xfId="0" applyFont="1" applyFill="1" applyBorder="1" applyAlignment="1">
      <alignment wrapText="1"/>
    </xf>
    <xf numFmtId="0" fontId="1" fillId="0" borderId="7" xfId="0" applyFont="1" applyFill="1" applyBorder="1" applyAlignment="1">
      <alignment wrapText="1"/>
    </xf>
    <xf numFmtId="0" fontId="0" fillId="0" borderId="8" xfId="0" applyFont="1" applyFill="1" applyBorder="1" applyAlignment="1">
      <alignment wrapText="1"/>
    </xf>
    <xf numFmtId="0" fontId="0" fillId="0" borderId="7" xfId="0" applyFont="1" applyFill="1" applyBorder="1" applyAlignment="1">
      <alignment wrapText="1"/>
    </xf>
    <xf numFmtId="0" fontId="0" fillId="0" borderId="1" xfId="0" applyFont="1" applyFill="1" applyBorder="1" applyAlignment="1">
      <alignment wrapText="1"/>
    </xf>
    <xf numFmtId="165" fontId="0" fillId="0" borderId="0" xfId="3" applyNumberFormat="1" applyFont="1" applyBorder="1"/>
    <xf numFmtId="165" fontId="0" fillId="0" borderId="7" xfId="3" applyNumberFormat="1" applyFont="1" applyBorder="1"/>
    <xf numFmtId="165" fontId="0" fillId="0" borderId="1" xfId="3" applyNumberFormat="1" applyFont="1" applyBorder="1"/>
    <xf numFmtId="165" fontId="0" fillId="0" borderId="8" xfId="3" applyNumberFormat="1" applyFont="1" applyBorder="1"/>
    <xf numFmtId="165" fontId="0" fillId="0" borderId="5" xfId="3" applyNumberFormat="1" applyFont="1" applyBorder="1"/>
    <xf numFmtId="0" fontId="1" fillId="0" borderId="1" xfId="0" applyFont="1" applyFill="1" applyBorder="1" applyAlignment="1">
      <alignment wrapText="1"/>
    </xf>
    <xf numFmtId="0" fontId="0" fillId="0" borderId="10" xfId="0" applyBorder="1"/>
    <xf numFmtId="0" fontId="0" fillId="5" borderId="10" xfId="0" applyFill="1" applyBorder="1"/>
    <xf numFmtId="0" fontId="0" fillId="0" borderId="11" xfId="0" applyBorder="1"/>
    <xf numFmtId="0" fontId="1" fillId="0" borderId="8" xfId="0" applyFont="1" applyFill="1" applyBorder="1" applyAlignment="1">
      <alignment wrapText="1"/>
    </xf>
    <xf numFmtId="0" fontId="0" fillId="0" borderId="0" xfId="0" applyFill="1" applyBorder="1"/>
    <xf numFmtId="0" fontId="0" fillId="0" borderId="9" xfId="0" applyBorder="1" applyAlignment="1">
      <alignment wrapText="1"/>
    </xf>
    <xf numFmtId="0" fontId="3" fillId="0" borderId="0" xfId="2"/>
    <xf numFmtId="44" fontId="0" fillId="0" borderId="0" xfId="1" applyFont="1" applyBorder="1"/>
    <xf numFmtId="0" fontId="3" fillId="0" borderId="0" xfId="2" applyBorder="1"/>
    <xf numFmtId="0" fontId="1" fillId="0" borderId="2" xfId="0" applyFont="1" applyBorder="1"/>
    <xf numFmtId="0" fontId="1" fillId="0" borderId="0" xfId="0" applyFont="1" applyFill="1" applyBorder="1"/>
    <xf numFmtId="2" fontId="1" fillId="0" borderId="0" xfId="0" applyNumberFormat="1" applyFont="1" applyFill="1" applyBorder="1"/>
    <xf numFmtId="0" fontId="0" fillId="0" borderId="0" xfId="0" applyFont="1" applyFill="1" applyBorder="1"/>
    <xf numFmtId="0" fontId="0" fillId="0" borderId="13" xfId="0" applyFont="1" applyFill="1" applyBorder="1"/>
    <xf numFmtId="0" fontId="0" fillId="0" borderId="12" xfId="0" applyBorder="1"/>
    <xf numFmtId="0" fontId="0" fillId="0" borderId="14" xfId="0" applyBorder="1"/>
    <xf numFmtId="0" fontId="0" fillId="0" borderId="15" xfId="0" applyBorder="1"/>
    <xf numFmtId="0" fontId="3" fillId="0" borderId="14" xfId="2" applyBorder="1"/>
    <xf numFmtId="0" fontId="0" fillId="0" borderId="13" xfId="0" applyBorder="1"/>
    <xf numFmtId="44" fontId="0" fillId="6" borderId="0" xfId="1" applyFont="1" applyFill="1" applyBorder="1"/>
    <xf numFmtId="0" fontId="0" fillId="6" borderId="0" xfId="0" applyFill="1" applyBorder="1"/>
    <xf numFmtId="164" fontId="1" fillId="6" borderId="0" xfId="0" applyNumberFormat="1" applyFont="1" applyFill="1" applyBorder="1"/>
    <xf numFmtId="0" fontId="1" fillId="0" borderId="11" xfId="0" applyFont="1" applyFill="1" applyBorder="1" applyAlignment="1">
      <alignment wrapText="1"/>
    </xf>
    <xf numFmtId="0" fontId="0" fillId="0" borderId="11" xfId="0" applyBorder="1" applyAlignment="1">
      <alignment wrapText="1"/>
    </xf>
    <xf numFmtId="0" fontId="3" fillId="0" borderId="6" xfId="2" applyFill="1" applyBorder="1"/>
    <xf numFmtId="0" fontId="0" fillId="7" borderId="5" xfId="0" applyFont="1" applyFill="1" applyBorder="1"/>
    <xf numFmtId="0" fontId="0" fillId="8" borderId="5" xfId="0" applyFont="1" applyFill="1" applyBorder="1"/>
    <xf numFmtId="166" fontId="0" fillId="0" borderId="5" xfId="1" applyNumberFormat="1" applyFont="1" applyBorder="1"/>
    <xf numFmtId="166" fontId="0" fillId="0" borderId="12" xfId="1" applyNumberFormat="1" applyFont="1" applyBorder="1"/>
    <xf numFmtId="167" fontId="1" fillId="6" borderId="0" xfId="0" applyNumberFormat="1" applyFont="1" applyFill="1" applyBorder="1"/>
    <xf numFmtId="0" fontId="6" fillId="0" borderId="7" xfId="0" applyFont="1" applyFill="1" applyBorder="1" applyAlignment="1">
      <alignment wrapText="1"/>
    </xf>
    <xf numFmtId="0" fontId="6" fillId="0" borderId="1" xfId="0" applyFont="1" applyFill="1" applyBorder="1" applyAlignment="1">
      <alignment wrapText="1"/>
    </xf>
    <xf numFmtId="0" fontId="6" fillId="0" borderId="8" xfId="0" applyFont="1" applyFill="1" applyBorder="1" applyAlignment="1">
      <alignment wrapText="1"/>
    </xf>
    <xf numFmtId="166" fontId="6" fillId="0" borderId="5" xfId="1" applyNumberFormat="1" applyFont="1" applyBorder="1"/>
    <xf numFmtId="0" fontId="6" fillId="0" borderId="0" xfId="0" applyFont="1" applyBorder="1"/>
    <xf numFmtId="0" fontId="6" fillId="0" borderId="6" xfId="0" applyFont="1" applyBorder="1"/>
    <xf numFmtId="0" fontId="6" fillId="0" borderId="0" xfId="0" applyFont="1" applyFill="1" applyBorder="1"/>
    <xf numFmtId="166" fontId="6" fillId="0" borderId="12" xfId="1" applyNumberFormat="1" applyFont="1" applyBorder="1"/>
    <xf numFmtId="0" fontId="6" fillId="0" borderId="15" xfId="0" applyFont="1" applyBorder="1"/>
    <xf numFmtId="0" fontId="6" fillId="0" borderId="14" xfId="0" applyFont="1" applyBorder="1"/>
    <xf numFmtId="165" fontId="6" fillId="0" borderId="5" xfId="3" applyNumberFormat="1" applyFont="1" applyBorder="1"/>
    <xf numFmtId="165" fontId="6" fillId="0" borderId="0" xfId="3" applyNumberFormat="1" applyFont="1" applyBorder="1"/>
    <xf numFmtId="165" fontId="6" fillId="0" borderId="6" xfId="3" applyNumberFormat="1" applyFont="1" applyBorder="1"/>
    <xf numFmtId="165" fontId="6" fillId="0" borderId="12" xfId="3" applyNumberFormat="1" applyFont="1" applyBorder="1"/>
    <xf numFmtId="165" fontId="6" fillId="0" borderId="15" xfId="3" applyNumberFormat="1" applyFont="1" applyBorder="1"/>
    <xf numFmtId="0" fontId="1" fillId="0" borderId="11" xfId="0" applyFont="1" applyBorder="1"/>
    <xf numFmtId="0" fontId="0" fillId="0" borderId="5" xfId="0" applyFont="1" applyFill="1" applyBorder="1"/>
    <xf numFmtId="0" fontId="0" fillId="9" borderId="5" xfId="0" applyFont="1" applyFill="1" applyBorder="1"/>
    <xf numFmtId="0" fontId="0" fillId="8" borderId="13" xfId="0" applyFont="1" applyFill="1" applyBorder="1"/>
    <xf numFmtId="0" fontId="0" fillId="8" borderId="5" xfId="0" applyFill="1" applyBorder="1"/>
    <xf numFmtId="0" fontId="0" fillId="10" borderId="5" xfId="0" applyFont="1" applyFill="1" applyBorder="1"/>
    <xf numFmtId="0" fontId="0" fillId="11" borderId="5" xfId="0" applyFont="1" applyFill="1" applyBorder="1"/>
    <xf numFmtId="0" fontId="0" fillId="11" borderId="13" xfId="0" applyFont="1" applyFill="1" applyBorder="1"/>
    <xf numFmtId="0" fontId="0" fillId="12" borderId="5" xfId="0" applyFont="1" applyFill="1" applyBorder="1"/>
    <xf numFmtId="0" fontId="0" fillId="13" borderId="5" xfId="0" applyFont="1" applyFill="1" applyBorder="1"/>
    <xf numFmtId="0" fontId="0" fillId="14" borderId="5" xfId="0" applyFont="1" applyFill="1" applyBorder="1"/>
    <xf numFmtId="0" fontId="0" fillId="0" borderId="0" xfId="0" applyFont="1" applyFill="1"/>
    <xf numFmtId="164" fontId="0" fillId="0" borderId="0" xfId="0" applyNumberFormat="1" applyFont="1" applyFill="1"/>
    <xf numFmtId="2" fontId="0" fillId="0" borderId="0" xfId="0" applyNumberFormat="1" applyFont="1" applyFill="1"/>
    <xf numFmtId="0" fontId="0" fillId="0" borderId="0" xfId="0" applyFont="1"/>
    <xf numFmtId="0" fontId="0" fillId="0" borderId="3" xfId="0" applyBorder="1"/>
    <xf numFmtId="167" fontId="0" fillId="0" borderId="0" xfId="0" applyNumberFormat="1" applyFont="1"/>
    <xf numFmtId="9" fontId="0" fillId="0" borderId="0" xfId="3" applyFont="1"/>
    <xf numFmtId="0" fontId="1" fillId="0" borderId="1" xfId="0" applyFont="1" applyBorder="1"/>
    <xf numFmtId="0" fontId="0" fillId="0" borderId="1" xfId="0" applyFont="1" applyBorder="1"/>
    <xf numFmtId="0" fontId="0" fillId="0" borderId="15" xfId="0" applyFont="1" applyBorder="1"/>
    <xf numFmtId="167" fontId="0" fillId="0" borderId="15" xfId="0" applyNumberFormat="1" applyFont="1" applyBorder="1"/>
    <xf numFmtId="9" fontId="0" fillId="0" borderId="15" xfId="3" applyFont="1" applyBorder="1"/>
    <xf numFmtId="9" fontId="0" fillId="0" borderId="4" xfId="3" applyFont="1" applyBorder="1"/>
    <xf numFmtId="9" fontId="0" fillId="0" borderId="6" xfId="3" applyFont="1" applyBorder="1"/>
    <xf numFmtId="9" fontId="0" fillId="0" borderId="14" xfId="3" applyFont="1" applyBorder="1"/>
    <xf numFmtId="167" fontId="0" fillId="0" borderId="2" xfId="0" applyNumberFormat="1" applyFont="1" applyBorder="1"/>
    <xf numFmtId="167" fontId="0" fillId="0" borderId="3" xfId="0" applyNumberFormat="1" applyFont="1" applyBorder="1"/>
    <xf numFmtId="167" fontId="0" fillId="0" borderId="4" xfId="0" applyNumberFormat="1" applyFont="1" applyBorder="1"/>
    <xf numFmtId="167" fontId="0" fillId="0" borderId="5" xfId="0" applyNumberFormat="1" applyFont="1" applyBorder="1"/>
    <xf numFmtId="167" fontId="0" fillId="0" borderId="0" xfId="0" applyNumberFormat="1" applyFont="1" applyBorder="1"/>
    <xf numFmtId="167" fontId="0" fillId="0" borderId="6" xfId="0" applyNumberFormat="1" applyFont="1" applyBorder="1"/>
    <xf numFmtId="167" fontId="0" fillId="0" borderId="12" xfId="0" applyNumberFormat="1" applyFont="1" applyBorder="1"/>
    <xf numFmtId="167" fontId="0" fillId="0" borderId="14" xfId="0" applyNumberFormat="1" applyFont="1" applyBorder="1"/>
    <xf numFmtId="0" fontId="0" fillId="0" borderId="9" xfId="0" applyFont="1" applyBorder="1"/>
    <xf numFmtId="0" fontId="0" fillId="0" borderId="10" xfId="0" applyFont="1" applyBorder="1"/>
    <xf numFmtId="0" fontId="0" fillId="0" borderId="13" xfId="0" applyFont="1" applyBorder="1"/>
    <xf numFmtId="0" fontId="0" fillId="10" borderId="9" xfId="0" applyFont="1" applyFill="1" applyBorder="1"/>
    <xf numFmtId="0" fontId="0" fillId="10" borderId="10" xfId="0" applyFont="1" applyFill="1" applyBorder="1"/>
    <xf numFmtId="0" fontId="0" fillId="8" borderId="10" xfId="0" applyFont="1" applyFill="1" applyBorder="1"/>
    <xf numFmtId="0" fontId="0" fillId="10" borderId="13" xfId="0" applyFont="1" applyFill="1" applyBorder="1"/>
    <xf numFmtId="0" fontId="0" fillId="11" borderId="9" xfId="0" applyFont="1" applyFill="1" applyBorder="1"/>
    <xf numFmtId="0" fontId="0" fillId="11" borderId="10" xfId="0" applyFont="1" applyFill="1" applyBorder="1"/>
    <xf numFmtId="0" fontId="0" fillId="12" borderId="10" xfId="0" applyFont="1" applyFill="1" applyBorder="1"/>
    <xf numFmtId="0" fontId="0" fillId="12" borderId="13" xfId="0" applyFont="1" applyFill="1" applyBorder="1"/>
    <xf numFmtId="0" fontId="1" fillId="0" borderId="1" xfId="0" applyFont="1" applyBorder="1" applyAlignment="1">
      <alignment wrapText="1"/>
    </xf>
    <xf numFmtId="0" fontId="0" fillId="0" borderId="10" xfId="0" applyFill="1" applyBorder="1"/>
    <xf numFmtId="0" fontId="0" fillId="0" borderId="13" xfId="0" applyFill="1" applyBorder="1"/>
    <xf numFmtId="0" fontId="7" fillId="15" borderId="9" xfId="0" applyFont="1" applyFill="1" applyBorder="1"/>
    <xf numFmtId="0" fontId="7" fillId="15" borderId="0" xfId="0" applyFont="1" applyFill="1"/>
    <xf numFmtId="0" fontId="1" fillId="0" borderId="16" xfId="0" applyFont="1" applyBorder="1"/>
    <xf numFmtId="0" fontId="1" fillId="0" borderId="17" xfId="0" applyFont="1" applyBorder="1"/>
    <xf numFmtId="0" fontId="1" fillId="0" borderId="18" xfId="0" applyFont="1" applyBorder="1" applyAlignment="1">
      <alignment wrapText="1"/>
    </xf>
    <xf numFmtId="0" fontId="1" fillId="0" borderId="16" xfId="0" applyFont="1" applyBorder="1" applyAlignment="1">
      <alignment wrapText="1"/>
    </xf>
    <xf numFmtId="0" fontId="1" fillId="0" borderId="18" xfId="0" applyFont="1" applyBorder="1"/>
    <xf numFmtId="0" fontId="3" fillId="0" borderId="15" xfId="2" applyBorder="1"/>
    <xf numFmtId="9" fontId="0" fillId="0" borderId="0" xfId="3" applyFont="1" applyBorder="1"/>
    <xf numFmtId="9" fontId="0" fillId="0" borderId="2" xfId="3" applyFont="1" applyBorder="1"/>
    <xf numFmtId="9" fontId="0" fillId="0" borderId="3" xfId="3" applyFont="1" applyBorder="1"/>
    <xf numFmtId="9" fontId="0" fillId="0" borderId="5" xfId="3" applyFont="1" applyBorder="1"/>
    <xf numFmtId="9" fontId="0" fillId="0" borderId="12" xfId="3" applyFont="1" applyBorder="1"/>
    <xf numFmtId="0" fontId="8" fillId="0" borderId="0" xfId="0" applyFont="1"/>
    <xf numFmtId="0" fontId="8" fillId="0" borderId="15" xfId="0" applyFont="1" applyBorder="1"/>
    <xf numFmtId="0" fontId="9" fillId="0" borderId="16" xfId="0" applyFont="1" applyBorder="1"/>
    <xf numFmtId="0" fontId="9" fillId="15" borderId="0" xfId="0" applyFont="1" applyFill="1"/>
    <xf numFmtId="0" fontId="0" fillId="0" borderId="0" xfId="0" applyFont="1" applyBorder="1"/>
    <xf numFmtId="0" fontId="0" fillId="8" borderId="9" xfId="0" applyFont="1" applyFill="1" applyBorder="1"/>
    <xf numFmtId="0" fontId="0" fillId="16" borderId="10" xfId="0" applyFont="1" applyFill="1" applyBorder="1"/>
    <xf numFmtId="166" fontId="6" fillId="0" borderId="0" xfId="0" applyNumberFormat="1" applyFont="1"/>
    <xf numFmtId="0" fontId="6" fillId="0" borderId="0" xfId="0" applyFont="1"/>
    <xf numFmtId="166" fontId="6" fillId="0" borderId="15" xfId="0" applyNumberFormat="1" applyFont="1" applyBorder="1"/>
    <xf numFmtId="166" fontId="6" fillId="0" borderId="0" xfId="1" applyNumberFormat="1" applyFont="1"/>
    <xf numFmtId="166" fontId="6" fillId="0" borderId="0" xfId="1" applyNumberFormat="1" applyFont="1" applyBorder="1"/>
    <xf numFmtId="166" fontId="6" fillId="0" borderId="15" xfId="1" applyNumberFormat="1" applyFont="1" applyBorder="1"/>
    <xf numFmtId="167" fontId="6" fillId="0" borderId="15" xfId="0" applyNumberFormat="1" applyFont="1" applyBorder="1"/>
    <xf numFmtId="0" fontId="9" fillId="0" borderId="0" xfId="0" applyFont="1" applyFill="1" applyBorder="1"/>
    <xf numFmtId="0" fontId="0" fillId="12" borderId="9" xfId="0" applyFont="1" applyFill="1" applyBorder="1"/>
    <xf numFmtId="44" fontId="10" fillId="15" borderId="0" xfId="1" applyFont="1" applyFill="1" applyBorder="1"/>
    <xf numFmtId="0" fontId="10" fillId="15" borderId="0" xfId="0" applyFont="1" applyFill="1" applyBorder="1"/>
    <xf numFmtId="164" fontId="7" fillId="15" borderId="0" xfId="0" applyNumberFormat="1" applyFont="1" applyFill="1" applyBorder="1"/>
    <xf numFmtId="167" fontId="7" fillId="15" borderId="0" xfId="0" applyNumberFormat="1" applyFont="1" applyFill="1" applyBorder="1"/>
    <xf numFmtId="0" fontId="4" fillId="0" borderId="10" xfId="0" applyFont="1" applyFill="1" applyBorder="1"/>
    <xf numFmtId="0" fontId="0" fillId="17" borderId="10" xfId="0" applyFont="1" applyFill="1" applyBorder="1"/>
    <xf numFmtId="167" fontId="8" fillId="0" borderId="0" xfId="0" applyNumberFormat="1" applyFont="1"/>
    <xf numFmtId="167" fontId="8" fillId="0" borderId="15" xfId="0" applyNumberFormat="1" applyFont="1" applyBorder="1"/>
    <xf numFmtId="0" fontId="5" fillId="0" borderId="2" xfId="0" quotePrefix="1" applyFont="1" applyBorder="1" applyAlignment="1">
      <alignment horizontal="center"/>
    </xf>
    <xf numFmtId="0" fontId="5" fillId="0" borderId="3" xfId="0" quotePrefix="1" applyFont="1" applyBorder="1" applyAlignment="1">
      <alignment horizontal="center"/>
    </xf>
    <xf numFmtId="0" fontId="5" fillId="0" borderId="4" xfId="0" quotePrefix="1"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9" xfId="0" applyBorder="1" applyAlignment="1">
      <alignment horizontal="center" wrapText="1"/>
    </xf>
    <xf numFmtId="0" fontId="0" fillId="0" borderId="11" xfId="0" applyBorder="1" applyAlignment="1">
      <alignment horizontal="center" wrapText="1"/>
    </xf>
    <xf numFmtId="0" fontId="1" fillId="0" borderId="2" xfId="0" quotePrefix="1" applyFont="1" applyBorder="1" applyAlignment="1">
      <alignment horizontal="center"/>
    </xf>
    <xf numFmtId="0" fontId="1" fillId="0" borderId="3" xfId="0" quotePrefix="1" applyFont="1" applyBorder="1" applyAlignment="1">
      <alignment horizontal="center"/>
    </xf>
    <xf numFmtId="0" fontId="1" fillId="0" borderId="4" xfId="0" quotePrefix="1" applyFont="1" applyBorder="1" applyAlignment="1">
      <alignment horizontal="center"/>
    </xf>
    <xf numFmtId="0" fontId="0" fillId="0" borderId="3" xfId="0" applyBorder="1" applyAlignment="1">
      <alignment horizontal="center"/>
    </xf>
    <xf numFmtId="0" fontId="1" fillId="0" borderId="9" xfId="0" applyFont="1" applyFill="1" applyBorder="1" applyAlignment="1">
      <alignment horizontal="center" wrapText="1"/>
    </xf>
    <xf numFmtId="0" fontId="1" fillId="0" borderId="11" xfId="0" applyFont="1" applyFill="1" applyBorder="1" applyAlignment="1">
      <alignment horizontal="center" wrapText="1"/>
    </xf>
  </cellXfs>
  <cellStyles count="4">
    <cellStyle name="Currency" xfId="1" builtinId="4"/>
    <cellStyle name="Hyperlink" xfId="2" builtinId="8"/>
    <cellStyle name="Normal" xfId="0" builtinId="0"/>
    <cellStyle name="Percent" xfId="3" builtinId="5"/>
  </cellStyles>
  <dxfs count="1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39F9B"/>
      <color rgb="FFBF48FA"/>
      <color rgb="FFFDB9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'v6'!$Z$2</c:f>
              <c:strCache>
                <c:ptCount val="1"/>
                <c:pt idx="0">
                  <c:v>€</c:v>
                </c:pt>
              </c:strCache>
            </c:strRef>
          </c:tx>
          <c:spPr>
            <a:solidFill>
              <a:srgbClr val="FF0000"/>
            </a:solidFill>
            <a:ln>
              <a:noFill/>
            </a:ln>
            <a:effectLst/>
          </c:spPr>
          <c:invertIfNegative val="0"/>
          <c:cat>
            <c:strRef>
              <c:f>'v6'!$A$3:$A$26</c:f>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f>'v6'!$Z$3:$Z$26</c:f>
              <c:numCache>
                <c:formatCode>0.0%</c:formatCode>
                <c:ptCount val="24"/>
                <c:pt idx="0">
                  <c:v>0.14397591675574262</c:v>
                </c:pt>
                <c:pt idx="1">
                  <c:v>0.17015335616587765</c:v>
                </c:pt>
                <c:pt idx="2">
                  <c:v>0.10907266420889591</c:v>
                </c:pt>
                <c:pt idx="3">
                  <c:v>5.9989965314892757E-2</c:v>
                </c:pt>
                <c:pt idx="4">
                  <c:v>4.1447612399380447E-2</c:v>
                </c:pt>
                <c:pt idx="5">
                  <c:v>3.5993979188935654E-2</c:v>
                </c:pt>
                <c:pt idx="6">
                  <c:v>4.9082698894003164E-2</c:v>
                </c:pt>
                <c:pt idx="7">
                  <c:v>3.2558190266355432E-2</c:v>
                </c:pt>
                <c:pt idx="8">
                  <c:v>3.926615911520253E-2</c:v>
                </c:pt>
                <c:pt idx="9">
                  <c:v>2.7922602037477356E-2</c:v>
                </c:pt>
                <c:pt idx="10">
                  <c:v>4.3629065683558371E-2</c:v>
                </c:pt>
                <c:pt idx="11">
                  <c:v>2.7649920376955114E-2</c:v>
                </c:pt>
                <c:pt idx="12">
                  <c:v>1.1997993062978551E-2</c:v>
                </c:pt>
                <c:pt idx="13">
                  <c:v>2.7159093388015084E-2</c:v>
                </c:pt>
                <c:pt idx="14">
                  <c:v>2.7050020723806186E-2</c:v>
                </c:pt>
                <c:pt idx="15">
                  <c:v>2.6068366745926122E-2</c:v>
                </c:pt>
                <c:pt idx="16">
                  <c:v>2.2905259483868141E-2</c:v>
                </c:pt>
                <c:pt idx="17">
                  <c:v>2.2512597892716119E-2</c:v>
                </c:pt>
                <c:pt idx="18">
                  <c:v>2.9318732139351215E-2</c:v>
                </c:pt>
                <c:pt idx="19">
                  <c:v>1.06891210924718E-2</c:v>
                </c:pt>
                <c:pt idx="20">
                  <c:v>9.2711764577561532E-3</c:v>
                </c:pt>
                <c:pt idx="21">
                  <c:v>1.2652429048231927E-2</c:v>
                </c:pt>
                <c:pt idx="22">
                  <c:v>1.0907266420889593E-2</c:v>
                </c:pt>
                <c:pt idx="23">
                  <c:v>8.7258131367116739E-3</c:v>
                </c:pt>
              </c:numCache>
            </c:numRef>
          </c:val>
          <c:extLst>
            <c:ext xmlns:c16="http://schemas.microsoft.com/office/drawing/2014/chart" uri="{C3380CC4-5D6E-409C-BE32-E72D297353CC}">
              <c16:uniqueId val="{00000000-2B06-4B39-B661-1BDF77BB9F93}"/>
            </c:ext>
          </c:extLst>
        </c:ser>
        <c:ser>
          <c:idx val="1"/>
          <c:order val="1"/>
          <c:tx>
            <c:strRef>
              <c:f>'v6'!$AA$2</c:f>
              <c:strCache>
                <c:ptCount val="1"/>
                <c:pt idx="0">
                  <c:v>kcal</c:v>
                </c:pt>
              </c:strCache>
            </c:strRef>
          </c:tx>
          <c:spPr>
            <a:solidFill>
              <a:srgbClr val="92D050"/>
            </a:solidFill>
            <a:ln>
              <a:noFill/>
            </a:ln>
            <a:effectLst/>
          </c:spPr>
          <c:invertIfNegative val="0"/>
          <c:cat>
            <c:strRef>
              <c:f>'v6'!$A$3:$A$26</c:f>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f>'v6'!$AA$3:$AA$26</c:f>
              <c:numCache>
                <c:formatCode>0.0%</c:formatCode>
                <c:ptCount val="24"/>
                <c:pt idx="0">
                  <c:v>8.2581666061855713E-2</c:v>
                </c:pt>
                <c:pt idx="1">
                  <c:v>0.17980384909866645</c:v>
                </c:pt>
                <c:pt idx="2">
                  <c:v>3.9651400140503203E-2</c:v>
                </c:pt>
                <c:pt idx="3">
                  <c:v>0.12467315236485142</c:v>
                </c:pt>
                <c:pt idx="4">
                  <c:v>5.3376884804523544E-2</c:v>
                </c:pt>
                <c:pt idx="5">
                  <c:v>6.7712391009167011E-2</c:v>
                </c:pt>
                <c:pt idx="6">
                  <c:v>4.9182986712739546E-2</c:v>
                </c:pt>
                <c:pt idx="7">
                  <c:v>0</c:v>
                </c:pt>
                <c:pt idx="8">
                  <c:v>0.15326791208156046</c:v>
                </c:pt>
                <c:pt idx="9">
                  <c:v>6.7407380238855452E-2</c:v>
                </c:pt>
                <c:pt idx="10">
                  <c:v>4.5827868239312355E-2</c:v>
                </c:pt>
                <c:pt idx="11">
                  <c:v>0</c:v>
                </c:pt>
                <c:pt idx="12">
                  <c:v>1.3344221201130886E-3</c:v>
                </c:pt>
                <c:pt idx="13">
                  <c:v>0</c:v>
                </c:pt>
                <c:pt idx="14">
                  <c:v>1.2978208276757009E-2</c:v>
                </c:pt>
                <c:pt idx="15">
                  <c:v>0</c:v>
                </c:pt>
                <c:pt idx="16">
                  <c:v>1.5841496883056808E-2</c:v>
                </c:pt>
                <c:pt idx="17">
                  <c:v>0</c:v>
                </c:pt>
                <c:pt idx="18">
                  <c:v>1.0980387731216271E-2</c:v>
                </c:pt>
                <c:pt idx="19">
                  <c:v>2.7832232790930132E-2</c:v>
                </c:pt>
                <c:pt idx="20">
                  <c:v>1.3191715815975105E-2</c:v>
                </c:pt>
                <c:pt idx="21">
                  <c:v>6.0239627136533715E-3</c:v>
                </c:pt>
                <c:pt idx="22">
                  <c:v>4.1176453992061018E-3</c:v>
                </c:pt>
                <c:pt idx="23">
                  <c:v>4.0718937836593673E-2</c:v>
                </c:pt>
              </c:numCache>
            </c:numRef>
          </c:val>
          <c:extLst>
            <c:ext xmlns:c16="http://schemas.microsoft.com/office/drawing/2014/chart" uri="{C3380CC4-5D6E-409C-BE32-E72D297353CC}">
              <c16:uniqueId val="{00000001-2B06-4B39-B661-1BDF77BB9F93}"/>
            </c:ext>
          </c:extLst>
        </c:ser>
        <c:ser>
          <c:idx val="2"/>
          <c:order val="2"/>
          <c:tx>
            <c:strRef>
              <c:f>'v6'!$AB$2</c:f>
              <c:strCache>
                <c:ptCount val="1"/>
                <c:pt idx="0">
                  <c:v>protein</c:v>
                </c:pt>
              </c:strCache>
            </c:strRef>
          </c:tx>
          <c:spPr>
            <a:solidFill>
              <a:srgbClr val="00B0F0"/>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3-2B06-4B39-B661-1BDF77BB9F93}"/>
              </c:ext>
            </c:extLst>
          </c:dPt>
          <c:cat>
            <c:strRef>
              <c:f>'v6'!$A$3:$A$26</c:f>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f>'v6'!$AB$3:$AB$26</c:f>
              <c:numCache>
                <c:formatCode>0.0%</c:formatCode>
                <c:ptCount val="24"/>
                <c:pt idx="0">
                  <c:v>0.44313146233382572</c:v>
                </c:pt>
                <c:pt idx="1">
                  <c:v>3.9729027657515403E-2</c:v>
                </c:pt>
                <c:pt idx="2">
                  <c:v>1.1884751863359308E-2</c:v>
                </c:pt>
                <c:pt idx="3">
                  <c:v>6.7488412366933231E-2</c:v>
                </c:pt>
                <c:pt idx="4">
                  <c:v>1.5619959591843665E-2</c:v>
                </c:pt>
                <c:pt idx="5">
                  <c:v>8.0476748331890183E-2</c:v>
                </c:pt>
                <c:pt idx="6">
                  <c:v>0.11460296439667905</c:v>
                </c:pt>
                <c:pt idx="7">
                  <c:v>0</c:v>
                </c:pt>
                <c:pt idx="8">
                  <c:v>3.5043039779962308E-2</c:v>
                </c:pt>
                <c:pt idx="9">
                  <c:v>5.6028115927265316E-2</c:v>
                </c:pt>
                <c:pt idx="10">
                  <c:v>1.9864513828757702E-2</c:v>
                </c:pt>
                <c:pt idx="11">
                  <c:v>0</c:v>
                </c:pt>
                <c:pt idx="12">
                  <c:v>0</c:v>
                </c:pt>
                <c:pt idx="13">
                  <c:v>0</c:v>
                </c:pt>
                <c:pt idx="14">
                  <c:v>0</c:v>
                </c:pt>
                <c:pt idx="15">
                  <c:v>0</c:v>
                </c:pt>
                <c:pt idx="16">
                  <c:v>2.2920592879335814E-3</c:v>
                </c:pt>
                <c:pt idx="17">
                  <c:v>0</c:v>
                </c:pt>
                <c:pt idx="18">
                  <c:v>5.0934650842968471E-2</c:v>
                </c:pt>
                <c:pt idx="19">
                  <c:v>2.3769503726718617E-2</c:v>
                </c:pt>
                <c:pt idx="20">
                  <c:v>6.3668313553710588E-3</c:v>
                </c:pt>
                <c:pt idx="21">
                  <c:v>1.6978216947656159E-3</c:v>
                </c:pt>
                <c:pt idx="22">
                  <c:v>0</c:v>
                </c:pt>
                <c:pt idx="23">
                  <c:v>3.1070137014210769E-2</c:v>
                </c:pt>
              </c:numCache>
            </c:numRef>
          </c:val>
          <c:extLst>
            <c:ext xmlns:c16="http://schemas.microsoft.com/office/drawing/2014/chart" uri="{C3380CC4-5D6E-409C-BE32-E72D297353CC}">
              <c16:uniqueId val="{00000004-2B06-4B39-B661-1BDF77BB9F93}"/>
            </c:ext>
          </c:extLst>
        </c:ser>
        <c:dLbls>
          <c:showLegendKey val="0"/>
          <c:showVal val="0"/>
          <c:showCatName val="0"/>
          <c:showSerName val="0"/>
          <c:showPercent val="0"/>
          <c:showBubbleSize val="0"/>
        </c:dLbls>
        <c:gapWidth val="219"/>
        <c:overlap val="-27"/>
        <c:axId val="1035746703"/>
        <c:axId val="1035747183"/>
        <c:extLst>
          <c:ext xmlns:c15="http://schemas.microsoft.com/office/drawing/2012/chart" uri="{02D57815-91ED-43cb-92C2-25804820EDAC}">
            <c15:filteredBarSeries>
              <c15:ser>
                <c:idx val="3"/>
                <c:order val="3"/>
                <c:tx>
                  <c:strRef>
                    <c:extLst>
                      <c:ext uri="{02D57815-91ED-43cb-92C2-25804820EDAC}">
                        <c15:formulaRef>
                          <c15:sqref>'v6'!$AC$2</c15:sqref>
                        </c15:formulaRef>
                      </c:ext>
                    </c:extLst>
                    <c:strCache>
                      <c:ptCount val="1"/>
                      <c:pt idx="0">
                        <c:v>fat</c:v>
                      </c:pt>
                    </c:strCache>
                  </c:strRef>
                </c:tx>
                <c:spPr>
                  <a:solidFill>
                    <a:schemeClr val="accent4"/>
                  </a:solidFill>
                  <a:ln>
                    <a:noFill/>
                  </a:ln>
                  <a:effectLst/>
                </c:spPr>
                <c:invertIfNegative val="0"/>
                <c:cat>
                  <c:strRef>
                    <c:extLst>
                      <c:ext uri="{02D57815-91ED-43cb-92C2-25804820EDAC}">
                        <c15:formulaRef>
                          <c15:sqref>'v6'!$A$3:$A$26</c15:sqref>
                        </c15:formulaRef>
                      </c:ext>
                    </c:extLst>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extLst>
                      <c:ext uri="{02D57815-91ED-43cb-92C2-25804820EDAC}">
                        <c15:formulaRef>
                          <c15:sqref>'v6'!$AC$3:$AC$26</c15:sqref>
                        </c15:formulaRef>
                      </c:ext>
                    </c:extLst>
                    <c:numCache>
                      <c:formatCode>0.0%</c:formatCode>
                      <c:ptCount val="24"/>
                      <c:pt idx="0">
                        <c:v>1.5381617941119168E-3</c:v>
                      </c:pt>
                      <c:pt idx="1">
                        <c:v>0.23410822506383372</c:v>
                      </c:pt>
                      <c:pt idx="2">
                        <c:v>0</c:v>
                      </c:pt>
                      <c:pt idx="3">
                        <c:v>0.17458136363170254</c:v>
                      </c:pt>
                      <c:pt idx="4">
                        <c:v>7.1780883725222788E-2</c:v>
                      </c:pt>
                      <c:pt idx="5">
                        <c:v>7.5062295552661543E-2</c:v>
                      </c:pt>
                      <c:pt idx="6">
                        <c:v>3.8454044852797922E-2</c:v>
                      </c:pt>
                      <c:pt idx="7">
                        <c:v>0</c:v>
                      </c:pt>
                      <c:pt idx="8">
                        <c:v>0.19851516114808401</c:v>
                      </c:pt>
                      <c:pt idx="9">
                        <c:v>6.2962089438981128E-2</c:v>
                      </c:pt>
                      <c:pt idx="10">
                        <c:v>5.5886545186066311E-2</c:v>
                      </c:pt>
                      <c:pt idx="11">
                        <c:v>0</c:v>
                      </c:pt>
                      <c:pt idx="12">
                        <c:v>0</c:v>
                      </c:pt>
                      <c:pt idx="13">
                        <c:v>0</c:v>
                      </c:pt>
                      <c:pt idx="14">
                        <c:v>1.8663029768557923E-2</c:v>
                      </c:pt>
                      <c:pt idx="15">
                        <c:v>0</c:v>
                      </c:pt>
                      <c:pt idx="16">
                        <c:v>1.5381617941119167E-4</c:v>
                      </c:pt>
                      <c:pt idx="17">
                        <c:v>0</c:v>
                      </c:pt>
                      <c:pt idx="18">
                        <c:v>0</c:v>
                      </c:pt>
                      <c:pt idx="19">
                        <c:v>7.0755442529148163E-3</c:v>
                      </c:pt>
                      <c:pt idx="20">
                        <c:v>1.7176140034249738E-2</c:v>
                      </c:pt>
                      <c:pt idx="21">
                        <c:v>7.6908089705595838E-4</c:v>
                      </c:pt>
                      <c:pt idx="22">
                        <c:v>0</c:v>
                      </c:pt>
                      <c:pt idx="23">
                        <c:v>4.3273618474348588E-2</c:v>
                      </c:pt>
                    </c:numCache>
                  </c:numRef>
                </c:val>
                <c:extLst>
                  <c:ext xmlns:c16="http://schemas.microsoft.com/office/drawing/2014/chart" uri="{C3380CC4-5D6E-409C-BE32-E72D297353CC}">
                    <c16:uniqueId val="{00000005-2B06-4B39-B661-1BDF77BB9F9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'v6'!$AD$2</c15:sqref>
                        </c15:formulaRef>
                      </c:ext>
                    </c:extLst>
                    <c:strCache>
                      <c:ptCount val="1"/>
                      <c:pt idx="0">
                        <c:v>carbs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'v6'!$A$3:$A$26</c15:sqref>
                        </c15:formulaRef>
                      </c:ext>
                    </c:extLst>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extLst xmlns:c15="http://schemas.microsoft.com/office/drawing/2012/chart">
                      <c:ext xmlns:c15="http://schemas.microsoft.com/office/drawing/2012/chart" uri="{02D57815-91ED-43cb-92C2-25804820EDAC}">
                        <c15:formulaRef>
                          <c15:sqref>'v6'!$AD$3:$AD$26</c15:sqref>
                        </c15:formulaRef>
                      </c:ext>
                    </c:extLst>
                    <c:numCache>
                      <c:formatCode>0.0%</c:formatCode>
                      <c:ptCount val="24"/>
                      <c:pt idx="0">
                        <c:v>0</c:v>
                      </c:pt>
                      <c:pt idx="1">
                        <c:v>0.18587608261159225</c:v>
                      </c:pt>
                      <c:pt idx="2">
                        <c:v>6.6622251832111914E-2</c:v>
                      </c:pt>
                      <c:pt idx="3">
                        <c:v>4.1638907395069952E-2</c:v>
                      </c:pt>
                      <c:pt idx="4">
                        <c:v>9.9933377748167868E-3</c:v>
                      </c:pt>
                      <c:pt idx="5">
                        <c:v>3.1978680879413718E-2</c:v>
                      </c:pt>
                      <c:pt idx="6">
                        <c:v>0</c:v>
                      </c:pt>
                      <c:pt idx="7">
                        <c:v>0</c:v>
                      </c:pt>
                      <c:pt idx="8">
                        <c:v>0</c:v>
                      </c:pt>
                      <c:pt idx="9">
                        <c:v>0.10259826782145236</c:v>
                      </c:pt>
                      <c:pt idx="10">
                        <c:v>3.4643570952698197E-2</c:v>
                      </c:pt>
                      <c:pt idx="11">
                        <c:v>0</c:v>
                      </c:pt>
                      <c:pt idx="12">
                        <c:v>1.6655562958027979E-2</c:v>
                      </c:pt>
                      <c:pt idx="13">
                        <c:v>0</c:v>
                      </c:pt>
                      <c:pt idx="14">
                        <c:v>5.3297801465689533E-3</c:v>
                      </c:pt>
                      <c:pt idx="15">
                        <c:v>0</c:v>
                      </c:pt>
                      <c:pt idx="16">
                        <c:v>4.4970019986675547E-2</c:v>
                      </c:pt>
                      <c:pt idx="17">
                        <c:v>0</c:v>
                      </c:pt>
                      <c:pt idx="18">
                        <c:v>0</c:v>
                      </c:pt>
                      <c:pt idx="19">
                        <c:v>0.3644237175216522</c:v>
                      </c:pt>
                      <c:pt idx="20">
                        <c:v>4.9966688874083934E-3</c:v>
                      </c:pt>
                      <c:pt idx="21">
                        <c:v>8.9606928714190529E-2</c:v>
                      </c:pt>
                      <c:pt idx="22">
                        <c:v>0</c:v>
                      </c:pt>
                      <c:pt idx="23">
                        <c:v>6.6622251832111916E-4</c:v>
                      </c:pt>
                    </c:numCache>
                  </c:numRef>
                </c:val>
                <c:extLst xmlns:c15="http://schemas.microsoft.com/office/drawing/2012/chart">
                  <c:ext xmlns:c16="http://schemas.microsoft.com/office/drawing/2014/chart" uri="{C3380CC4-5D6E-409C-BE32-E72D297353CC}">
                    <c16:uniqueId val="{00000006-2B06-4B39-B661-1BDF77BB9F9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'v6'!$AE$2</c15:sqref>
                        </c15:formulaRef>
                      </c:ext>
                    </c:extLst>
                    <c:strCache>
                      <c:ptCount val="1"/>
                      <c:pt idx="0">
                        <c:v>sugar</c:v>
                      </c:pt>
                    </c:strCache>
                  </c:strRef>
                </c:tx>
                <c:spPr>
                  <a:solidFill>
                    <a:srgbClr val="FFC000"/>
                  </a:solidFill>
                  <a:ln>
                    <a:noFill/>
                  </a:ln>
                  <a:effectLst/>
                </c:spPr>
                <c:invertIfNegative val="0"/>
                <c:cat>
                  <c:strRef>
                    <c:extLst xmlns:c15="http://schemas.microsoft.com/office/drawing/2012/chart">
                      <c:ext xmlns:c15="http://schemas.microsoft.com/office/drawing/2012/chart" uri="{02D57815-91ED-43cb-92C2-25804820EDAC}">
                        <c15:formulaRef>
                          <c15:sqref>'v6'!$A$3:$A$26</c15:sqref>
                        </c15:formulaRef>
                      </c:ext>
                    </c:extLst>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extLst xmlns:c15="http://schemas.microsoft.com/office/drawing/2012/chart">
                      <c:ext xmlns:c15="http://schemas.microsoft.com/office/drawing/2012/chart" uri="{02D57815-91ED-43cb-92C2-25804820EDAC}">
                        <c15:formulaRef>
                          <c15:sqref>'v6'!$AE$3:$AE$26</c15:sqref>
                        </c15:formulaRef>
                      </c:ext>
                    </c:extLst>
                    <c:numCache>
                      <c:formatCode>0.0%</c:formatCode>
                      <c:ptCount val="24"/>
                      <c:pt idx="0">
                        <c:v>2.7605244996549348E-2</c:v>
                      </c:pt>
                      <c:pt idx="1">
                        <c:v>5.6590752242926153E-2</c:v>
                      </c:pt>
                      <c:pt idx="2">
                        <c:v>0.46008741660915581</c:v>
                      </c:pt>
                      <c:pt idx="3">
                        <c:v>3.3356337704163797E-2</c:v>
                      </c:pt>
                      <c:pt idx="4">
                        <c:v>1.9783758914193702E-2</c:v>
                      </c:pt>
                      <c:pt idx="5">
                        <c:v>1.0351966873706006E-2</c:v>
                      </c:pt>
                      <c:pt idx="6">
                        <c:v>2.7605244996549348E-2</c:v>
                      </c:pt>
                      <c:pt idx="7">
                        <c:v>0</c:v>
                      </c:pt>
                      <c:pt idx="8">
                        <c:v>0.10144927536231886</c:v>
                      </c:pt>
                      <c:pt idx="9">
                        <c:v>0</c:v>
                      </c:pt>
                      <c:pt idx="10">
                        <c:v>1.3802622498274675E-3</c:v>
                      </c:pt>
                      <c:pt idx="11">
                        <c:v>0</c:v>
                      </c:pt>
                      <c:pt idx="12">
                        <c:v>0</c:v>
                      </c:pt>
                      <c:pt idx="13">
                        <c:v>0</c:v>
                      </c:pt>
                      <c:pt idx="14">
                        <c:v>3.6806993328732467E-3</c:v>
                      </c:pt>
                      <c:pt idx="15">
                        <c:v>0</c:v>
                      </c:pt>
                      <c:pt idx="16">
                        <c:v>0.22774327122153215</c:v>
                      </c:pt>
                      <c:pt idx="17">
                        <c:v>0</c:v>
                      </c:pt>
                      <c:pt idx="18">
                        <c:v>0</c:v>
                      </c:pt>
                      <c:pt idx="19">
                        <c:v>5.9811364159190255E-3</c:v>
                      </c:pt>
                      <c:pt idx="20">
                        <c:v>2.3004370830457792E-3</c:v>
                      </c:pt>
                      <c:pt idx="21">
                        <c:v>2.5304807913503571E-3</c:v>
                      </c:pt>
                      <c:pt idx="22">
                        <c:v>1.2652403956751787E-2</c:v>
                      </c:pt>
                      <c:pt idx="23">
                        <c:v>6.9013112491373369E-3</c:v>
                      </c:pt>
                    </c:numCache>
                  </c:numRef>
                </c:val>
                <c:extLst xmlns:c15="http://schemas.microsoft.com/office/drawing/2012/chart">
                  <c:ext xmlns:c16="http://schemas.microsoft.com/office/drawing/2014/chart" uri="{C3380CC4-5D6E-409C-BE32-E72D297353CC}">
                    <c16:uniqueId val="{00000007-2B06-4B39-B661-1BDF77BB9F93}"/>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'v6'!$AF$2</c15:sqref>
                        </c15:formulaRef>
                      </c:ext>
                    </c:extLst>
                    <c:strCache>
                      <c:ptCount val="1"/>
                      <c:pt idx="0">
                        <c:v>fiber</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'v6'!$A$3:$A$26</c15:sqref>
                        </c15:formulaRef>
                      </c:ext>
                    </c:extLst>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extLst xmlns:c15="http://schemas.microsoft.com/office/drawing/2012/chart">
                      <c:ext xmlns:c15="http://schemas.microsoft.com/office/drawing/2012/chart" uri="{02D57815-91ED-43cb-92C2-25804820EDAC}">
                        <c15:formulaRef>
                          <c15:sqref>'v6'!$AF$3:$AF$26</c15:sqref>
                        </c15:formulaRef>
                      </c:ext>
                    </c:extLst>
                    <c:numCache>
                      <c:formatCode>0.0%</c:formatCode>
                      <c:ptCount val="24"/>
                      <c:pt idx="0">
                        <c:v>0</c:v>
                      </c:pt>
                      <c:pt idx="1">
                        <c:v>8.2651743435213088E-2</c:v>
                      </c:pt>
                      <c:pt idx="2">
                        <c:v>8.2651743435213088E-2</c:v>
                      </c:pt>
                      <c:pt idx="3">
                        <c:v>6.8015497201894107E-2</c:v>
                      </c:pt>
                      <c:pt idx="4">
                        <c:v>1.618596642272923E-2</c:v>
                      </c:pt>
                      <c:pt idx="5">
                        <c:v>2.0662935858803272E-2</c:v>
                      </c:pt>
                      <c:pt idx="6">
                        <c:v>1.5497201894102456E-2</c:v>
                      </c:pt>
                      <c:pt idx="7">
                        <c:v>0</c:v>
                      </c:pt>
                      <c:pt idx="8">
                        <c:v>0.16840292724924666</c:v>
                      </c:pt>
                      <c:pt idx="9">
                        <c:v>0.23693499784761085</c:v>
                      </c:pt>
                      <c:pt idx="10">
                        <c:v>6.3710718897976762E-2</c:v>
                      </c:pt>
                      <c:pt idx="11">
                        <c:v>0</c:v>
                      </c:pt>
                      <c:pt idx="12">
                        <c:v>0</c:v>
                      </c:pt>
                      <c:pt idx="13">
                        <c:v>0</c:v>
                      </c:pt>
                      <c:pt idx="14">
                        <c:v>0</c:v>
                      </c:pt>
                      <c:pt idx="15">
                        <c:v>0</c:v>
                      </c:pt>
                      <c:pt idx="16">
                        <c:v>1.8080068876452866E-2</c:v>
                      </c:pt>
                      <c:pt idx="17">
                        <c:v>0</c:v>
                      </c:pt>
                      <c:pt idx="18">
                        <c:v>0</c:v>
                      </c:pt>
                      <c:pt idx="19">
                        <c:v>3.4438226431338786E-2</c:v>
                      </c:pt>
                      <c:pt idx="20">
                        <c:v>3.7021093413689195E-3</c:v>
                      </c:pt>
                      <c:pt idx="21">
                        <c:v>2.100731812311666E-2</c:v>
                      </c:pt>
                      <c:pt idx="22">
                        <c:v>7.4042186827378398E-2</c:v>
                      </c:pt>
                      <c:pt idx="23">
                        <c:v>9.4016358157554894E-2</c:v>
                      </c:pt>
                    </c:numCache>
                  </c:numRef>
                </c:val>
                <c:extLst xmlns:c15="http://schemas.microsoft.com/office/drawing/2012/chart">
                  <c:ext xmlns:c16="http://schemas.microsoft.com/office/drawing/2014/chart" uri="{C3380CC4-5D6E-409C-BE32-E72D297353CC}">
                    <c16:uniqueId val="{00000008-2B06-4B39-B661-1BDF77BB9F93}"/>
                  </c:ext>
                </c:extLst>
              </c15:ser>
            </c15:filteredBarSeries>
          </c:ext>
        </c:extLst>
      </c:barChart>
      <c:catAx>
        <c:axId val="103574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35747183"/>
        <c:crosses val="autoZero"/>
        <c:auto val="1"/>
        <c:lblAlgn val="ctr"/>
        <c:lblOffset val="100"/>
        <c:noMultiLvlLbl val="0"/>
      </c:catAx>
      <c:valAx>
        <c:axId val="103574718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35746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'v5'!$Z$2</c:f>
              <c:strCache>
                <c:ptCount val="1"/>
                <c:pt idx="0">
                  <c:v>€</c:v>
                </c:pt>
              </c:strCache>
            </c:strRef>
          </c:tx>
          <c:spPr>
            <a:solidFill>
              <a:srgbClr val="FF0000"/>
            </a:solidFill>
            <a:ln>
              <a:noFill/>
            </a:ln>
            <a:effectLst/>
          </c:spPr>
          <c:invertIfNegative val="0"/>
          <c:cat>
            <c:strRef>
              <c:f>'v5'!$A$3:$A$26</c:f>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f>'v5'!$Z$3:$Z$26</c:f>
              <c:numCache>
                <c:formatCode>0.0%</c:formatCode>
                <c:ptCount val="24"/>
                <c:pt idx="0">
                  <c:v>0.14397591675574262</c:v>
                </c:pt>
                <c:pt idx="1">
                  <c:v>0.17015335616587765</c:v>
                </c:pt>
                <c:pt idx="2">
                  <c:v>0.10907266420889591</c:v>
                </c:pt>
                <c:pt idx="3">
                  <c:v>5.9989965314892757E-2</c:v>
                </c:pt>
                <c:pt idx="4">
                  <c:v>4.1447612399380447E-2</c:v>
                </c:pt>
                <c:pt idx="5">
                  <c:v>3.5993979188935654E-2</c:v>
                </c:pt>
                <c:pt idx="6">
                  <c:v>4.9082698894003164E-2</c:v>
                </c:pt>
                <c:pt idx="7">
                  <c:v>3.2558190266355432E-2</c:v>
                </c:pt>
                <c:pt idx="8">
                  <c:v>3.926615911520253E-2</c:v>
                </c:pt>
                <c:pt idx="9">
                  <c:v>2.7922602037477356E-2</c:v>
                </c:pt>
                <c:pt idx="10">
                  <c:v>4.3629065683558371E-2</c:v>
                </c:pt>
                <c:pt idx="11">
                  <c:v>2.7649920376955114E-2</c:v>
                </c:pt>
                <c:pt idx="12">
                  <c:v>1.1997993062978551E-2</c:v>
                </c:pt>
                <c:pt idx="13">
                  <c:v>2.7159093388015084E-2</c:v>
                </c:pt>
                <c:pt idx="14">
                  <c:v>2.7050020723806186E-2</c:v>
                </c:pt>
                <c:pt idx="15">
                  <c:v>2.6068366745926122E-2</c:v>
                </c:pt>
                <c:pt idx="16">
                  <c:v>2.2905259483868141E-2</c:v>
                </c:pt>
                <c:pt idx="17">
                  <c:v>2.2512597892716119E-2</c:v>
                </c:pt>
                <c:pt idx="18">
                  <c:v>2.9318732139351215E-2</c:v>
                </c:pt>
                <c:pt idx="19">
                  <c:v>1.06891210924718E-2</c:v>
                </c:pt>
                <c:pt idx="20">
                  <c:v>9.2711764577561532E-3</c:v>
                </c:pt>
                <c:pt idx="21">
                  <c:v>1.2652429048231927E-2</c:v>
                </c:pt>
                <c:pt idx="22">
                  <c:v>1.0907266420889593E-2</c:v>
                </c:pt>
                <c:pt idx="23">
                  <c:v>8.7258131367116739E-3</c:v>
                </c:pt>
              </c:numCache>
            </c:numRef>
          </c:val>
          <c:extLst>
            <c:ext xmlns:c16="http://schemas.microsoft.com/office/drawing/2014/chart" uri="{C3380CC4-5D6E-409C-BE32-E72D297353CC}">
              <c16:uniqueId val="{00000000-7368-41A4-A0D0-461302C98E70}"/>
            </c:ext>
          </c:extLst>
        </c:ser>
        <c:ser>
          <c:idx val="1"/>
          <c:order val="1"/>
          <c:tx>
            <c:strRef>
              <c:f>'v5'!$AA$2</c:f>
              <c:strCache>
                <c:ptCount val="1"/>
                <c:pt idx="0">
                  <c:v>kcal</c:v>
                </c:pt>
              </c:strCache>
            </c:strRef>
          </c:tx>
          <c:spPr>
            <a:solidFill>
              <a:srgbClr val="92D050"/>
            </a:solidFill>
            <a:ln>
              <a:noFill/>
            </a:ln>
            <a:effectLst/>
          </c:spPr>
          <c:invertIfNegative val="0"/>
          <c:cat>
            <c:strRef>
              <c:f>'v5'!$A$3:$A$26</c:f>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f>'v5'!$AA$3:$AA$26</c:f>
              <c:numCache>
                <c:formatCode>0.0%</c:formatCode>
                <c:ptCount val="24"/>
                <c:pt idx="0">
                  <c:v>8.2581666061855713E-2</c:v>
                </c:pt>
                <c:pt idx="1">
                  <c:v>0.17980384909866645</c:v>
                </c:pt>
                <c:pt idx="2">
                  <c:v>3.9651400140503203E-2</c:v>
                </c:pt>
                <c:pt idx="3">
                  <c:v>0.12467315236485142</c:v>
                </c:pt>
                <c:pt idx="4">
                  <c:v>5.3376884804523544E-2</c:v>
                </c:pt>
                <c:pt idx="5">
                  <c:v>6.7712391009167011E-2</c:v>
                </c:pt>
                <c:pt idx="6">
                  <c:v>4.9182986712739546E-2</c:v>
                </c:pt>
                <c:pt idx="7">
                  <c:v>0</c:v>
                </c:pt>
                <c:pt idx="8">
                  <c:v>0.15326791208156046</c:v>
                </c:pt>
                <c:pt idx="9">
                  <c:v>6.7407380238855452E-2</c:v>
                </c:pt>
                <c:pt idx="10">
                  <c:v>4.5827868239312355E-2</c:v>
                </c:pt>
                <c:pt idx="11">
                  <c:v>0</c:v>
                </c:pt>
                <c:pt idx="12">
                  <c:v>1.3344221201130886E-3</c:v>
                </c:pt>
                <c:pt idx="13">
                  <c:v>0</c:v>
                </c:pt>
                <c:pt idx="14">
                  <c:v>1.2978208276757009E-2</c:v>
                </c:pt>
                <c:pt idx="15">
                  <c:v>0</c:v>
                </c:pt>
                <c:pt idx="16">
                  <c:v>1.5841496883056808E-2</c:v>
                </c:pt>
                <c:pt idx="17">
                  <c:v>0</c:v>
                </c:pt>
                <c:pt idx="18">
                  <c:v>1.0980387731216271E-2</c:v>
                </c:pt>
                <c:pt idx="19">
                  <c:v>2.7832232790930132E-2</c:v>
                </c:pt>
                <c:pt idx="20">
                  <c:v>1.3191715815975105E-2</c:v>
                </c:pt>
                <c:pt idx="21">
                  <c:v>6.0239627136533715E-3</c:v>
                </c:pt>
                <c:pt idx="22">
                  <c:v>4.1176453992061018E-3</c:v>
                </c:pt>
                <c:pt idx="23">
                  <c:v>4.0718937836593673E-2</c:v>
                </c:pt>
              </c:numCache>
            </c:numRef>
          </c:val>
          <c:extLst>
            <c:ext xmlns:c16="http://schemas.microsoft.com/office/drawing/2014/chart" uri="{C3380CC4-5D6E-409C-BE32-E72D297353CC}">
              <c16:uniqueId val="{00000001-7368-41A4-A0D0-461302C98E70}"/>
            </c:ext>
          </c:extLst>
        </c:ser>
        <c:ser>
          <c:idx val="2"/>
          <c:order val="2"/>
          <c:tx>
            <c:strRef>
              <c:f>'v5'!$AB$2</c:f>
              <c:strCache>
                <c:ptCount val="1"/>
                <c:pt idx="0">
                  <c:v>protein</c:v>
                </c:pt>
              </c:strCache>
            </c:strRef>
          </c:tx>
          <c:spPr>
            <a:solidFill>
              <a:srgbClr val="00B0F0"/>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3-7368-41A4-A0D0-461302C98E70}"/>
              </c:ext>
            </c:extLst>
          </c:dPt>
          <c:cat>
            <c:strRef>
              <c:f>'v5'!$A$3:$A$26</c:f>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f>'v5'!$AB$3:$AB$26</c:f>
              <c:numCache>
                <c:formatCode>0.0%</c:formatCode>
                <c:ptCount val="24"/>
                <c:pt idx="0">
                  <c:v>0.44313146233382572</c:v>
                </c:pt>
                <c:pt idx="1">
                  <c:v>3.9729027657515403E-2</c:v>
                </c:pt>
                <c:pt idx="2">
                  <c:v>1.1884751863359308E-2</c:v>
                </c:pt>
                <c:pt idx="3">
                  <c:v>6.7488412366933231E-2</c:v>
                </c:pt>
                <c:pt idx="4">
                  <c:v>1.5619959591843665E-2</c:v>
                </c:pt>
                <c:pt idx="5">
                  <c:v>8.0476748331890183E-2</c:v>
                </c:pt>
                <c:pt idx="6">
                  <c:v>0.11460296439667905</c:v>
                </c:pt>
                <c:pt idx="7">
                  <c:v>0</c:v>
                </c:pt>
                <c:pt idx="8">
                  <c:v>3.5043039779962308E-2</c:v>
                </c:pt>
                <c:pt idx="9">
                  <c:v>5.6028115927265316E-2</c:v>
                </c:pt>
                <c:pt idx="10">
                  <c:v>1.9864513828757702E-2</c:v>
                </c:pt>
                <c:pt idx="11">
                  <c:v>0</c:v>
                </c:pt>
                <c:pt idx="12">
                  <c:v>0</c:v>
                </c:pt>
                <c:pt idx="13">
                  <c:v>0</c:v>
                </c:pt>
                <c:pt idx="14">
                  <c:v>0</c:v>
                </c:pt>
                <c:pt idx="15">
                  <c:v>0</c:v>
                </c:pt>
                <c:pt idx="16">
                  <c:v>2.2920592879335814E-3</c:v>
                </c:pt>
                <c:pt idx="17">
                  <c:v>0</c:v>
                </c:pt>
                <c:pt idx="18">
                  <c:v>5.0934650842968471E-2</c:v>
                </c:pt>
                <c:pt idx="19">
                  <c:v>2.3769503726718617E-2</c:v>
                </c:pt>
                <c:pt idx="20">
                  <c:v>6.3668313553710588E-3</c:v>
                </c:pt>
                <c:pt idx="21">
                  <c:v>1.6978216947656159E-3</c:v>
                </c:pt>
                <c:pt idx="22">
                  <c:v>0</c:v>
                </c:pt>
                <c:pt idx="23">
                  <c:v>3.1070137014210769E-2</c:v>
                </c:pt>
              </c:numCache>
            </c:numRef>
          </c:val>
          <c:extLst>
            <c:ext xmlns:c16="http://schemas.microsoft.com/office/drawing/2014/chart" uri="{C3380CC4-5D6E-409C-BE32-E72D297353CC}">
              <c16:uniqueId val="{00000004-7368-41A4-A0D0-461302C98E70}"/>
            </c:ext>
          </c:extLst>
        </c:ser>
        <c:dLbls>
          <c:showLegendKey val="0"/>
          <c:showVal val="0"/>
          <c:showCatName val="0"/>
          <c:showSerName val="0"/>
          <c:showPercent val="0"/>
          <c:showBubbleSize val="0"/>
        </c:dLbls>
        <c:gapWidth val="219"/>
        <c:overlap val="-27"/>
        <c:axId val="1035746703"/>
        <c:axId val="1035747183"/>
        <c:extLst>
          <c:ext xmlns:c15="http://schemas.microsoft.com/office/drawing/2012/chart" uri="{02D57815-91ED-43cb-92C2-25804820EDAC}">
            <c15:filteredBarSeries>
              <c15:ser>
                <c:idx val="3"/>
                <c:order val="3"/>
                <c:tx>
                  <c:strRef>
                    <c:extLst>
                      <c:ext uri="{02D57815-91ED-43cb-92C2-25804820EDAC}">
                        <c15:formulaRef>
                          <c15:sqref>'v5'!$AC$2</c15:sqref>
                        </c15:formulaRef>
                      </c:ext>
                    </c:extLst>
                    <c:strCache>
                      <c:ptCount val="1"/>
                      <c:pt idx="0">
                        <c:v>fat</c:v>
                      </c:pt>
                    </c:strCache>
                  </c:strRef>
                </c:tx>
                <c:spPr>
                  <a:solidFill>
                    <a:schemeClr val="accent4"/>
                  </a:solidFill>
                  <a:ln>
                    <a:noFill/>
                  </a:ln>
                  <a:effectLst/>
                </c:spPr>
                <c:invertIfNegative val="0"/>
                <c:cat>
                  <c:strRef>
                    <c:extLst>
                      <c:ext uri="{02D57815-91ED-43cb-92C2-25804820EDAC}">
                        <c15:formulaRef>
                          <c15:sqref>'v5'!$A$3:$A$26</c15:sqref>
                        </c15:formulaRef>
                      </c:ext>
                    </c:extLst>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extLst>
                      <c:ext uri="{02D57815-91ED-43cb-92C2-25804820EDAC}">
                        <c15:formulaRef>
                          <c15:sqref>'v5'!$AC$3:$AC$26</c15:sqref>
                        </c15:formulaRef>
                      </c:ext>
                    </c:extLst>
                    <c:numCache>
                      <c:formatCode>0.0%</c:formatCode>
                      <c:ptCount val="24"/>
                      <c:pt idx="0">
                        <c:v>1.5381617941119168E-3</c:v>
                      </c:pt>
                      <c:pt idx="1">
                        <c:v>0.23410822506383372</c:v>
                      </c:pt>
                      <c:pt idx="2">
                        <c:v>0</c:v>
                      </c:pt>
                      <c:pt idx="3">
                        <c:v>0.17458136363170254</c:v>
                      </c:pt>
                      <c:pt idx="4">
                        <c:v>7.1780883725222788E-2</c:v>
                      </c:pt>
                      <c:pt idx="5">
                        <c:v>7.5062295552661543E-2</c:v>
                      </c:pt>
                      <c:pt idx="6">
                        <c:v>3.8454044852797922E-2</c:v>
                      </c:pt>
                      <c:pt idx="7">
                        <c:v>0</c:v>
                      </c:pt>
                      <c:pt idx="8">
                        <c:v>0.19851516114808401</c:v>
                      </c:pt>
                      <c:pt idx="9">
                        <c:v>6.2962089438981128E-2</c:v>
                      </c:pt>
                      <c:pt idx="10">
                        <c:v>5.5886545186066311E-2</c:v>
                      </c:pt>
                      <c:pt idx="11">
                        <c:v>0</c:v>
                      </c:pt>
                      <c:pt idx="12">
                        <c:v>0</c:v>
                      </c:pt>
                      <c:pt idx="13">
                        <c:v>0</c:v>
                      </c:pt>
                      <c:pt idx="14">
                        <c:v>1.8663029768557923E-2</c:v>
                      </c:pt>
                      <c:pt idx="15">
                        <c:v>0</c:v>
                      </c:pt>
                      <c:pt idx="16">
                        <c:v>1.5381617941119167E-4</c:v>
                      </c:pt>
                      <c:pt idx="17">
                        <c:v>0</c:v>
                      </c:pt>
                      <c:pt idx="18">
                        <c:v>0</c:v>
                      </c:pt>
                      <c:pt idx="19">
                        <c:v>7.0755442529148163E-3</c:v>
                      </c:pt>
                      <c:pt idx="20">
                        <c:v>1.7176140034249738E-2</c:v>
                      </c:pt>
                      <c:pt idx="21">
                        <c:v>7.6908089705595838E-4</c:v>
                      </c:pt>
                      <c:pt idx="22">
                        <c:v>0</c:v>
                      </c:pt>
                      <c:pt idx="23">
                        <c:v>4.3273618474348588E-2</c:v>
                      </c:pt>
                    </c:numCache>
                  </c:numRef>
                </c:val>
                <c:extLst>
                  <c:ext xmlns:c16="http://schemas.microsoft.com/office/drawing/2014/chart" uri="{C3380CC4-5D6E-409C-BE32-E72D297353CC}">
                    <c16:uniqueId val="{00000005-7368-41A4-A0D0-461302C98E7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'v5'!$AD$2</c15:sqref>
                        </c15:formulaRef>
                      </c:ext>
                    </c:extLst>
                    <c:strCache>
                      <c:ptCount val="1"/>
                      <c:pt idx="0">
                        <c:v>carbs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'v5'!$A$3:$A$26</c15:sqref>
                        </c15:formulaRef>
                      </c:ext>
                    </c:extLst>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extLst xmlns:c15="http://schemas.microsoft.com/office/drawing/2012/chart">
                      <c:ext xmlns:c15="http://schemas.microsoft.com/office/drawing/2012/chart" uri="{02D57815-91ED-43cb-92C2-25804820EDAC}">
                        <c15:formulaRef>
                          <c15:sqref>'v5'!$AD$3:$AD$26</c15:sqref>
                        </c15:formulaRef>
                      </c:ext>
                    </c:extLst>
                    <c:numCache>
                      <c:formatCode>0.0%</c:formatCode>
                      <c:ptCount val="24"/>
                      <c:pt idx="0">
                        <c:v>0</c:v>
                      </c:pt>
                      <c:pt idx="1">
                        <c:v>0.18587608261159225</c:v>
                      </c:pt>
                      <c:pt idx="2">
                        <c:v>6.6622251832111914E-2</c:v>
                      </c:pt>
                      <c:pt idx="3">
                        <c:v>4.1638907395069952E-2</c:v>
                      </c:pt>
                      <c:pt idx="4">
                        <c:v>9.9933377748167868E-3</c:v>
                      </c:pt>
                      <c:pt idx="5">
                        <c:v>3.1978680879413718E-2</c:v>
                      </c:pt>
                      <c:pt idx="6">
                        <c:v>0</c:v>
                      </c:pt>
                      <c:pt idx="7">
                        <c:v>0</c:v>
                      </c:pt>
                      <c:pt idx="8">
                        <c:v>0</c:v>
                      </c:pt>
                      <c:pt idx="9">
                        <c:v>0.10259826782145236</c:v>
                      </c:pt>
                      <c:pt idx="10">
                        <c:v>3.4643570952698197E-2</c:v>
                      </c:pt>
                      <c:pt idx="11">
                        <c:v>0</c:v>
                      </c:pt>
                      <c:pt idx="12">
                        <c:v>1.6655562958027979E-2</c:v>
                      </c:pt>
                      <c:pt idx="13">
                        <c:v>0</c:v>
                      </c:pt>
                      <c:pt idx="14">
                        <c:v>5.3297801465689533E-3</c:v>
                      </c:pt>
                      <c:pt idx="15">
                        <c:v>0</c:v>
                      </c:pt>
                      <c:pt idx="16">
                        <c:v>4.4970019986675547E-2</c:v>
                      </c:pt>
                      <c:pt idx="17">
                        <c:v>0</c:v>
                      </c:pt>
                      <c:pt idx="18">
                        <c:v>0</c:v>
                      </c:pt>
                      <c:pt idx="19">
                        <c:v>0.3644237175216522</c:v>
                      </c:pt>
                      <c:pt idx="20">
                        <c:v>4.9966688874083934E-3</c:v>
                      </c:pt>
                      <c:pt idx="21">
                        <c:v>8.9606928714190529E-2</c:v>
                      </c:pt>
                      <c:pt idx="22">
                        <c:v>0</c:v>
                      </c:pt>
                      <c:pt idx="23">
                        <c:v>6.6622251832111916E-4</c:v>
                      </c:pt>
                    </c:numCache>
                  </c:numRef>
                </c:val>
                <c:extLst xmlns:c15="http://schemas.microsoft.com/office/drawing/2012/chart">
                  <c:ext xmlns:c16="http://schemas.microsoft.com/office/drawing/2014/chart" uri="{C3380CC4-5D6E-409C-BE32-E72D297353CC}">
                    <c16:uniqueId val="{00000006-7368-41A4-A0D0-461302C98E7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'v5'!$AE$2</c15:sqref>
                        </c15:formulaRef>
                      </c:ext>
                    </c:extLst>
                    <c:strCache>
                      <c:ptCount val="1"/>
                      <c:pt idx="0">
                        <c:v>sugar</c:v>
                      </c:pt>
                    </c:strCache>
                  </c:strRef>
                </c:tx>
                <c:spPr>
                  <a:solidFill>
                    <a:srgbClr val="FFC000"/>
                  </a:solidFill>
                  <a:ln>
                    <a:noFill/>
                  </a:ln>
                  <a:effectLst/>
                </c:spPr>
                <c:invertIfNegative val="0"/>
                <c:cat>
                  <c:strRef>
                    <c:extLst xmlns:c15="http://schemas.microsoft.com/office/drawing/2012/chart">
                      <c:ext xmlns:c15="http://schemas.microsoft.com/office/drawing/2012/chart" uri="{02D57815-91ED-43cb-92C2-25804820EDAC}">
                        <c15:formulaRef>
                          <c15:sqref>'v5'!$A$3:$A$26</c15:sqref>
                        </c15:formulaRef>
                      </c:ext>
                    </c:extLst>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extLst xmlns:c15="http://schemas.microsoft.com/office/drawing/2012/chart">
                      <c:ext xmlns:c15="http://schemas.microsoft.com/office/drawing/2012/chart" uri="{02D57815-91ED-43cb-92C2-25804820EDAC}">
                        <c15:formulaRef>
                          <c15:sqref>'v5'!$AE$3:$AE$26</c15:sqref>
                        </c15:formulaRef>
                      </c:ext>
                    </c:extLst>
                    <c:numCache>
                      <c:formatCode>0.0%</c:formatCode>
                      <c:ptCount val="24"/>
                      <c:pt idx="0">
                        <c:v>2.7605244996549348E-2</c:v>
                      </c:pt>
                      <c:pt idx="1">
                        <c:v>5.6590752242926153E-2</c:v>
                      </c:pt>
                      <c:pt idx="2">
                        <c:v>0.46008741660915581</c:v>
                      </c:pt>
                      <c:pt idx="3">
                        <c:v>3.3356337704163797E-2</c:v>
                      </c:pt>
                      <c:pt idx="4">
                        <c:v>1.9783758914193702E-2</c:v>
                      </c:pt>
                      <c:pt idx="5">
                        <c:v>1.0351966873706006E-2</c:v>
                      </c:pt>
                      <c:pt idx="6">
                        <c:v>2.7605244996549348E-2</c:v>
                      </c:pt>
                      <c:pt idx="7">
                        <c:v>0</c:v>
                      </c:pt>
                      <c:pt idx="8">
                        <c:v>0.10144927536231886</c:v>
                      </c:pt>
                      <c:pt idx="9">
                        <c:v>0</c:v>
                      </c:pt>
                      <c:pt idx="10">
                        <c:v>1.3802622498274675E-3</c:v>
                      </c:pt>
                      <c:pt idx="11">
                        <c:v>0</c:v>
                      </c:pt>
                      <c:pt idx="12">
                        <c:v>0</c:v>
                      </c:pt>
                      <c:pt idx="13">
                        <c:v>0</c:v>
                      </c:pt>
                      <c:pt idx="14">
                        <c:v>3.6806993328732467E-3</c:v>
                      </c:pt>
                      <c:pt idx="15">
                        <c:v>0</c:v>
                      </c:pt>
                      <c:pt idx="16">
                        <c:v>0.22774327122153215</c:v>
                      </c:pt>
                      <c:pt idx="17">
                        <c:v>0</c:v>
                      </c:pt>
                      <c:pt idx="18">
                        <c:v>0</c:v>
                      </c:pt>
                      <c:pt idx="19">
                        <c:v>5.9811364159190255E-3</c:v>
                      </c:pt>
                      <c:pt idx="20">
                        <c:v>2.3004370830457792E-3</c:v>
                      </c:pt>
                      <c:pt idx="21">
                        <c:v>2.5304807913503571E-3</c:v>
                      </c:pt>
                      <c:pt idx="22">
                        <c:v>1.2652403956751787E-2</c:v>
                      </c:pt>
                      <c:pt idx="23">
                        <c:v>6.9013112491373369E-3</c:v>
                      </c:pt>
                    </c:numCache>
                  </c:numRef>
                </c:val>
                <c:extLst xmlns:c15="http://schemas.microsoft.com/office/drawing/2012/chart">
                  <c:ext xmlns:c16="http://schemas.microsoft.com/office/drawing/2014/chart" uri="{C3380CC4-5D6E-409C-BE32-E72D297353CC}">
                    <c16:uniqueId val="{00000007-7368-41A4-A0D0-461302C98E70}"/>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'v5'!$AF$2</c15:sqref>
                        </c15:formulaRef>
                      </c:ext>
                    </c:extLst>
                    <c:strCache>
                      <c:ptCount val="1"/>
                      <c:pt idx="0">
                        <c:v>fiber</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'v5'!$A$3:$A$26</c15:sqref>
                        </c15:formulaRef>
                      </c:ext>
                    </c:extLst>
                    <c:strCache>
                      <c:ptCount val="24"/>
                      <c:pt idx="0">
                        <c:v>Protein powder</c:v>
                      </c:pt>
                      <c:pt idx="1">
                        <c:v>Macadamia</c:v>
                      </c:pt>
                      <c:pt idx="2">
                        <c:v>Blueberries</c:v>
                      </c:pt>
                      <c:pt idx="3">
                        <c:v>Walnut</c:v>
                      </c:pt>
                      <c:pt idx="4">
                        <c:v>Pecan nut</c:v>
                      </c:pt>
                      <c:pt idx="5">
                        <c:v>Hemp</c:v>
                      </c:pt>
                      <c:pt idx="6">
                        <c:v>Soy yogurt</c:v>
                      </c:pt>
                      <c:pt idx="7">
                        <c:v>Pomegranate</c:v>
                      </c:pt>
                      <c:pt idx="8">
                        <c:v>Kokos rasps</c:v>
                      </c:pt>
                      <c:pt idx="9">
                        <c:v>Chia</c:v>
                      </c:pt>
                      <c:pt idx="10">
                        <c:v>Cacao nibs</c:v>
                      </c:pt>
                      <c:pt idx="11">
                        <c:v>Rose hip</c:v>
                      </c:pt>
                      <c:pt idx="12">
                        <c:v>Vanillin</c:v>
                      </c:pt>
                      <c:pt idx="13">
                        <c:v>Gotu Kola </c:v>
                      </c:pt>
                      <c:pt idx="14">
                        <c:v>Lecithin</c:v>
                      </c:pt>
                      <c:pt idx="15">
                        <c:v>Asthaxanthin</c:v>
                      </c:pt>
                      <c:pt idx="16">
                        <c:v>Dadel</c:v>
                      </c:pt>
                      <c:pt idx="17">
                        <c:v>Grape seed</c:v>
                      </c:pt>
                      <c:pt idx="18">
                        <c:v>Lysin</c:v>
                      </c:pt>
                      <c:pt idx="19">
                        <c:v>Oatflour</c:v>
                      </c:pt>
                      <c:pt idx="20">
                        <c:v>Brazil nut</c:v>
                      </c:pt>
                      <c:pt idx="21">
                        <c:v>Cinnamon</c:v>
                      </c:pt>
                      <c:pt idx="22">
                        <c:v>Inulin</c:v>
                      </c:pt>
                      <c:pt idx="23">
                        <c:v>Flax</c:v>
                      </c:pt>
                    </c:strCache>
                  </c:strRef>
                </c:cat>
                <c:val>
                  <c:numRef>
                    <c:extLst xmlns:c15="http://schemas.microsoft.com/office/drawing/2012/chart">
                      <c:ext xmlns:c15="http://schemas.microsoft.com/office/drawing/2012/chart" uri="{02D57815-91ED-43cb-92C2-25804820EDAC}">
                        <c15:formulaRef>
                          <c15:sqref>'v5'!$AF$3:$AF$26</c15:sqref>
                        </c15:formulaRef>
                      </c:ext>
                    </c:extLst>
                    <c:numCache>
                      <c:formatCode>0.0%</c:formatCode>
                      <c:ptCount val="24"/>
                      <c:pt idx="0">
                        <c:v>0</c:v>
                      </c:pt>
                      <c:pt idx="1">
                        <c:v>8.2651743435213088E-2</c:v>
                      </c:pt>
                      <c:pt idx="2">
                        <c:v>8.2651743435213088E-2</c:v>
                      </c:pt>
                      <c:pt idx="3">
                        <c:v>6.8015497201894107E-2</c:v>
                      </c:pt>
                      <c:pt idx="4">
                        <c:v>1.618596642272923E-2</c:v>
                      </c:pt>
                      <c:pt idx="5">
                        <c:v>2.0662935858803272E-2</c:v>
                      </c:pt>
                      <c:pt idx="6">
                        <c:v>1.5497201894102456E-2</c:v>
                      </c:pt>
                      <c:pt idx="7">
                        <c:v>0</c:v>
                      </c:pt>
                      <c:pt idx="8">
                        <c:v>0.16840292724924666</c:v>
                      </c:pt>
                      <c:pt idx="9">
                        <c:v>0.23693499784761085</c:v>
                      </c:pt>
                      <c:pt idx="10">
                        <c:v>6.3710718897976762E-2</c:v>
                      </c:pt>
                      <c:pt idx="11">
                        <c:v>0</c:v>
                      </c:pt>
                      <c:pt idx="12">
                        <c:v>0</c:v>
                      </c:pt>
                      <c:pt idx="13">
                        <c:v>0</c:v>
                      </c:pt>
                      <c:pt idx="14">
                        <c:v>0</c:v>
                      </c:pt>
                      <c:pt idx="15">
                        <c:v>0</c:v>
                      </c:pt>
                      <c:pt idx="16">
                        <c:v>1.8080068876452866E-2</c:v>
                      </c:pt>
                      <c:pt idx="17">
                        <c:v>0</c:v>
                      </c:pt>
                      <c:pt idx="18">
                        <c:v>0</c:v>
                      </c:pt>
                      <c:pt idx="19">
                        <c:v>3.4438226431338786E-2</c:v>
                      </c:pt>
                      <c:pt idx="20">
                        <c:v>3.7021093413689195E-3</c:v>
                      </c:pt>
                      <c:pt idx="21">
                        <c:v>2.100731812311666E-2</c:v>
                      </c:pt>
                      <c:pt idx="22">
                        <c:v>7.4042186827378398E-2</c:v>
                      </c:pt>
                      <c:pt idx="23">
                        <c:v>9.4016358157554894E-2</c:v>
                      </c:pt>
                    </c:numCache>
                  </c:numRef>
                </c:val>
                <c:extLst xmlns:c15="http://schemas.microsoft.com/office/drawing/2012/chart">
                  <c:ext xmlns:c16="http://schemas.microsoft.com/office/drawing/2014/chart" uri="{C3380CC4-5D6E-409C-BE32-E72D297353CC}">
                    <c16:uniqueId val="{00000008-7368-41A4-A0D0-461302C98E70}"/>
                  </c:ext>
                </c:extLst>
              </c15:ser>
            </c15:filteredBarSeries>
          </c:ext>
        </c:extLst>
      </c:barChart>
      <c:catAx>
        <c:axId val="103574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35747183"/>
        <c:crosses val="autoZero"/>
        <c:auto val="1"/>
        <c:lblAlgn val="ctr"/>
        <c:lblOffset val="100"/>
        <c:noMultiLvlLbl val="0"/>
      </c:catAx>
      <c:valAx>
        <c:axId val="103574718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35746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'v4'!$Z$2</c:f>
              <c:strCache>
                <c:ptCount val="1"/>
                <c:pt idx="0">
                  <c:v>€</c:v>
                </c:pt>
              </c:strCache>
            </c:strRef>
          </c:tx>
          <c:spPr>
            <a:solidFill>
              <a:srgbClr val="FF0000"/>
            </a:solidFill>
            <a:ln>
              <a:noFill/>
            </a:ln>
            <a:effectLst/>
          </c:spPr>
          <c:invertIfNegative val="0"/>
          <c:cat>
            <c:strRef>
              <c:f>'v4'!$A$3:$A$27</c:f>
              <c:strCache>
                <c:ptCount val="25"/>
                <c:pt idx="0">
                  <c:v>Protein powder</c:v>
                </c:pt>
                <c:pt idx="1">
                  <c:v>Macadamia</c:v>
                </c:pt>
                <c:pt idx="2">
                  <c:v>Blueberries</c:v>
                </c:pt>
                <c:pt idx="3">
                  <c:v>Walnut</c:v>
                </c:pt>
                <c:pt idx="4">
                  <c:v>Pecan nut</c:v>
                </c:pt>
                <c:pt idx="5">
                  <c:v>Hemp</c:v>
                </c:pt>
                <c:pt idx="6">
                  <c:v>Soy yogurt</c:v>
                </c:pt>
                <c:pt idx="7">
                  <c:v>Pomegranate</c:v>
                </c:pt>
                <c:pt idx="8">
                  <c:v>Fenugreek</c:v>
                </c:pt>
                <c:pt idx="9">
                  <c:v>Almond</c:v>
                </c:pt>
                <c:pt idx="10">
                  <c:v>Chia</c:v>
                </c:pt>
                <c:pt idx="11">
                  <c:v>Rose hip</c:v>
                </c:pt>
                <c:pt idx="12">
                  <c:v>Gotu Kola </c:v>
                </c:pt>
                <c:pt idx="13">
                  <c:v>Lecithin</c:v>
                </c:pt>
                <c:pt idx="14">
                  <c:v>Asthaxanthin</c:v>
                </c:pt>
                <c:pt idx="15">
                  <c:v>Dadel</c:v>
                </c:pt>
                <c:pt idx="16">
                  <c:v>Ashwaghanda</c:v>
                </c:pt>
                <c:pt idx="17">
                  <c:v>Grape seed</c:v>
                </c:pt>
                <c:pt idx="18">
                  <c:v>Lysin</c:v>
                </c:pt>
                <c:pt idx="19">
                  <c:v>Oatflour</c:v>
                </c:pt>
                <c:pt idx="20">
                  <c:v>Brazil nut</c:v>
                </c:pt>
                <c:pt idx="21">
                  <c:v>Cinnamon</c:v>
                </c:pt>
                <c:pt idx="22">
                  <c:v>Inulin</c:v>
                </c:pt>
                <c:pt idx="23">
                  <c:v>Oaflakes</c:v>
                </c:pt>
                <c:pt idx="24">
                  <c:v>Flax</c:v>
                </c:pt>
              </c:strCache>
            </c:strRef>
          </c:cat>
          <c:val>
            <c:numRef>
              <c:f>'v4'!$Z$3:$Z$27</c:f>
              <c:numCache>
                <c:formatCode>0.0%</c:formatCode>
                <c:ptCount val="25"/>
                <c:pt idx="0">
                  <c:v>0.1519931833360201</c:v>
                </c:pt>
                <c:pt idx="1">
                  <c:v>0.14969025631577737</c:v>
                </c:pt>
                <c:pt idx="2">
                  <c:v>0.11514635101213642</c:v>
                </c:pt>
                <c:pt idx="3">
                  <c:v>6.3330493056675041E-2</c:v>
                </c:pt>
                <c:pt idx="4">
                  <c:v>4.3755613384611841E-2</c:v>
                </c:pt>
                <c:pt idx="5">
                  <c:v>3.7998295834005026E-2</c:v>
                </c:pt>
                <c:pt idx="6">
                  <c:v>3.4543905303640925E-2</c:v>
                </c:pt>
                <c:pt idx="7">
                  <c:v>3.4371185777122726E-2</c:v>
                </c:pt>
                <c:pt idx="8">
                  <c:v>3.4371185777122726E-2</c:v>
                </c:pt>
                <c:pt idx="9">
                  <c:v>3.1089514773276837E-2</c:v>
                </c:pt>
                <c:pt idx="10">
                  <c:v>2.9477465859106926E-2</c:v>
                </c:pt>
                <c:pt idx="11">
                  <c:v>2.9189599981576584E-2</c:v>
                </c:pt>
                <c:pt idx="12">
                  <c:v>2.867144140202197E-2</c:v>
                </c:pt>
                <c:pt idx="13">
                  <c:v>2.8556295051009834E-2</c:v>
                </c:pt>
                <c:pt idx="14">
                  <c:v>2.7519977891900606E-2</c:v>
                </c:pt>
                <c:pt idx="15">
                  <c:v>2.4180733712548648E-2</c:v>
                </c:pt>
                <c:pt idx="16">
                  <c:v>2.4008014186030446E-2</c:v>
                </c:pt>
                <c:pt idx="17">
                  <c:v>2.3766206848904958E-2</c:v>
                </c:pt>
                <c:pt idx="18">
                  <c:v>2.0634226101374848E-2</c:v>
                </c:pt>
                <c:pt idx="19">
                  <c:v>1.6926513598784054E-2</c:v>
                </c:pt>
                <c:pt idx="20">
                  <c:v>1.1744927803237916E-2</c:v>
                </c:pt>
                <c:pt idx="21">
                  <c:v>1.3356976717407827E-2</c:v>
                </c:pt>
                <c:pt idx="22">
                  <c:v>9.2117080809709147E-3</c:v>
                </c:pt>
                <c:pt idx="23">
                  <c:v>7.2542201137645954E-3</c:v>
                </c:pt>
                <c:pt idx="24">
                  <c:v>9.2117080809709147E-3</c:v>
                </c:pt>
              </c:numCache>
            </c:numRef>
          </c:val>
          <c:extLst>
            <c:ext xmlns:c16="http://schemas.microsoft.com/office/drawing/2014/chart" uri="{C3380CC4-5D6E-409C-BE32-E72D297353CC}">
              <c16:uniqueId val="{00000000-E65C-4A1B-A3CC-984A95016E6D}"/>
            </c:ext>
          </c:extLst>
        </c:ser>
        <c:ser>
          <c:idx val="1"/>
          <c:order val="1"/>
          <c:tx>
            <c:strRef>
              <c:f>'v4'!$AA$2</c:f>
              <c:strCache>
                <c:ptCount val="1"/>
                <c:pt idx="0">
                  <c:v>kcal</c:v>
                </c:pt>
              </c:strCache>
            </c:strRef>
          </c:tx>
          <c:spPr>
            <a:solidFill>
              <a:srgbClr val="92D050"/>
            </a:solidFill>
            <a:ln>
              <a:noFill/>
            </a:ln>
            <a:effectLst/>
          </c:spPr>
          <c:invertIfNegative val="0"/>
          <c:cat>
            <c:strRef>
              <c:f>'v4'!$A$3:$A$27</c:f>
              <c:strCache>
                <c:ptCount val="25"/>
                <c:pt idx="0">
                  <c:v>Protein powder</c:v>
                </c:pt>
                <c:pt idx="1">
                  <c:v>Macadamia</c:v>
                </c:pt>
                <c:pt idx="2">
                  <c:v>Blueberries</c:v>
                </c:pt>
                <c:pt idx="3">
                  <c:v>Walnut</c:v>
                </c:pt>
                <c:pt idx="4">
                  <c:v>Pecan nut</c:v>
                </c:pt>
                <c:pt idx="5">
                  <c:v>Hemp</c:v>
                </c:pt>
                <c:pt idx="6">
                  <c:v>Soy yogurt</c:v>
                </c:pt>
                <c:pt idx="7">
                  <c:v>Pomegranate</c:v>
                </c:pt>
                <c:pt idx="8">
                  <c:v>Fenugreek</c:v>
                </c:pt>
                <c:pt idx="9">
                  <c:v>Almond</c:v>
                </c:pt>
                <c:pt idx="10">
                  <c:v>Chia</c:v>
                </c:pt>
                <c:pt idx="11">
                  <c:v>Rose hip</c:v>
                </c:pt>
                <c:pt idx="12">
                  <c:v>Gotu Kola </c:v>
                </c:pt>
                <c:pt idx="13">
                  <c:v>Lecithin</c:v>
                </c:pt>
                <c:pt idx="14">
                  <c:v>Asthaxanthin</c:v>
                </c:pt>
                <c:pt idx="15">
                  <c:v>Dadel</c:v>
                </c:pt>
                <c:pt idx="16">
                  <c:v>Ashwaghanda</c:v>
                </c:pt>
                <c:pt idx="17">
                  <c:v>Grape seed</c:v>
                </c:pt>
                <c:pt idx="18">
                  <c:v>Lysin</c:v>
                </c:pt>
                <c:pt idx="19">
                  <c:v>Oatflour</c:v>
                </c:pt>
                <c:pt idx="20">
                  <c:v>Brazil nut</c:v>
                </c:pt>
                <c:pt idx="21">
                  <c:v>Cinnamon</c:v>
                </c:pt>
                <c:pt idx="22">
                  <c:v>Inulin</c:v>
                </c:pt>
                <c:pt idx="23">
                  <c:v>Oaflakes</c:v>
                </c:pt>
                <c:pt idx="24">
                  <c:v>Flax</c:v>
                </c:pt>
              </c:strCache>
            </c:strRef>
          </c:cat>
          <c:val>
            <c:numRef>
              <c:f>'v4'!$AA$3:$AA$27</c:f>
              <c:numCache>
                <c:formatCode>0.0%</c:formatCode>
                <c:ptCount val="25"/>
                <c:pt idx="0">
                  <c:v>9.3716146340142165E-2</c:v>
                </c:pt>
                <c:pt idx="1">
                  <c:v>0.17003899128197539</c:v>
                </c:pt>
                <c:pt idx="2">
                  <c:v>4.499759565731664E-2</c:v>
                </c:pt>
                <c:pt idx="3">
                  <c:v>0.14148282480713983</c:v>
                </c:pt>
                <c:pt idx="4">
                  <c:v>6.0573686461772407E-2</c:v>
                </c:pt>
                <c:pt idx="5">
                  <c:v>7.6842047968648422E-2</c:v>
                </c:pt>
                <c:pt idx="6">
                  <c:v>3.7209550255088764E-2</c:v>
                </c:pt>
                <c:pt idx="7">
                  <c:v>0</c:v>
                </c:pt>
                <c:pt idx="8">
                  <c:v>0</c:v>
                </c:pt>
                <c:pt idx="9">
                  <c:v>7.9567863859428184E-2</c:v>
                </c:pt>
                <c:pt idx="10">
                  <c:v>7.6495912617438294E-2</c:v>
                </c:pt>
                <c:pt idx="11">
                  <c:v>0</c:v>
                </c:pt>
                <c:pt idx="12">
                  <c:v>0</c:v>
                </c:pt>
                <c:pt idx="13">
                  <c:v>1.4728059193990947E-2</c:v>
                </c:pt>
                <c:pt idx="14">
                  <c:v>0</c:v>
                </c:pt>
                <c:pt idx="15">
                  <c:v>1.7977404803476024E-2</c:v>
                </c:pt>
                <c:pt idx="16">
                  <c:v>0</c:v>
                </c:pt>
                <c:pt idx="17">
                  <c:v>0</c:v>
                </c:pt>
                <c:pt idx="18">
                  <c:v>8.3072484290430716E-3</c:v>
                </c:pt>
                <c:pt idx="19">
                  <c:v>4.7377276196886274E-2</c:v>
                </c:pt>
                <c:pt idx="20">
                  <c:v>1.7964424727805645E-2</c:v>
                </c:pt>
                <c:pt idx="21">
                  <c:v>6.8361731864000292E-3</c:v>
                </c:pt>
                <c:pt idx="22">
                  <c:v>3.7382617930693828E-3</c:v>
                </c:pt>
                <c:pt idx="23">
                  <c:v>5.2179904194926796E-2</c:v>
                </c:pt>
                <c:pt idx="24">
                  <c:v>4.6209069386552087E-2</c:v>
                </c:pt>
              </c:numCache>
            </c:numRef>
          </c:val>
          <c:extLst>
            <c:ext xmlns:c16="http://schemas.microsoft.com/office/drawing/2014/chart" uri="{C3380CC4-5D6E-409C-BE32-E72D297353CC}">
              <c16:uniqueId val="{00000001-E65C-4A1B-A3CC-984A95016E6D}"/>
            </c:ext>
          </c:extLst>
        </c:ser>
        <c:ser>
          <c:idx val="2"/>
          <c:order val="2"/>
          <c:tx>
            <c:strRef>
              <c:f>'v4'!$AB$2</c:f>
              <c:strCache>
                <c:ptCount val="1"/>
                <c:pt idx="0">
                  <c:v>protein</c:v>
                </c:pt>
              </c:strCache>
            </c:strRef>
          </c:tx>
          <c:spPr>
            <a:solidFill>
              <a:srgbClr val="00B0F0"/>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3-E65C-4A1B-A3CC-984A95016E6D}"/>
              </c:ext>
            </c:extLst>
          </c:dPt>
          <c:cat>
            <c:strRef>
              <c:f>'v4'!$A$3:$A$27</c:f>
              <c:strCache>
                <c:ptCount val="25"/>
                <c:pt idx="0">
                  <c:v>Protein powder</c:v>
                </c:pt>
                <c:pt idx="1">
                  <c:v>Macadamia</c:v>
                </c:pt>
                <c:pt idx="2">
                  <c:v>Blueberries</c:v>
                </c:pt>
                <c:pt idx="3">
                  <c:v>Walnut</c:v>
                </c:pt>
                <c:pt idx="4">
                  <c:v>Pecan nut</c:v>
                </c:pt>
                <c:pt idx="5">
                  <c:v>Hemp</c:v>
                </c:pt>
                <c:pt idx="6">
                  <c:v>Soy yogurt</c:v>
                </c:pt>
                <c:pt idx="7">
                  <c:v>Pomegranate</c:v>
                </c:pt>
                <c:pt idx="8">
                  <c:v>Fenugreek</c:v>
                </c:pt>
                <c:pt idx="9">
                  <c:v>Almond</c:v>
                </c:pt>
                <c:pt idx="10">
                  <c:v>Chia</c:v>
                </c:pt>
                <c:pt idx="11">
                  <c:v>Rose hip</c:v>
                </c:pt>
                <c:pt idx="12">
                  <c:v>Gotu Kola </c:v>
                </c:pt>
                <c:pt idx="13">
                  <c:v>Lecithin</c:v>
                </c:pt>
                <c:pt idx="14">
                  <c:v>Asthaxanthin</c:v>
                </c:pt>
                <c:pt idx="15">
                  <c:v>Dadel</c:v>
                </c:pt>
                <c:pt idx="16">
                  <c:v>Ashwaghanda</c:v>
                </c:pt>
                <c:pt idx="17">
                  <c:v>Grape seed</c:v>
                </c:pt>
                <c:pt idx="18">
                  <c:v>Lysin</c:v>
                </c:pt>
                <c:pt idx="19">
                  <c:v>Oatflour</c:v>
                </c:pt>
                <c:pt idx="20">
                  <c:v>Brazil nut</c:v>
                </c:pt>
                <c:pt idx="21">
                  <c:v>Cinnamon</c:v>
                </c:pt>
                <c:pt idx="22">
                  <c:v>Inulin</c:v>
                </c:pt>
                <c:pt idx="23">
                  <c:v>Oaflakes</c:v>
                </c:pt>
                <c:pt idx="24">
                  <c:v>Flax</c:v>
                </c:pt>
              </c:strCache>
            </c:strRef>
          </c:cat>
          <c:val>
            <c:numRef>
              <c:f>'v4'!$AB$3:$AB$27</c:f>
              <c:numCache>
                <c:formatCode>0.0%</c:formatCode>
                <c:ptCount val="25"/>
                <c:pt idx="0">
                  <c:v>0.44444444444444448</c:v>
                </c:pt>
                <c:pt idx="1">
                  <c:v>3.3205619412515965E-2</c:v>
                </c:pt>
                <c:pt idx="2">
                  <c:v>1.1919965942954448E-2</c:v>
                </c:pt>
                <c:pt idx="3">
                  <c:v>6.7688378033205626E-2</c:v>
                </c:pt>
                <c:pt idx="4">
                  <c:v>1.5666240953597275E-2</c:v>
                </c:pt>
                <c:pt idx="5">
                  <c:v>8.0715197956577264E-2</c:v>
                </c:pt>
                <c:pt idx="6">
                  <c:v>7.662835249042145E-2</c:v>
                </c:pt>
                <c:pt idx="7">
                  <c:v>0</c:v>
                </c:pt>
                <c:pt idx="8">
                  <c:v>0</c:v>
                </c:pt>
                <c:pt idx="9">
                  <c:v>6.6411238825031929E-2</c:v>
                </c:pt>
                <c:pt idx="10">
                  <c:v>5.6194125159642394E-2</c:v>
                </c:pt>
                <c:pt idx="11">
                  <c:v>0</c:v>
                </c:pt>
                <c:pt idx="12">
                  <c:v>0</c:v>
                </c:pt>
                <c:pt idx="13">
                  <c:v>0</c:v>
                </c:pt>
                <c:pt idx="14">
                  <c:v>0</c:v>
                </c:pt>
                <c:pt idx="15">
                  <c:v>2.2988505747126436E-3</c:v>
                </c:pt>
                <c:pt idx="16">
                  <c:v>0</c:v>
                </c:pt>
                <c:pt idx="17">
                  <c:v>0</c:v>
                </c:pt>
                <c:pt idx="18">
                  <c:v>3.4057045551298425E-2</c:v>
                </c:pt>
                <c:pt idx="19">
                  <c:v>3.5759897828863345E-2</c:v>
                </c:pt>
                <c:pt idx="20">
                  <c:v>7.6628352490421452E-3</c:v>
                </c:pt>
                <c:pt idx="21">
                  <c:v>1.7028522775649213E-3</c:v>
                </c:pt>
                <c:pt idx="22">
                  <c:v>0</c:v>
                </c:pt>
                <c:pt idx="23">
                  <c:v>3.4482758620689655E-2</c:v>
                </c:pt>
                <c:pt idx="24">
                  <c:v>3.1162196679438058E-2</c:v>
                </c:pt>
              </c:numCache>
            </c:numRef>
          </c:val>
          <c:extLst>
            <c:ext xmlns:c16="http://schemas.microsoft.com/office/drawing/2014/chart" uri="{C3380CC4-5D6E-409C-BE32-E72D297353CC}">
              <c16:uniqueId val="{00000004-E65C-4A1B-A3CC-984A95016E6D}"/>
            </c:ext>
          </c:extLst>
        </c:ser>
        <c:dLbls>
          <c:showLegendKey val="0"/>
          <c:showVal val="0"/>
          <c:showCatName val="0"/>
          <c:showSerName val="0"/>
          <c:showPercent val="0"/>
          <c:showBubbleSize val="0"/>
        </c:dLbls>
        <c:gapWidth val="219"/>
        <c:overlap val="-27"/>
        <c:axId val="1035746703"/>
        <c:axId val="1035747183"/>
        <c:extLst>
          <c:ext xmlns:c15="http://schemas.microsoft.com/office/drawing/2012/chart" uri="{02D57815-91ED-43cb-92C2-25804820EDAC}">
            <c15:filteredBarSeries>
              <c15:ser>
                <c:idx val="3"/>
                <c:order val="3"/>
                <c:tx>
                  <c:strRef>
                    <c:extLst>
                      <c:ext uri="{02D57815-91ED-43cb-92C2-25804820EDAC}">
                        <c15:formulaRef>
                          <c15:sqref>'v4'!$AC$2</c15:sqref>
                        </c15:formulaRef>
                      </c:ext>
                    </c:extLst>
                    <c:strCache>
                      <c:ptCount val="1"/>
                      <c:pt idx="0">
                        <c:v>fat</c:v>
                      </c:pt>
                    </c:strCache>
                  </c:strRef>
                </c:tx>
                <c:spPr>
                  <a:solidFill>
                    <a:schemeClr val="accent4"/>
                  </a:solidFill>
                  <a:ln>
                    <a:noFill/>
                  </a:ln>
                  <a:effectLst/>
                </c:spPr>
                <c:invertIfNegative val="0"/>
                <c:cat>
                  <c:strRef>
                    <c:extLst>
                      <c:ext uri="{02D57815-91ED-43cb-92C2-25804820EDAC}">
                        <c15:formulaRef>
                          <c15:sqref>'v4'!$A$3:$A$27</c15:sqref>
                        </c15:formulaRef>
                      </c:ext>
                    </c:extLst>
                    <c:strCache>
                      <c:ptCount val="25"/>
                      <c:pt idx="0">
                        <c:v>Protein powder</c:v>
                      </c:pt>
                      <c:pt idx="1">
                        <c:v>Macadamia</c:v>
                      </c:pt>
                      <c:pt idx="2">
                        <c:v>Blueberries</c:v>
                      </c:pt>
                      <c:pt idx="3">
                        <c:v>Walnut</c:v>
                      </c:pt>
                      <c:pt idx="4">
                        <c:v>Pecan nut</c:v>
                      </c:pt>
                      <c:pt idx="5">
                        <c:v>Hemp</c:v>
                      </c:pt>
                      <c:pt idx="6">
                        <c:v>Soy yogurt</c:v>
                      </c:pt>
                      <c:pt idx="7">
                        <c:v>Pomegranate</c:v>
                      </c:pt>
                      <c:pt idx="8">
                        <c:v>Fenugreek</c:v>
                      </c:pt>
                      <c:pt idx="9">
                        <c:v>Almond</c:v>
                      </c:pt>
                      <c:pt idx="10">
                        <c:v>Chia</c:v>
                      </c:pt>
                      <c:pt idx="11">
                        <c:v>Rose hip</c:v>
                      </c:pt>
                      <c:pt idx="12">
                        <c:v>Gotu Kola </c:v>
                      </c:pt>
                      <c:pt idx="13">
                        <c:v>Lecithin</c:v>
                      </c:pt>
                      <c:pt idx="14">
                        <c:v>Asthaxanthin</c:v>
                      </c:pt>
                      <c:pt idx="15">
                        <c:v>Dadel</c:v>
                      </c:pt>
                      <c:pt idx="16">
                        <c:v>Ashwaghanda</c:v>
                      </c:pt>
                      <c:pt idx="17">
                        <c:v>Grape seed</c:v>
                      </c:pt>
                      <c:pt idx="18">
                        <c:v>Lysin</c:v>
                      </c:pt>
                      <c:pt idx="19">
                        <c:v>Oatflour</c:v>
                      </c:pt>
                      <c:pt idx="20">
                        <c:v>Brazil nut</c:v>
                      </c:pt>
                      <c:pt idx="21">
                        <c:v>Cinnamon</c:v>
                      </c:pt>
                      <c:pt idx="22">
                        <c:v>Inulin</c:v>
                      </c:pt>
                      <c:pt idx="23">
                        <c:v>Oaflakes</c:v>
                      </c:pt>
                      <c:pt idx="24">
                        <c:v>Flax</c:v>
                      </c:pt>
                    </c:strCache>
                  </c:strRef>
                </c:cat>
                <c:val>
                  <c:numRef>
                    <c:extLst>
                      <c:ext uri="{02D57815-91ED-43cb-92C2-25804820EDAC}">
                        <c15:formulaRef>
                          <c15:sqref>'v4'!$AC$3:$AC$27</c15:sqref>
                        </c15:formulaRef>
                      </c:ext>
                    </c:extLst>
                    <c:numCache>
                      <c:formatCode>0.0%</c:formatCode>
                      <c:ptCount val="25"/>
                      <c:pt idx="0">
                        <c:v>1.9452729866424592E-3</c:v>
                      </c:pt>
                      <c:pt idx="1">
                        <c:v>0.24672545713915189</c:v>
                      </c:pt>
                      <c:pt idx="2">
                        <c:v>0</c:v>
                      </c:pt>
                      <c:pt idx="3">
                        <c:v>0.22078848398391909</c:v>
                      </c:pt>
                      <c:pt idx="4">
                        <c:v>9.0779406043314761E-2</c:v>
                      </c:pt>
                      <c:pt idx="5">
                        <c:v>9.492932174815201E-2</c:v>
                      </c:pt>
                      <c:pt idx="6">
                        <c:v>3.2421216444040987E-2</c:v>
                      </c:pt>
                      <c:pt idx="7">
                        <c:v>0</c:v>
                      </c:pt>
                      <c:pt idx="8">
                        <c:v>0</c:v>
                      </c:pt>
                      <c:pt idx="9">
                        <c:v>0.10115419530540788</c:v>
                      </c:pt>
                      <c:pt idx="10">
                        <c:v>7.9626507586564657E-2</c:v>
                      </c:pt>
                      <c:pt idx="11">
                        <c:v>0</c:v>
                      </c:pt>
                      <c:pt idx="12">
                        <c:v>0</c:v>
                      </c:pt>
                      <c:pt idx="13">
                        <c:v>2.3602645571261838E-2</c:v>
                      </c:pt>
                      <c:pt idx="14">
                        <c:v>0</c:v>
                      </c:pt>
                      <c:pt idx="15">
                        <c:v>1.9452729866424593E-4</c:v>
                      </c:pt>
                      <c:pt idx="16">
                        <c:v>0</c:v>
                      </c:pt>
                      <c:pt idx="17">
                        <c:v>0</c:v>
                      </c:pt>
                      <c:pt idx="18">
                        <c:v>0</c:v>
                      </c:pt>
                      <c:pt idx="19">
                        <c:v>1.3422383607832968E-2</c:v>
                      </c:pt>
                      <c:pt idx="20">
                        <c:v>2.6066658021008951E-2</c:v>
                      </c:pt>
                      <c:pt idx="21">
                        <c:v>9.726364933212296E-4</c:v>
                      </c:pt>
                      <c:pt idx="22">
                        <c:v>0</c:v>
                      </c:pt>
                      <c:pt idx="23">
                        <c:v>1.2644274413175985E-2</c:v>
                      </c:pt>
                      <c:pt idx="24">
                        <c:v>5.4727013357541182E-2</c:v>
                      </c:pt>
                    </c:numCache>
                  </c:numRef>
                </c:val>
                <c:extLst>
                  <c:ext xmlns:c16="http://schemas.microsoft.com/office/drawing/2014/chart" uri="{C3380CC4-5D6E-409C-BE32-E72D297353CC}">
                    <c16:uniqueId val="{00000005-E65C-4A1B-A3CC-984A95016E6D}"/>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'v4'!$AD$2</c15:sqref>
                        </c15:formulaRef>
                      </c:ext>
                    </c:extLst>
                    <c:strCache>
                      <c:ptCount val="1"/>
                      <c:pt idx="0">
                        <c:v>carbs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'v4'!$A$3:$A$27</c15:sqref>
                        </c15:formulaRef>
                      </c:ext>
                    </c:extLst>
                    <c:strCache>
                      <c:ptCount val="25"/>
                      <c:pt idx="0">
                        <c:v>Protein powder</c:v>
                      </c:pt>
                      <c:pt idx="1">
                        <c:v>Macadamia</c:v>
                      </c:pt>
                      <c:pt idx="2">
                        <c:v>Blueberries</c:v>
                      </c:pt>
                      <c:pt idx="3">
                        <c:v>Walnut</c:v>
                      </c:pt>
                      <c:pt idx="4">
                        <c:v>Pecan nut</c:v>
                      </c:pt>
                      <c:pt idx="5">
                        <c:v>Hemp</c:v>
                      </c:pt>
                      <c:pt idx="6">
                        <c:v>Soy yogurt</c:v>
                      </c:pt>
                      <c:pt idx="7">
                        <c:v>Pomegranate</c:v>
                      </c:pt>
                      <c:pt idx="8">
                        <c:v>Fenugreek</c:v>
                      </c:pt>
                      <c:pt idx="9">
                        <c:v>Almond</c:v>
                      </c:pt>
                      <c:pt idx="10">
                        <c:v>Chia</c:v>
                      </c:pt>
                      <c:pt idx="11">
                        <c:v>Rose hip</c:v>
                      </c:pt>
                      <c:pt idx="12">
                        <c:v>Gotu Kola </c:v>
                      </c:pt>
                      <c:pt idx="13">
                        <c:v>Lecithin</c:v>
                      </c:pt>
                      <c:pt idx="14">
                        <c:v>Asthaxanthin</c:v>
                      </c:pt>
                      <c:pt idx="15">
                        <c:v>Dadel</c:v>
                      </c:pt>
                      <c:pt idx="16">
                        <c:v>Ashwaghanda</c:v>
                      </c:pt>
                      <c:pt idx="17">
                        <c:v>Grape seed</c:v>
                      </c:pt>
                      <c:pt idx="18">
                        <c:v>Lysin</c:v>
                      </c:pt>
                      <c:pt idx="19">
                        <c:v>Oatflour</c:v>
                      </c:pt>
                      <c:pt idx="20">
                        <c:v>Brazil nut</c:v>
                      </c:pt>
                      <c:pt idx="21">
                        <c:v>Cinnamon</c:v>
                      </c:pt>
                      <c:pt idx="22">
                        <c:v>Inulin</c:v>
                      </c:pt>
                      <c:pt idx="23">
                        <c:v>Oaflakes</c:v>
                      </c:pt>
                      <c:pt idx="24">
                        <c:v>Flax</c:v>
                      </c:pt>
                    </c:strCache>
                  </c:strRef>
                </c:cat>
                <c:val>
                  <c:numRef>
                    <c:extLst xmlns:c15="http://schemas.microsoft.com/office/drawing/2012/chart">
                      <c:ext xmlns:c15="http://schemas.microsoft.com/office/drawing/2012/chart" uri="{02D57815-91ED-43cb-92C2-25804820EDAC}">
                        <c15:formulaRef>
                          <c15:sqref>'v4'!$AD$3:$AD$27</c15:sqref>
                        </c15:formulaRef>
                      </c:ext>
                    </c:extLst>
                    <c:numCache>
                      <c:formatCode>0.0%</c:formatCode>
                      <c:ptCount val="25"/>
                      <c:pt idx="0">
                        <c:v>1.2899064817800713E-2</c:v>
                      </c:pt>
                      <c:pt idx="1">
                        <c:v>7.2019778566053988E-2</c:v>
                      </c:pt>
                      <c:pt idx="2">
                        <c:v>0.23648285499301308</c:v>
                      </c:pt>
                      <c:pt idx="3">
                        <c:v>2.9022895840051608E-2</c:v>
                      </c:pt>
                      <c:pt idx="4">
                        <c:v>1.2469095990540689E-2</c:v>
                      </c:pt>
                      <c:pt idx="5">
                        <c:v>1.5156401160915838E-2</c:v>
                      </c:pt>
                      <c:pt idx="6">
                        <c:v>8.5993765452004756E-3</c:v>
                      </c:pt>
                      <c:pt idx="7">
                        <c:v>0</c:v>
                      </c:pt>
                      <c:pt idx="8">
                        <c:v>0</c:v>
                      </c:pt>
                      <c:pt idx="9">
                        <c:v>1.934859722670107E-2</c:v>
                      </c:pt>
                      <c:pt idx="10">
                        <c:v>3.3107599699021828E-2</c:v>
                      </c:pt>
                      <c:pt idx="11">
                        <c:v>0</c:v>
                      </c:pt>
                      <c:pt idx="12">
                        <c:v>0</c:v>
                      </c:pt>
                      <c:pt idx="13">
                        <c:v>3.4397506180801904E-3</c:v>
                      </c:pt>
                      <c:pt idx="14">
                        <c:v>0</c:v>
                      </c:pt>
                      <c:pt idx="15">
                        <c:v>0.12092873266688169</c:v>
                      </c:pt>
                      <c:pt idx="16">
                        <c:v>0</c:v>
                      </c:pt>
                      <c:pt idx="17">
                        <c:v>0</c:v>
                      </c:pt>
                      <c:pt idx="18">
                        <c:v>0</c:v>
                      </c:pt>
                      <c:pt idx="19">
                        <c:v>0.18058690744920999</c:v>
                      </c:pt>
                      <c:pt idx="20">
                        <c:v>3.2247662044501781E-3</c:v>
                      </c:pt>
                      <c:pt idx="21">
                        <c:v>3.0097817908201662E-2</c:v>
                      </c:pt>
                      <c:pt idx="22">
                        <c:v>4.7296570998602615E-3</c:v>
                      </c:pt>
                      <c:pt idx="23">
                        <c:v>0.21444695259593685</c:v>
                      </c:pt>
                      <c:pt idx="24">
                        <c:v>3.4397506180801904E-3</c:v>
                      </c:pt>
                    </c:numCache>
                  </c:numRef>
                </c:val>
                <c:extLst xmlns:c15="http://schemas.microsoft.com/office/drawing/2012/chart">
                  <c:ext xmlns:c16="http://schemas.microsoft.com/office/drawing/2014/chart" uri="{C3380CC4-5D6E-409C-BE32-E72D297353CC}">
                    <c16:uniqueId val="{00000006-E65C-4A1B-A3CC-984A95016E6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'v4'!$AE$2</c15:sqref>
                        </c15:formulaRef>
                      </c:ext>
                    </c:extLst>
                    <c:strCache>
                      <c:ptCount val="1"/>
                      <c:pt idx="0">
                        <c:v>sugar</c:v>
                      </c:pt>
                    </c:strCache>
                  </c:strRef>
                </c:tx>
                <c:spPr>
                  <a:solidFill>
                    <a:srgbClr val="FFC000"/>
                  </a:solidFill>
                  <a:ln>
                    <a:noFill/>
                  </a:ln>
                  <a:effectLst/>
                </c:spPr>
                <c:invertIfNegative val="0"/>
                <c:cat>
                  <c:strRef>
                    <c:extLst xmlns:c15="http://schemas.microsoft.com/office/drawing/2012/chart">
                      <c:ext xmlns:c15="http://schemas.microsoft.com/office/drawing/2012/chart" uri="{02D57815-91ED-43cb-92C2-25804820EDAC}">
                        <c15:formulaRef>
                          <c15:sqref>'v4'!$A$3:$A$27</c15:sqref>
                        </c15:formulaRef>
                      </c:ext>
                    </c:extLst>
                    <c:strCache>
                      <c:ptCount val="25"/>
                      <c:pt idx="0">
                        <c:v>Protein powder</c:v>
                      </c:pt>
                      <c:pt idx="1">
                        <c:v>Macadamia</c:v>
                      </c:pt>
                      <c:pt idx="2">
                        <c:v>Blueberries</c:v>
                      </c:pt>
                      <c:pt idx="3">
                        <c:v>Walnut</c:v>
                      </c:pt>
                      <c:pt idx="4">
                        <c:v>Pecan nut</c:v>
                      </c:pt>
                      <c:pt idx="5">
                        <c:v>Hemp</c:v>
                      </c:pt>
                      <c:pt idx="6">
                        <c:v>Soy yogurt</c:v>
                      </c:pt>
                      <c:pt idx="7">
                        <c:v>Pomegranate</c:v>
                      </c:pt>
                      <c:pt idx="8">
                        <c:v>Fenugreek</c:v>
                      </c:pt>
                      <c:pt idx="9">
                        <c:v>Almond</c:v>
                      </c:pt>
                      <c:pt idx="10">
                        <c:v>Chia</c:v>
                      </c:pt>
                      <c:pt idx="11">
                        <c:v>Rose hip</c:v>
                      </c:pt>
                      <c:pt idx="12">
                        <c:v>Gotu Kola </c:v>
                      </c:pt>
                      <c:pt idx="13">
                        <c:v>Lecithin</c:v>
                      </c:pt>
                      <c:pt idx="14">
                        <c:v>Asthaxanthin</c:v>
                      </c:pt>
                      <c:pt idx="15">
                        <c:v>Dadel</c:v>
                      </c:pt>
                      <c:pt idx="16">
                        <c:v>Ashwaghanda</c:v>
                      </c:pt>
                      <c:pt idx="17">
                        <c:v>Grape seed</c:v>
                      </c:pt>
                      <c:pt idx="18">
                        <c:v>Lysin</c:v>
                      </c:pt>
                      <c:pt idx="19">
                        <c:v>Oatflour</c:v>
                      </c:pt>
                      <c:pt idx="20">
                        <c:v>Brazil nut</c:v>
                      </c:pt>
                      <c:pt idx="21">
                        <c:v>Cinnamon</c:v>
                      </c:pt>
                      <c:pt idx="22">
                        <c:v>Inulin</c:v>
                      </c:pt>
                      <c:pt idx="23">
                        <c:v>Oaflakes</c:v>
                      </c:pt>
                      <c:pt idx="24">
                        <c:v>Flax</c:v>
                      </c:pt>
                    </c:strCache>
                  </c:strRef>
                </c:cat>
                <c:val>
                  <c:numRef>
                    <c:extLst xmlns:c15="http://schemas.microsoft.com/office/drawing/2012/chart">
                      <c:ext xmlns:c15="http://schemas.microsoft.com/office/drawing/2012/chart" uri="{02D57815-91ED-43cb-92C2-25804820EDAC}">
                        <c15:formulaRef>
                          <c15:sqref>'v4'!$AE$3:$AE$27</c15:sqref>
                        </c15:formulaRef>
                      </c:ext>
                    </c:extLst>
                    <c:numCache>
                      <c:formatCode>0.0%</c:formatCode>
                      <c:ptCount val="25"/>
                      <c:pt idx="0">
                        <c:v>3.0226700251889175E-2</c:v>
                      </c:pt>
                      <c:pt idx="1">
                        <c:v>5.1637279596977337E-2</c:v>
                      </c:pt>
                      <c:pt idx="2">
                        <c:v>0.50377833753148626</c:v>
                      </c:pt>
                      <c:pt idx="3">
                        <c:v>3.6523929471032758E-2</c:v>
                      </c:pt>
                      <c:pt idx="4">
                        <c:v>2.1662468513853912E-2</c:v>
                      </c:pt>
                      <c:pt idx="5">
                        <c:v>1.1335012594458441E-2</c:v>
                      </c:pt>
                      <c:pt idx="6">
                        <c:v>2.0151133501259452E-2</c:v>
                      </c:pt>
                      <c:pt idx="7">
                        <c:v>0</c:v>
                      </c:pt>
                      <c:pt idx="8">
                        <c:v>0</c:v>
                      </c:pt>
                      <c:pt idx="9">
                        <c:v>2.9471032745591947E-2</c:v>
                      </c:pt>
                      <c:pt idx="10">
                        <c:v>0</c:v>
                      </c:pt>
                      <c:pt idx="11">
                        <c:v>0</c:v>
                      </c:pt>
                      <c:pt idx="12">
                        <c:v>0</c:v>
                      </c:pt>
                      <c:pt idx="13">
                        <c:v>4.0302267002518908E-3</c:v>
                      </c:pt>
                      <c:pt idx="14">
                        <c:v>0</c:v>
                      </c:pt>
                      <c:pt idx="15">
                        <c:v>0.24937027707808573</c:v>
                      </c:pt>
                      <c:pt idx="16">
                        <c:v>0</c:v>
                      </c:pt>
                      <c:pt idx="17">
                        <c:v>0</c:v>
                      </c:pt>
                      <c:pt idx="18">
                        <c:v>0</c:v>
                      </c:pt>
                      <c:pt idx="19">
                        <c:v>9.8236775818639835E-3</c:v>
                      </c:pt>
                      <c:pt idx="20">
                        <c:v>3.0226700251889177E-3</c:v>
                      </c:pt>
                      <c:pt idx="21">
                        <c:v>2.7707808564231746E-3</c:v>
                      </c:pt>
                      <c:pt idx="22">
                        <c:v>1.1083123425692698E-2</c:v>
                      </c:pt>
                      <c:pt idx="23">
                        <c:v>7.5566750629722937E-3</c:v>
                      </c:pt>
                      <c:pt idx="24">
                        <c:v>7.5566750629722937E-3</c:v>
                      </c:pt>
                    </c:numCache>
                  </c:numRef>
                </c:val>
                <c:extLst xmlns:c15="http://schemas.microsoft.com/office/drawing/2012/chart">
                  <c:ext xmlns:c16="http://schemas.microsoft.com/office/drawing/2014/chart" uri="{C3380CC4-5D6E-409C-BE32-E72D297353CC}">
                    <c16:uniqueId val="{00000007-E65C-4A1B-A3CC-984A95016E6D}"/>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'v4'!$AF$2</c15:sqref>
                        </c15:formulaRef>
                      </c:ext>
                    </c:extLst>
                    <c:strCache>
                      <c:ptCount val="1"/>
                      <c:pt idx="0">
                        <c:v>fiber</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'v4'!$A$3:$A$27</c15:sqref>
                        </c15:formulaRef>
                      </c:ext>
                    </c:extLst>
                    <c:strCache>
                      <c:ptCount val="25"/>
                      <c:pt idx="0">
                        <c:v>Protein powder</c:v>
                      </c:pt>
                      <c:pt idx="1">
                        <c:v>Macadamia</c:v>
                      </c:pt>
                      <c:pt idx="2">
                        <c:v>Blueberries</c:v>
                      </c:pt>
                      <c:pt idx="3">
                        <c:v>Walnut</c:v>
                      </c:pt>
                      <c:pt idx="4">
                        <c:v>Pecan nut</c:v>
                      </c:pt>
                      <c:pt idx="5">
                        <c:v>Hemp</c:v>
                      </c:pt>
                      <c:pt idx="6">
                        <c:v>Soy yogurt</c:v>
                      </c:pt>
                      <c:pt idx="7">
                        <c:v>Pomegranate</c:v>
                      </c:pt>
                      <c:pt idx="8">
                        <c:v>Fenugreek</c:v>
                      </c:pt>
                      <c:pt idx="9">
                        <c:v>Almond</c:v>
                      </c:pt>
                      <c:pt idx="10">
                        <c:v>Chia</c:v>
                      </c:pt>
                      <c:pt idx="11">
                        <c:v>Rose hip</c:v>
                      </c:pt>
                      <c:pt idx="12">
                        <c:v>Gotu Kola </c:v>
                      </c:pt>
                      <c:pt idx="13">
                        <c:v>Lecithin</c:v>
                      </c:pt>
                      <c:pt idx="14">
                        <c:v>Asthaxanthin</c:v>
                      </c:pt>
                      <c:pt idx="15">
                        <c:v>Dadel</c:v>
                      </c:pt>
                      <c:pt idx="16">
                        <c:v>Ashwaghanda</c:v>
                      </c:pt>
                      <c:pt idx="17">
                        <c:v>Grape seed</c:v>
                      </c:pt>
                      <c:pt idx="18">
                        <c:v>Lysin</c:v>
                      </c:pt>
                      <c:pt idx="19">
                        <c:v>Oatflour</c:v>
                      </c:pt>
                      <c:pt idx="20">
                        <c:v>Brazil nut</c:v>
                      </c:pt>
                      <c:pt idx="21">
                        <c:v>Cinnamon</c:v>
                      </c:pt>
                      <c:pt idx="22">
                        <c:v>Inulin</c:v>
                      </c:pt>
                      <c:pt idx="23">
                        <c:v>Oaflakes</c:v>
                      </c:pt>
                      <c:pt idx="24">
                        <c:v>Flax</c:v>
                      </c:pt>
                    </c:strCache>
                  </c:strRef>
                </c:cat>
                <c:val>
                  <c:numRef>
                    <c:extLst xmlns:c15="http://schemas.microsoft.com/office/drawing/2012/chart">
                      <c:ext xmlns:c15="http://schemas.microsoft.com/office/drawing/2012/chart" uri="{02D57815-91ED-43cb-92C2-25804820EDAC}">
                        <c15:formulaRef>
                          <c15:sqref>'v4'!$AF$3:$AF$27</c15:sqref>
                        </c15:formulaRef>
                      </c:ext>
                    </c:extLst>
                    <c:numCache>
                      <c:formatCode>0.0%</c:formatCode>
                      <c:ptCount val="25"/>
                      <c:pt idx="0">
                        <c:v>0</c:v>
                      </c:pt>
                      <c:pt idx="1">
                        <c:v>8.0372930397042283E-2</c:v>
                      </c:pt>
                      <c:pt idx="2">
                        <c:v>9.6447516476450737E-2</c:v>
                      </c:pt>
                      <c:pt idx="3">
                        <c:v>7.9368268767079267E-2</c:v>
                      </c:pt>
                      <c:pt idx="4">
                        <c:v>1.8887638643304935E-2</c:v>
                      </c:pt>
                      <c:pt idx="5">
                        <c:v>2.4111879119112684E-2</c:v>
                      </c:pt>
                      <c:pt idx="6">
                        <c:v>1.2055939559556342E-2</c:v>
                      </c:pt>
                      <c:pt idx="7">
                        <c:v>0</c:v>
                      </c:pt>
                      <c:pt idx="8">
                        <c:v>0</c:v>
                      </c:pt>
                      <c:pt idx="9">
                        <c:v>5.0032149172158827E-2</c:v>
                      </c:pt>
                      <c:pt idx="10">
                        <c:v>0.27648288056582548</c:v>
                      </c:pt>
                      <c:pt idx="11">
                        <c:v>0</c:v>
                      </c:pt>
                      <c:pt idx="12">
                        <c:v>0</c:v>
                      </c:pt>
                      <c:pt idx="13">
                        <c:v>0</c:v>
                      </c:pt>
                      <c:pt idx="14">
                        <c:v>0</c:v>
                      </c:pt>
                      <c:pt idx="15">
                        <c:v>2.1097894229223601E-2</c:v>
                      </c:pt>
                      <c:pt idx="16">
                        <c:v>0</c:v>
                      </c:pt>
                      <c:pt idx="17">
                        <c:v>0</c:v>
                      </c:pt>
                      <c:pt idx="18">
                        <c:v>0</c:v>
                      </c:pt>
                      <c:pt idx="19">
                        <c:v>6.0279697797781716E-2</c:v>
                      </c:pt>
                      <c:pt idx="20">
                        <c:v>5.1840540106092266E-3</c:v>
                      </c:pt>
                      <c:pt idx="21">
                        <c:v>2.4513743771097898E-2</c:v>
                      </c:pt>
                      <c:pt idx="22">
                        <c:v>6.9120720141456371E-2</c:v>
                      </c:pt>
                      <c:pt idx="23">
                        <c:v>7.2335637357338056E-2</c:v>
                      </c:pt>
                      <c:pt idx="24">
                        <c:v>0.10970904999196272</c:v>
                      </c:pt>
                    </c:numCache>
                  </c:numRef>
                </c:val>
                <c:extLst xmlns:c15="http://schemas.microsoft.com/office/drawing/2012/chart">
                  <c:ext xmlns:c16="http://schemas.microsoft.com/office/drawing/2014/chart" uri="{C3380CC4-5D6E-409C-BE32-E72D297353CC}">
                    <c16:uniqueId val="{00000008-E65C-4A1B-A3CC-984A95016E6D}"/>
                  </c:ext>
                </c:extLst>
              </c15:ser>
            </c15:filteredBarSeries>
          </c:ext>
        </c:extLst>
      </c:barChart>
      <c:catAx>
        <c:axId val="103574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35747183"/>
        <c:crosses val="autoZero"/>
        <c:auto val="1"/>
        <c:lblAlgn val="ctr"/>
        <c:lblOffset val="100"/>
        <c:noMultiLvlLbl val="0"/>
      </c:catAx>
      <c:valAx>
        <c:axId val="103574718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35746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'v3'!$R$2</c:f>
              <c:strCache>
                <c:ptCount val="1"/>
                <c:pt idx="0">
                  <c:v>€</c:v>
                </c:pt>
              </c:strCache>
            </c:strRef>
          </c:tx>
          <c:spPr>
            <a:solidFill>
              <a:srgbClr val="FF0000"/>
            </a:solidFill>
            <a:ln>
              <a:noFill/>
            </a:ln>
            <a:effectLst/>
          </c:spPr>
          <c:invertIfNegative val="0"/>
          <c:cat>
            <c:strRef>
              <c:f>'v3'!$A$3:$A$16</c:f>
              <c:strCache>
                <c:ptCount val="14"/>
                <c:pt idx="0">
                  <c:v>Protein powder</c:v>
                </c:pt>
                <c:pt idx="1">
                  <c:v>Hemp</c:v>
                </c:pt>
                <c:pt idx="2">
                  <c:v>Walnut</c:v>
                </c:pt>
                <c:pt idx="3">
                  <c:v>Chia</c:v>
                </c:pt>
                <c:pt idx="4">
                  <c:v>Oaflakes</c:v>
                </c:pt>
                <c:pt idx="5">
                  <c:v>Lysin</c:v>
                </c:pt>
                <c:pt idx="6">
                  <c:v>Macadamia</c:v>
                </c:pt>
                <c:pt idx="7">
                  <c:v>Oatflour</c:v>
                </c:pt>
                <c:pt idx="8">
                  <c:v>Flax</c:v>
                </c:pt>
                <c:pt idx="9">
                  <c:v>Dadel</c:v>
                </c:pt>
                <c:pt idx="10">
                  <c:v>Cinnamon</c:v>
                </c:pt>
                <c:pt idx="11">
                  <c:v>Grape seed</c:v>
                </c:pt>
                <c:pt idx="12">
                  <c:v>Inulin</c:v>
                </c:pt>
                <c:pt idx="13">
                  <c:v>Lecithin</c:v>
                </c:pt>
              </c:strCache>
            </c:strRef>
          </c:cat>
          <c:val>
            <c:numRef>
              <c:f>'v3'!$R$3:$R$16</c:f>
              <c:numCache>
                <c:formatCode>0.0%</c:formatCode>
                <c:ptCount val="14"/>
                <c:pt idx="0">
                  <c:v>0.32881216605014385</c:v>
                </c:pt>
                <c:pt idx="1">
                  <c:v>9.4190985066447463E-2</c:v>
                </c:pt>
                <c:pt idx="2">
                  <c:v>9.4190985066447463E-2</c:v>
                </c:pt>
                <c:pt idx="3">
                  <c:v>4.3841622140019181E-2</c:v>
                </c:pt>
                <c:pt idx="4">
                  <c:v>1.4385532264693794E-2</c:v>
                </c:pt>
                <c:pt idx="5">
                  <c:v>3.0689135498013425E-2</c:v>
                </c:pt>
                <c:pt idx="6">
                  <c:v>0.22263323742978491</c:v>
                </c:pt>
                <c:pt idx="7">
                  <c:v>1.6783120975476094E-2</c:v>
                </c:pt>
                <c:pt idx="8">
                  <c:v>6.8502534593779972E-3</c:v>
                </c:pt>
                <c:pt idx="9">
                  <c:v>3.5963830661734482E-2</c:v>
                </c:pt>
                <c:pt idx="10">
                  <c:v>1.9865735032196193E-2</c:v>
                </c:pt>
                <c:pt idx="11">
                  <c:v>3.5621317988765583E-2</c:v>
                </c:pt>
                <c:pt idx="12">
                  <c:v>1.3700506918755994E-2</c:v>
                </c:pt>
                <c:pt idx="13">
                  <c:v>4.2471571448143584E-2</c:v>
                </c:pt>
              </c:numCache>
            </c:numRef>
          </c:val>
          <c:extLst>
            <c:ext xmlns:c16="http://schemas.microsoft.com/office/drawing/2014/chart" uri="{C3380CC4-5D6E-409C-BE32-E72D297353CC}">
              <c16:uniqueId val="{00000000-C568-4B98-9E95-83301D45B05F}"/>
            </c:ext>
          </c:extLst>
        </c:ser>
        <c:ser>
          <c:idx val="1"/>
          <c:order val="1"/>
          <c:tx>
            <c:strRef>
              <c:f>'v3'!$S$2</c:f>
              <c:strCache>
                <c:ptCount val="1"/>
                <c:pt idx="0">
                  <c:v>kcal</c:v>
                </c:pt>
              </c:strCache>
            </c:strRef>
          </c:tx>
          <c:spPr>
            <a:solidFill>
              <a:srgbClr val="92D050"/>
            </a:solidFill>
            <a:ln>
              <a:noFill/>
            </a:ln>
            <a:effectLst/>
          </c:spPr>
          <c:invertIfNegative val="0"/>
          <c:cat>
            <c:strRef>
              <c:f>'v3'!$A$3:$A$16</c:f>
              <c:strCache>
                <c:ptCount val="14"/>
                <c:pt idx="0">
                  <c:v>Protein powder</c:v>
                </c:pt>
                <c:pt idx="1">
                  <c:v>Hemp</c:v>
                </c:pt>
                <c:pt idx="2">
                  <c:v>Walnut</c:v>
                </c:pt>
                <c:pt idx="3">
                  <c:v>Chia</c:v>
                </c:pt>
                <c:pt idx="4">
                  <c:v>Oaflakes</c:v>
                </c:pt>
                <c:pt idx="5">
                  <c:v>Lysin</c:v>
                </c:pt>
                <c:pt idx="6">
                  <c:v>Macadamia</c:v>
                </c:pt>
                <c:pt idx="7">
                  <c:v>Oatflour</c:v>
                </c:pt>
                <c:pt idx="8">
                  <c:v>Flax</c:v>
                </c:pt>
                <c:pt idx="9">
                  <c:v>Dadel</c:v>
                </c:pt>
                <c:pt idx="10">
                  <c:v>Cinnamon</c:v>
                </c:pt>
                <c:pt idx="11">
                  <c:v>Grape seed</c:v>
                </c:pt>
                <c:pt idx="12">
                  <c:v>Inulin</c:v>
                </c:pt>
                <c:pt idx="13">
                  <c:v>Lecithin</c:v>
                </c:pt>
              </c:strCache>
            </c:strRef>
          </c:cat>
          <c:val>
            <c:numRef>
              <c:f>'v3'!$S$3:$S$16</c:f>
              <c:numCache>
                <c:formatCode>0.0%</c:formatCode>
                <c:ptCount val="14"/>
                <c:pt idx="0">
                  <c:v>0.11890193894698334</c:v>
                </c:pt>
                <c:pt idx="1">
                  <c:v>0.16248833761914622</c:v>
                </c:pt>
                <c:pt idx="2">
                  <c:v>0.17950569730223248</c:v>
                </c:pt>
                <c:pt idx="3">
                  <c:v>9.7053844902246805E-2</c:v>
                </c:pt>
                <c:pt idx="4">
                  <c:v>8.8270691517428085E-2</c:v>
                </c:pt>
                <c:pt idx="5">
                  <c:v>1.0539784061782458E-2</c:v>
                </c:pt>
                <c:pt idx="6">
                  <c:v>0.21573620501460966</c:v>
                </c:pt>
                <c:pt idx="7">
                  <c:v>4.0073137318235384E-2</c:v>
                </c:pt>
                <c:pt idx="8">
                  <c:v>2.9313774421832459E-2</c:v>
                </c:pt>
                <c:pt idx="9">
                  <c:v>2.2808751446201099E-2</c:v>
                </c:pt>
                <c:pt idx="10">
                  <c:v>8.6733639675084812E-3</c:v>
                </c:pt>
                <c:pt idx="11">
                  <c:v>0</c:v>
                </c:pt>
                <c:pt idx="12">
                  <c:v>4.7429028278021057E-3</c:v>
                </c:pt>
                <c:pt idx="13">
                  <c:v>1.8686158826201813E-2</c:v>
                </c:pt>
              </c:numCache>
            </c:numRef>
          </c:val>
          <c:extLst>
            <c:ext xmlns:c16="http://schemas.microsoft.com/office/drawing/2014/chart" uri="{C3380CC4-5D6E-409C-BE32-E72D297353CC}">
              <c16:uniqueId val="{00000001-C568-4B98-9E95-83301D45B05F}"/>
            </c:ext>
          </c:extLst>
        </c:ser>
        <c:ser>
          <c:idx val="2"/>
          <c:order val="2"/>
          <c:tx>
            <c:strRef>
              <c:f>'v3'!$T$2</c:f>
              <c:strCache>
                <c:ptCount val="1"/>
                <c:pt idx="0">
                  <c:v>protein</c:v>
                </c:pt>
              </c:strCache>
            </c:strRef>
          </c:tx>
          <c:spPr>
            <a:solidFill>
              <a:srgbClr val="00B0F0"/>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B-C568-4B98-9E95-83301D45B05F}"/>
              </c:ext>
            </c:extLst>
          </c:dPt>
          <c:cat>
            <c:strRef>
              <c:f>'v3'!$A$3:$A$16</c:f>
              <c:strCache>
                <c:ptCount val="14"/>
                <c:pt idx="0">
                  <c:v>Protein powder</c:v>
                </c:pt>
                <c:pt idx="1">
                  <c:v>Hemp</c:v>
                </c:pt>
                <c:pt idx="2">
                  <c:v>Walnut</c:v>
                </c:pt>
                <c:pt idx="3">
                  <c:v>Chia</c:v>
                </c:pt>
                <c:pt idx="4">
                  <c:v>Oaflakes</c:v>
                </c:pt>
                <c:pt idx="5">
                  <c:v>Lysin</c:v>
                </c:pt>
                <c:pt idx="6">
                  <c:v>Macadamia</c:v>
                </c:pt>
                <c:pt idx="7">
                  <c:v>Oatflour</c:v>
                </c:pt>
                <c:pt idx="8">
                  <c:v>Flax</c:v>
                </c:pt>
                <c:pt idx="9">
                  <c:v>Dadel</c:v>
                </c:pt>
                <c:pt idx="10">
                  <c:v>Cinnamon</c:v>
                </c:pt>
                <c:pt idx="11">
                  <c:v>Grape seed</c:v>
                </c:pt>
                <c:pt idx="12">
                  <c:v>Inulin</c:v>
                </c:pt>
                <c:pt idx="13">
                  <c:v>Lecithin</c:v>
                </c:pt>
              </c:strCache>
            </c:strRef>
          </c:cat>
          <c:val>
            <c:numRef>
              <c:f>'v3'!$T$3:$T$16</c:f>
              <c:numCache>
                <c:formatCode>0.0%</c:formatCode>
                <c:ptCount val="14"/>
                <c:pt idx="0">
                  <c:v>0.51708766716196142</c:v>
                </c:pt>
                <c:pt idx="1">
                  <c:v>0.15651312530955919</c:v>
                </c:pt>
                <c:pt idx="2">
                  <c:v>7.8751857355126298E-2</c:v>
                </c:pt>
                <c:pt idx="3">
                  <c:v>6.537890044576522E-2</c:v>
                </c:pt>
                <c:pt idx="4">
                  <c:v>5.3491827637444284E-2</c:v>
                </c:pt>
                <c:pt idx="5">
                  <c:v>3.9623576027736501E-2</c:v>
                </c:pt>
                <c:pt idx="6">
                  <c:v>3.8632986627043085E-2</c:v>
                </c:pt>
                <c:pt idx="7">
                  <c:v>2.7736503219415551E-2</c:v>
                </c:pt>
                <c:pt idx="8">
                  <c:v>1.8127786032689452E-2</c:v>
                </c:pt>
                <c:pt idx="9">
                  <c:v>2.674591381872214E-3</c:v>
                </c:pt>
                <c:pt idx="10">
                  <c:v>1.9811788013868251E-3</c:v>
                </c:pt>
                <c:pt idx="11">
                  <c:v>0</c:v>
                </c:pt>
                <c:pt idx="12">
                  <c:v>0</c:v>
                </c:pt>
                <c:pt idx="13">
                  <c:v>0</c:v>
                </c:pt>
              </c:numCache>
            </c:numRef>
          </c:val>
          <c:extLst>
            <c:ext xmlns:c16="http://schemas.microsoft.com/office/drawing/2014/chart" uri="{C3380CC4-5D6E-409C-BE32-E72D297353CC}">
              <c16:uniqueId val="{00000002-C568-4B98-9E95-83301D45B05F}"/>
            </c:ext>
          </c:extLst>
        </c:ser>
        <c:dLbls>
          <c:showLegendKey val="0"/>
          <c:showVal val="0"/>
          <c:showCatName val="0"/>
          <c:showSerName val="0"/>
          <c:showPercent val="0"/>
          <c:showBubbleSize val="0"/>
        </c:dLbls>
        <c:gapWidth val="219"/>
        <c:overlap val="-27"/>
        <c:axId val="1035746703"/>
        <c:axId val="1035747183"/>
        <c:extLst>
          <c:ext xmlns:c15="http://schemas.microsoft.com/office/drawing/2012/chart" uri="{02D57815-91ED-43cb-92C2-25804820EDAC}">
            <c15:filteredBarSeries>
              <c15:ser>
                <c:idx val="3"/>
                <c:order val="3"/>
                <c:tx>
                  <c:strRef>
                    <c:extLst>
                      <c:ext uri="{02D57815-91ED-43cb-92C2-25804820EDAC}">
                        <c15:formulaRef>
                          <c15:sqref>'v3'!$U$2</c15:sqref>
                        </c15:formulaRef>
                      </c:ext>
                    </c:extLst>
                    <c:strCache>
                      <c:ptCount val="1"/>
                      <c:pt idx="0">
                        <c:v>fat</c:v>
                      </c:pt>
                    </c:strCache>
                  </c:strRef>
                </c:tx>
                <c:spPr>
                  <a:solidFill>
                    <a:schemeClr val="accent4"/>
                  </a:solidFill>
                  <a:ln>
                    <a:noFill/>
                  </a:ln>
                  <a:effectLst/>
                </c:spPr>
                <c:invertIfNegative val="0"/>
                <c:cat>
                  <c:strRef>
                    <c:extLst>
                      <c:ext uri="{02D57815-91ED-43cb-92C2-25804820EDAC}">
                        <c15:formulaRef>
                          <c15:sqref>'v3'!$A$3:$A$16</c15:sqref>
                        </c15:formulaRef>
                      </c:ext>
                    </c:extLst>
                    <c:strCache>
                      <c:ptCount val="14"/>
                      <c:pt idx="0">
                        <c:v>Protein powder</c:v>
                      </c:pt>
                      <c:pt idx="1">
                        <c:v>Hemp</c:v>
                      </c:pt>
                      <c:pt idx="2">
                        <c:v>Walnut</c:v>
                      </c:pt>
                      <c:pt idx="3">
                        <c:v>Chia</c:v>
                      </c:pt>
                      <c:pt idx="4">
                        <c:v>Oaflakes</c:v>
                      </c:pt>
                      <c:pt idx="5">
                        <c:v>Lysin</c:v>
                      </c:pt>
                      <c:pt idx="6">
                        <c:v>Macadamia</c:v>
                      </c:pt>
                      <c:pt idx="7">
                        <c:v>Oatflour</c:v>
                      </c:pt>
                      <c:pt idx="8">
                        <c:v>Flax</c:v>
                      </c:pt>
                      <c:pt idx="9">
                        <c:v>Dadel</c:v>
                      </c:pt>
                      <c:pt idx="10">
                        <c:v>Cinnamon</c:v>
                      </c:pt>
                      <c:pt idx="11">
                        <c:v>Grape seed</c:v>
                      </c:pt>
                      <c:pt idx="12">
                        <c:v>Inulin</c:v>
                      </c:pt>
                      <c:pt idx="13">
                        <c:v>Lecithin</c:v>
                      </c:pt>
                    </c:strCache>
                  </c:strRef>
                </c:cat>
                <c:val>
                  <c:numRef>
                    <c:extLst>
                      <c:ext uri="{02D57815-91ED-43cb-92C2-25804820EDAC}">
                        <c15:formulaRef>
                          <c15:sqref>'v3'!$U$3:$U$16</c15:sqref>
                        </c15:formulaRef>
                      </c:ext>
                    </c:extLst>
                    <c:numCache>
                      <c:formatCode>0.0%</c:formatCode>
                      <c:ptCount val="14"/>
                      <c:pt idx="0">
                        <c:v>0</c:v>
                      </c:pt>
                      <c:pt idx="1">
                        <c:v>0.20198675496688742</c:v>
                      </c:pt>
                      <c:pt idx="2">
                        <c:v>0.28187086092715236</c:v>
                      </c:pt>
                      <c:pt idx="3">
                        <c:v>0.10165562913907286</c:v>
                      </c:pt>
                      <c:pt idx="4">
                        <c:v>2.1523178807947022E-2</c:v>
                      </c:pt>
                      <c:pt idx="5">
                        <c:v>0</c:v>
                      </c:pt>
                      <c:pt idx="6">
                        <c:v>0.31498344370860931</c:v>
                      </c:pt>
                      <c:pt idx="7">
                        <c:v>1.142384105960265E-2</c:v>
                      </c:pt>
                      <c:pt idx="8">
                        <c:v>3.493377483443709E-2</c:v>
                      </c:pt>
                      <c:pt idx="9">
                        <c:v>2.4834437086092715E-4</c:v>
                      </c:pt>
                      <c:pt idx="10">
                        <c:v>1.2417218543046358E-3</c:v>
                      </c:pt>
                      <c:pt idx="11">
                        <c:v>0</c:v>
                      </c:pt>
                      <c:pt idx="12">
                        <c:v>0</c:v>
                      </c:pt>
                      <c:pt idx="13">
                        <c:v>3.0132450331125833E-2</c:v>
                      </c:pt>
                    </c:numCache>
                  </c:numRef>
                </c:val>
                <c:extLst>
                  <c:ext xmlns:c16="http://schemas.microsoft.com/office/drawing/2014/chart" uri="{C3380CC4-5D6E-409C-BE32-E72D297353CC}">
                    <c16:uniqueId val="{00000007-C568-4B98-9E95-83301D45B05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'v3'!$V$2</c15:sqref>
                        </c15:formulaRef>
                      </c:ext>
                    </c:extLst>
                    <c:strCache>
                      <c:ptCount val="1"/>
                      <c:pt idx="0">
                        <c:v>carbs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'v3'!$A$3:$A$16</c15:sqref>
                        </c15:formulaRef>
                      </c:ext>
                    </c:extLst>
                    <c:strCache>
                      <c:ptCount val="14"/>
                      <c:pt idx="0">
                        <c:v>Protein powder</c:v>
                      </c:pt>
                      <c:pt idx="1">
                        <c:v>Hemp</c:v>
                      </c:pt>
                      <c:pt idx="2">
                        <c:v>Walnut</c:v>
                      </c:pt>
                      <c:pt idx="3">
                        <c:v>Chia</c:v>
                      </c:pt>
                      <c:pt idx="4">
                        <c:v>Oaflakes</c:v>
                      </c:pt>
                      <c:pt idx="5">
                        <c:v>Lysin</c:v>
                      </c:pt>
                      <c:pt idx="6">
                        <c:v>Macadamia</c:v>
                      </c:pt>
                      <c:pt idx="7">
                        <c:v>Oatflour</c:v>
                      </c:pt>
                      <c:pt idx="8">
                        <c:v>Flax</c:v>
                      </c:pt>
                      <c:pt idx="9">
                        <c:v>Dadel</c:v>
                      </c:pt>
                      <c:pt idx="10">
                        <c:v>Cinnamon</c:v>
                      </c:pt>
                      <c:pt idx="11">
                        <c:v>Grape seed</c:v>
                      </c:pt>
                      <c:pt idx="12">
                        <c:v>Inulin</c:v>
                      </c:pt>
                      <c:pt idx="13">
                        <c:v>Lecithin</c:v>
                      </c:pt>
                    </c:strCache>
                  </c:strRef>
                </c:cat>
                <c:val>
                  <c:numRef>
                    <c:extLst xmlns:c15="http://schemas.microsoft.com/office/drawing/2012/chart">
                      <c:ext xmlns:c15="http://schemas.microsoft.com/office/drawing/2012/chart" uri="{02D57815-91ED-43cb-92C2-25804820EDAC}">
                        <c15:formulaRef>
                          <c15:sqref>'v3'!$V$3:$V$16</c15:sqref>
                        </c15:formulaRef>
                      </c:ext>
                    </c:extLst>
                    <c:numCache>
                      <c:formatCode>0.0%</c:formatCode>
                      <c:ptCount val="14"/>
                      <c:pt idx="0">
                        <c:v>1.7441860465116282E-2</c:v>
                      </c:pt>
                      <c:pt idx="1">
                        <c:v>3.4156976744186059E-2</c:v>
                      </c:pt>
                      <c:pt idx="2">
                        <c:v>3.9244186046511642E-2</c:v>
                      </c:pt>
                      <c:pt idx="3">
                        <c:v>4.4767441860465128E-2</c:v>
                      </c:pt>
                      <c:pt idx="4">
                        <c:v>0.38662790697674432</c:v>
                      </c:pt>
                      <c:pt idx="5">
                        <c:v>0</c:v>
                      </c:pt>
                      <c:pt idx="6">
                        <c:v>9.7383720930232578E-2</c:v>
                      </c:pt>
                      <c:pt idx="7">
                        <c:v>0.16279069767441864</c:v>
                      </c:pt>
                      <c:pt idx="8">
                        <c:v>2.325581395348838E-3</c:v>
                      </c:pt>
                      <c:pt idx="9">
                        <c:v>0.16351744186046516</c:v>
                      </c:pt>
                      <c:pt idx="10">
                        <c:v>4.0697674418604661E-2</c:v>
                      </c:pt>
                      <c:pt idx="11">
                        <c:v>0</c:v>
                      </c:pt>
                      <c:pt idx="12">
                        <c:v>6.395348837209304E-3</c:v>
                      </c:pt>
                      <c:pt idx="13">
                        <c:v>4.6511627906976761E-3</c:v>
                      </c:pt>
                    </c:numCache>
                  </c:numRef>
                </c:val>
                <c:extLst xmlns:c15="http://schemas.microsoft.com/office/drawing/2012/chart">
                  <c:ext xmlns:c16="http://schemas.microsoft.com/office/drawing/2014/chart" uri="{C3380CC4-5D6E-409C-BE32-E72D297353CC}">
                    <c16:uniqueId val="{00000008-C568-4B98-9E95-83301D45B05F}"/>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'v3'!$W$2</c15:sqref>
                        </c15:formulaRef>
                      </c:ext>
                    </c:extLst>
                    <c:strCache>
                      <c:ptCount val="1"/>
                      <c:pt idx="0">
                        <c:v>sugar</c:v>
                      </c:pt>
                    </c:strCache>
                  </c:strRef>
                </c:tx>
                <c:spPr>
                  <a:solidFill>
                    <a:srgbClr val="FFC000"/>
                  </a:solidFill>
                  <a:ln>
                    <a:noFill/>
                  </a:ln>
                  <a:effectLst/>
                </c:spPr>
                <c:invertIfNegative val="0"/>
                <c:cat>
                  <c:strRef>
                    <c:extLst xmlns:c15="http://schemas.microsoft.com/office/drawing/2012/chart">
                      <c:ext xmlns:c15="http://schemas.microsoft.com/office/drawing/2012/chart" uri="{02D57815-91ED-43cb-92C2-25804820EDAC}">
                        <c15:formulaRef>
                          <c15:sqref>'v3'!$A$3:$A$16</c15:sqref>
                        </c15:formulaRef>
                      </c:ext>
                    </c:extLst>
                    <c:strCache>
                      <c:ptCount val="14"/>
                      <c:pt idx="0">
                        <c:v>Protein powder</c:v>
                      </c:pt>
                      <c:pt idx="1">
                        <c:v>Hemp</c:v>
                      </c:pt>
                      <c:pt idx="2">
                        <c:v>Walnut</c:v>
                      </c:pt>
                      <c:pt idx="3">
                        <c:v>Chia</c:v>
                      </c:pt>
                      <c:pt idx="4">
                        <c:v>Oaflakes</c:v>
                      </c:pt>
                      <c:pt idx="5">
                        <c:v>Lysin</c:v>
                      </c:pt>
                      <c:pt idx="6">
                        <c:v>Macadamia</c:v>
                      </c:pt>
                      <c:pt idx="7">
                        <c:v>Oatflour</c:v>
                      </c:pt>
                      <c:pt idx="8">
                        <c:v>Flax</c:v>
                      </c:pt>
                      <c:pt idx="9">
                        <c:v>Dadel</c:v>
                      </c:pt>
                      <c:pt idx="10">
                        <c:v>Cinnamon</c:v>
                      </c:pt>
                      <c:pt idx="11">
                        <c:v>Grape seed</c:v>
                      </c:pt>
                      <c:pt idx="12">
                        <c:v>Inulin</c:v>
                      </c:pt>
                      <c:pt idx="13">
                        <c:v>Lecithin</c:v>
                      </c:pt>
                    </c:strCache>
                  </c:strRef>
                </c:cat>
                <c:val>
                  <c:numRef>
                    <c:extLst xmlns:c15="http://schemas.microsoft.com/office/drawing/2012/chart">
                      <c:ext xmlns:c15="http://schemas.microsoft.com/office/drawing/2012/chart" uri="{02D57815-91ED-43cb-92C2-25804820EDAC}">
                        <c15:formulaRef>
                          <c15:sqref>'v3'!$W$3:$W$16</c15:sqref>
                        </c15:formulaRef>
                      </c:ext>
                    </c:extLst>
                    <c:numCache>
                      <c:formatCode>0.0%</c:formatCode>
                      <c:ptCount val="14"/>
                      <c:pt idx="0">
                        <c:v>7.1132187314759926E-2</c:v>
                      </c:pt>
                      <c:pt idx="1">
                        <c:v>4.445761707172495E-2</c:v>
                      </c:pt>
                      <c:pt idx="2">
                        <c:v>8.59513930053349E-2</c:v>
                      </c:pt>
                      <c:pt idx="3">
                        <c:v>0</c:v>
                      </c:pt>
                      <c:pt idx="4">
                        <c:v>2.3710729104919975E-2</c:v>
                      </c:pt>
                      <c:pt idx="5">
                        <c:v>0</c:v>
                      </c:pt>
                      <c:pt idx="6">
                        <c:v>0.12151748666271486</c:v>
                      </c:pt>
                      <c:pt idx="7">
                        <c:v>1.5411973918197984E-2</c:v>
                      </c:pt>
                      <c:pt idx="8">
                        <c:v>8.8915234143449907E-3</c:v>
                      </c:pt>
                      <c:pt idx="9">
                        <c:v>0.58684054534676944</c:v>
                      </c:pt>
                      <c:pt idx="10">
                        <c:v>6.5204505038529929E-3</c:v>
                      </c:pt>
                      <c:pt idx="11">
                        <c:v>0</c:v>
                      </c:pt>
                      <c:pt idx="12">
                        <c:v>2.6081802015411971E-2</c:v>
                      </c:pt>
                      <c:pt idx="13">
                        <c:v>9.4842916419679898E-3</c:v>
                      </c:pt>
                    </c:numCache>
                  </c:numRef>
                </c:val>
                <c:extLst xmlns:c15="http://schemas.microsoft.com/office/drawing/2012/chart">
                  <c:ext xmlns:c16="http://schemas.microsoft.com/office/drawing/2014/chart" uri="{C3380CC4-5D6E-409C-BE32-E72D297353CC}">
                    <c16:uniqueId val="{00000009-C568-4B98-9E95-83301D45B05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'v3'!$X$2</c15:sqref>
                        </c15:formulaRef>
                      </c:ext>
                    </c:extLst>
                    <c:strCache>
                      <c:ptCount val="1"/>
                      <c:pt idx="0">
                        <c:v>fiber</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'v3'!$A$3:$A$16</c15:sqref>
                        </c15:formulaRef>
                      </c:ext>
                    </c:extLst>
                    <c:strCache>
                      <c:ptCount val="14"/>
                      <c:pt idx="0">
                        <c:v>Protein powder</c:v>
                      </c:pt>
                      <c:pt idx="1">
                        <c:v>Hemp</c:v>
                      </c:pt>
                      <c:pt idx="2">
                        <c:v>Walnut</c:v>
                      </c:pt>
                      <c:pt idx="3">
                        <c:v>Chia</c:v>
                      </c:pt>
                      <c:pt idx="4">
                        <c:v>Oaflakes</c:v>
                      </c:pt>
                      <c:pt idx="5">
                        <c:v>Lysin</c:v>
                      </c:pt>
                      <c:pt idx="6">
                        <c:v>Macadamia</c:v>
                      </c:pt>
                      <c:pt idx="7">
                        <c:v>Oatflour</c:v>
                      </c:pt>
                      <c:pt idx="8">
                        <c:v>Flax</c:v>
                      </c:pt>
                      <c:pt idx="9">
                        <c:v>Dadel</c:v>
                      </c:pt>
                      <c:pt idx="10">
                        <c:v>Cinnamon</c:v>
                      </c:pt>
                      <c:pt idx="11">
                        <c:v>Grape seed</c:v>
                      </c:pt>
                      <c:pt idx="12">
                        <c:v>Inulin</c:v>
                      </c:pt>
                      <c:pt idx="13">
                        <c:v>Lecithin</c:v>
                      </c:pt>
                    </c:strCache>
                  </c:strRef>
                </c:cat>
                <c:val>
                  <c:numRef>
                    <c:extLst xmlns:c15="http://schemas.microsoft.com/office/drawing/2012/chart">
                      <c:ext xmlns:c15="http://schemas.microsoft.com/office/drawing/2012/chart" uri="{02D57815-91ED-43cb-92C2-25804820EDAC}">
                        <c15:formulaRef>
                          <c15:sqref>'v3'!$X$3:$X$16</c15:sqref>
                        </c15:formulaRef>
                      </c:ext>
                    </c:extLst>
                    <c:numCache>
                      <c:formatCode>0.0%</c:formatCode>
                      <c:ptCount val="14"/>
                      <c:pt idx="0">
                        <c:v>0</c:v>
                      </c:pt>
                      <c:pt idx="1">
                        <c:v>5.1347881899871634E-2</c:v>
                      </c:pt>
                      <c:pt idx="2">
                        <c:v>0.10141206675224648</c:v>
                      </c:pt>
                      <c:pt idx="3">
                        <c:v>0.35327342747111684</c:v>
                      </c:pt>
                      <c:pt idx="4">
                        <c:v>0.12323491655969192</c:v>
                      </c:pt>
                      <c:pt idx="5">
                        <c:v>0</c:v>
                      </c:pt>
                      <c:pt idx="6">
                        <c:v>0.10269576379974327</c:v>
                      </c:pt>
                      <c:pt idx="7">
                        <c:v>5.1347881899871634E-2</c:v>
                      </c:pt>
                      <c:pt idx="8">
                        <c:v>7.0089858793324786E-2</c:v>
                      </c:pt>
                      <c:pt idx="9">
                        <c:v>2.6957637997432608E-2</c:v>
                      </c:pt>
                      <c:pt idx="10">
                        <c:v>3.1322207958921697E-2</c:v>
                      </c:pt>
                      <c:pt idx="11">
                        <c:v>0</c:v>
                      </c:pt>
                      <c:pt idx="12">
                        <c:v>8.831835686777921E-2</c:v>
                      </c:pt>
                      <c:pt idx="13">
                        <c:v>0</c:v>
                      </c:pt>
                    </c:numCache>
                  </c:numRef>
                </c:val>
                <c:extLst xmlns:c15="http://schemas.microsoft.com/office/drawing/2012/chart">
                  <c:ext xmlns:c16="http://schemas.microsoft.com/office/drawing/2014/chart" uri="{C3380CC4-5D6E-409C-BE32-E72D297353CC}">
                    <c16:uniqueId val="{0000000A-C568-4B98-9E95-83301D45B05F}"/>
                  </c:ext>
                </c:extLst>
              </c15:ser>
            </c15:filteredBarSeries>
          </c:ext>
        </c:extLst>
      </c:barChart>
      <c:catAx>
        <c:axId val="103574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35747183"/>
        <c:crosses val="autoZero"/>
        <c:auto val="1"/>
        <c:lblAlgn val="ctr"/>
        <c:lblOffset val="100"/>
        <c:noMultiLvlLbl val="0"/>
      </c:catAx>
      <c:valAx>
        <c:axId val="103574718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35746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38</xdr:col>
      <xdr:colOff>568324</xdr:colOff>
      <xdr:row>0</xdr:row>
      <xdr:rowOff>107950</xdr:rowOff>
    </xdr:from>
    <xdr:to>
      <xdr:col>50</xdr:col>
      <xdr:colOff>120649</xdr:colOff>
      <xdr:row>20</xdr:row>
      <xdr:rowOff>76199</xdr:rowOff>
    </xdr:to>
    <xdr:graphicFrame macro="">
      <xdr:nvGraphicFramePr>
        <xdr:cNvPr id="2" name="Chart 1">
          <a:extLst>
            <a:ext uri="{FF2B5EF4-FFF2-40B4-BE49-F238E27FC236}">
              <a16:creationId xmlns:a16="http://schemas.microsoft.com/office/drawing/2014/main" id="{8343F3B1-8E2C-4E46-9CBB-0C7E66BF6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568324</xdr:colOff>
      <xdr:row>0</xdr:row>
      <xdr:rowOff>107950</xdr:rowOff>
    </xdr:from>
    <xdr:to>
      <xdr:col>50</xdr:col>
      <xdr:colOff>120649</xdr:colOff>
      <xdr:row>20</xdr:row>
      <xdr:rowOff>76199</xdr:rowOff>
    </xdr:to>
    <xdr:graphicFrame macro="">
      <xdr:nvGraphicFramePr>
        <xdr:cNvPr id="2" name="Chart 1">
          <a:extLst>
            <a:ext uri="{FF2B5EF4-FFF2-40B4-BE49-F238E27FC236}">
              <a16:creationId xmlns:a16="http://schemas.microsoft.com/office/drawing/2014/main" id="{B9A5EE9B-8C4B-4665-908A-699F34263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38</xdr:col>
      <xdr:colOff>568324</xdr:colOff>
      <xdr:row>0</xdr:row>
      <xdr:rowOff>107950</xdr:rowOff>
    </xdr:from>
    <xdr:to>
      <xdr:col>50</xdr:col>
      <xdr:colOff>120649</xdr:colOff>
      <xdr:row>20</xdr:row>
      <xdr:rowOff>76199</xdr:rowOff>
    </xdr:to>
    <xdr:graphicFrame macro="">
      <xdr:nvGraphicFramePr>
        <xdr:cNvPr id="2" name="Chart 1">
          <a:extLst>
            <a:ext uri="{FF2B5EF4-FFF2-40B4-BE49-F238E27FC236}">
              <a16:creationId xmlns:a16="http://schemas.microsoft.com/office/drawing/2014/main" id="{0632FA84-F5FA-41FA-B063-F937FCE8E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155574</xdr:colOff>
      <xdr:row>16</xdr:row>
      <xdr:rowOff>111124</xdr:rowOff>
    </xdr:from>
    <xdr:to>
      <xdr:col>25</xdr:col>
      <xdr:colOff>761999</xdr:colOff>
      <xdr:row>41</xdr:row>
      <xdr:rowOff>19049</xdr:rowOff>
    </xdr:to>
    <xdr:graphicFrame macro="">
      <xdr:nvGraphicFramePr>
        <xdr:cNvPr id="3" name="Chart 2">
          <a:extLst>
            <a:ext uri="{FF2B5EF4-FFF2-40B4-BE49-F238E27FC236}">
              <a16:creationId xmlns:a16="http://schemas.microsoft.com/office/drawing/2014/main" id="{4A8FB45D-3269-9A91-D16F-7DF8B1082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chweigkofler, F. (Felix)" id="{65186441-A979-4575-BE7A-99BCE82DFA9E}" userId="S::f.schweigkofler@uu.nl::4c44dc7e-7f9f-4d3f-ac16-e0bc1ca6e49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4-11-11T13:43:33.91" personId="{65186441-A979-4575-BE7A-99BCE82DFA9E}" id="{88FB50BE-99F1-448F-ABA9-A35DF61844C8}">
    <text>1: not relevant
2: relevant
3: important</text>
  </threadedComment>
  <threadedComment ref="G1" dT="2024-11-11T13:48:38.30" personId="{65186441-A979-4575-BE7A-99BCE82DFA9E}" id="{EAE824E0-B3BA-4C40-A691-411FAD2A723C}">
    <text>https://blueprint.bryanjohnson.com/products/nutty-pudding-protein-mix
 https://blueprint.bryanjohnson.com/products/nutty-pudding-fruit-and-nut-mix</text>
    <extLst>
      <x:ext xmlns:xltc2="http://schemas.microsoft.com/office/spreadsheetml/2020/threadedcomments2" uri="{F7C98A9C-CBB3-438F-8F68-D28B6AF4A901}">
        <xltc2:checksum>1930295403</xltc2:checksum>
        <xltc2:hyperlink startIndex="0" length="69" url="https://blueprint.bryanjohnson.com/products/nutty-pudding-protein-mix"/>
        <xltc2:hyperlink startIndex="71" length="75" url="https://blueprint.bryanjohnson.com/products/nutty-pudding-fruit-and-nut-mix"/>
      </x:ext>
    </extLst>
  </threadedComment>
  <threadedComment ref="L1" dT="2024-11-11T13:47:31.55" personId="{65186441-A979-4575-BE7A-99BCE82DFA9E}" id="{09A583B2-F175-4828-8F12-993A73517E84}">
    <text>Exact values can very per batch</text>
  </threadedComment>
  <threadedComment ref="H2" dT="2024-11-11T13:46:07.23" personId="{65186441-A979-4575-BE7A-99BCE82DFA9E}" id="{B1A35DBA-5324-42A4-92A3-9C966BE9C91F}">
    <text>All ingredients are in themselves healthy but good dosages vary per individual. Check the attached word document for more details.</text>
  </threadedComment>
  <threadedComment ref="L2" dT="2024-11-11T13:46:59.43" personId="{65186441-A979-4575-BE7A-99BCE82DFA9E}" id="{6172B586-42A9-46DF-91E7-66DCF6C95C2C}">
    <text>Prices are from autumn 2024, prices also depend on package size</text>
  </threadedComment>
  <threadedComment ref="P2" dT="2024-12-29T12:33:22.55" personId="{65186441-A979-4575-BE7A-99BCE82DFA9E}" id="{6DC32247-1724-4C49-8656-31C64A9763BA}">
    <text>Non-sugar, non-fiber carbs</text>
  </threadedComment>
  <threadedComment ref="L32" dT="2024-11-11T13:47:31.55" personId="{65186441-A979-4575-BE7A-99BCE82DFA9E}" id="{419997EB-C98B-43E8-8BFE-713FA06748AF}">
    <text>Exact values can very per batch</text>
  </threadedComment>
  <threadedComment ref="L45" dT="2024-11-11T13:47:31.55" personId="{65186441-A979-4575-BE7A-99BCE82DFA9E}" id="{5B18FFFA-4172-4E75-AA5F-4FA8BCD8FCA9}">
    <text>Exact values can very per batch</text>
  </threadedComment>
  <threadedComment ref="L56" dT="2024-11-11T13:47:31.55" personId="{65186441-A979-4575-BE7A-99BCE82DFA9E}" id="{69040112-FEC2-45BB-8972-3C09143AAA16}">
    <text>Exact values can very per batch</text>
  </threadedComment>
  <threadedComment ref="L67" dT="2024-11-11T13:47:31.55" personId="{65186441-A979-4575-BE7A-99BCE82DFA9E}" id="{A4BDB13C-DF4E-4DD1-87EF-DE0C0F87D732}">
    <text>Exact values can very per batch</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4-11-11T13:43:33.91" personId="{65186441-A979-4575-BE7A-99BCE82DFA9E}" id="{C4609592-1A96-48DB-AB95-2D285A7C864E}">
    <text>1: not relevant
2: relevant
3: important</text>
  </threadedComment>
  <threadedComment ref="G1" dT="2024-11-11T13:48:38.30" personId="{65186441-A979-4575-BE7A-99BCE82DFA9E}" id="{F11E2A66-8F3C-4DAD-8A80-95EE4BE83845}">
    <text>https://blueprint.bryanjohnson.com/products/nutty-pudding-protein-mix
 https://blueprint.bryanjohnson.com/products/nutty-pudding-fruit-and-nut-mix</text>
    <extLst>
      <x:ext xmlns:xltc2="http://schemas.microsoft.com/office/spreadsheetml/2020/threadedcomments2" uri="{F7C98A9C-CBB3-438F-8F68-D28B6AF4A901}">
        <xltc2:checksum>1930295403</xltc2:checksum>
        <xltc2:hyperlink startIndex="0" length="69" url="https://blueprint.bryanjohnson.com/products/nutty-pudding-protein-mix"/>
        <xltc2:hyperlink startIndex="71" length="75" url="https://blueprint.bryanjohnson.com/products/nutty-pudding-fruit-and-nut-mix"/>
      </x:ext>
    </extLst>
  </threadedComment>
  <threadedComment ref="L1" dT="2024-11-11T13:47:31.55" personId="{65186441-A979-4575-BE7A-99BCE82DFA9E}" id="{F253FDD9-7A2D-4EA5-ACD6-B206AC29D160}">
    <text>Exact values can very per batch</text>
  </threadedComment>
  <threadedComment ref="H2" dT="2024-11-11T13:46:07.23" personId="{65186441-A979-4575-BE7A-99BCE82DFA9E}" id="{28FF5E2C-B5CF-4CDA-A51B-03D8EA518084}">
    <text>All ingredients are in themselves healthy but good dosages vary per individual. Check the attached word document for more details.</text>
  </threadedComment>
  <threadedComment ref="L2" dT="2024-11-11T13:46:59.43" personId="{65186441-A979-4575-BE7A-99BCE82DFA9E}" id="{891D31CE-28E3-4A46-B349-CFF758F1991F}">
    <text>Prices are from autumn 2024, prices also depend on package size</text>
  </threadedComment>
  <threadedComment ref="P2" dT="2024-12-29T12:33:22.55" personId="{65186441-A979-4575-BE7A-99BCE82DFA9E}" id="{287C8DD9-8ADD-479E-95AE-8FA53DF293E8}">
    <text>Non-sugar, non-fiber carbs</text>
  </threadedComment>
  <threadedComment ref="L32" dT="2024-11-11T13:47:31.55" personId="{65186441-A979-4575-BE7A-99BCE82DFA9E}" id="{7DBCB81A-9BC1-4878-912E-3573EE01DBA6}">
    <text>Exact values can very per batch</text>
  </threadedComment>
  <threadedComment ref="L45" dT="2024-11-11T13:47:31.55" personId="{65186441-A979-4575-BE7A-99BCE82DFA9E}" id="{6174D5B3-D824-4A54-9EC8-D7C95AA4D8F9}">
    <text>Exact values can very per batch</text>
  </threadedComment>
  <threadedComment ref="L56" dT="2024-11-11T13:47:31.55" personId="{65186441-A979-4575-BE7A-99BCE82DFA9E}" id="{1CF4D270-6610-4FF8-A743-F8566EEDF026}">
    <text>Exact values can very per batch</text>
  </threadedComment>
  <threadedComment ref="L67" dT="2024-11-11T13:47:31.55" personId="{65186441-A979-4575-BE7A-99BCE82DFA9E}" id="{AF103EFA-03BB-4F9C-AD16-4F2BE9B1607F}">
    <text>Exact values can very per batch</text>
  </threadedComment>
</ThreadedComments>
</file>

<file path=xl/threadedComments/threadedComment3.xml><?xml version="1.0" encoding="utf-8"?>
<ThreadedComments xmlns="http://schemas.microsoft.com/office/spreadsheetml/2018/threadedcomments" xmlns:x="http://schemas.openxmlformats.org/spreadsheetml/2006/main">
  <threadedComment ref="D1" dT="2024-11-11T13:43:33.91" personId="{65186441-A979-4575-BE7A-99BCE82DFA9E}" id="{5310F7FF-3B99-4DE2-A3B7-A8E29FDA5ADB}">
    <text>1: not relevant
2: relevant
3: important</text>
  </threadedComment>
  <threadedComment ref="G1" dT="2024-11-11T13:48:38.30" personId="{65186441-A979-4575-BE7A-99BCE82DFA9E}" id="{D32E5E0F-0662-4FF8-894B-FF5AAD23E630}">
    <text>https://blueprint.bryanjohnson.com/products/nutty-pudding-protein-mix
 https://blueprint.bryanjohnson.com/products/nutty-pudding-fruit-and-nut-mix</text>
    <extLst>
      <x:ext xmlns:xltc2="http://schemas.microsoft.com/office/spreadsheetml/2020/threadedcomments2" uri="{F7C98A9C-CBB3-438F-8F68-D28B6AF4A901}">
        <xltc2:checksum>1930295403</xltc2:checksum>
        <xltc2:hyperlink startIndex="0" length="69" url="https://blueprint.bryanjohnson.com/products/nutty-pudding-protein-mix"/>
        <xltc2:hyperlink startIndex="71" length="75" url="https://blueprint.bryanjohnson.com/products/nutty-pudding-fruit-and-nut-mix"/>
      </x:ext>
    </extLst>
  </threadedComment>
  <threadedComment ref="L1" dT="2024-11-11T13:47:31.55" personId="{65186441-A979-4575-BE7A-99BCE82DFA9E}" id="{AD50013C-6C30-4E37-AD51-3D668061CFB7}">
    <text>Exact values can very per batch</text>
  </threadedComment>
  <threadedComment ref="H2" dT="2024-11-11T13:46:07.23" personId="{65186441-A979-4575-BE7A-99BCE82DFA9E}" id="{30B46AD8-560C-4052-ACE8-445824750CF1}">
    <text>All ingredients are in themselves healthy but good dosages vary per individual. Check the attached word document for more details.</text>
  </threadedComment>
  <threadedComment ref="L2" dT="2024-11-11T13:46:59.43" personId="{65186441-A979-4575-BE7A-99BCE82DFA9E}" id="{AF731AAC-CC67-434D-87C2-BF53E94960DF}">
    <text>Prices are from autumn 2024, prices also depend on package size</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11-11T13:47:31.55" personId="{65186441-A979-4575-BE7A-99BCE82DFA9E}" id="{D46C0162-2FA0-455C-A2E7-DF078ADA62D5}">
    <text>Exact values can very per batch</text>
  </threadedComment>
  <threadedComment ref="AA1" dT="2024-11-11T13:46:07.23" personId="{65186441-A979-4575-BE7A-99BCE82DFA9E}" id="{B54F4B38-439E-422D-AF63-8D85C9E04DD8}">
    <text>All ingredients are in themselves good to eat, but make sure your digestion can deal with the amount of fiber and cyanide. Check online what your max should be. Raw out flour can contain bacteria, but it is less of a concern than bacteria in wheat, and with this small quantity there should be no issue anyways.</text>
  </threadedComment>
  <threadedComment ref="AB1" dT="2024-11-11T13:43:33.91" personId="{65186441-A979-4575-BE7A-99BCE82DFA9E}" id="{7397306E-D83B-4AC9-9571-0422057375CA}">
    <text>0: ingredient is even detrimental
3: main reason for using this ingredient</text>
  </threadedComment>
  <threadedComment ref="AF1" dT="2024-11-11T13:48:38.30" personId="{65186441-A979-4575-BE7A-99BCE82DFA9E}" id="{A3A30ED0-7BF9-44D2-993D-2A3B100B1303}">
    <text>https://blueprint.bryanjohnson.com/products/nutty-pudding-protein-mix
 https://blueprint.bryanjohnson.com/products/nutty-pudding-fruit-and-nut-mix</text>
    <extLst>
      <x:ext xmlns:xltc2="http://schemas.microsoft.com/office/spreadsheetml/2020/threadedcomments2" uri="{F7C98A9C-CBB3-438F-8F68-D28B6AF4A901}">
        <xltc2:checksum>1930295403</xltc2:checksum>
        <xltc2:hyperlink startIndex="0" length="69" url="https://blueprint.bryanjohnson.com/products/nutty-pudding-protein-mix"/>
        <xltc2:hyperlink startIndex="71" length="75" url="https://blueprint.bryanjohnson.com/products/nutty-pudding-fruit-and-nut-mix"/>
      </x:ext>
    </extLst>
  </threadedComment>
  <threadedComment ref="D2" dT="2024-11-11T13:46:59.43" personId="{65186441-A979-4575-BE7A-99BCE82DFA9E}" id="{CEBE026F-976C-43E9-AD9C-1DACD4902738}">
    <text>Prices are from autumn 2024, prices also depend on package size</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denotenshop.nl/walnoten-stukjes-gepeld-notenshop.html" TargetMode="External"/><Relationship Id="rId13" Type="http://schemas.openxmlformats.org/officeDocument/2006/relationships/hyperlink" Target="https://www.ah.nl/producten/product/wi376521/ah-zakje-met-blauwe-bessen" TargetMode="External"/><Relationship Id="rId18" Type="http://schemas.openxmlformats.org/officeDocument/2006/relationships/hyperlink" Target="https://www.denotenshop.nl/paranoten-raw.html" TargetMode="External"/><Relationship Id="rId26" Type="http://schemas.openxmlformats.org/officeDocument/2006/relationships/hyperlink" Target="https://www.amazon.nl/-/en/Saporepuro-VANILLIN-100g-vanillin-desserts/dp/B07V6HSWML" TargetMode="External"/><Relationship Id="rId3" Type="http://schemas.openxmlformats.org/officeDocument/2006/relationships/hyperlink" Target="https://www.denotenshop.nl/lijnzaad-gebroken.html" TargetMode="External"/><Relationship Id="rId21" Type="http://schemas.openxmlformats.org/officeDocument/2006/relationships/hyperlink" Target="https://www.ah.nl/producten/product/wi230437/polenghi-citroensap" TargetMode="External"/><Relationship Id="rId7" Type="http://schemas.openxmlformats.org/officeDocument/2006/relationships/hyperlink" Target="https://www.amazon.nl/Zonnebloemlecithine-poeder-Sunflower-Lecithin-250/dp/B08FJ76RXR/" TargetMode="External"/><Relationship Id="rId12" Type="http://schemas.openxmlformats.org/officeDocument/2006/relationships/hyperlink" Target="https://www.denotenshop.nl/kaneel-gemalenceylon.html" TargetMode="External"/><Relationship Id="rId17" Type="http://schemas.openxmlformats.org/officeDocument/2006/relationships/hyperlink" Target="https://www.denotenshop.nl/fijne-kokosrasp.html" TargetMode="External"/><Relationship Id="rId25" Type="http://schemas.openxmlformats.org/officeDocument/2006/relationships/hyperlink" Target="https://www.ah.nl/producten/product/wi462469/ah-griekse-feta" TargetMode="External"/><Relationship Id="rId2" Type="http://schemas.openxmlformats.org/officeDocument/2006/relationships/hyperlink" Target="https://www.denotenshop.nl/chiazaad.html" TargetMode="External"/><Relationship Id="rId16" Type="http://schemas.openxmlformats.org/officeDocument/2006/relationships/hyperlink" Target="https://www.extraktmanufaktur.de/granatapfel" TargetMode="External"/><Relationship Id="rId20" Type="http://schemas.openxmlformats.org/officeDocument/2006/relationships/hyperlink" Target="https://www.ah.nl/producten/product/wi198150/tahin-sesampasta" TargetMode="External"/><Relationship Id="rId29" Type="http://schemas.openxmlformats.org/officeDocument/2006/relationships/vmlDrawing" Target="../drawings/vmlDrawing1.vml"/><Relationship Id="rId1" Type="http://schemas.openxmlformats.org/officeDocument/2006/relationships/hyperlink" Target="https://www.denotenshop.nl/havermeel-volkoren-bio.html" TargetMode="External"/><Relationship Id="rId6" Type="http://schemas.openxmlformats.org/officeDocument/2006/relationships/hyperlink" Target="https://www.denotenshop.nl/macadamia-noten-raw.html" TargetMode="External"/><Relationship Id="rId11" Type="http://schemas.openxmlformats.org/officeDocument/2006/relationships/hyperlink" Target="https://www.extraktmanufaktur.de/astaxanthin" TargetMode="External"/><Relationship Id="rId24" Type="http://schemas.openxmlformats.org/officeDocument/2006/relationships/hyperlink" Target="https://www.ah.nl/producten/product/wi198150/tahin-sesampasta" TargetMode="External"/><Relationship Id="rId5" Type="http://schemas.openxmlformats.org/officeDocument/2006/relationships/hyperlink" Target="https://www.amazon.nl/Inuline-poeder-prebiotische-vezel-chicory/dp/B07QJ63P6V" TargetMode="External"/><Relationship Id="rId15" Type="http://schemas.openxmlformats.org/officeDocument/2006/relationships/hyperlink" Target="https://www.ah.nl/producten/product/wi510243/ah-terra-plantaardige-soja-gurt-ongezoet" TargetMode="External"/><Relationship Id="rId23" Type="http://schemas.openxmlformats.org/officeDocument/2006/relationships/hyperlink" Target="https://www.ah.nl/producten/product/wi4164/courgette" TargetMode="External"/><Relationship Id="rId28" Type="http://schemas.openxmlformats.org/officeDocument/2006/relationships/drawing" Target="../drawings/drawing1.xml"/><Relationship Id="rId10" Type="http://schemas.openxmlformats.org/officeDocument/2006/relationships/hyperlink" Target="https://www.amazon.nl/lysinepoeder-veganistisch-schadelijke-laboratorium-certificaat/dp/B0D17WTM82" TargetMode="External"/><Relationship Id="rId19" Type="http://schemas.openxmlformats.org/officeDocument/2006/relationships/hyperlink" Target="https://www.denotenshop.nl/cacao-nibs-raw.html" TargetMode="External"/><Relationship Id="rId31" Type="http://schemas.microsoft.com/office/2017/10/relationships/threadedComment" Target="../threadedComments/threadedComment1.xml"/><Relationship Id="rId4" Type="http://schemas.openxmlformats.org/officeDocument/2006/relationships/hyperlink" Target="https://www.denotenshop.nl/hennepzaad-gepeld.html" TargetMode="External"/><Relationship Id="rId9" Type="http://schemas.openxmlformats.org/officeDocument/2006/relationships/hyperlink" Target="https://www.denotenshop.nl/dadels-medjoul-bio.html" TargetMode="External"/><Relationship Id="rId14" Type="http://schemas.openxmlformats.org/officeDocument/2006/relationships/hyperlink" Target="https://www.denotenshop.nl/pecannoten-raw.html" TargetMode="External"/><Relationship Id="rId22" Type="http://schemas.openxmlformats.org/officeDocument/2006/relationships/hyperlink" Target="https://www.denotenshop.nl/quinoa.html" TargetMode="External"/><Relationship Id="rId27" Type="http://schemas.openxmlformats.org/officeDocument/2006/relationships/printerSettings" Target="../printerSettings/printerSettings1.bin"/><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denotenshop.nl/walnoten-stukjes-gepeld-notenshop.html" TargetMode="External"/><Relationship Id="rId13" Type="http://schemas.openxmlformats.org/officeDocument/2006/relationships/hyperlink" Target="https://www.ah.nl/producten/product/wi376521/ah-zakje-met-blauwe-bessen" TargetMode="External"/><Relationship Id="rId18" Type="http://schemas.openxmlformats.org/officeDocument/2006/relationships/hyperlink" Target="https://www.denotenshop.nl/paranoten-raw.html" TargetMode="External"/><Relationship Id="rId26" Type="http://schemas.openxmlformats.org/officeDocument/2006/relationships/hyperlink" Target="https://www.amazon.nl/-/en/Saporepuro-VANILLIN-100g-vanillin-desserts/dp/B07V6HSWML" TargetMode="External"/><Relationship Id="rId3" Type="http://schemas.openxmlformats.org/officeDocument/2006/relationships/hyperlink" Target="https://www.denotenshop.nl/lijnzaad-gebroken.html" TargetMode="External"/><Relationship Id="rId21" Type="http://schemas.openxmlformats.org/officeDocument/2006/relationships/hyperlink" Target="https://www.ah.nl/producten/product/wi230437/polenghi-citroensap" TargetMode="External"/><Relationship Id="rId7" Type="http://schemas.openxmlformats.org/officeDocument/2006/relationships/hyperlink" Target="https://www.amazon.nl/Zonnebloemlecithine-poeder-Sunflower-Lecithin-250/dp/B08FJ76RXR/" TargetMode="External"/><Relationship Id="rId12" Type="http://schemas.openxmlformats.org/officeDocument/2006/relationships/hyperlink" Target="https://www.denotenshop.nl/kaneel-gemalenceylon.html" TargetMode="External"/><Relationship Id="rId17" Type="http://schemas.openxmlformats.org/officeDocument/2006/relationships/hyperlink" Target="https://www.denotenshop.nl/fijne-kokosrasp.html" TargetMode="External"/><Relationship Id="rId25" Type="http://schemas.openxmlformats.org/officeDocument/2006/relationships/hyperlink" Target="https://www.ah.nl/producten/product/wi462469/ah-griekse-feta" TargetMode="External"/><Relationship Id="rId2" Type="http://schemas.openxmlformats.org/officeDocument/2006/relationships/hyperlink" Target="https://www.denotenshop.nl/chiazaad.html" TargetMode="External"/><Relationship Id="rId16" Type="http://schemas.openxmlformats.org/officeDocument/2006/relationships/hyperlink" Target="https://www.extraktmanufaktur.de/granatapfel" TargetMode="External"/><Relationship Id="rId20" Type="http://schemas.openxmlformats.org/officeDocument/2006/relationships/hyperlink" Target="https://www.ah.nl/producten/product/wi198150/tahin-sesampasta" TargetMode="External"/><Relationship Id="rId29" Type="http://schemas.openxmlformats.org/officeDocument/2006/relationships/vmlDrawing" Target="../drawings/vmlDrawing2.vml"/><Relationship Id="rId1" Type="http://schemas.openxmlformats.org/officeDocument/2006/relationships/hyperlink" Target="https://www.denotenshop.nl/havermeel-volkoren-bio.html" TargetMode="External"/><Relationship Id="rId6" Type="http://schemas.openxmlformats.org/officeDocument/2006/relationships/hyperlink" Target="https://www.denotenshop.nl/macadamia-noten-raw.html" TargetMode="External"/><Relationship Id="rId11" Type="http://schemas.openxmlformats.org/officeDocument/2006/relationships/hyperlink" Target="https://www.extraktmanufaktur.de/astaxanthin" TargetMode="External"/><Relationship Id="rId24" Type="http://schemas.openxmlformats.org/officeDocument/2006/relationships/hyperlink" Target="https://www.ah.nl/producten/product/wi198150/tahin-sesampasta" TargetMode="External"/><Relationship Id="rId5" Type="http://schemas.openxmlformats.org/officeDocument/2006/relationships/hyperlink" Target="https://www.amazon.nl/Inuline-poeder-prebiotische-vezel-chicory/dp/B07QJ63P6V" TargetMode="External"/><Relationship Id="rId15" Type="http://schemas.openxmlformats.org/officeDocument/2006/relationships/hyperlink" Target="https://www.ah.nl/producten/product/wi510243/ah-terra-plantaardige-soja-gurt-ongezoet" TargetMode="External"/><Relationship Id="rId23" Type="http://schemas.openxmlformats.org/officeDocument/2006/relationships/hyperlink" Target="https://www.ah.nl/producten/product/wi4164/courgette" TargetMode="External"/><Relationship Id="rId28" Type="http://schemas.openxmlformats.org/officeDocument/2006/relationships/drawing" Target="../drawings/drawing2.xml"/><Relationship Id="rId10" Type="http://schemas.openxmlformats.org/officeDocument/2006/relationships/hyperlink" Target="https://www.amazon.nl/lysinepoeder-veganistisch-schadelijke-laboratorium-certificaat/dp/B0D17WTM82" TargetMode="External"/><Relationship Id="rId19" Type="http://schemas.openxmlformats.org/officeDocument/2006/relationships/hyperlink" Target="https://www.denotenshop.nl/cacao-nibs-raw.html" TargetMode="External"/><Relationship Id="rId31" Type="http://schemas.microsoft.com/office/2017/10/relationships/threadedComment" Target="../threadedComments/threadedComment2.xml"/><Relationship Id="rId4" Type="http://schemas.openxmlformats.org/officeDocument/2006/relationships/hyperlink" Target="https://www.denotenshop.nl/hennepzaad-gepeld.html" TargetMode="External"/><Relationship Id="rId9" Type="http://schemas.openxmlformats.org/officeDocument/2006/relationships/hyperlink" Target="https://www.denotenshop.nl/dadels-medjoul-bio.html" TargetMode="External"/><Relationship Id="rId14" Type="http://schemas.openxmlformats.org/officeDocument/2006/relationships/hyperlink" Target="https://www.denotenshop.nl/pecannoten-raw.html" TargetMode="External"/><Relationship Id="rId22" Type="http://schemas.openxmlformats.org/officeDocument/2006/relationships/hyperlink" Target="https://www.denotenshop.nl/quinoa.html" TargetMode="External"/><Relationship Id="rId27" Type="http://schemas.openxmlformats.org/officeDocument/2006/relationships/printerSettings" Target="../printerSettings/printerSettings2.bin"/><Relationship Id="rId30"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amazon.nl/Zonnebloemlecithine-poeder-Sunflower-Lecithin-250/dp/B08FJ76RXR/" TargetMode="External"/><Relationship Id="rId13" Type="http://schemas.openxmlformats.org/officeDocument/2006/relationships/hyperlink" Target="https://www.denotenshop.nl/kaneel-gemalenceylon.html" TargetMode="External"/><Relationship Id="rId18" Type="http://schemas.microsoft.com/office/2017/10/relationships/threadedComment" Target="../threadedComments/threadedComment3.xml"/><Relationship Id="rId3" Type="http://schemas.openxmlformats.org/officeDocument/2006/relationships/hyperlink" Target="https://www.denotenshop.nl/chiazaad.html" TargetMode="External"/><Relationship Id="rId7" Type="http://schemas.openxmlformats.org/officeDocument/2006/relationships/hyperlink" Target="https://www.denotenshop.nl/macadamia-noten-raw.html" TargetMode="External"/><Relationship Id="rId12" Type="http://schemas.openxmlformats.org/officeDocument/2006/relationships/hyperlink" Target="https://www.extraktmanufaktur.de/astaxanthin" TargetMode="External"/><Relationship Id="rId17" Type="http://schemas.openxmlformats.org/officeDocument/2006/relationships/comments" Target="../comments3.xml"/><Relationship Id="rId2" Type="http://schemas.openxmlformats.org/officeDocument/2006/relationships/hyperlink" Target="https://www.denotenshop.nl/havermeel-volkoren-bio.html" TargetMode="External"/><Relationship Id="rId16" Type="http://schemas.openxmlformats.org/officeDocument/2006/relationships/vmlDrawing" Target="../drawings/vmlDrawing3.vml"/><Relationship Id="rId1" Type="http://schemas.openxmlformats.org/officeDocument/2006/relationships/hyperlink" Target="https://www.denotenshop.nl/havermout.html" TargetMode="External"/><Relationship Id="rId6" Type="http://schemas.openxmlformats.org/officeDocument/2006/relationships/hyperlink" Target="https://www.amazon.nl/Inuline-poeder-prebiotische-vezel-chicory/dp/B07QJ63P6V" TargetMode="External"/><Relationship Id="rId11" Type="http://schemas.openxmlformats.org/officeDocument/2006/relationships/hyperlink" Target="https://www.amazon.nl/lysinepoeder-veganistisch-schadelijke-laboratorium-certificaat/dp/B0D17WTM82" TargetMode="External"/><Relationship Id="rId5" Type="http://schemas.openxmlformats.org/officeDocument/2006/relationships/hyperlink" Target="https://www.denotenshop.nl/hennepzaad-gepeld.html" TargetMode="External"/><Relationship Id="rId15" Type="http://schemas.openxmlformats.org/officeDocument/2006/relationships/drawing" Target="../drawings/drawing3.xml"/><Relationship Id="rId10" Type="http://schemas.openxmlformats.org/officeDocument/2006/relationships/hyperlink" Target="https://www.denotenshop.nl/dadels-medjoul-bio.html" TargetMode="External"/><Relationship Id="rId4" Type="http://schemas.openxmlformats.org/officeDocument/2006/relationships/hyperlink" Target="https://www.denotenshop.nl/lijnzaad-gebroken.html" TargetMode="External"/><Relationship Id="rId9" Type="http://schemas.openxmlformats.org/officeDocument/2006/relationships/hyperlink" Target="https://www.denotenshop.nl/walnoten-stukjes-gepeld-notenshop.html"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nl/Inuline-poeder-prebiotische-vezel-chicory/dp/B07QJ63P6V" TargetMode="External"/><Relationship Id="rId13" Type="http://schemas.openxmlformats.org/officeDocument/2006/relationships/hyperlink" Target="https://www.denotenshop.nl/dadels-medjoul-bio.html" TargetMode="External"/><Relationship Id="rId18" Type="http://schemas.openxmlformats.org/officeDocument/2006/relationships/comments" Target="../comments4.xml"/><Relationship Id="rId3" Type="http://schemas.openxmlformats.org/officeDocument/2006/relationships/hyperlink" Target="https://www.denotenshop.nl/havermout.html" TargetMode="External"/><Relationship Id="rId7" Type="http://schemas.openxmlformats.org/officeDocument/2006/relationships/hyperlink" Target="https://www.denotenshop.nl/hennepzaad-gepeld.html" TargetMode="External"/><Relationship Id="rId12" Type="http://schemas.openxmlformats.org/officeDocument/2006/relationships/hyperlink" Target="https://www.denotenshop.nl/kaneel-gemalenceylon.html" TargetMode="External"/><Relationship Id="rId17" Type="http://schemas.openxmlformats.org/officeDocument/2006/relationships/vmlDrawing" Target="../drawings/vmlDrawing4.vml"/><Relationship Id="rId2" Type="http://schemas.openxmlformats.org/officeDocument/2006/relationships/hyperlink" Target="https://www.extraktmanufaktur.de/" TargetMode="External"/><Relationship Id="rId16" Type="http://schemas.openxmlformats.org/officeDocument/2006/relationships/drawing" Target="../drawings/drawing4.xml"/><Relationship Id="rId1" Type="http://schemas.openxmlformats.org/officeDocument/2006/relationships/hyperlink" Target="https://www.amazon.nl/Druivenpittenextract-druivenpitextract-seed-extractpoeder-hooggedoseerd-veganistisch/dp/B071DMR9CG/" TargetMode="External"/><Relationship Id="rId6" Type="http://schemas.openxmlformats.org/officeDocument/2006/relationships/hyperlink" Target="https://www.denotenshop.nl/lijnzaad-gebroken.html" TargetMode="External"/><Relationship Id="rId11" Type="http://schemas.openxmlformats.org/officeDocument/2006/relationships/hyperlink" Target="https://www.denotenshop.nl/walnoten-stukjes-gepeld-notenshop.html" TargetMode="External"/><Relationship Id="rId5" Type="http://schemas.openxmlformats.org/officeDocument/2006/relationships/hyperlink" Target="https://www.denotenshop.nl/chiazaad.html" TargetMode="External"/><Relationship Id="rId15" Type="http://schemas.openxmlformats.org/officeDocument/2006/relationships/printerSettings" Target="../printerSettings/printerSettings4.bin"/><Relationship Id="rId10" Type="http://schemas.openxmlformats.org/officeDocument/2006/relationships/hyperlink" Target="https://www.amazon.nl/Zonnebloemlecithine-poeder-Sunflower-Lecithin-250/dp/B08FJ76RXR/" TargetMode="External"/><Relationship Id="rId19" Type="http://schemas.microsoft.com/office/2017/10/relationships/threadedComment" Target="../threadedComments/threadedComment4.xml"/><Relationship Id="rId4" Type="http://schemas.openxmlformats.org/officeDocument/2006/relationships/hyperlink" Target="https://www.denotenshop.nl/havermeel-volkoren-bio.html" TargetMode="External"/><Relationship Id="rId9" Type="http://schemas.openxmlformats.org/officeDocument/2006/relationships/hyperlink" Target="https://www.denotenshop.nl/macadamia-noten-raw.html" TargetMode="External"/><Relationship Id="rId14" Type="http://schemas.openxmlformats.org/officeDocument/2006/relationships/hyperlink" Target="https://www.amazon.nl/lysinepoeder-veganistisch-schadelijke-laboratorium-certificaat/dp/B0D17WTM8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454AC-700E-4973-BEC2-676DF67CFD56}">
  <dimension ref="A1:AI77"/>
  <sheetViews>
    <sheetView topLeftCell="A11" workbookViewId="0">
      <pane xSplit="1" topLeftCell="P1" activePane="topRight" state="frozen"/>
      <selection pane="topRight" activeCell="AA20" sqref="AA20"/>
    </sheetView>
  </sheetViews>
  <sheetFormatPr defaultRowHeight="14.5" x14ac:dyDescent="0.35"/>
  <cols>
    <col min="1" max="1" width="14" style="3" bestFit="1" customWidth="1"/>
    <col min="2" max="2" width="7.81640625" style="3" customWidth="1"/>
    <col min="3" max="3" width="15.7265625" style="3" bestFit="1" customWidth="1"/>
    <col min="6" max="6" width="35.90625" bestFit="1" customWidth="1"/>
    <col min="7" max="7" width="12.1796875" bestFit="1" customWidth="1"/>
    <col min="8" max="8" width="14.54296875" bestFit="1" customWidth="1"/>
    <col min="9" max="9" width="11.453125" bestFit="1" customWidth="1"/>
    <col min="10" max="10" width="10.90625" bestFit="1" customWidth="1"/>
    <col min="11" max="11" width="10.90625" customWidth="1"/>
    <col min="12" max="12" width="10.08984375" bestFit="1" customWidth="1"/>
    <col min="19" max="32" width="8.7265625" customWidth="1"/>
    <col min="33" max="33" width="16.54296875" customWidth="1"/>
    <col min="34" max="34" width="25" customWidth="1"/>
  </cols>
  <sheetData>
    <row r="1" spans="1:34" ht="15" customHeight="1" x14ac:dyDescent="0.35">
      <c r="A1" s="134" t="s">
        <v>166</v>
      </c>
      <c r="B1" s="50"/>
      <c r="C1" s="50"/>
      <c r="D1" s="180" t="s">
        <v>148</v>
      </c>
      <c r="E1" s="181"/>
      <c r="G1" s="46"/>
      <c r="H1" s="41"/>
      <c r="I1" s="21" t="s">
        <v>52</v>
      </c>
      <c r="J1" s="22" t="s">
        <v>54</v>
      </c>
      <c r="K1" s="101"/>
      <c r="L1" s="171" t="s">
        <v>143</v>
      </c>
      <c r="M1" s="172"/>
      <c r="N1" s="172"/>
      <c r="O1" s="172"/>
      <c r="P1" s="172"/>
      <c r="Q1" s="172"/>
      <c r="R1" s="173"/>
      <c r="S1" s="174" t="s">
        <v>142</v>
      </c>
      <c r="T1" s="175"/>
      <c r="U1" s="175"/>
      <c r="V1" s="175"/>
      <c r="W1" s="175"/>
      <c r="X1" s="175"/>
      <c r="Y1" s="176"/>
      <c r="Z1" s="177" t="s">
        <v>134</v>
      </c>
      <c r="AA1" s="178"/>
      <c r="AB1" s="178"/>
      <c r="AC1" s="178"/>
      <c r="AD1" s="178"/>
      <c r="AE1" s="178"/>
      <c r="AF1" s="179"/>
      <c r="AG1" s="21"/>
      <c r="AH1" s="22"/>
    </row>
    <row r="2" spans="1:34" s="12" customFormat="1" ht="15" thickBot="1" x14ac:dyDescent="0.4">
      <c r="A2" s="63" t="s">
        <v>53</v>
      </c>
      <c r="B2" s="63" t="s">
        <v>102</v>
      </c>
      <c r="C2" s="31" t="s">
        <v>126</v>
      </c>
      <c r="D2" s="31" t="s">
        <v>69</v>
      </c>
      <c r="E2" s="44" t="s">
        <v>71</v>
      </c>
      <c r="F2" s="86" t="s">
        <v>129</v>
      </c>
      <c r="G2" s="64" t="s">
        <v>174</v>
      </c>
      <c r="H2" s="63" t="s">
        <v>65</v>
      </c>
      <c r="I2" s="31" t="s">
        <v>144</v>
      </c>
      <c r="J2" s="44" t="s">
        <v>144</v>
      </c>
      <c r="K2" s="34" t="s">
        <v>150</v>
      </c>
      <c r="L2" s="71" t="s">
        <v>7</v>
      </c>
      <c r="M2" s="72" t="s">
        <v>9</v>
      </c>
      <c r="N2" s="72" t="s">
        <v>55</v>
      </c>
      <c r="O2" s="72" t="s">
        <v>56</v>
      </c>
      <c r="P2" s="72" t="s">
        <v>57</v>
      </c>
      <c r="Q2" s="72" t="s">
        <v>58</v>
      </c>
      <c r="R2" s="73" t="s">
        <v>59</v>
      </c>
      <c r="S2" s="33" t="s">
        <v>7</v>
      </c>
      <c r="T2" s="34" t="s">
        <v>9</v>
      </c>
      <c r="U2" s="34" t="s">
        <v>55</v>
      </c>
      <c r="V2" s="34" t="s">
        <v>56</v>
      </c>
      <c r="W2" s="34" t="s">
        <v>57</v>
      </c>
      <c r="X2" s="34" t="s">
        <v>58</v>
      </c>
      <c r="Y2" s="32" t="s">
        <v>59</v>
      </c>
      <c r="Z2" s="72" t="s">
        <v>7</v>
      </c>
      <c r="AA2" s="72" t="s">
        <v>9</v>
      </c>
      <c r="AB2" s="72" t="s">
        <v>55</v>
      </c>
      <c r="AC2" s="72" t="s">
        <v>56</v>
      </c>
      <c r="AD2" s="72" t="s">
        <v>57</v>
      </c>
      <c r="AE2" s="72" t="s">
        <v>58</v>
      </c>
      <c r="AF2" s="72" t="s">
        <v>59</v>
      </c>
      <c r="AG2" s="33" t="s">
        <v>60</v>
      </c>
      <c r="AH2" s="32" t="s">
        <v>61</v>
      </c>
    </row>
    <row r="3" spans="1:34" x14ac:dyDescent="0.35">
      <c r="A3" s="24" t="s">
        <v>49</v>
      </c>
      <c r="B3" s="87" t="s">
        <v>107</v>
      </c>
      <c r="C3" s="66" t="s">
        <v>130</v>
      </c>
      <c r="D3" s="19">
        <v>1</v>
      </c>
      <c r="E3" s="16">
        <v>1</v>
      </c>
      <c r="F3" t="s">
        <v>184</v>
      </c>
      <c r="G3" s="41" t="s">
        <v>72</v>
      </c>
      <c r="H3" s="41" t="s">
        <v>66</v>
      </c>
      <c r="I3" s="19">
        <v>600</v>
      </c>
      <c r="J3" s="16">
        <f>I3/20</f>
        <v>30</v>
      </c>
      <c r="K3" s="45" t="s">
        <v>178</v>
      </c>
      <c r="L3" s="74">
        <v>22</v>
      </c>
      <c r="M3" s="75">
        <v>361</v>
      </c>
      <c r="N3" s="75">
        <v>87</v>
      </c>
      <c r="O3" s="75">
        <v>0.5</v>
      </c>
      <c r="P3" s="75">
        <v>0</v>
      </c>
      <c r="Q3" s="75">
        <v>2</v>
      </c>
      <c r="R3" s="76">
        <v>0</v>
      </c>
      <c r="S3" s="68">
        <f>L3*J3/1000</f>
        <v>0.66</v>
      </c>
      <c r="T3" s="15">
        <f>J3*M3/100</f>
        <v>108.3</v>
      </c>
      <c r="U3" s="15">
        <f>J3*N3/100</f>
        <v>26.1</v>
      </c>
      <c r="V3" s="15">
        <f>J3*O3/100</f>
        <v>0.15</v>
      </c>
      <c r="W3" s="15">
        <f>J3*P3/100</f>
        <v>0</v>
      </c>
      <c r="X3" s="15">
        <f>J3*Q3/100</f>
        <v>0.6</v>
      </c>
      <c r="Y3" s="16">
        <f>J3*R3/100</f>
        <v>0</v>
      </c>
      <c r="Z3" s="81">
        <f t="shared" ref="Z3:Z26" si="0">S3/SUM($S$3:$S$26)</f>
        <v>0.14397591675574262</v>
      </c>
      <c r="AA3" s="82">
        <f t="shared" ref="AA3:AA26" si="1">T3/SUM($S$3:$T$26)</f>
        <v>8.2581666061855713E-2</v>
      </c>
      <c r="AB3" s="82">
        <f t="shared" ref="AB3:AB26" si="2">U3/SUM($U$3:$U$26)</f>
        <v>0.44313146233382572</v>
      </c>
      <c r="AC3" s="82">
        <f t="shared" ref="AC3:AC26" si="3">V3/SUM($V$3:$V$26)</f>
        <v>1.5381617941119168E-3</v>
      </c>
      <c r="AD3" s="82">
        <f t="shared" ref="AD3:AD26" si="4">W3/SUM($W$3:$W$26)</f>
        <v>0</v>
      </c>
      <c r="AE3" s="82">
        <f t="shared" ref="AE3:AE26" si="5">X3/SUM($X$3:$X$26)</f>
        <v>2.7605244996549348E-2</v>
      </c>
      <c r="AF3" s="82">
        <f t="shared" ref="AF3:AF26" si="6">Y3/SUM($Y$3:$Y$26)</f>
        <v>0</v>
      </c>
      <c r="AG3" s="19" t="s">
        <v>41</v>
      </c>
      <c r="AH3" s="27" t="s">
        <v>42</v>
      </c>
    </row>
    <row r="4" spans="1:34" x14ac:dyDescent="0.35">
      <c r="A4" s="24" t="s">
        <v>23</v>
      </c>
      <c r="B4" s="88" t="s">
        <v>115</v>
      </c>
      <c r="C4" s="92" t="s">
        <v>136</v>
      </c>
      <c r="D4" s="19">
        <v>3</v>
      </c>
      <c r="E4" s="16">
        <v>1</v>
      </c>
      <c r="G4" s="41" t="s">
        <v>72</v>
      </c>
      <c r="H4" s="41" t="s">
        <v>66</v>
      </c>
      <c r="I4" s="19">
        <v>600</v>
      </c>
      <c r="J4" s="16">
        <f>I4/20</f>
        <v>30</v>
      </c>
      <c r="K4" s="15"/>
      <c r="L4" s="74">
        <v>26</v>
      </c>
      <c r="M4" s="75">
        <v>786</v>
      </c>
      <c r="N4" s="75">
        <v>7.8</v>
      </c>
      <c r="O4" s="75">
        <v>76.099999999999994</v>
      </c>
      <c r="P4" s="75">
        <v>9.3000000000000007</v>
      </c>
      <c r="Q4" s="75">
        <v>4.0999999999999996</v>
      </c>
      <c r="R4" s="76">
        <v>8</v>
      </c>
      <c r="S4" s="68">
        <f>L4*J4/1000</f>
        <v>0.78</v>
      </c>
      <c r="T4" s="15">
        <f>J4*M4/100</f>
        <v>235.8</v>
      </c>
      <c r="U4" s="15">
        <f>J4*N4/100</f>
        <v>2.34</v>
      </c>
      <c r="V4" s="15">
        <f>J4*O4/100</f>
        <v>22.83</v>
      </c>
      <c r="W4" s="15">
        <f>J4*P4/100</f>
        <v>2.79</v>
      </c>
      <c r="X4" s="15">
        <f>J4*Q4/100</f>
        <v>1.2299999999999998</v>
      </c>
      <c r="Y4" s="16">
        <f>J4*R4/100</f>
        <v>2.4</v>
      </c>
      <c r="Z4" s="81">
        <f t="shared" si="0"/>
        <v>0.17015335616587765</v>
      </c>
      <c r="AA4" s="82">
        <f t="shared" si="1"/>
        <v>0.17980384909866645</v>
      </c>
      <c r="AB4" s="82">
        <f t="shared" si="2"/>
        <v>3.9729027657515403E-2</v>
      </c>
      <c r="AC4" s="82">
        <f t="shared" si="3"/>
        <v>0.23410822506383372</v>
      </c>
      <c r="AD4" s="82">
        <f t="shared" si="4"/>
        <v>0.18587608261159225</v>
      </c>
      <c r="AE4" s="82">
        <f t="shared" si="5"/>
        <v>5.6590752242926153E-2</v>
      </c>
      <c r="AF4" s="82">
        <f t="shared" si="6"/>
        <v>8.2651743435213088E-2</v>
      </c>
      <c r="AG4" s="19" t="s">
        <v>34</v>
      </c>
      <c r="AH4" s="27" t="s">
        <v>33</v>
      </c>
    </row>
    <row r="5" spans="1:34" x14ac:dyDescent="0.35">
      <c r="A5" s="24" t="s">
        <v>100</v>
      </c>
      <c r="B5" s="91" t="s">
        <v>105</v>
      </c>
      <c r="C5" s="92" t="s">
        <v>136</v>
      </c>
      <c r="D5" s="19">
        <v>3</v>
      </c>
      <c r="E5" s="16">
        <v>3</v>
      </c>
      <c r="G5" s="41" t="s">
        <v>72</v>
      </c>
      <c r="H5" s="41" t="s">
        <v>66</v>
      </c>
      <c r="I5" s="19">
        <v>2000</v>
      </c>
      <c r="J5" s="16">
        <v>100</v>
      </c>
      <c r="K5" s="15" t="s">
        <v>179</v>
      </c>
      <c r="L5" s="74">
        <v>5</v>
      </c>
      <c r="M5" s="75">
        <v>52</v>
      </c>
      <c r="N5" s="75">
        <v>0.7</v>
      </c>
      <c r="O5" s="75">
        <v>0</v>
      </c>
      <c r="P5" s="75">
        <v>1</v>
      </c>
      <c r="Q5" s="75">
        <v>10</v>
      </c>
      <c r="R5" s="76">
        <v>2.4</v>
      </c>
      <c r="S5" s="68">
        <f t="shared" ref="S5:S25" si="7">L5*J5/1000</f>
        <v>0.5</v>
      </c>
      <c r="T5" s="15">
        <f t="shared" ref="T5:T25" si="8">J5*M5/100</f>
        <v>52</v>
      </c>
      <c r="U5" s="15">
        <f t="shared" ref="U5:U25" si="9">J5*N5/100</f>
        <v>0.7</v>
      </c>
      <c r="V5" s="15">
        <f t="shared" ref="V5:V25" si="10">J5*O5/100</f>
        <v>0</v>
      </c>
      <c r="W5" s="15">
        <f t="shared" ref="W5:W25" si="11">J5*P5/100</f>
        <v>1</v>
      </c>
      <c r="X5" s="15">
        <f t="shared" ref="X5:X25" si="12">J5*Q5/100</f>
        <v>10</v>
      </c>
      <c r="Y5" s="16">
        <f t="shared" ref="Y5:Y25" si="13">J5*R5/100</f>
        <v>2.4</v>
      </c>
      <c r="Z5" s="81">
        <f t="shared" ref="Z5:Z25" si="14">S5/SUM($S$3:$S$26)</f>
        <v>0.10907266420889591</v>
      </c>
      <c r="AA5" s="82">
        <f t="shared" ref="AA5:AA25" si="15">T5/SUM($S$3:$T$26)</f>
        <v>3.9651400140503203E-2</v>
      </c>
      <c r="AB5" s="82">
        <f t="shared" ref="AB5:AB25" si="16">U5/SUM($U$3:$U$26)</f>
        <v>1.1884751863359308E-2</v>
      </c>
      <c r="AC5" s="82">
        <f t="shared" ref="AC5:AC25" si="17">V5/SUM($V$3:$V$26)</f>
        <v>0</v>
      </c>
      <c r="AD5" s="82">
        <f t="shared" ref="AD5:AD25" si="18">W5/SUM($W$3:$W$26)</f>
        <v>6.6622251832111914E-2</v>
      </c>
      <c r="AE5" s="82">
        <f t="shared" ref="AE5:AE25" si="19">X5/SUM($X$3:$X$26)</f>
        <v>0.46008741660915581</v>
      </c>
      <c r="AF5" s="82">
        <f t="shared" ref="AF5:AF25" si="20">Y5/SUM($Y$3:$Y$26)</f>
        <v>8.2651743435213088E-2</v>
      </c>
      <c r="AG5" s="19" t="s">
        <v>97</v>
      </c>
      <c r="AH5" s="27" t="s">
        <v>101</v>
      </c>
    </row>
    <row r="6" spans="1:34" x14ac:dyDescent="0.35">
      <c r="A6" s="24" t="s">
        <v>48</v>
      </c>
      <c r="B6" s="88" t="s">
        <v>115</v>
      </c>
      <c r="C6" s="92" t="s">
        <v>136</v>
      </c>
      <c r="D6" s="19">
        <v>3</v>
      </c>
      <c r="E6" s="16">
        <v>1</v>
      </c>
      <c r="G6" s="41" t="s">
        <v>72</v>
      </c>
      <c r="H6" s="41" t="s">
        <v>66</v>
      </c>
      <c r="I6" s="19">
        <v>500</v>
      </c>
      <c r="J6" s="16">
        <f t="shared" ref="J6:J26" si="21">I6/20</f>
        <v>25</v>
      </c>
      <c r="K6" s="15"/>
      <c r="L6" s="74">
        <v>11</v>
      </c>
      <c r="M6" s="75">
        <v>654</v>
      </c>
      <c r="N6" s="75">
        <v>15.9</v>
      </c>
      <c r="O6" s="75">
        <v>68.099999999999994</v>
      </c>
      <c r="P6" s="75">
        <v>2.5</v>
      </c>
      <c r="Q6" s="75">
        <v>2.9</v>
      </c>
      <c r="R6" s="76">
        <v>7.9</v>
      </c>
      <c r="S6" s="68">
        <f t="shared" si="7"/>
        <v>0.27500000000000002</v>
      </c>
      <c r="T6" s="15">
        <f t="shared" si="8"/>
        <v>163.5</v>
      </c>
      <c r="U6" s="15">
        <f t="shared" si="9"/>
        <v>3.9750000000000001</v>
      </c>
      <c r="V6" s="15">
        <f t="shared" si="10"/>
        <v>17.024999999999999</v>
      </c>
      <c r="W6" s="15">
        <f t="shared" si="11"/>
        <v>0.625</v>
      </c>
      <c r="X6" s="15">
        <f t="shared" si="12"/>
        <v>0.72499999999999998</v>
      </c>
      <c r="Y6" s="16">
        <f t="shared" si="13"/>
        <v>1.9750000000000001</v>
      </c>
      <c r="Z6" s="81">
        <f t="shared" si="14"/>
        <v>5.9989965314892757E-2</v>
      </c>
      <c r="AA6" s="82">
        <f t="shared" si="15"/>
        <v>0.12467315236485142</v>
      </c>
      <c r="AB6" s="82">
        <f t="shared" si="16"/>
        <v>6.7488412366933231E-2</v>
      </c>
      <c r="AC6" s="82">
        <f t="shared" si="17"/>
        <v>0.17458136363170254</v>
      </c>
      <c r="AD6" s="82">
        <f t="shared" si="18"/>
        <v>4.1638907395069952E-2</v>
      </c>
      <c r="AE6" s="82">
        <f t="shared" si="19"/>
        <v>3.3356337704163797E-2</v>
      </c>
      <c r="AF6" s="82">
        <f t="shared" si="20"/>
        <v>6.8015497201894107E-2</v>
      </c>
      <c r="AG6" s="19" t="s">
        <v>34</v>
      </c>
      <c r="AH6" s="27" t="s">
        <v>36</v>
      </c>
    </row>
    <row r="7" spans="1:34" x14ac:dyDescent="0.35">
      <c r="A7" s="24" t="s">
        <v>94</v>
      </c>
      <c r="B7" s="88" t="s">
        <v>115</v>
      </c>
      <c r="C7" s="94" t="s">
        <v>204</v>
      </c>
      <c r="D7" s="19">
        <v>3</v>
      </c>
      <c r="E7" s="16">
        <v>1</v>
      </c>
      <c r="G7" s="41" t="s">
        <v>73</v>
      </c>
      <c r="H7" s="41" t="s">
        <v>66</v>
      </c>
      <c r="I7" s="19">
        <v>200</v>
      </c>
      <c r="J7" s="16">
        <f t="shared" si="21"/>
        <v>10</v>
      </c>
      <c r="K7" s="15"/>
      <c r="L7" s="74">
        <v>19</v>
      </c>
      <c r="M7" s="77">
        <v>700</v>
      </c>
      <c r="N7" s="77">
        <v>9.1999999999999993</v>
      </c>
      <c r="O7" s="77">
        <v>70</v>
      </c>
      <c r="P7" s="77">
        <v>1.5</v>
      </c>
      <c r="Q7" s="77">
        <v>4.3</v>
      </c>
      <c r="R7" s="76">
        <v>4.7</v>
      </c>
      <c r="S7" s="68">
        <f t="shared" si="7"/>
        <v>0.19</v>
      </c>
      <c r="T7" s="15">
        <f t="shared" si="8"/>
        <v>70</v>
      </c>
      <c r="U7" s="15">
        <f t="shared" si="9"/>
        <v>0.92</v>
      </c>
      <c r="V7" s="15">
        <f t="shared" si="10"/>
        <v>7</v>
      </c>
      <c r="W7" s="15">
        <f t="shared" si="11"/>
        <v>0.15</v>
      </c>
      <c r="X7" s="15">
        <f t="shared" si="12"/>
        <v>0.43</v>
      </c>
      <c r="Y7" s="16">
        <f t="shared" si="13"/>
        <v>0.47</v>
      </c>
      <c r="Z7" s="81">
        <f t="shared" si="14"/>
        <v>4.1447612399380447E-2</v>
      </c>
      <c r="AA7" s="82">
        <f t="shared" si="15"/>
        <v>5.3376884804523544E-2</v>
      </c>
      <c r="AB7" s="82">
        <f t="shared" si="16"/>
        <v>1.5619959591843665E-2</v>
      </c>
      <c r="AC7" s="82">
        <f t="shared" si="17"/>
        <v>7.1780883725222788E-2</v>
      </c>
      <c r="AD7" s="82">
        <f t="shared" si="18"/>
        <v>9.9933377748167868E-3</v>
      </c>
      <c r="AE7" s="82">
        <f t="shared" si="19"/>
        <v>1.9783758914193702E-2</v>
      </c>
      <c r="AF7" s="82">
        <f t="shared" si="20"/>
        <v>1.618596642272923E-2</v>
      </c>
      <c r="AG7" s="19" t="s">
        <v>34</v>
      </c>
      <c r="AH7" s="27" t="s">
        <v>96</v>
      </c>
    </row>
    <row r="8" spans="1:34" x14ac:dyDescent="0.35">
      <c r="A8" s="24" t="s">
        <v>46</v>
      </c>
      <c r="B8" s="67" t="s">
        <v>103</v>
      </c>
      <c r="C8" s="94" t="s">
        <v>204</v>
      </c>
      <c r="D8" s="90">
        <v>1</v>
      </c>
      <c r="E8" s="16">
        <v>1</v>
      </c>
      <c r="G8" s="41" t="s">
        <v>72</v>
      </c>
      <c r="H8" s="41" t="s">
        <v>66</v>
      </c>
      <c r="I8" s="19">
        <v>300</v>
      </c>
      <c r="J8" s="16">
        <f t="shared" si="21"/>
        <v>15</v>
      </c>
      <c r="K8" s="15"/>
      <c r="L8" s="74">
        <v>11</v>
      </c>
      <c r="M8" s="75">
        <v>592</v>
      </c>
      <c r="N8" s="75">
        <v>31.6</v>
      </c>
      <c r="O8" s="75">
        <v>48.8</v>
      </c>
      <c r="P8" s="75">
        <v>3.2</v>
      </c>
      <c r="Q8" s="75">
        <v>1.5</v>
      </c>
      <c r="R8" s="76">
        <v>4</v>
      </c>
      <c r="S8" s="68">
        <f t="shared" si="7"/>
        <v>0.16500000000000001</v>
      </c>
      <c r="T8" s="15">
        <f t="shared" si="8"/>
        <v>88.8</v>
      </c>
      <c r="U8" s="15">
        <f t="shared" si="9"/>
        <v>4.74</v>
      </c>
      <c r="V8" s="15">
        <f t="shared" si="10"/>
        <v>7.32</v>
      </c>
      <c r="W8" s="15">
        <f t="shared" si="11"/>
        <v>0.48</v>
      </c>
      <c r="X8" s="15">
        <f t="shared" si="12"/>
        <v>0.22500000000000001</v>
      </c>
      <c r="Y8" s="16">
        <f t="shared" si="13"/>
        <v>0.6</v>
      </c>
      <c r="Z8" s="81">
        <f t="shared" si="14"/>
        <v>3.5993979188935654E-2</v>
      </c>
      <c r="AA8" s="82">
        <f t="shared" si="15"/>
        <v>6.7712391009167011E-2</v>
      </c>
      <c r="AB8" s="82">
        <f t="shared" si="16"/>
        <v>8.0476748331890183E-2</v>
      </c>
      <c r="AC8" s="82">
        <f t="shared" si="17"/>
        <v>7.5062295552661543E-2</v>
      </c>
      <c r="AD8" s="82">
        <f t="shared" si="18"/>
        <v>3.1978680879413718E-2</v>
      </c>
      <c r="AE8" s="82">
        <f t="shared" si="19"/>
        <v>1.0351966873706006E-2</v>
      </c>
      <c r="AF8" s="82">
        <f t="shared" si="20"/>
        <v>2.0662935858803272E-2</v>
      </c>
      <c r="AG8" s="19" t="s">
        <v>34</v>
      </c>
      <c r="AH8" s="27" t="s">
        <v>30</v>
      </c>
    </row>
    <row r="9" spans="1:34" x14ac:dyDescent="0.35">
      <c r="A9" s="24" t="s">
        <v>158</v>
      </c>
      <c r="B9" s="91" t="s">
        <v>105</v>
      </c>
      <c r="C9" s="92" t="s">
        <v>136</v>
      </c>
      <c r="D9" s="19">
        <v>3</v>
      </c>
      <c r="E9" s="16">
        <v>2</v>
      </c>
      <c r="F9" t="s">
        <v>125</v>
      </c>
      <c r="G9" s="41" t="s">
        <v>73</v>
      </c>
      <c r="H9" s="41" t="s">
        <v>66</v>
      </c>
      <c r="I9" s="19">
        <v>3000</v>
      </c>
      <c r="J9" s="16">
        <f t="shared" si="21"/>
        <v>150</v>
      </c>
      <c r="K9" s="45"/>
      <c r="L9" s="74">
        <v>1.5</v>
      </c>
      <c r="M9" s="75">
        <v>43</v>
      </c>
      <c r="N9" s="75">
        <v>4.5</v>
      </c>
      <c r="O9" s="75">
        <v>2.5</v>
      </c>
      <c r="P9" s="75">
        <v>0</v>
      </c>
      <c r="Q9" s="75">
        <v>0.4</v>
      </c>
      <c r="R9" s="76">
        <v>0.3</v>
      </c>
      <c r="S9" s="68">
        <f t="shared" si="7"/>
        <v>0.22500000000000001</v>
      </c>
      <c r="T9" s="15">
        <f t="shared" si="8"/>
        <v>64.5</v>
      </c>
      <c r="U9" s="15">
        <f t="shared" si="9"/>
        <v>6.75</v>
      </c>
      <c r="V9" s="15">
        <f t="shared" si="10"/>
        <v>3.75</v>
      </c>
      <c r="W9" s="15">
        <f t="shared" si="11"/>
        <v>0</v>
      </c>
      <c r="X9" s="15">
        <f t="shared" si="12"/>
        <v>0.6</v>
      </c>
      <c r="Y9" s="16">
        <f t="shared" si="13"/>
        <v>0.45</v>
      </c>
      <c r="Z9" s="81">
        <f t="shared" si="14"/>
        <v>4.9082698894003164E-2</v>
      </c>
      <c r="AA9" s="82">
        <f t="shared" si="15"/>
        <v>4.9182986712739546E-2</v>
      </c>
      <c r="AB9" s="82">
        <f t="shared" si="16"/>
        <v>0.11460296439667905</v>
      </c>
      <c r="AC9" s="82">
        <f t="shared" si="17"/>
        <v>3.8454044852797922E-2</v>
      </c>
      <c r="AD9" s="82">
        <f t="shared" si="18"/>
        <v>0</v>
      </c>
      <c r="AE9" s="82">
        <f t="shared" si="19"/>
        <v>2.7605244996549348E-2</v>
      </c>
      <c r="AF9" s="82">
        <f t="shared" si="20"/>
        <v>1.5497201894102456E-2</v>
      </c>
      <c r="AG9" s="19" t="s">
        <v>97</v>
      </c>
      <c r="AH9" s="27" t="s">
        <v>99</v>
      </c>
    </row>
    <row r="10" spans="1:34" x14ac:dyDescent="0.35">
      <c r="A10" s="24" t="s">
        <v>90</v>
      </c>
      <c r="B10" s="96" t="s">
        <v>104</v>
      </c>
      <c r="C10" s="92" t="s">
        <v>136</v>
      </c>
      <c r="D10" s="19">
        <v>3</v>
      </c>
      <c r="E10" s="16">
        <v>1</v>
      </c>
      <c r="G10" s="41" t="s">
        <v>72</v>
      </c>
      <c r="H10" s="41" t="s">
        <v>117</v>
      </c>
      <c r="I10" s="19">
        <v>15</v>
      </c>
      <c r="J10" s="16">
        <f t="shared" si="21"/>
        <v>0.75</v>
      </c>
      <c r="K10" s="15"/>
      <c r="L10" s="74">
        <v>199</v>
      </c>
      <c r="M10" s="77">
        <v>0</v>
      </c>
      <c r="N10" s="77">
        <v>0</v>
      </c>
      <c r="O10" s="77">
        <v>0</v>
      </c>
      <c r="P10" s="77">
        <v>0</v>
      </c>
      <c r="Q10" s="77">
        <v>0</v>
      </c>
      <c r="R10" s="76">
        <v>0</v>
      </c>
      <c r="S10" s="68">
        <f t="shared" si="7"/>
        <v>0.14924999999999999</v>
      </c>
      <c r="T10" s="15">
        <f t="shared" si="8"/>
        <v>0</v>
      </c>
      <c r="U10" s="15">
        <f t="shared" si="9"/>
        <v>0</v>
      </c>
      <c r="V10" s="15">
        <f t="shared" si="10"/>
        <v>0</v>
      </c>
      <c r="W10" s="15">
        <f t="shared" si="11"/>
        <v>0</v>
      </c>
      <c r="X10" s="15">
        <f t="shared" si="12"/>
        <v>0</v>
      </c>
      <c r="Y10" s="16">
        <f t="shared" si="13"/>
        <v>0</v>
      </c>
      <c r="Z10" s="81">
        <f t="shared" si="14"/>
        <v>3.2558190266355432E-2</v>
      </c>
      <c r="AA10" s="82">
        <f t="shared" si="15"/>
        <v>0</v>
      </c>
      <c r="AB10" s="82">
        <f t="shared" si="16"/>
        <v>0</v>
      </c>
      <c r="AC10" s="82">
        <f t="shared" si="17"/>
        <v>0</v>
      </c>
      <c r="AD10" s="82">
        <f t="shared" si="18"/>
        <v>0</v>
      </c>
      <c r="AE10" s="82">
        <f t="shared" si="19"/>
        <v>0</v>
      </c>
      <c r="AF10" s="82">
        <f t="shared" si="20"/>
        <v>0</v>
      </c>
      <c r="AG10" s="19" t="s">
        <v>25</v>
      </c>
      <c r="AH10" s="27" t="s">
        <v>89</v>
      </c>
    </row>
    <row r="11" spans="1:34" x14ac:dyDescent="0.35">
      <c r="A11" s="168" t="s">
        <v>175</v>
      </c>
      <c r="B11" s="67" t="s">
        <v>103</v>
      </c>
      <c r="C11" s="94" t="s">
        <v>171</v>
      </c>
      <c r="D11" s="19">
        <v>3</v>
      </c>
      <c r="E11" s="16">
        <v>2</v>
      </c>
      <c r="F11" s="45" t="s">
        <v>176</v>
      </c>
      <c r="G11" s="41" t="s">
        <v>73</v>
      </c>
      <c r="H11" s="41" t="s">
        <v>66</v>
      </c>
      <c r="I11" s="19">
        <v>600</v>
      </c>
      <c r="J11" s="16">
        <f t="shared" si="21"/>
        <v>30</v>
      </c>
      <c r="K11" s="15"/>
      <c r="L11" s="74">
        <v>6</v>
      </c>
      <c r="M11" s="77">
        <v>670</v>
      </c>
      <c r="N11" s="77">
        <v>6.88</v>
      </c>
      <c r="O11" s="77">
        <v>64.53</v>
      </c>
      <c r="P11" s="77">
        <v>0</v>
      </c>
      <c r="Q11" s="77">
        <v>7.35</v>
      </c>
      <c r="R11" s="76">
        <v>16.3</v>
      </c>
      <c r="S11" s="68">
        <f t="shared" si="7"/>
        <v>0.18</v>
      </c>
      <c r="T11" s="15">
        <f t="shared" si="8"/>
        <v>201</v>
      </c>
      <c r="U11" s="15">
        <f t="shared" si="9"/>
        <v>2.0640000000000001</v>
      </c>
      <c r="V11" s="15">
        <f t="shared" si="10"/>
        <v>19.359000000000002</v>
      </c>
      <c r="W11" s="15">
        <f t="shared" si="11"/>
        <v>0</v>
      </c>
      <c r="X11" s="15">
        <f t="shared" si="12"/>
        <v>2.2050000000000001</v>
      </c>
      <c r="Y11" s="16">
        <f t="shared" si="13"/>
        <v>4.8899999999999997</v>
      </c>
      <c r="Z11" s="81">
        <f t="shared" si="14"/>
        <v>3.926615911520253E-2</v>
      </c>
      <c r="AA11" s="82">
        <f t="shared" si="15"/>
        <v>0.15326791208156046</v>
      </c>
      <c r="AB11" s="82">
        <f t="shared" si="16"/>
        <v>3.5043039779962308E-2</v>
      </c>
      <c r="AC11" s="82">
        <f t="shared" si="17"/>
        <v>0.19851516114808401</v>
      </c>
      <c r="AD11" s="82">
        <f t="shared" si="18"/>
        <v>0</v>
      </c>
      <c r="AE11" s="82">
        <f t="shared" si="19"/>
        <v>0.10144927536231886</v>
      </c>
      <c r="AF11" s="82">
        <f t="shared" si="20"/>
        <v>0.16840292724924666</v>
      </c>
      <c r="AG11" s="19" t="s">
        <v>34</v>
      </c>
      <c r="AH11" s="27" t="s">
        <v>177</v>
      </c>
    </row>
    <row r="12" spans="1:34" x14ac:dyDescent="0.35">
      <c r="A12" s="24" t="s">
        <v>12</v>
      </c>
      <c r="B12" s="67" t="s">
        <v>103</v>
      </c>
      <c r="C12" s="92" t="s">
        <v>171</v>
      </c>
      <c r="D12" s="19">
        <v>2</v>
      </c>
      <c r="E12" s="16">
        <v>1</v>
      </c>
      <c r="G12" s="41" t="s">
        <v>72</v>
      </c>
      <c r="H12" s="41" t="s">
        <v>108</v>
      </c>
      <c r="I12" s="19">
        <v>400</v>
      </c>
      <c r="J12" s="16">
        <f t="shared" si="21"/>
        <v>20</v>
      </c>
      <c r="K12" s="15"/>
      <c r="L12" s="74">
        <v>6.4</v>
      </c>
      <c r="M12" s="75">
        <v>442</v>
      </c>
      <c r="N12" s="75">
        <v>16.5</v>
      </c>
      <c r="O12" s="75">
        <v>30.7</v>
      </c>
      <c r="P12" s="75">
        <v>7.7</v>
      </c>
      <c r="Q12" s="75">
        <v>0</v>
      </c>
      <c r="R12" s="76">
        <v>34.4</v>
      </c>
      <c r="S12" s="68">
        <f t="shared" si="7"/>
        <v>0.128</v>
      </c>
      <c r="T12" s="15">
        <f t="shared" si="8"/>
        <v>88.4</v>
      </c>
      <c r="U12" s="15">
        <f t="shared" si="9"/>
        <v>3.3</v>
      </c>
      <c r="V12" s="15">
        <f t="shared" si="10"/>
        <v>6.14</v>
      </c>
      <c r="W12" s="15">
        <f t="shared" si="11"/>
        <v>1.54</v>
      </c>
      <c r="X12" s="15">
        <f t="shared" si="12"/>
        <v>0</v>
      </c>
      <c r="Y12" s="16">
        <f t="shared" si="13"/>
        <v>6.88</v>
      </c>
      <c r="Z12" s="81">
        <f t="shared" si="14"/>
        <v>2.7922602037477356E-2</v>
      </c>
      <c r="AA12" s="82">
        <f t="shared" si="15"/>
        <v>6.7407380238855452E-2</v>
      </c>
      <c r="AB12" s="82">
        <f t="shared" si="16"/>
        <v>5.6028115927265316E-2</v>
      </c>
      <c r="AC12" s="82">
        <f t="shared" si="17"/>
        <v>6.2962089438981128E-2</v>
      </c>
      <c r="AD12" s="82">
        <f t="shared" si="18"/>
        <v>0.10259826782145236</v>
      </c>
      <c r="AE12" s="82">
        <f t="shared" si="19"/>
        <v>0</v>
      </c>
      <c r="AF12" s="82">
        <f t="shared" si="20"/>
        <v>0.23693499784761085</v>
      </c>
      <c r="AG12" s="19" t="s">
        <v>34</v>
      </c>
      <c r="AH12" s="27" t="s">
        <v>28</v>
      </c>
    </row>
    <row r="13" spans="1:34" x14ac:dyDescent="0.35">
      <c r="A13" s="168" t="s">
        <v>181</v>
      </c>
      <c r="B13" s="67" t="s">
        <v>103</v>
      </c>
      <c r="C13" s="92" t="s">
        <v>136</v>
      </c>
      <c r="D13" s="19">
        <v>3</v>
      </c>
      <c r="E13" s="16">
        <v>2</v>
      </c>
      <c r="G13" s="41" t="s">
        <v>72</v>
      </c>
      <c r="H13" s="41" t="s">
        <v>66</v>
      </c>
      <c r="I13" s="19">
        <v>200</v>
      </c>
      <c r="J13" s="16">
        <f t="shared" si="21"/>
        <v>10</v>
      </c>
      <c r="K13" s="15"/>
      <c r="L13" s="74">
        <v>20</v>
      </c>
      <c r="M13" s="75">
        <v>601</v>
      </c>
      <c r="N13" s="75">
        <v>11.7</v>
      </c>
      <c r="O13" s="75">
        <v>54.5</v>
      </c>
      <c r="P13" s="75">
        <v>5.2</v>
      </c>
      <c r="Q13" s="75">
        <v>0.3</v>
      </c>
      <c r="R13" s="76">
        <v>18.5</v>
      </c>
      <c r="S13" s="68">
        <f t="shared" si="7"/>
        <v>0.2</v>
      </c>
      <c r="T13" s="15">
        <f t="shared" si="8"/>
        <v>60.1</v>
      </c>
      <c r="U13" s="15">
        <f t="shared" si="9"/>
        <v>1.17</v>
      </c>
      <c r="V13" s="15">
        <f t="shared" si="10"/>
        <v>5.45</v>
      </c>
      <c r="W13" s="15">
        <f t="shared" si="11"/>
        <v>0.52</v>
      </c>
      <c r="X13" s="15">
        <f t="shared" si="12"/>
        <v>0.03</v>
      </c>
      <c r="Y13" s="16">
        <f t="shared" si="13"/>
        <v>1.85</v>
      </c>
      <c r="Z13" s="81">
        <f t="shared" si="14"/>
        <v>4.3629065683558371E-2</v>
      </c>
      <c r="AA13" s="82">
        <f t="shared" si="15"/>
        <v>4.5827868239312355E-2</v>
      </c>
      <c r="AB13" s="82">
        <f t="shared" si="16"/>
        <v>1.9864513828757702E-2</v>
      </c>
      <c r="AC13" s="82">
        <f t="shared" si="17"/>
        <v>5.5886545186066311E-2</v>
      </c>
      <c r="AD13" s="82">
        <f t="shared" si="18"/>
        <v>3.4643570952698197E-2</v>
      </c>
      <c r="AE13" s="82">
        <f t="shared" si="19"/>
        <v>1.3802622498274675E-3</v>
      </c>
      <c r="AF13" s="82">
        <f t="shared" si="20"/>
        <v>6.3710718897976762E-2</v>
      </c>
      <c r="AG13" s="19" t="s">
        <v>34</v>
      </c>
      <c r="AH13" s="27" t="s">
        <v>182</v>
      </c>
    </row>
    <row r="14" spans="1:34" x14ac:dyDescent="0.35">
      <c r="A14" s="24" t="s">
        <v>87</v>
      </c>
      <c r="B14" s="96" t="s">
        <v>104</v>
      </c>
      <c r="C14" s="95" t="s">
        <v>127</v>
      </c>
      <c r="D14" s="19">
        <v>2</v>
      </c>
      <c r="E14" s="16">
        <v>1</v>
      </c>
      <c r="F14" t="s">
        <v>120</v>
      </c>
      <c r="G14" s="41" t="s">
        <v>73</v>
      </c>
      <c r="H14" s="41" t="s">
        <v>117</v>
      </c>
      <c r="I14" s="19">
        <v>15</v>
      </c>
      <c r="J14" s="16">
        <f t="shared" si="21"/>
        <v>0.75</v>
      </c>
      <c r="K14" s="15"/>
      <c r="L14" s="74">
        <v>169</v>
      </c>
      <c r="M14" s="77">
        <v>0</v>
      </c>
      <c r="N14" s="77">
        <v>0</v>
      </c>
      <c r="O14" s="77">
        <v>0</v>
      </c>
      <c r="P14" s="77">
        <v>0</v>
      </c>
      <c r="Q14" s="77">
        <v>0</v>
      </c>
      <c r="R14" s="76">
        <v>0</v>
      </c>
      <c r="S14" s="68">
        <f t="shared" si="7"/>
        <v>0.12675</v>
      </c>
      <c r="T14" s="15">
        <f t="shared" si="8"/>
        <v>0</v>
      </c>
      <c r="U14" s="15">
        <f t="shared" si="9"/>
        <v>0</v>
      </c>
      <c r="V14" s="15">
        <f t="shared" si="10"/>
        <v>0</v>
      </c>
      <c r="W14" s="15">
        <f t="shared" si="11"/>
        <v>0</v>
      </c>
      <c r="X14" s="15">
        <f t="shared" si="12"/>
        <v>0</v>
      </c>
      <c r="Y14" s="16">
        <f t="shared" si="13"/>
        <v>0</v>
      </c>
      <c r="Z14" s="81">
        <f t="shared" si="14"/>
        <v>2.7649920376955114E-2</v>
      </c>
      <c r="AA14" s="82">
        <f t="shared" si="15"/>
        <v>0</v>
      </c>
      <c r="AB14" s="82">
        <f t="shared" si="16"/>
        <v>0</v>
      </c>
      <c r="AC14" s="82">
        <f t="shared" si="17"/>
        <v>0</v>
      </c>
      <c r="AD14" s="82">
        <f t="shared" si="18"/>
        <v>0</v>
      </c>
      <c r="AE14" s="82">
        <f t="shared" si="19"/>
        <v>0</v>
      </c>
      <c r="AF14" s="82">
        <f t="shared" si="20"/>
        <v>0</v>
      </c>
      <c r="AG14" s="19" t="s">
        <v>25</v>
      </c>
      <c r="AH14" s="27" t="s">
        <v>88</v>
      </c>
    </row>
    <row r="15" spans="1:34" x14ac:dyDescent="0.35">
      <c r="A15" s="168" t="s">
        <v>209</v>
      </c>
      <c r="B15" s="96" t="s">
        <v>104</v>
      </c>
      <c r="C15" s="95" t="s">
        <v>171</v>
      </c>
      <c r="D15" s="19">
        <v>1</v>
      </c>
      <c r="E15" s="16">
        <v>3</v>
      </c>
      <c r="G15" s="41" t="s">
        <v>73</v>
      </c>
      <c r="H15" s="41" t="s">
        <v>66</v>
      </c>
      <c r="I15" s="19">
        <v>10</v>
      </c>
      <c r="J15" s="16">
        <f t="shared" si="21"/>
        <v>0.5</v>
      </c>
      <c r="K15" s="15"/>
      <c r="L15" s="74">
        <v>110</v>
      </c>
      <c r="M15" s="77">
        <v>350</v>
      </c>
      <c r="N15" s="77">
        <v>0</v>
      </c>
      <c r="O15" s="77">
        <v>0</v>
      </c>
      <c r="P15" s="77">
        <v>50</v>
      </c>
      <c r="Q15" s="77">
        <v>0</v>
      </c>
      <c r="R15" s="76">
        <v>0</v>
      </c>
      <c r="S15" s="68">
        <f t="shared" si="7"/>
        <v>5.5E-2</v>
      </c>
      <c r="T15" s="15">
        <f t="shared" si="8"/>
        <v>1.75</v>
      </c>
      <c r="U15" s="15">
        <f t="shared" si="9"/>
        <v>0</v>
      </c>
      <c r="V15" s="15">
        <f t="shared" si="10"/>
        <v>0</v>
      </c>
      <c r="W15" s="15">
        <f t="shared" si="11"/>
        <v>0.25</v>
      </c>
      <c r="X15" s="15">
        <f t="shared" si="12"/>
        <v>0</v>
      </c>
      <c r="Y15" s="16">
        <f t="shared" si="13"/>
        <v>0</v>
      </c>
      <c r="Z15" s="81">
        <f t="shared" si="14"/>
        <v>1.1997993062978551E-2</v>
      </c>
      <c r="AA15" s="82">
        <f t="shared" si="15"/>
        <v>1.3344221201130886E-3</v>
      </c>
      <c r="AB15" s="82">
        <f t="shared" si="16"/>
        <v>0</v>
      </c>
      <c r="AC15" s="82">
        <f t="shared" si="17"/>
        <v>0</v>
      </c>
      <c r="AD15" s="82">
        <f t="shared" si="18"/>
        <v>1.6655562958027979E-2</v>
      </c>
      <c r="AE15" s="82">
        <f t="shared" si="19"/>
        <v>0</v>
      </c>
      <c r="AF15" s="82">
        <f t="shared" si="20"/>
        <v>0</v>
      </c>
      <c r="AG15" s="19" t="s">
        <v>31</v>
      </c>
      <c r="AH15" s="27" t="s">
        <v>210</v>
      </c>
    </row>
    <row r="16" spans="1:34" x14ac:dyDescent="0.35">
      <c r="A16" s="167" t="s">
        <v>85</v>
      </c>
      <c r="B16" s="96" t="s">
        <v>104</v>
      </c>
      <c r="C16" s="95" t="s">
        <v>127</v>
      </c>
      <c r="D16" s="19">
        <v>2</v>
      </c>
      <c r="E16" s="16">
        <v>1</v>
      </c>
      <c r="F16" t="s">
        <v>121</v>
      </c>
      <c r="G16" s="41" t="s">
        <v>73</v>
      </c>
      <c r="H16" s="41" t="s">
        <v>117</v>
      </c>
      <c r="I16" s="19">
        <v>10</v>
      </c>
      <c r="J16" s="16">
        <f t="shared" si="21"/>
        <v>0.5</v>
      </c>
      <c r="K16" s="15"/>
      <c r="L16" s="74">
        <v>249</v>
      </c>
      <c r="M16" s="77">
        <v>0</v>
      </c>
      <c r="N16" s="77">
        <v>0</v>
      </c>
      <c r="O16" s="77">
        <v>0</v>
      </c>
      <c r="P16" s="77">
        <v>0</v>
      </c>
      <c r="Q16" s="77">
        <v>0</v>
      </c>
      <c r="R16" s="76">
        <v>0</v>
      </c>
      <c r="S16" s="68">
        <f t="shared" si="7"/>
        <v>0.1245</v>
      </c>
      <c r="T16" s="15">
        <f t="shared" si="8"/>
        <v>0</v>
      </c>
      <c r="U16" s="15">
        <f t="shared" si="9"/>
        <v>0</v>
      </c>
      <c r="V16" s="15">
        <f t="shared" si="10"/>
        <v>0</v>
      </c>
      <c r="W16" s="15">
        <f t="shared" si="11"/>
        <v>0</v>
      </c>
      <c r="X16" s="15">
        <f t="shared" si="12"/>
        <v>0</v>
      </c>
      <c r="Y16" s="16">
        <f t="shared" si="13"/>
        <v>0</v>
      </c>
      <c r="Z16" s="81">
        <f t="shared" si="14"/>
        <v>2.7159093388015084E-2</v>
      </c>
      <c r="AA16" s="82">
        <f t="shared" si="15"/>
        <v>0</v>
      </c>
      <c r="AB16" s="82">
        <f t="shared" si="16"/>
        <v>0</v>
      </c>
      <c r="AC16" s="82">
        <f t="shared" si="17"/>
        <v>0</v>
      </c>
      <c r="AD16" s="82">
        <f t="shared" si="18"/>
        <v>0</v>
      </c>
      <c r="AE16" s="82">
        <f t="shared" si="19"/>
        <v>0</v>
      </c>
      <c r="AF16" s="82">
        <f t="shared" si="20"/>
        <v>0</v>
      </c>
      <c r="AG16" s="19" t="s">
        <v>25</v>
      </c>
      <c r="AH16" s="27" t="s">
        <v>86</v>
      </c>
    </row>
    <row r="17" spans="1:35" x14ac:dyDescent="0.35">
      <c r="A17" s="24" t="s">
        <v>15</v>
      </c>
      <c r="B17" s="67" t="s">
        <v>103</v>
      </c>
      <c r="C17" s="92" t="s">
        <v>136</v>
      </c>
      <c r="D17" s="19">
        <v>3</v>
      </c>
      <c r="E17" s="16">
        <v>1</v>
      </c>
      <c r="G17" s="41" t="s">
        <v>72</v>
      </c>
      <c r="H17" s="41" t="s">
        <v>66</v>
      </c>
      <c r="I17" s="19">
        <v>40</v>
      </c>
      <c r="J17" s="16">
        <f t="shared" si="21"/>
        <v>2</v>
      </c>
      <c r="K17" s="15"/>
      <c r="L17" s="74">
        <v>62</v>
      </c>
      <c r="M17" s="75">
        <v>851</v>
      </c>
      <c r="N17" s="75">
        <v>0</v>
      </c>
      <c r="O17" s="75">
        <v>91</v>
      </c>
      <c r="P17" s="75">
        <v>4</v>
      </c>
      <c r="Q17" s="75">
        <v>4</v>
      </c>
      <c r="R17" s="76">
        <v>0</v>
      </c>
      <c r="S17" s="68">
        <f t="shared" si="7"/>
        <v>0.124</v>
      </c>
      <c r="T17" s="15">
        <f t="shared" si="8"/>
        <v>17.02</v>
      </c>
      <c r="U17" s="15">
        <f t="shared" si="9"/>
        <v>0</v>
      </c>
      <c r="V17" s="15">
        <f t="shared" si="10"/>
        <v>1.82</v>
      </c>
      <c r="W17" s="15">
        <f t="shared" si="11"/>
        <v>0.08</v>
      </c>
      <c r="X17" s="15">
        <f t="shared" si="12"/>
        <v>0.08</v>
      </c>
      <c r="Y17" s="16">
        <f t="shared" si="13"/>
        <v>0</v>
      </c>
      <c r="Z17" s="81">
        <f t="shared" si="14"/>
        <v>2.7050020723806186E-2</v>
      </c>
      <c r="AA17" s="82">
        <f t="shared" si="15"/>
        <v>1.2978208276757009E-2</v>
      </c>
      <c r="AB17" s="82">
        <f t="shared" si="16"/>
        <v>0</v>
      </c>
      <c r="AC17" s="82">
        <f t="shared" si="17"/>
        <v>1.8663029768557923E-2</v>
      </c>
      <c r="AD17" s="82">
        <f t="shared" si="18"/>
        <v>5.3297801465689533E-3</v>
      </c>
      <c r="AE17" s="82">
        <f t="shared" si="19"/>
        <v>3.6806993328732467E-3</v>
      </c>
      <c r="AF17" s="82">
        <f t="shared" si="20"/>
        <v>0</v>
      </c>
      <c r="AG17" s="19" t="s">
        <v>31</v>
      </c>
      <c r="AH17" s="27" t="s">
        <v>35</v>
      </c>
    </row>
    <row r="18" spans="1:35" x14ac:dyDescent="0.35">
      <c r="A18" s="24" t="s">
        <v>80</v>
      </c>
      <c r="B18" s="96" t="s">
        <v>104</v>
      </c>
      <c r="C18" s="95" t="s">
        <v>127</v>
      </c>
      <c r="D18" s="19">
        <v>2</v>
      </c>
      <c r="E18" s="16">
        <v>1</v>
      </c>
      <c r="F18" t="s">
        <v>122</v>
      </c>
      <c r="G18" s="41" t="s">
        <v>73</v>
      </c>
      <c r="H18" s="41" t="s">
        <v>117</v>
      </c>
      <c r="I18" s="19">
        <v>1</v>
      </c>
      <c r="J18" s="16">
        <f t="shared" si="21"/>
        <v>0.05</v>
      </c>
      <c r="K18" s="15"/>
      <c r="L18" s="74">
        <v>2390</v>
      </c>
      <c r="M18" s="75">
        <v>0</v>
      </c>
      <c r="N18" s="75">
        <v>0</v>
      </c>
      <c r="O18" s="75">
        <v>0</v>
      </c>
      <c r="P18" s="75">
        <v>0</v>
      </c>
      <c r="Q18" s="75">
        <v>0</v>
      </c>
      <c r="R18" s="76">
        <v>0</v>
      </c>
      <c r="S18" s="68">
        <f t="shared" si="7"/>
        <v>0.1195</v>
      </c>
      <c r="T18" s="15">
        <f t="shared" si="8"/>
        <v>0</v>
      </c>
      <c r="U18" s="15">
        <f t="shared" si="9"/>
        <v>0</v>
      </c>
      <c r="V18" s="15">
        <f t="shared" si="10"/>
        <v>0</v>
      </c>
      <c r="W18" s="15">
        <f t="shared" si="11"/>
        <v>0</v>
      </c>
      <c r="X18" s="15">
        <f t="shared" si="12"/>
        <v>0</v>
      </c>
      <c r="Y18" s="16">
        <f t="shared" si="13"/>
        <v>0</v>
      </c>
      <c r="Z18" s="81">
        <f t="shared" si="14"/>
        <v>2.6068366745926122E-2</v>
      </c>
      <c r="AA18" s="82">
        <f t="shared" si="15"/>
        <v>0</v>
      </c>
      <c r="AB18" s="82">
        <f t="shared" si="16"/>
        <v>0</v>
      </c>
      <c r="AC18" s="82">
        <f t="shared" si="17"/>
        <v>0</v>
      </c>
      <c r="AD18" s="82">
        <f t="shared" si="18"/>
        <v>0</v>
      </c>
      <c r="AE18" s="82">
        <f t="shared" si="19"/>
        <v>0</v>
      </c>
      <c r="AF18" s="82">
        <f t="shared" si="20"/>
        <v>0</v>
      </c>
      <c r="AG18" s="19" t="s">
        <v>25</v>
      </c>
      <c r="AH18" s="27" t="s">
        <v>79</v>
      </c>
    </row>
    <row r="19" spans="1:35" s="15" customFormat="1" x14ac:dyDescent="0.35">
      <c r="A19" s="24" t="s">
        <v>51</v>
      </c>
      <c r="B19" s="67" t="s">
        <v>103</v>
      </c>
      <c r="C19" s="94" t="s">
        <v>171</v>
      </c>
      <c r="D19" s="19">
        <v>2</v>
      </c>
      <c r="E19" s="16">
        <v>3</v>
      </c>
      <c r="F19"/>
      <c r="G19" s="41" t="s">
        <v>73</v>
      </c>
      <c r="H19" s="41" t="s">
        <v>66</v>
      </c>
      <c r="I19" s="19">
        <v>150</v>
      </c>
      <c r="J19" s="16">
        <f t="shared" si="21"/>
        <v>7.5</v>
      </c>
      <c r="L19" s="74">
        <v>14</v>
      </c>
      <c r="M19" s="75">
        <v>277</v>
      </c>
      <c r="N19" s="75">
        <v>1.8</v>
      </c>
      <c r="O19" s="75">
        <v>0.2</v>
      </c>
      <c r="P19" s="75">
        <v>9</v>
      </c>
      <c r="Q19" s="75">
        <v>66</v>
      </c>
      <c r="R19" s="76">
        <v>7</v>
      </c>
      <c r="S19" s="68">
        <f t="shared" si="7"/>
        <v>0.105</v>
      </c>
      <c r="T19" s="15">
        <f t="shared" si="8"/>
        <v>20.774999999999999</v>
      </c>
      <c r="U19" s="15">
        <f t="shared" si="9"/>
        <v>0.13500000000000001</v>
      </c>
      <c r="V19" s="15">
        <f t="shared" si="10"/>
        <v>1.4999999999999999E-2</v>
      </c>
      <c r="W19" s="15">
        <f t="shared" si="11"/>
        <v>0.67500000000000004</v>
      </c>
      <c r="X19" s="15">
        <f t="shared" si="12"/>
        <v>4.95</v>
      </c>
      <c r="Y19" s="16">
        <f t="shared" si="13"/>
        <v>0.52500000000000002</v>
      </c>
      <c r="Z19" s="81">
        <f t="shared" si="14"/>
        <v>2.2905259483868141E-2</v>
      </c>
      <c r="AA19" s="82">
        <f t="shared" si="15"/>
        <v>1.5841496883056808E-2</v>
      </c>
      <c r="AB19" s="82">
        <f t="shared" si="16"/>
        <v>2.2920592879335814E-3</v>
      </c>
      <c r="AC19" s="82">
        <f t="shared" si="17"/>
        <v>1.5381617941119167E-4</v>
      </c>
      <c r="AD19" s="82">
        <f t="shared" si="18"/>
        <v>4.4970019986675547E-2</v>
      </c>
      <c r="AE19" s="82">
        <f t="shared" si="19"/>
        <v>0.22774327122153215</v>
      </c>
      <c r="AF19" s="82">
        <f t="shared" si="20"/>
        <v>1.8080068876452866E-2</v>
      </c>
      <c r="AG19" s="19" t="s">
        <v>34</v>
      </c>
      <c r="AH19" s="49" t="s">
        <v>38</v>
      </c>
    </row>
    <row r="20" spans="1:35" s="15" customFormat="1" x14ac:dyDescent="0.35">
      <c r="A20" s="24" t="s">
        <v>47</v>
      </c>
      <c r="B20" s="96" t="s">
        <v>104</v>
      </c>
      <c r="C20" s="92" t="s">
        <v>136</v>
      </c>
      <c r="D20" s="19">
        <v>3</v>
      </c>
      <c r="E20" s="16">
        <v>1</v>
      </c>
      <c r="G20" s="41" t="s">
        <v>72</v>
      </c>
      <c r="H20" s="41" t="s">
        <v>117</v>
      </c>
      <c r="I20" s="19">
        <v>16</v>
      </c>
      <c r="J20" s="16">
        <f t="shared" si="21"/>
        <v>0.8</v>
      </c>
      <c r="L20" s="74">
        <v>129</v>
      </c>
      <c r="M20" s="75">
        <v>0</v>
      </c>
      <c r="N20" s="75">
        <v>0</v>
      </c>
      <c r="O20" s="75">
        <v>0</v>
      </c>
      <c r="P20" s="75">
        <v>0</v>
      </c>
      <c r="Q20" s="75">
        <v>0</v>
      </c>
      <c r="R20" s="76">
        <v>0</v>
      </c>
      <c r="S20" s="68">
        <f t="shared" si="7"/>
        <v>0.1032</v>
      </c>
      <c r="T20" s="15">
        <f t="shared" si="8"/>
        <v>0</v>
      </c>
      <c r="U20" s="15">
        <f t="shared" si="9"/>
        <v>0</v>
      </c>
      <c r="V20" s="15">
        <f t="shared" si="10"/>
        <v>0</v>
      </c>
      <c r="W20" s="15">
        <f t="shared" si="11"/>
        <v>0</v>
      </c>
      <c r="X20" s="15">
        <f t="shared" si="12"/>
        <v>0</v>
      </c>
      <c r="Y20" s="16">
        <f t="shared" si="13"/>
        <v>0</v>
      </c>
      <c r="Z20" s="81">
        <f t="shared" si="14"/>
        <v>2.2512597892716119E-2</v>
      </c>
      <c r="AA20" s="82">
        <f t="shared" si="15"/>
        <v>0</v>
      </c>
      <c r="AB20" s="82">
        <f t="shared" si="16"/>
        <v>0</v>
      </c>
      <c r="AC20" s="82">
        <f t="shared" si="17"/>
        <v>0</v>
      </c>
      <c r="AD20" s="82">
        <f t="shared" si="18"/>
        <v>0</v>
      </c>
      <c r="AE20" s="82">
        <f t="shared" si="19"/>
        <v>0</v>
      </c>
      <c r="AF20" s="82">
        <f t="shared" si="20"/>
        <v>0</v>
      </c>
      <c r="AG20" s="19" t="s">
        <v>25</v>
      </c>
      <c r="AH20" s="27" t="s">
        <v>113</v>
      </c>
    </row>
    <row r="21" spans="1:35" x14ac:dyDescent="0.35">
      <c r="A21" s="24" t="s">
        <v>19</v>
      </c>
      <c r="B21" s="67" t="s">
        <v>103</v>
      </c>
      <c r="C21" s="66" t="s">
        <v>130</v>
      </c>
      <c r="D21" s="19">
        <v>2</v>
      </c>
      <c r="E21" s="16">
        <v>1</v>
      </c>
      <c r="F21" t="s">
        <v>124</v>
      </c>
      <c r="G21" s="41" t="s">
        <v>73</v>
      </c>
      <c r="H21" s="41" t="s">
        <v>66</v>
      </c>
      <c r="I21" s="19">
        <v>60</v>
      </c>
      <c r="J21" s="16">
        <f t="shared" si="21"/>
        <v>3</v>
      </c>
      <c r="K21" s="15"/>
      <c r="L21" s="74">
        <v>44.8</v>
      </c>
      <c r="M21" s="75">
        <v>480</v>
      </c>
      <c r="N21" s="75">
        <v>100</v>
      </c>
      <c r="O21" s="75">
        <v>0</v>
      </c>
      <c r="P21" s="75">
        <v>0</v>
      </c>
      <c r="Q21" s="75">
        <v>0</v>
      </c>
      <c r="R21" s="76">
        <v>0</v>
      </c>
      <c r="S21" s="68">
        <f t="shared" si="7"/>
        <v>0.13439999999999996</v>
      </c>
      <c r="T21" s="15">
        <f t="shared" si="8"/>
        <v>14.4</v>
      </c>
      <c r="U21" s="15">
        <f t="shared" si="9"/>
        <v>3</v>
      </c>
      <c r="V21" s="15">
        <f t="shared" si="10"/>
        <v>0</v>
      </c>
      <c r="W21" s="15">
        <f t="shared" si="11"/>
        <v>0</v>
      </c>
      <c r="X21" s="15">
        <f t="shared" si="12"/>
        <v>0</v>
      </c>
      <c r="Y21" s="16">
        <f t="shared" si="13"/>
        <v>0</v>
      </c>
      <c r="Z21" s="81">
        <f t="shared" si="14"/>
        <v>2.9318732139351215E-2</v>
      </c>
      <c r="AA21" s="82">
        <f t="shared" si="15"/>
        <v>1.0980387731216271E-2</v>
      </c>
      <c r="AB21" s="82">
        <f t="shared" si="16"/>
        <v>5.0934650842968471E-2</v>
      </c>
      <c r="AC21" s="82">
        <f t="shared" si="17"/>
        <v>0</v>
      </c>
      <c r="AD21" s="82">
        <f t="shared" si="18"/>
        <v>0</v>
      </c>
      <c r="AE21" s="82">
        <f t="shared" si="19"/>
        <v>0</v>
      </c>
      <c r="AF21" s="82">
        <f t="shared" si="20"/>
        <v>0</v>
      </c>
      <c r="AG21" s="19" t="s">
        <v>114</v>
      </c>
      <c r="AH21" s="27" t="s">
        <v>39</v>
      </c>
    </row>
    <row r="22" spans="1:35" x14ac:dyDescent="0.35">
      <c r="A22" s="24" t="s">
        <v>44</v>
      </c>
      <c r="B22" s="67" t="s">
        <v>103</v>
      </c>
      <c r="C22" s="94" t="s">
        <v>160</v>
      </c>
      <c r="D22" s="19">
        <v>1</v>
      </c>
      <c r="E22" s="16">
        <v>3</v>
      </c>
      <c r="F22" t="s">
        <v>147</v>
      </c>
      <c r="G22" s="41" t="s">
        <v>73</v>
      </c>
      <c r="H22" s="41" t="s">
        <v>109</v>
      </c>
      <c r="I22" s="19">
        <v>200</v>
      </c>
      <c r="J22" s="16">
        <f t="shared" si="21"/>
        <v>10</v>
      </c>
      <c r="K22" s="15"/>
      <c r="L22" s="74">
        <v>4.9000000000000004</v>
      </c>
      <c r="M22" s="75">
        <v>365</v>
      </c>
      <c r="N22" s="75">
        <v>14</v>
      </c>
      <c r="O22" s="75">
        <v>6.9</v>
      </c>
      <c r="P22" s="75">
        <v>54.7</v>
      </c>
      <c r="Q22" s="75">
        <v>1.3</v>
      </c>
      <c r="R22" s="76">
        <v>10</v>
      </c>
      <c r="S22" s="68">
        <f t="shared" si="7"/>
        <v>4.9000000000000002E-2</v>
      </c>
      <c r="T22" s="15">
        <f t="shared" si="8"/>
        <v>36.5</v>
      </c>
      <c r="U22" s="15">
        <f t="shared" si="9"/>
        <v>1.4</v>
      </c>
      <c r="V22" s="15">
        <f t="shared" si="10"/>
        <v>0.69</v>
      </c>
      <c r="W22" s="15">
        <f t="shared" si="11"/>
        <v>5.47</v>
      </c>
      <c r="X22" s="15">
        <f t="shared" si="12"/>
        <v>0.13</v>
      </c>
      <c r="Y22" s="16">
        <f t="shared" si="13"/>
        <v>1</v>
      </c>
      <c r="Z22" s="81">
        <f t="shared" si="14"/>
        <v>1.06891210924718E-2</v>
      </c>
      <c r="AA22" s="82">
        <f t="shared" si="15"/>
        <v>2.7832232790930132E-2</v>
      </c>
      <c r="AB22" s="82">
        <f t="shared" si="16"/>
        <v>2.3769503726718617E-2</v>
      </c>
      <c r="AC22" s="82">
        <f t="shared" si="17"/>
        <v>7.0755442529148163E-3</v>
      </c>
      <c r="AD22" s="82">
        <f t="shared" si="18"/>
        <v>0.3644237175216522</v>
      </c>
      <c r="AE22" s="82">
        <f t="shared" si="19"/>
        <v>5.9811364159190255E-3</v>
      </c>
      <c r="AF22" s="82">
        <f t="shared" si="20"/>
        <v>3.4438226431338786E-2</v>
      </c>
      <c r="AG22" s="19" t="s">
        <v>34</v>
      </c>
      <c r="AH22" s="27" t="s">
        <v>27</v>
      </c>
    </row>
    <row r="23" spans="1:35" x14ac:dyDescent="0.35">
      <c r="A23" s="24" t="s">
        <v>91</v>
      </c>
      <c r="B23" s="88" t="s">
        <v>115</v>
      </c>
      <c r="C23" s="66" t="s">
        <v>129</v>
      </c>
      <c r="D23" s="19">
        <v>3</v>
      </c>
      <c r="E23" s="16">
        <v>1</v>
      </c>
      <c r="F23" s="45" t="s">
        <v>132</v>
      </c>
      <c r="G23" s="41" t="s">
        <v>73</v>
      </c>
      <c r="H23" s="41" t="s">
        <v>92</v>
      </c>
      <c r="I23" s="19">
        <v>50</v>
      </c>
      <c r="J23" s="16">
        <f t="shared" si="21"/>
        <v>2.5</v>
      </c>
      <c r="K23" s="15" t="s">
        <v>180</v>
      </c>
      <c r="L23" s="74">
        <v>17</v>
      </c>
      <c r="M23" s="75">
        <v>692</v>
      </c>
      <c r="N23" s="75">
        <v>15</v>
      </c>
      <c r="O23" s="75">
        <v>67</v>
      </c>
      <c r="P23" s="75">
        <v>3</v>
      </c>
      <c r="Q23" s="75">
        <v>2</v>
      </c>
      <c r="R23" s="76">
        <v>4.3</v>
      </c>
      <c r="S23" s="68">
        <f t="shared" si="7"/>
        <v>4.2500000000000003E-2</v>
      </c>
      <c r="T23" s="15">
        <f t="shared" si="8"/>
        <v>17.3</v>
      </c>
      <c r="U23" s="15">
        <f t="shared" si="9"/>
        <v>0.375</v>
      </c>
      <c r="V23" s="15">
        <f t="shared" si="10"/>
        <v>1.675</v>
      </c>
      <c r="W23" s="15">
        <f t="shared" si="11"/>
        <v>7.4999999999999997E-2</v>
      </c>
      <c r="X23" s="15">
        <f t="shared" si="12"/>
        <v>0.05</v>
      </c>
      <c r="Y23" s="16">
        <f t="shared" si="13"/>
        <v>0.1075</v>
      </c>
      <c r="Z23" s="81">
        <f t="shared" si="14"/>
        <v>9.2711764577561532E-3</v>
      </c>
      <c r="AA23" s="82">
        <f t="shared" si="15"/>
        <v>1.3191715815975105E-2</v>
      </c>
      <c r="AB23" s="82">
        <f t="shared" si="16"/>
        <v>6.3668313553710588E-3</v>
      </c>
      <c r="AC23" s="82">
        <f t="shared" si="17"/>
        <v>1.7176140034249738E-2</v>
      </c>
      <c r="AD23" s="82">
        <f t="shared" si="18"/>
        <v>4.9966688874083934E-3</v>
      </c>
      <c r="AE23" s="82">
        <f t="shared" si="19"/>
        <v>2.3004370830457792E-3</v>
      </c>
      <c r="AF23" s="82">
        <f t="shared" si="20"/>
        <v>3.7021093413689195E-3</v>
      </c>
      <c r="AG23" s="19" t="s">
        <v>34</v>
      </c>
      <c r="AH23" s="27" t="s">
        <v>93</v>
      </c>
    </row>
    <row r="24" spans="1:35" x14ac:dyDescent="0.35">
      <c r="A24" s="24" t="s">
        <v>50</v>
      </c>
      <c r="B24" s="96" t="s">
        <v>104</v>
      </c>
      <c r="C24" s="92" t="s">
        <v>136</v>
      </c>
      <c r="D24" s="19">
        <v>2</v>
      </c>
      <c r="E24" s="16">
        <v>3</v>
      </c>
      <c r="G24" s="41" t="s">
        <v>72</v>
      </c>
      <c r="H24" s="41" t="s">
        <v>66</v>
      </c>
      <c r="I24" s="19">
        <v>50</v>
      </c>
      <c r="J24" s="16">
        <f t="shared" si="21"/>
        <v>2.5</v>
      </c>
      <c r="K24" s="15"/>
      <c r="L24" s="74">
        <v>23.2</v>
      </c>
      <c r="M24" s="75">
        <v>316</v>
      </c>
      <c r="N24" s="75">
        <v>4</v>
      </c>
      <c r="O24" s="75">
        <v>3</v>
      </c>
      <c r="P24" s="75">
        <v>53.8</v>
      </c>
      <c r="Q24" s="75">
        <v>2.2000000000000002</v>
      </c>
      <c r="R24" s="76">
        <v>24.4</v>
      </c>
      <c r="S24" s="68">
        <f t="shared" si="7"/>
        <v>5.8000000000000003E-2</v>
      </c>
      <c r="T24" s="15">
        <f t="shared" si="8"/>
        <v>7.9</v>
      </c>
      <c r="U24" s="15">
        <f t="shared" si="9"/>
        <v>0.1</v>
      </c>
      <c r="V24" s="15">
        <f t="shared" si="10"/>
        <v>7.4999999999999997E-2</v>
      </c>
      <c r="W24" s="15">
        <f t="shared" si="11"/>
        <v>1.345</v>
      </c>
      <c r="X24" s="15">
        <f t="shared" si="12"/>
        <v>5.5E-2</v>
      </c>
      <c r="Y24" s="16">
        <f t="shared" si="13"/>
        <v>0.61</v>
      </c>
      <c r="Z24" s="81">
        <f t="shared" si="14"/>
        <v>1.2652429048231927E-2</v>
      </c>
      <c r="AA24" s="82">
        <f t="shared" si="15"/>
        <v>6.0239627136533715E-3</v>
      </c>
      <c r="AB24" s="82">
        <f t="shared" si="16"/>
        <v>1.6978216947656159E-3</v>
      </c>
      <c r="AC24" s="82">
        <f t="shared" si="17"/>
        <v>7.6908089705595838E-4</v>
      </c>
      <c r="AD24" s="82">
        <f t="shared" si="18"/>
        <v>8.9606928714190529E-2</v>
      </c>
      <c r="AE24" s="82">
        <f t="shared" si="19"/>
        <v>2.5304807913503571E-3</v>
      </c>
      <c r="AF24" s="82">
        <f t="shared" si="20"/>
        <v>2.100731812311666E-2</v>
      </c>
      <c r="AG24" s="19" t="s">
        <v>34</v>
      </c>
      <c r="AH24" s="65" t="s">
        <v>37</v>
      </c>
      <c r="AI24" s="47"/>
    </row>
    <row r="25" spans="1:35" x14ac:dyDescent="0.35">
      <c r="A25" s="24" t="s">
        <v>18</v>
      </c>
      <c r="B25" s="67" t="s">
        <v>103</v>
      </c>
      <c r="C25" s="92" t="s">
        <v>136</v>
      </c>
      <c r="D25" s="19">
        <v>1</v>
      </c>
      <c r="E25" s="16">
        <v>1</v>
      </c>
      <c r="F25" s="15" t="s">
        <v>118</v>
      </c>
      <c r="G25" s="41" t="s">
        <v>73</v>
      </c>
      <c r="H25" s="132" t="s">
        <v>183</v>
      </c>
      <c r="I25" s="19">
        <v>50</v>
      </c>
      <c r="J25" s="16">
        <f t="shared" si="21"/>
        <v>2.5</v>
      </c>
      <c r="K25" s="15"/>
      <c r="L25" s="74">
        <v>20</v>
      </c>
      <c r="M25" s="75">
        <v>216</v>
      </c>
      <c r="N25" s="75">
        <v>0</v>
      </c>
      <c r="O25" s="75">
        <v>0</v>
      </c>
      <c r="P25" s="75">
        <v>0</v>
      </c>
      <c r="Q25" s="75">
        <v>11</v>
      </c>
      <c r="R25" s="76">
        <v>86</v>
      </c>
      <c r="S25" s="68">
        <f t="shared" si="7"/>
        <v>0.05</v>
      </c>
      <c r="T25" s="15">
        <f t="shared" si="8"/>
        <v>5.4</v>
      </c>
      <c r="U25" s="15">
        <f t="shared" si="9"/>
        <v>0</v>
      </c>
      <c r="V25" s="15">
        <f t="shared" si="10"/>
        <v>0</v>
      </c>
      <c r="W25" s="15">
        <f t="shared" si="11"/>
        <v>0</v>
      </c>
      <c r="X25" s="15">
        <f t="shared" si="12"/>
        <v>0.27500000000000002</v>
      </c>
      <c r="Y25" s="16">
        <f t="shared" si="13"/>
        <v>2.15</v>
      </c>
      <c r="Z25" s="81">
        <f t="shared" si="14"/>
        <v>1.0907266420889593E-2</v>
      </c>
      <c r="AA25" s="82">
        <f t="shared" si="15"/>
        <v>4.1176453992061018E-3</v>
      </c>
      <c r="AB25" s="82">
        <f t="shared" si="16"/>
        <v>0</v>
      </c>
      <c r="AC25" s="82">
        <f t="shared" si="17"/>
        <v>0</v>
      </c>
      <c r="AD25" s="82">
        <f t="shared" si="18"/>
        <v>0</v>
      </c>
      <c r="AE25" s="82">
        <f t="shared" si="19"/>
        <v>1.2652403956751787E-2</v>
      </c>
      <c r="AF25" s="82">
        <f t="shared" si="20"/>
        <v>7.4042186827378398E-2</v>
      </c>
      <c r="AG25" s="19" t="s">
        <v>31</v>
      </c>
      <c r="AH25" s="27" t="s">
        <v>32</v>
      </c>
    </row>
    <row r="26" spans="1:35" s="57" customFormat="1" ht="15" thickBot="1" x14ac:dyDescent="0.4">
      <c r="A26" s="54" t="s">
        <v>45</v>
      </c>
      <c r="B26" s="89" t="s">
        <v>103</v>
      </c>
      <c r="C26" s="93" t="s">
        <v>136</v>
      </c>
      <c r="D26" s="55">
        <v>2</v>
      </c>
      <c r="E26" s="56">
        <v>1</v>
      </c>
      <c r="G26" s="59" t="s">
        <v>112</v>
      </c>
      <c r="H26" s="133" t="s">
        <v>110</v>
      </c>
      <c r="I26" s="55">
        <v>200</v>
      </c>
      <c r="J26" s="56">
        <f t="shared" si="21"/>
        <v>10</v>
      </c>
      <c r="L26" s="78">
        <v>4</v>
      </c>
      <c r="M26" s="79">
        <v>534</v>
      </c>
      <c r="N26" s="79">
        <v>18.3</v>
      </c>
      <c r="O26" s="79">
        <v>42.2</v>
      </c>
      <c r="P26" s="79">
        <v>0.1</v>
      </c>
      <c r="Q26" s="79">
        <v>1.5</v>
      </c>
      <c r="R26" s="80">
        <v>27.3</v>
      </c>
      <c r="S26" s="69">
        <f t="shared" ref="S10:S26" si="22">L26*J26/1000</f>
        <v>0.04</v>
      </c>
      <c r="T26" s="57">
        <f>J26*M26/100</f>
        <v>53.4</v>
      </c>
      <c r="U26" s="57">
        <f>J26*N26/100</f>
        <v>1.83</v>
      </c>
      <c r="V26" s="57">
        <f t="shared" ref="V10:V26" si="23">J26*O26/100</f>
        <v>4.22</v>
      </c>
      <c r="W26" s="57">
        <f t="shared" ref="W10:W26" si="24">J26*P26/100</f>
        <v>0.01</v>
      </c>
      <c r="X26" s="57">
        <f t="shared" ref="X10:X26" si="25">J26*Q26/100</f>
        <v>0.15</v>
      </c>
      <c r="Y26" s="56">
        <f t="shared" ref="Y10:Y26" si="26">J26*R26/100</f>
        <v>2.73</v>
      </c>
      <c r="Z26" s="84">
        <f t="shared" si="0"/>
        <v>8.7258131367116739E-3</v>
      </c>
      <c r="AA26" s="85">
        <f t="shared" si="1"/>
        <v>4.0718937836593673E-2</v>
      </c>
      <c r="AB26" s="85">
        <f t="shared" si="2"/>
        <v>3.1070137014210769E-2</v>
      </c>
      <c r="AC26" s="85">
        <f t="shared" si="3"/>
        <v>4.3273618474348588E-2</v>
      </c>
      <c r="AD26" s="85">
        <f t="shared" si="4"/>
        <v>6.6622251832111916E-4</v>
      </c>
      <c r="AE26" s="85">
        <f t="shared" si="5"/>
        <v>6.9013112491373369E-3</v>
      </c>
      <c r="AF26" s="85">
        <f t="shared" si="6"/>
        <v>9.4016358157554894E-2</v>
      </c>
      <c r="AG26" s="55" t="s">
        <v>34</v>
      </c>
      <c r="AH26" s="58" t="s">
        <v>29</v>
      </c>
    </row>
    <row r="27" spans="1:35" s="15" customFormat="1" ht="15" thickTop="1" x14ac:dyDescent="0.35">
      <c r="A27" s="53"/>
      <c r="B27" s="53"/>
      <c r="C27" s="53"/>
      <c r="L27" s="48"/>
      <c r="S27" s="48"/>
      <c r="Z27" s="35"/>
      <c r="AA27" s="35"/>
      <c r="AB27" s="35"/>
      <c r="AC27" s="35"/>
      <c r="AD27" s="35"/>
      <c r="AE27" s="35"/>
      <c r="AF27" s="35"/>
      <c r="AG27" s="49"/>
      <c r="AH27" s="49"/>
    </row>
    <row r="28" spans="1:35" s="15" customFormat="1" x14ac:dyDescent="0.35">
      <c r="A28" s="53"/>
      <c r="B28" s="53"/>
      <c r="C28" s="53"/>
      <c r="J28" s="15" t="s">
        <v>145</v>
      </c>
      <c r="L28" s="48"/>
      <c r="S28" s="163" t="s">
        <v>7</v>
      </c>
      <c r="T28" s="164" t="s">
        <v>9</v>
      </c>
      <c r="U28" s="164" t="s">
        <v>55</v>
      </c>
      <c r="V28" s="164" t="s">
        <v>56</v>
      </c>
      <c r="W28" s="164" t="s">
        <v>57</v>
      </c>
      <c r="X28" s="164" t="s">
        <v>58</v>
      </c>
      <c r="Y28" s="164" t="s">
        <v>59</v>
      </c>
      <c r="Z28" s="35"/>
      <c r="AA28" s="35"/>
      <c r="AB28" s="35"/>
      <c r="AC28" s="35"/>
      <c r="AD28" s="35"/>
      <c r="AE28" s="35"/>
      <c r="AF28" s="35"/>
      <c r="AG28" s="49"/>
    </row>
    <row r="29" spans="1:35" s="9" customFormat="1" x14ac:dyDescent="0.35">
      <c r="A29" s="51"/>
      <c r="B29" s="51"/>
      <c r="C29" s="51"/>
      <c r="I29" s="51"/>
      <c r="J29" s="51">
        <f>SUBTOTAL(9, J3:J26)</f>
        <v>463.35</v>
      </c>
      <c r="K29" s="51"/>
      <c r="L29" s="51"/>
      <c r="R29" s="51"/>
      <c r="S29" s="165">
        <f t="shared" ref="S29:Y29" si="27">SUBTOTAL(9, S3:S26)</f>
        <v>4.5841000000000021</v>
      </c>
      <c r="T29" s="166">
        <f t="shared" si="27"/>
        <v>1306.8450000000003</v>
      </c>
      <c r="U29" s="166">
        <f t="shared" si="27"/>
        <v>58.899000000000001</v>
      </c>
      <c r="V29" s="166">
        <f t="shared" si="27"/>
        <v>97.518999999999991</v>
      </c>
      <c r="W29" s="166">
        <f t="shared" si="27"/>
        <v>15.010000000000002</v>
      </c>
      <c r="X29" s="166">
        <f t="shared" si="27"/>
        <v>21.734999999999996</v>
      </c>
      <c r="Y29" s="166">
        <f t="shared" si="27"/>
        <v>29.037499999999998</v>
      </c>
      <c r="Z29" s="52"/>
      <c r="AA29" s="11"/>
      <c r="AB29" s="11"/>
      <c r="AC29" s="11"/>
      <c r="AD29" s="11"/>
      <c r="AE29" s="11"/>
      <c r="AF29" s="11"/>
      <c r="AG29" s="51"/>
    </row>
    <row r="30" spans="1:35" s="97" customFormat="1" x14ac:dyDescent="0.35">
      <c r="S30" s="98"/>
      <c r="T30" s="99"/>
      <c r="U30" s="99"/>
      <c r="V30" s="99"/>
      <c r="W30" s="99"/>
      <c r="X30" s="99"/>
      <c r="Y30" s="99"/>
      <c r="Z30" s="99"/>
      <c r="AA30" s="99"/>
      <c r="AB30" s="99"/>
      <c r="AC30" s="99"/>
      <c r="AD30" s="99"/>
      <c r="AE30" s="99"/>
      <c r="AF30" s="99"/>
    </row>
    <row r="31" spans="1:35" s="100" customFormat="1" ht="15" thickBot="1" x14ac:dyDescent="0.4">
      <c r="A31" s="161" t="s">
        <v>191</v>
      </c>
    </row>
    <row r="32" spans="1:35" s="100" customFormat="1" ht="15" thickBot="1" x14ac:dyDescent="0.4">
      <c r="A32" s="150" t="s">
        <v>149</v>
      </c>
      <c r="B32" s="3"/>
      <c r="C32" s="3"/>
      <c r="D32" s="3"/>
      <c r="E32" s="3"/>
      <c r="F32" s="3"/>
      <c r="G32" s="3"/>
      <c r="H32" s="3"/>
      <c r="I32" s="100" t="s">
        <v>163</v>
      </c>
      <c r="J32" s="100" t="s">
        <v>54</v>
      </c>
      <c r="K32" s="3"/>
      <c r="L32" s="171" t="s">
        <v>143</v>
      </c>
      <c r="M32" s="172"/>
      <c r="N32" s="172"/>
      <c r="O32" s="172"/>
      <c r="P32" s="172"/>
      <c r="Q32" s="172"/>
      <c r="R32" s="173"/>
      <c r="S32" s="174" t="s">
        <v>142</v>
      </c>
      <c r="T32" s="175"/>
      <c r="U32" s="175"/>
      <c r="V32" s="175"/>
      <c r="W32" s="175"/>
      <c r="X32" s="175"/>
      <c r="Y32" s="176"/>
      <c r="Z32" s="177" t="s">
        <v>134</v>
      </c>
      <c r="AA32" s="178"/>
      <c r="AB32" s="178"/>
      <c r="AC32" s="178"/>
      <c r="AD32" s="178"/>
      <c r="AE32" s="178"/>
      <c r="AF32" s="179"/>
      <c r="AG32" s="21"/>
      <c r="AH32" s="22"/>
    </row>
    <row r="33" spans="1:34" s="105" customFormat="1" ht="15" thickBot="1" x14ac:dyDescent="0.4">
      <c r="A33" s="149" t="s">
        <v>53</v>
      </c>
      <c r="B33" s="136" t="s">
        <v>102</v>
      </c>
      <c r="C33" s="136" t="s">
        <v>126</v>
      </c>
      <c r="D33" s="137" t="s">
        <v>69</v>
      </c>
      <c r="E33" s="138" t="s">
        <v>71</v>
      </c>
      <c r="F33" s="136" t="s">
        <v>129</v>
      </c>
      <c r="G33" s="139" t="s">
        <v>174</v>
      </c>
      <c r="H33" s="137" t="s">
        <v>65</v>
      </c>
      <c r="I33" s="137" t="s">
        <v>144</v>
      </c>
      <c r="J33" s="140" t="s">
        <v>144</v>
      </c>
      <c r="K33" s="136" t="s">
        <v>150</v>
      </c>
      <c r="L33" s="72" t="s">
        <v>7</v>
      </c>
      <c r="M33" s="72" t="s">
        <v>9</v>
      </c>
      <c r="N33" s="72" t="s">
        <v>55</v>
      </c>
      <c r="O33" s="72" t="s">
        <v>56</v>
      </c>
      <c r="P33" s="72" t="s">
        <v>57</v>
      </c>
      <c r="Q33" s="72" t="s">
        <v>58</v>
      </c>
      <c r="R33" s="73" t="s">
        <v>59</v>
      </c>
      <c r="S33" s="33" t="s">
        <v>7</v>
      </c>
      <c r="T33" s="34" t="s">
        <v>9</v>
      </c>
      <c r="U33" s="34" t="s">
        <v>55</v>
      </c>
      <c r="V33" s="34" t="s">
        <v>56</v>
      </c>
      <c r="W33" s="34" t="s">
        <v>57</v>
      </c>
      <c r="X33" s="34" t="s">
        <v>58</v>
      </c>
      <c r="Y33" s="32" t="s">
        <v>59</v>
      </c>
      <c r="Z33" s="72" t="s">
        <v>7</v>
      </c>
      <c r="AA33" s="72" t="s">
        <v>9</v>
      </c>
      <c r="AB33" s="72" t="s">
        <v>55</v>
      </c>
      <c r="AC33" s="72" t="s">
        <v>56</v>
      </c>
      <c r="AD33" s="72" t="s">
        <v>57</v>
      </c>
      <c r="AE33" s="72" t="s">
        <v>58</v>
      </c>
      <c r="AF33" s="72" t="s">
        <v>59</v>
      </c>
      <c r="AG33" s="33" t="s">
        <v>60</v>
      </c>
      <c r="AH33" s="32" t="s">
        <v>61</v>
      </c>
    </row>
    <row r="34" spans="1:34" s="100" customFormat="1" x14ac:dyDescent="0.35">
      <c r="A34" s="147" t="s">
        <v>156</v>
      </c>
      <c r="B34" s="124" t="s">
        <v>105</v>
      </c>
      <c r="C34" s="129" t="s">
        <v>160</v>
      </c>
      <c r="D34" s="100">
        <v>2</v>
      </c>
      <c r="E34" s="100">
        <v>2</v>
      </c>
      <c r="F34" s="121"/>
      <c r="G34" s="100" t="s">
        <v>73</v>
      </c>
      <c r="H34" s="121" t="s">
        <v>162</v>
      </c>
      <c r="I34" s="100">
        <v>150</v>
      </c>
      <c r="J34" s="102">
        <f>I34/3</f>
        <v>50</v>
      </c>
      <c r="K34" s="121" t="s">
        <v>165</v>
      </c>
      <c r="L34" s="154"/>
      <c r="M34" s="155">
        <v>15</v>
      </c>
      <c r="N34" s="155">
        <v>0.7</v>
      </c>
      <c r="O34" s="155">
        <v>0.1</v>
      </c>
      <c r="P34" s="155">
        <v>3.6</v>
      </c>
      <c r="Q34" s="155">
        <v>1.7</v>
      </c>
      <c r="R34" s="155">
        <v>0.5</v>
      </c>
      <c r="S34" s="115">
        <f t="shared" ref="S34:S39" si="28">$J34*L34/1000</f>
        <v>0</v>
      </c>
      <c r="T34" s="116">
        <f>$J34*M34/100</f>
        <v>7.5</v>
      </c>
      <c r="U34" s="116">
        <f>$J34*N34/100</f>
        <v>0.35</v>
      </c>
      <c r="V34" s="116">
        <f t="shared" ref="T34:Y39" si="29">$J34*O34/100</f>
        <v>0.05</v>
      </c>
      <c r="W34" s="116">
        <f t="shared" si="29"/>
        <v>1.8</v>
      </c>
      <c r="X34" s="116">
        <f t="shared" si="29"/>
        <v>0.85</v>
      </c>
      <c r="Y34" s="117">
        <f t="shared" si="29"/>
        <v>0.25</v>
      </c>
      <c r="Z34" s="103">
        <f t="shared" ref="Z34:AF35" si="30">S34/SUM(S$34:S$39)</f>
        <v>0</v>
      </c>
      <c r="AA34" s="103">
        <f t="shared" si="30"/>
        <v>5.9745087626128512E-2</v>
      </c>
      <c r="AB34" s="103">
        <f t="shared" si="30"/>
        <v>2.7559055118110236E-2</v>
      </c>
      <c r="AC34" s="103">
        <f t="shared" si="30"/>
        <v>1.7301038062283738E-2</v>
      </c>
      <c r="AD34" s="103">
        <f t="shared" si="30"/>
        <v>0.11297071129707112</v>
      </c>
      <c r="AE34" s="103">
        <f t="shared" si="30"/>
        <v>0.14174541411895497</v>
      </c>
      <c r="AF34" s="110">
        <f t="shared" si="30"/>
        <v>3.91644908616188E-2</v>
      </c>
    </row>
    <row r="35" spans="1:34" s="100" customFormat="1" x14ac:dyDescent="0.35">
      <c r="A35" s="147" t="s">
        <v>157</v>
      </c>
      <c r="B35" s="124" t="s">
        <v>105</v>
      </c>
      <c r="C35" s="128" t="s">
        <v>136</v>
      </c>
      <c r="D35" s="100">
        <v>3</v>
      </c>
      <c r="E35" s="100">
        <v>1</v>
      </c>
      <c r="F35" s="121"/>
      <c r="G35" s="100" t="s">
        <v>73</v>
      </c>
      <c r="H35" s="121" t="s">
        <v>162</v>
      </c>
      <c r="I35" s="100">
        <v>50</v>
      </c>
      <c r="J35" s="102">
        <f>I35/3</f>
        <v>16.666666666666668</v>
      </c>
      <c r="K35" s="121"/>
      <c r="L35" s="154"/>
      <c r="M35" s="155">
        <v>23</v>
      </c>
      <c r="N35" s="155">
        <v>2.9</v>
      </c>
      <c r="O35" s="155">
        <v>0.4</v>
      </c>
      <c r="P35" s="155">
        <v>3.6</v>
      </c>
      <c r="Q35" s="155">
        <v>0.4</v>
      </c>
      <c r="R35" s="155">
        <v>2.2000000000000002</v>
      </c>
      <c r="S35" s="115">
        <f t="shared" si="28"/>
        <v>0</v>
      </c>
      <c r="T35" s="116">
        <f t="shared" si="29"/>
        <v>3.8333333333333339</v>
      </c>
      <c r="U35" s="116">
        <f t="shared" si="29"/>
        <v>0.48333333333333334</v>
      </c>
      <c r="V35" s="116">
        <f t="shared" si="29"/>
        <v>6.666666666666668E-2</v>
      </c>
      <c r="W35" s="116">
        <f t="shared" si="29"/>
        <v>0.60000000000000009</v>
      </c>
      <c r="X35" s="116">
        <f t="shared" si="29"/>
        <v>6.666666666666668E-2</v>
      </c>
      <c r="Y35" s="117">
        <f t="shared" si="29"/>
        <v>0.3666666666666667</v>
      </c>
      <c r="Z35" s="103">
        <f t="shared" si="30"/>
        <v>0</v>
      </c>
      <c r="AA35" s="103">
        <f t="shared" si="30"/>
        <v>3.0536378120021246E-2</v>
      </c>
      <c r="AB35" s="103">
        <f t="shared" si="30"/>
        <v>3.805774278215223E-2</v>
      </c>
      <c r="AC35" s="103">
        <f t="shared" si="30"/>
        <v>2.3068050749711654E-2</v>
      </c>
      <c r="AD35" s="103">
        <f t="shared" si="30"/>
        <v>3.7656903765690378E-2</v>
      </c>
      <c r="AE35" s="103">
        <f t="shared" si="30"/>
        <v>1.1117287381878825E-2</v>
      </c>
      <c r="AF35" s="110">
        <f t="shared" si="30"/>
        <v>5.7441253263707581E-2</v>
      </c>
    </row>
    <row r="36" spans="1:34" s="100" customFormat="1" x14ac:dyDescent="0.35">
      <c r="A36" s="147" t="s">
        <v>197</v>
      </c>
      <c r="B36" s="124"/>
      <c r="C36" s="129" t="s">
        <v>171</v>
      </c>
      <c r="D36" s="100">
        <v>1</v>
      </c>
      <c r="E36" s="100">
        <v>3</v>
      </c>
      <c r="F36" s="121"/>
      <c r="H36" s="121"/>
      <c r="J36" s="102"/>
      <c r="K36" s="121"/>
      <c r="L36" s="154"/>
      <c r="M36" s="155"/>
      <c r="N36" s="155"/>
      <c r="O36" s="155"/>
      <c r="P36" s="155"/>
      <c r="Q36" s="155"/>
      <c r="R36" s="155"/>
      <c r="S36" s="115"/>
      <c r="T36" s="116"/>
      <c r="U36" s="116"/>
      <c r="V36" s="116"/>
      <c r="W36" s="116"/>
      <c r="X36" s="116"/>
      <c r="Y36" s="117"/>
      <c r="Z36" s="103"/>
      <c r="AA36" s="103"/>
      <c r="AB36" s="103"/>
      <c r="AC36" s="103"/>
      <c r="AD36" s="103"/>
      <c r="AE36" s="103"/>
      <c r="AF36" s="110"/>
    </row>
    <row r="37" spans="1:34" s="100" customFormat="1" x14ac:dyDescent="0.35">
      <c r="A37" s="147" t="s">
        <v>158</v>
      </c>
      <c r="B37" s="124" t="s">
        <v>105</v>
      </c>
      <c r="C37" s="129" t="s">
        <v>160</v>
      </c>
      <c r="D37" s="100">
        <v>2</v>
      </c>
      <c r="E37" s="100">
        <v>2</v>
      </c>
      <c r="F37" s="121"/>
      <c r="G37" s="100" t="s">
        <v>73</v>
      </c>
      <c r="H37" s="121" t="s">
        <v>162</v>
      </c>
      <c r="I37" s="100">
        <v>100</v>
      </c>
      <c r="J37" s="102">
        <f>I37/3</f>
        <v>33.333333333333336</v>
      </c>
      <c r="K37" s="121"/>
      <c r="L37" s="154">
        <v>1.5</v>
      </c>
      <c r="M37" s="155">
        <v>43</v>
      </c>
      <c r="N37" s="155">
        <v>4.5</v>
      </c>
      <c r="O37" s="155">
        <v>2.5</v>
      </c>
      <c r="P37" s="155">
        <v>0.4</v>
      </c>
      <c r="Q37" s="155">
        <v>0.4</v>
      </c>
      <c r="R37" s="155">
        <v>0.3</v>
      </c>
      <c r="S37" s="115">
        <f>$J37*L37/1000</f>
        <v>0.05</v>
      </c>
      <c r="T37" s="116">
        <f t="shared" si="29"/>
        <v>14.333333333333336</v>
      </c>
      <c r="U37" s="116">
        <f t="shared" si="29"/>
        <v>1.5</v>
      </c>
      <c r="V37" s="116">
        <f t="shared" si="29"/>
        <v>0.83333333333333348</v>
      </c>
      <c r="W37" s="116">
        <f t="shared" si="29"/>
        <v>0.13333333333333336</v>
      </c>
      <c r="X37" s="116">
        <f t="shared" si="29"/>
        <v>0.13333333333333336</v>
      </c>
      <c r="Y37" s="117">
        <f t="shared" si="29"/>
        <v>0.1</v>
      </c>
      <c r="Z37" s="103">
        <f t="shared" ref="Z37:AF39" si="31">S37/SUM(S$34:S$39)</f>
        <v>1</v>
      </c>
      <c r="AA37" s="103">
        <f t="shared" si="31"/>
        <v>0.11417950079660118</v>
      </c>
      <c r="AB37" s="103">
        <f t="shared" si="31"/>
        <v>0.11811023622047245</v>
      </c>
      <c r="AC37" s="103">
        <f t="shared" si="31"/>
        <v>0.28835063437139563</v>
      </c>
      <c r="AD37" s="103">
        <f t="shared" si="31"/>
        <v>8.3682008368200847E-3</v>
      </c>
      <c r="AE37" s="103">
        <f t="shared" si="31"/>
        <v>2.2234574763757651E-2</v>
      </c>
      <c r="AF37" s="110">
        <f t="shared" si="31"/>
        <v>1.5665796344647522E-2</v>
      </c>
    </row>
    <row r="38" spans="1:34" s="100" customFormat="1" x14ac:dyDescent="0.35">
      <c r="A38" s="147" t="s">
        <v>46</v>
      </c>
      <c r="B38" s="125" t="s">
        <v>103</v>
      </c>
      <c r="C38" s="129" t="s">
        <v>160</v>
      </c>
      <c r="D38" s="100">
        <v>1</v>
      </c>
      <c r="E38" s="100">
        <v>2</v>
      </c>
      <c r="F38" s="121"/>
      <c r="G38" s="100" t="s">
        <v>72</v>
      </c>
      <c r="H38" s="121" t="s">
        <v>162</v>
      </c>
      <c r="I38" s="100">
        <v>60</v>
      </c>
      <c r="J38" s="102">
        <f>I38/3</f>
        <v>20</v>
      </c>
      <c r="K38" s="24" t="s">
        <v>151</v>
      </c>
      <c r="L38" s="154"/>
      <c r="M38" s="155">
        <v>351</v>
      </c>
      <c r="N38" s="155">
        <v>50</v>
      </c>
      <c r="O38" s="155">
        <v>9.1999999999999993</v>
      </c>
      <c r="P38" s="155">
        <v>29</v>
      </c>
      <c r="Q38" s="155">
        <v>4.4000000000000004</v>
      </c>
      <c r="R38" s="77">
        <v>24</v>
      </c>
      <c r="S38" s="115">
        <f t="shared" si="28"/>
        <v>0</v>
      </c>
      <c r="T38" s="116">
        <f t="shared" si="29"/>
        <v>70.2</v>
      </c>
      <c r="U38" s="116">
        <f t="shared" si="29"/>
        <v>10</v>
      </c>
      <c r="V38" s="116">
        <f t="shared" si="29"/>
        <v>1.84</v>
      </c>
      <c r="W38" s="116">
        <f t="shared" si="29"/>
        <v>5.8</v>
      </c>
      <c r="X38" s="116">
        <f t="shared" si="29"/>
        <v>0.88</v>
      </c>
      <c r="Y38" s="117">
        <f t="shared" si="29"/>
        <v>4.8</v>
      </c>
      <c r="Z38" s="103">
        <f t="shared" si="31"/>
        <v>0</v>
      </c>
      <c r="AA38" s="103">
        <f t="shared" si="31"/>
        <v>0.55921402018056288</v>
      </c>
      <c r="AB38" s="103">
        <f t="shared" si="31"/>
        <v>0.78740157480314965</v>
      </c>
      <c r="AC38" s="103">
        <f t="shared" si="31"/>
        <v>0.63667820069204151</v>
      </c>
      <c r="AD38" s="103">
        <f t="shared" si="31"/>
        <v>0.36401673640167359</v>
      </c>
      <c r="AE38" s="103">
        <f t="shared" si="31"/>
        <v>0.14674819344080045</v>
      </c>
      <c r="AF38" s="110">
        <f t="shared" si="31"/>
        <v>0.75195822454308092</v>
      </c>
    </row>
    <row r="39" spans="1:34" s="106" customFormat="1" ht="15" thickBot="1" x14ac:dyDescent="0.4">
      <c r="A39" s="148" t="s">
        <v>159</v>
      </c>
      <c r="B39" s="126" t="s">
        <v>105</v>
      </c>
      <c r="C39" s="130" t="s">
        <v>171</v>
      </c>
      <c r="D39" s="106">
        <v>1</v>
      </c>
      <c r="E39" s="106">
        <v>2</v>
      </c>
      <c r="F39" s="122"/>
      <c r="G39" s="106" t="s">
        <v>73</v>
      </c>
      <c r="H39" s="122" t="s">
        <v>162</v>
      </c>
      <c r="I39" s="106">
        <v>100</v>
      </c>
      <c r="J39" s="107">
        <f>I39/3</f>
        <v>33.333333333333336</v>
      </c>
      <c r="K39" s="122" t="s">
        <v>164</v>
      </c>
      <c r="L39" s="156"/>
      <c r="M39" s="79">
        <v>89</v>
      </c>
      <c r="N39" s="79">
        <v>1.1000000000000001</v>
      </c>
      <c r="O39" s="79">
        <v>0.3</v>
      </c>
      <c r="P39" s="79">
        <v>22.8</v>
      </c>
      <c r="Q39" s="79">
        <v>12.2</v>
      </c>
      <c r="R39" s="79">
        <v>2.6</v>
      </c>
      <c r="S39" s="118">
        <f t="shared" si="28"/>
        <v>0</v>
      </c>
      <c r="T39" s="107">
        <f t="shared" si="29"/>
        <v>29.666666666666671</v>
      </c>
      <c r="U39" s="107">
        <f t="shared" si="29"/>
        <v>0.3666666666666667</v>
      </c>
      <c r="V39" s="107">
        <f t="shared" si="29"/>
        <v>0.1</v>
      </c>
      <c r="W39" s="107">
        <f t="shared" si="29"/>
        <v>7.6000000000000014</v>
      </c>
      <c r="X39" s="107">
        <f t="shared" si="29"/>
        <v>4.0666666666666664</v>
      </c>
      <c r="Y39" s="119">
        <f t="shared" si="29"/>
        <v>0.8666666666666667</v>
      </c>
      <c r="Z39" s="108">
        <f t="shared" si="31"/>
        <v>0</v>
      </c>
      <c r="AA39" s="108">
        <f t="shared" si="31"/>
        <v>0.23632501327668615</v>
      </c>
      <c r="AB39" s="108">
        <f t="shared" si="31"/>
        <v>2.8871391076115489E-2</v>
      </c>
      <c r="AC39" s="108">
        <f t="shared" si="31"/>
        <v>3.4602076124567477E-2</v>
      </c>
      <c r="AD39" s="108">
        <f t="shared" si="31"/>
        <v>0.47698744769874479</v>
      </c>
      <c r="AE39" s="108">
        <f t="shared" si="31"/>
        <v>0.67815453029460815</v>
      </c>
      <c r="AF39" s="111">
        <f t="shared" si="31"/>
        <v>0.13577023498694518</v>
      </c>
    </row>
    <row r="40" spans="1:34" s="100" customFormat="1" ht="15" thickTop="1" x14ac:dyDescent="0.35"/>
    <row r="41" spans="1:34" s="100" customFormat="1" x14ac:dyDescent="0.35">
      <c r="S41" s="163" t="s">
        <v>7</v>
      </c>
      <c r="T41" s="164" t="s">
        <v>9</v>
      </c>
      <c r="U41" s="164" t="s">
        <v>55</v>
      </c>
      <c r="V41" s="164" t="s">
        <v>56</v>
      </c>
      <c r="W41" s="164" t="s">
        <v>57</v>
      </c>
      <c r="X41" s="164" t="s">
        <v>58</v>
      </c>
      <c r="Y41" s="164" t="s">
        <v>59</v>
      </c>
    </row>
    <row r="42" spans="1:34" s="100" customFormat="1" x14ac:dyDescent="0.35">
      <c r="A42" s="3"/>
      <c r="S42" s="165">
        <f t="shared" ref="S42:Y42" si="32">SUBTOTAL(9, S34:S39)</f>
        <v>0.05</v>
      </c>
      <c r="T42" s="166">
        <f t="shared" si="32"/>
        <v>125.53333333333335</v>
      </c>
      <c r="U42" s="166">
        <f t="shared" si="32"/>
        <v>12.7</v>
      </c>
      <c r="V42" s="166">
        <f t="shared" si="32"/>
        <v>2.89</v>
      </c>
      <c r="W42" s="166">
        <f t="shared" si="32"/>
        <v>15.933333333333335</v>
      </c>
      <c r="X42" s="166">
        <f t="shared" si="32"/>
        <v>5.9966666666666661</v>
      </c>
      <c r="Y42" s="166">
        <f t="shared" si="32"/>
        <v>6.3833333333333329</v>
      </c>
    </row>
    <row r="43" spans="1:34" s="100" customFormat="1" x14ac:dyDescent="0.35"/>
    <row r="44" spans="1:34" s="100" customFormat="1" ht="15" thickBot="1" x14ac:dyDescent="0.4"/>
    <row r="45" spans="1:34" s="100" customFormat="1" x14ac:dyDescent="0.35">
      <c r="A45" s="135" t="s">
        <v>168</v>
      </c>
      <c r="B45" s="3"/>
      <c r="C45" s="3"/>
      <c r="D45" s="3"/>
      <c r="E45" s="3"/>
      <c r="F45" s="3"/>
      <c r="G45" s="3"/>
      <c r="H45" s="3"/>
      <c r="J45" s="100" t="s">
        <v>190</v>
      </c>
      <c r="K45" s="3"/>
      <c r="L45" s="171" t="s">
        <v>143</v>
      </c>
      <c r="M45" s="172"/>
      <c r="N45" s="172"/>
      <c r="O45" s="172"/>
      <c r="P45" s="172"/>
      <c r="Q45" s="172"/>
      <c r="R45" s="173"/>
      <c r="S45" s="174" t="s">
        <v>142</v>
      </c>
      <c r="T45" s="175"/>
      <c r="U45" s="175"/>
      <c r="V45" s="175"/>
      <c r="W45" s="175"/>
      <c r="X45" s="175"/>
      <c r="Y45" s="176"/>
      <c r="Z45" s="177" t="s">
        <v>134</v>
      </c>
      <c r="AA45" s="178"/>
      <c r="AB45" s="178"/>
      <c r="AC45" s="178"/>
      <c r="AD45" s="178"/>
      <c r="AE45" s="178"/>
      <c r="AF45" s="179"/>
      <c r="AG45" s="21"/>
      <c r="AH45" s="22"/>
    </row>
    <row r="46" spans="1:34" s="105" customFormat="1" ht="15" thickBot="1" x14ac:dyDescent="0.4">
      <c r="A46" s="104" t="s">
        <v>53</v>
      </c>
      <c r="B46" s="104" t="s">
        <v>102</v>
      </c>
      <c r="C46" s="104" t="s">
        <v>126</v>
      </c>
      <c r="D46" s="104" t="s">
        <v>69</v>
      </c>
      <c r="E46" s="131" t="s">
        <v>71</v>
      </c>
      <c r="F46" s="104" t="s">
        <v>129</v>
      </c>
      <c r="G46" s="131" t="s">
        <v>174</v>
      </c>
      <c r="H46" s="104" t="s">
        <v>65</v>
      </c>
      <c r="I46" s="104"/>
      <c r="J46" s="104" t="s">
        <v>144</v>
      </c>
      <c r="K46" s="104" t="s">
        <v>150</v>
      </c>
      <c r="L46" s="71" t="s">
        <v>7</v>
      </c>
      <c r="M46" s="72" t="s">
        <v>9</v>
      </c>
      <c r="N46" s="72" t="s">
        <v>55</v>
      </c>
      <c r="O46" s="72" t="s">
        <v>56</v>
      </c>
      <c r="P46" s="72" t="s">
        <v>57</v>
      </c>
      <c r="Q46" s="72" t="s">
        <v>58</v>
      </c>
      <c r="R46" s="73" t="s">
        <v>59</v>
      </c>
      <c r="S46" s="33" t="s">
        <v>7</v>
      </c>
      <c r="T46" s="34" t="s">
        <v>9</v>
      </c>
      <c r="U46" s="34" t="s">
        <v>55</v>
      </c>
      <c r="V46" s="34" t="s">
        <v>56</v>
      </c>
      <c r="W46" s="34" t="s">
        <v>57</v>
      </c>
      <c r="X46" s="34" t="s">
        <v>58</v>
      </c>
      <c r="Y46" s="32" t="s">
        <v>59</v>
      </c>
      <c r="Z46" s="72" t="s">
        <v>7</v>
      </c>
      <c r="AA46" s="72" t="s">
        <v>9</v>
      </c>
      <c r="AB46" s="72" t="s">
        <v>55</v>
      </c>
      <c r="AC46" s="72" t="s">
        <v>56</v>
      </c>
      <c r="AD46" s="72" t="s">
        <v>57</v>
      </c>
      <c r="AE46" s="72" t="s">
        <v>58</v>
      </c>
      <c r="AF46" s="72" t="s">
        <v>59</v>
      </c>
      <c r="AG46" s="33" t="s">
        <v>60</v>
      </c>
      <c r="AH46" s="32" t="s">
        <v>61</v>
      </c>
    </row>
    <row r="47" spans="1:34" s="100" customFormat="1" x14ac:dyDescent="0.35">
      <c r="A47" s="100" t="s">
        <v>185</v>
      </c>
      <c r="B47" s="123" t="s">
        <v>105</v>
      </c>
      <c r="C47" s="127" t="s">
        <v>136</v>
      </c>
      <c r="D47" s="100">
        <v>3</v>
      </c>
      <c r="E47" s="100">
        <v>3</v>
      </c>
      <c r="F47" s="120"/>
      <c r="G47" s="100" t="s">
        <v>72</v>
      </c>
      <c r="H47" s="120" t="s">
        <v>162</v>
      </c>
      <c r="J47" s="102">
        <v>65</v>
      </c>
      <c r="K47" s="120"/>
      <c r="L47" s="157">
        <v>13.4</v>
      </c>
      <c r="M47" s="155">
        <v>884</v>
      </c>
      <c r="N47" s="155">
        <v>0</v>
      </c>
      <c r="O47" s="155">
        <v>100</v>
      </c>
      <c r="P47" s="155">
        <v>0</v>
      </c>
      <c r="Q47" s="155">
        <v>0</v>
      </c>
      <c r="R47" s="155">
        <v>0</v>
      </c>
      <c r="S47" s="112">
        <f>$J47*L47/1000</f>
        <v>0.871</v>
      </c>
      <c r="T47" s="113">
        <f t="shared" ref="T47:Y50" si="33">$J47*M47/100</f>
        <v>574.6</v>
      </c>
      <c r="U47" s="113">
        <f t="shared" si="33"/>
        <v>0</v>
      </c>
      <c r="V47" s="113">
        <f t="shared" si="33"/>
        <v>65</v>
      </c>
      <c r="W47" s="113">
        <f t="shared" si="33"/>
        <v>0</v>
      </c>
      <c r="X47" s="113">
        <f t="shared" si="33"/>
        <v>0</v>
      </c>
      <c r="Y47" s="114">
        <f t="shared" si="33"/>
        <v>0</v>
      </c>
      <c r="Z47" s="143">
        <f t="shared" ref="Z47:AF47" si="34">S47/SUM(S$47:S$50)</f>
        <v>0.69565356292829417</v>
      </c>
      <c r="AA47" s="144">
        <f t="shared" si="34"/>
        <v>0.78561662564943935</v>
      </c>
      <c r="AB47" s="144">
        <f t="shared" si="34"/>
        <v>0</v>
      </c>
      <c r="AC47" s="144">
        <f t="shared" si="34"/>
        <v>0.82005475442514153</v>
      </c>
      <c r="AD47" s="144">
        <f t="shared" si="34"/>
        <v>0</v>
      </c>
      <c r="AE47" s="144">
        <f t="shared" si="34"/>
        <v>0</v>
      </c>
      <c r="AF47" s="109">
        <f t="shared" si="34"/>
        <v>0</v>
      </c>
      <c r="AG47" s="100" t="s">
        <v>207</v>
      </c>
    </row>
    <row r="48" spans="1:34" s="100" customFormat="1" x14ac:dyDescent="0.35">
      <c r="A48" s="100" t="s">
        <v>186</v>
      </c>
      <c r="B48" s="124" t="s">
        <v>105</v>
      </c>
      <c r="C48" s="129" t="s">
        <v>171</v>
      </c>
      <c r="D48" s="100">
        <v>2</v>
      </c>
      <c r="E48" s="100">
        <v>2</v>
      </c>
      <c r="F48" s="121"/>
      <c r="G48" s="100" t="s">
        <v>73</v>
      </c>
      <c r="H48" s="121" t="s">
        <v>161</v>
      </c>
      <c r="J48" s="102">
        <v>23</v>
      </c>
      <c r="K48" s="121"/>
      <c r="L48" s="157">
        <v>12.72</v>
      </c>
      <c r="M48" s="155">
        <v>670</v>
      </c>
      <c r="N48" s="155">
        <v>25</v>
      </c>
      <c r="O48" s="155">
        <v>62</v>
      </c>
      <c r="P48" s="155">
        <v>1.5</v>
      </c>
      <c r="Q48" s="155">
        <v>1.6</v>
      </c>
      <c r="R48" s="155">
        <v>9</v>
      </c>
      <c r="S48" s="115">
        <f t="shared" ref="S48:S49" si="35">$J48*L48/1000</f>
        <v>0.29255999999999999</v>
      </c>
      <c r="T48" s="116">
        <f>$J48*M48/100</f>
        <v>154.1</v>
      </c>
      <c r="U48" s="116">
        <f>$J48*N48/100</f>
        <v>5.75</v>
      </c>
      <c r="V48" s="116">
        <f t="shared" si="33"/>
        <v>14.26</v>
      </c>
      <c r="W48" s="116">
        <f t="shared" si="33"/>
        <v>0.34499999999999997</v>
      </c>
      <c r="X48" s="116">
        <f t="shared" si="33"/>
        <v>0.36800000000000005</v>
      </c>
      <c r="Y48" s="117">
        <f t="shared" si="33"/>
        <v>2.0699999999999998</v>
      </c>
      <c r="Z48" s="145">
        <f t="shared" ref="Z48:AF50" si="36">S48/SUM(S$47:S$50)</f>
        <v>0.23366292350206858</v>
      </c>
      <c r="AA48" s="142">
        <f t="shared" si="36"/>
        <v>0.21069182389937102</v>
      </c>
      <c r="AB48" s="142">
        <f t="shared" si="36"/>
        <v>0.99309153713298792</v>
      </c>
      <c r="AC48" s="142">
        <f t="shared" si="36"/>
        <v>0.17990739689388491</v>
      </c>
      <c r="AD48" s="142">
        <f t="shared" si="36"/>
        <v>1</v>
      </c>
      <c r="AE48" s="142">
        <f t="shared" si="36"/>
        <v>0.647887323943662</v>
      </c>
      <c r="AF48" s="110">
        <f t="shared" si="36"/>
        <v>1</v>
      </c>
      <c r="AG48" s="100" t="s">
        <v>97</v>
      </c>
      <c r="AH48" s="47" t="s">
        <v>187</v>
      </c>
    </row>
    <row r="49" spans="1:34" s="151" customFormat="1" x14ac:dyDescent="0.35">
      <c r="A49" s="151" t="s">
        <v>188</v>
      </c>
      <c r="B49" s="124" t="s">
        <v>105</v>
      </c>
      <c r="C49" s="129" t="s">
        <v>171</v>
      </c>
      <c r="D49" s="151">
        <v>2</v>
      </c>
      <c r="E49" s="151">
        <v>2</v>
      </c>
      <c r="F49" s="121"/>
      <c r="G49" s="151" t="s">
        <v>72</v>
      </c>
      <c r="H49" s="121" t="s">
        <v>162</v>
      </c>
      <c r="J49" s="116">
        <v>10</v>
      </c>
      <c r="K49" s="121"/>
      <c r="L49" s="158">
        <v>8.7200000000000006</v>
      </c>
      <c r="M49" s="75">
        <v>27</v>
      </c>
      <c r="N49" s="75">
        <v>0.4</v>
      </c>
      <c r="O49" s="75">
        <v>0.03</v>
      </c>
      <c r="P49" s="75">
        <v>0</v>
      </c>
      <c r="Q49" s="75">
        <v>2</v>
      </c>
      <c r="R49" s="75">
        <v>0</v>
      </c>
      <c r="S49" s="115">
        <f t="shared" si="35"/>
        <v>8.72E-2</v>
      </c>
      <c r="T49" s="116">
        <f t="shared" ref="T49:U50" si="37">$J49*M49/100</f>
        <v>2.7</v>
      </c>
      <c r="U49" s="116">
        <f t="shared" si="37"/>
        <v>0.04</v>
      </c>
      <c r="V49" s="116">
        <f>$J49*O49/100</f>
        <v>3.0000000000000001E-3</v>
      </c>
      <c r="W49" s="116">
        <f t="shared" si="33"/>
        <v>0</v>
      </c>
      <c r="X49" s="116">
        <f t="shared" si="33"/>
        <v>0.2</v>
      </c>
      <c r="Y49" s="117">
        <f t="shared" si="33"/>
        <v>0</v>
      </c>
      <c r="Z49" s="145">
        <f t="shared" si="36"/>
        <v>6.9645224669744266E-2</v>
      </c>
      <c r="AA49" s="142">
        <f t="shared" si="36"/>
        <v>3.6915504511894994E-3</v>
      </c>
      <c r="AB49" s="142">
        <f t="shared" si="36"/>
        <v>6.9084628670120895E-3</v>
      </c>
      <c r="AC49" s="142">
        <f t="shared" si="36"/>
        <v>3.7848680973468072E-5</v>
      </c>
      <c r="AD49" s="142">
        <f t="shared" si="36"/>
        <v>0</v>
      </c>
      <c r="AE49" s="142">
        <f t="shared" si="36"/>
        <v>0.352112676056338</v>
      </c>
      <c r="AF49" s="110">
        <f t="shared" si="36"/>
        <v>0</v>
      </c>
      <c r="AG49" s="151" t="s">
        <v>97</v>
      </c>
      <c r="AH49" s="49" t="s">
        <v>189</v>
      </c>
    </row>
    <row r="50" spans="1:34" s="106" customFormat="1" ht="15" thickBot="1" x14ac:dyDescent="0.4">
      <c r="A50" s="106" t="s">
        <v>192</v>
      </c>
      <c r="B50" s="126" t="s">
        <v>105</v>
      </c>
      <c r="C50" s="130" t="s">
        <v>171</v>
      </c>
      <c r="D50" s="106">
        <v>0</v>
      </c>
      <c r="E50" s="106">
        <v>2</v>
      </c>
      <c r="F50" s="122"/>
      <c r="G50" s="106" t="s">
        <v>73</v>
      </c>
      <c r="H50" s="122" t="s">
        <v>162</v>
      </c>
      <c r="J50" s="107">
        <v>2</v>
      </c>
      <c r="K50" s="122"/>
      <c r="L50" s="159">
        <v>0.65</v>
      </c>
      <c r="M50" s="79">
        <v>0</v>
      </c>
      <c r="N50" s="79">
        <v>0</v>
      </c>
      <c r="O50" s="79">
        <v>0</v>
      </c>
      <c r="P50" s="79">
        <v>0</v>
      </c>
      <c r="Q50" s="79">
        <v>0</v>
      </c>
      <c r="R50" s="79">
        <v>0</v>
      </c>
      <c r="S50" s="118">
        <f>$J50*L50/1000</f>
        <v>1.2999999999999999E-3</v>
      </c>
      <c r="T50" s="107">
        <f t="shared" si="37"/>
        <v>0</v>
      </c>
      <c r="U50" s="107">
        <f t="shared" si="37"/>
        <v>0</v>
      </c>
      <c r="V50" s="107">
        <f>$J50*O50/100</f>
        <v>0</v>
      </c>
      <c r="W50" s="107">
        <f t="shared" si="33"/>
        <v>0</v>
      </c>
      <c r="X50" s="107">
        <f t="shared" si="33"/>
        <v>0</v>
      </c>
      <c r="Y50" s="119">
        <f t="shared" si="33"/>
        <v>0</v>
      </c>
      <c r="Z50" s="146">
        <f t="shared" si="36"/>
        <v>1.0382888998929764E-3</v>
      </c>
      <c r="AA50" s="108">
        <f t="shared" si="36"/>
        <v>0</v>
      </c>
      <c r="AB50" s="108">
        <f t="shared" si="36"/>
        <v>0</v>
      </c>
      <c r="AC50" s="108">
        <f t="shared" si="36"/>
        <v>0</v>
      </c>
      <c r="AD50" s="108">
        <f t="shared" si="36"/>
        <v>0</v>
      </c>
      <c r="AE50" s="108">
        <f t="shared" si="36"/>
        <v>0</v>
      </c>
      <c r="AF50" s="111">
        <f t="shared" si="36"/>
        <v>0</v>
      </c>
      <c r="AG50" s="106" t="s">
        <v>97</v>
      </c>
      <c r="AH50" s="141" t="s">
        <v>194</v>
      </c>
    </row>
    <row r="51" spans="1:34" s="100" customFormat="1" ht="15" thickTop="1" x14ac:dyDescent="0.35">
      <c r="A51" s="53" t="s">
        <v>193</v>
      </c>
    </row>
    <row r="52" spans="1:34" s="100" customFormat="1" x14ac:dyDescent="0.35">
      <c r="S52" s="163" t="s">
        <v>7</v>
      </c>
      <c r="T52" s="164" t="s">
        <v>9</v>
      </c>
      <c r="U52" s="164" t="s">
        <v>55</v>
      </c>
      <c r="V52" s="164" t="s">
        <v>56</v>
      </c>
      <c r="W52" s="164" t="s">
        <v>57</v>
      </c>
      <c r="X52" s="164" t="s">
        <v>58</v>
      </c>
      <c r="Y52" s="164" t="s">
        <v>59</v>
      </c>
    </row>
    <row r="53" spans="1:34" s="100" customFormat="1" x14ac:dyDescent="0.35">
      <c r="A53" s="3"/>
      <c r="S53" s="165">
        <f t="shared" ref="S53:Y53" si="38">SUBTOTAL(9, S47:S50)</f>
        <v>1.25206</v>
      </c>
      <c r="T53" s="166">
        <f t="shared" si="38"/>
        <v>731.40000000000009</v>
      </c>
      <c r="U53" s="166">
        <f t="shared" si="38"/>
        <v>5.79</v>
      </c>
      <c r="V53" s="166">
        <f t="shared" si="38"/>
        <v>79.263000000000005</v>
      </c>
      <c r="W53" s="166">
        <f t="shared" si="38"/>
        <v>0.34499999999999997</v>
      </c>
      <c r="X53" s="166">
        <f t="shared" si="38"/>
        <v>0.56800000000000006</v>
      </c>
      <c r="Y53" s="166">
        <f t="shared" si="38"/>
        <v>2.0699999999999998</v>
      </c>
    </row>
    <row r="54" spans="1:34" s="100" customFormat="1" x14ac:dyDescent="0.35"/>
    <row r="55" spans="1:34" s="100" customFormat="1" ht="15" thickBot="1" x14ac:dyDescent="0.4"/>
    <row r="56" spans="1:34" s="100" customFormat="1" x14ac:dyDescent="0.35">
      <c r="A56" s="135" t="s">
        <v>167</v>
      </c>
      <c r="B56" s="3"/>
      <c r="C56" s="3"/>
      <c r="D56" s="3"/>
      <c r="E56" s="3"/>
      <c r="F56" s="3"/>
      <c r="G56" s="3"/>
      <c r="H56" s="3"/>
      <c r="I56" s="100" t="s">
        <v>169</v>
      </c>
      <c r="J56" s="100" t="s">
        <v>54</v>
      </c>
      <c r="K56" s="3"/>
      <c r="L56" s="171" t="s">
        <v>143</v>
      </c>
      <c r="M56" s="172"/>
      <c r="N56" s="172"/>
      <c r="O56" s="172"/>
      <c r="P56" s="172"/>
      <c r="Q56" s="172"/>
      <c r="R56" s="173"/>
      <c r="S56" s="174" t="s">
        <v>142</v>
      </c>
      <c r="T56" s="175"/>
      <c r="U56" s="175"/>
      <c r="V56" s="175"/>
      <c r="W56" s="175"/>
      <c r="X56" s="175"/>
      <c r="Y56" s="176"/>
      <c r="Z56" s="177" t="s">
        <v>134</v>
      </c>
      <c r="AA56" s="178"/>
      <c r="AB56" s="178"/>
      <c r="AC56" s="178"/>
      <c r="AD56" s="178"/>
      <c r="AE56" s="178"/>
      <c r="AF56" s="179"/>
      <c r="AG56" s="21"/>
      <c r="AH56" s="22"/>
    </row>
    <row r="57" spans="1:34" s="105" customFormat="1" ht="15" thickBot="1" x14ac:dyDescent="0.4">
      <c r="A57" s="104" t="s">
        <v>53</v>
      </c>
      <c r="B57" s="104" t="s">
        <v>102</v>
      </c>
      <c r="C57" s="104" t="s">
        <v>126</v>
      </c>
      <c r="D57" s="104" t="s">
        <v>69</v>
      </c>
      <c r="E57" s="131" t="s">
        <v>71</v>
      </c>
      <c r="F57" s="104" t="s">
        <v>129</v>
      </c>
      <c r="G57" s="131" t="s">
        <v>174</v>
      </c>
      <c r="H57" s="104" t="s">
        <v>65</v>
      </c>
      <c r="I57" s="104" t="s">
        <v>144</v>
      </c>
      <c r="J57" s="104" t="s">
        <v>144</v>
      </c>
      <c r="K57" s="104" t="s">
        <v>150</v>
      </c>
      <c r="L57" s="71" t="s">
        <v>7</v>
      </c>
      <c r="M57" s="72" t="s">
        <v>9</v>
      </c>
      <c r="N57" s="72" t="s">
        <v>55</v>
      </c>
      <c r="O57" s="72" t="s">
        <v>56</v>
      </c>
      <c r="P57" s="72" t="s">
        <v>57</v>
      </c>
      <c r="Q57" s="72" t="s">
        <v>58</v>
      </c>
      <c r="R57" s="73" t="s">
        <v>59</v>
      </c>
      <c r="S57" s="33" t="s">
        <v>7</v>
      </c>
      <c r="T57" s="34" t="s">
        <v>9</v>
      </c>
      <c r="U57" s="34" t="s">
        <v>55</v>
      </c>
      <c r="V57" s="34" t="s">
        <v>56</v>
      </c>
      <c r="W57" s="34" t="s">
        <v>57</v>
      </c>
      <c r="X57" s="34" t="s">
        <v>58</v>
      </c>
      <c r="Y57" s="32" t="s">
        <v>59</v>
      </c>
      <c r="Z57" s="72" t="s">
        <v>7</v>
      </c>
      <c r="AA57" s="72" t="s">
        <v>9</v>
      </c>
      <c r="AB57" s="72" t="s">
        <v>55</v>
      </c>
      <c r="AC57" s="72" t="s">
        <v>56</v>
      </c>
      <c r="AD57" s="72" t="s">
        <v>57</v>
      </c>
      <c r="AE57" s="72" t="s">
        <v>58</v>
      </c>
      <c r="AF57" s="72" t="s">
        <v>59</v>
      </c>
      <c r="AG57" s="33" t="s">
        <v>60</v>
      </c>
      <c r="AH57" s="32" t="s">
        <v>61</v>
      </c>
    </row>
    <row r="58" spans="1:34" s="100" customFormat="1" x14ac:dyDescent="0.35">
      <c r="A58" s="100" t="s">
        <v>173</v>
      </c>
      <c r="B58" s="152" t="s">
        <v>103</v>
      </c>
      <c r="C58" s="127" t="s">
        <v>136</v>
      </c>
      <c r="D58" s="100">
        <v>3</v>
      </c>
      <c r="E58" s="100">
        <v>2</v>
      </c>
      <c r="F58" s="120"/>
      <c r="G58" s="100" t="s">
        <v>72</v>
      </c>
      <c r="H58" s="120" t="s">
        <v>162</v>
      </c>
      <c r="I58" s="100">
        <v>250</v>
      </c>
      <c r="J58" s="102">
        <f>I58/5</f>
        <v>50</v>
      </c>
      <c r="K58" s="120"/>
      <c r="L58" s="154">
        <v>4</v>
      </c>
      <c r="M58" s="155">
        <v>25</v>
      </c>
      <c r="N58" s="155">
        <v>1.9</v>
      </c>
      <c r="O58" s="155">
        <v>0.3</v>
      </c>
      <c r="P58" s="155">
        <v>1</v>
      </c>
      <c r="Q58" s="155">
        <v>1.9</v>
      </c>
      <c r="R58" s="155">
        <v>2</v>
      </c>
      <c r="S58" s="112">
        <f>$J58*L58/1000</f>
        <v>0.2</v>
      </c>
      <c r="T58" s="113">
        <f t="shared" ref="T58:Y61" si="39">$J58*M58/100</f>
        <v>12.5</v>
      </c>
      <c r="U58" s="113">
        <f t="shared" si="39"/>
        <v>0.95</v>
      </c>
      <c r="V58" s="113">
        <f t="shared" si="39"/>
        <v>0.15</v>
      </c>
      <c r="W58" s="113">
        <f t="shared" si="39"/>
        <v>0.5</v>
      </c>
      <c r="X58" s="113">
        <f t="shared" si="39"/>
        <v>0.95</v>
      </c>
      <c r="Y58" s="114">
        <f t="shared" si="39"/>
        <v>1</v>
      </c>
      <c r="Z58" s="103">
        <f>S58/$S$64</f>
        <v>0.19888267711994018</v>
      </c>
      <c r="AA58" s="103">
        <f>T58/$T$64</f>
        <v>4.8464640198511155E-2</v>
      </c>
      <c r="AB58" s="103">
        <f>U58/$U$64</f>
        <v>0.20268828675058675</v>
      </c>
      <c r="AC58" s="103">
        <f>V58/$V$64</f>
        <v>6.2011914555849985E-3</v>
      </c>
      <c r="AD58" s="103">
        <f>W58/$W$64</f>
        <v>0.18843037497644621</v>
      </c>
      <c r="AE58" s="103">
        <f>X58/$X$64</f>
        <v>0.33096432552954297</v>
      </c>
      <c r="AF58" s="109">
        <f>Y58/$Y$64</f>
        <v>0.28401022436807727</v>
      </c>
    </row>
    <row r="59" spans="1:34" s="100" customFormat="1" x14ac:dyDescent="0.35">
      <c r="A59" s="100" t="s">
        <v>172</v>
      </c>
      <c r="B59" s="125" t="s">
        <v>103</v>
      </c>
      <c r="C59" s="128" t="s">
        <v>136</v>
      </c>
      <c r="D59" s="100">
        <v>3</v>
      </c>
      <c r="E59" s="100">
        <v>1</v>
      </c>
      <c r="F59" s="121"/>
      <c r="G59" s="100" t="s">
        <v>72</v>
      </c>
      <c r="H59" s="121" t="s">
        <v>162</v>
      </c>
      <c r="I59" s="100">
        <v>250</v>
      </c>
      <c r="J59" s="102">
        <f>I59/5</f>
        <v>50</v>
      </c>
      <c r="K59" s="121"/>
      <c r="L59" s="154">
        <v>5</v>
      </c>
      <c r="M59" s="155">
        <v>34</v>
      </c>
      <c r="N59" s="155">
        <v>2.8</v>
      </c>
      <c r="O59" s="155">
        <v>0.4</v>
      </c>
      <c r="P59" s="155">
        <v>2.2999999999999998</v>
      </c>
      <c r="Q59" s="155">
        <v>1.7</v>
      </c>
      <c r="R59" s="155">
        <v>2.6</v>
      </c>
      <c r="S59" s="115">
        <f t="shared" ref="S59:S61" si="40">$J59*L59/1000</f>
        <v>0.25</v>
      </c>
      <c r="T59" s="116">
        <f>$J59*M59/100</f>
        <v>17</v>
      </c>
      <c r="U59" s="116">
        <f>$J59*N59/100</f>
        <v>1.4</v>
      </c>
      <c r="V59" s="116">
        <f t="shared" si="39"/>
        <v>0.2</v>
      </c>
      <c r="W59" s="116">
        <f t="shared" si="39"/>
        <v>1.1499999999999999</v>
      </c>
      <c r="X59" s="116">
        <f t="shared" si="39"/>
        <v>0.85</v>
      </c>
      <c r="Y59" s="117">
        <f t="shared" si="39"/>
        <v>1.3</v>
      </c>
      <c r="Z59" s="103">
        <f>S59/$S$64</f>
        <v>0.24860334639992518</v>
      </c>
      <c r="AA59" s="103">
        <f t="shared" ref="AA59:AA61" si="41">T59/$T$64</f>
        <v>6.5911910669975163E-2</v>
      </c>
      <c r="AB59" s="103">
        <f t="shared" ref="AB59:AB61" si="42">U59/$U$64</f>
        <v>0.29869852784296996</v>
      </c>
      <c r="AC59" s="103">
        <f t="shared" ref="AC59:AC61" si="43">V59/$V$64</f>
        <v>8.2682552741133314E-3</v>
      </c>
      <c r="AD59" s="103">
        <f>W59/$W$64</f>
        <v>0.43338986244582628</v>
      </c>
      <c r="AE59" s="103">
        <f>X59/$X$64</f>
        <v>0.29612597547380159</v>
      </c>
      <c r="AF59" s="110">
        <f>Y59/$Y$64</f>
        <v>0.36921329167850042</v>
      </c>
    </row>
    <row r="60" spans="1:34" s="100" customFormat="1" x14ac:dyDescent="0.35">
      <c r="A60" s="100" t="s">
        <v>208</v>
      </c>
      <c r="B60" s="125" t="s">
        <v>103</v>
      </c>
      <c r="C60" s="129" t="s">
        <v>171</v>
      </c>
      <c r="D60" s="100">
        <v>2</v>
      </c>
      <c r="E60" s="100">
        <v>2</v>
      </c>
      <c r="F60" s="121"/>
      <c r="G60" s="100" t="s">
        <v>72</v>
      </c>
      <c r="H60" s="121" t="s">
        <v>162</v>
      </c>
      <c r="I60" s="100">
        <v>150</v>
      </c>
      <c r="J60" s="102">
        <f>I60/5</f>
        <v>30</v>
      </c>
      <c r="K60" s="121"/>
      <c r="L60" s="154">
        <v>6</v>
      </c>
      <c r="M60" s="155">
        <v>30</v>
      </c>
      <c r="N60" s="155">
        <v>2</v>
      </c>
      <c r="O60" s="155">
        <v>0.2</v>
      </c>
      <c r="P60" s="155">
        <v>3</v>
      </c>
      <c r="Q60" s="155">
        <v>3</v>
      </c>
      <c r="R60" s="155">
        <v>2</v>
      </c>
      <c r="S60" s="115">
        <f t="shared" si="40"/>
        <v>0.18</v>
      </c>
      <c r="T60" s="116">
        <f t="shared" ref="T60:U61" si="44">$J60*M60/100</f>
        <v>9</v>
      </c>
      <c r="U60" s="116">
        <f t="shared" si="44"/>
        <v>0.6</v>
      </c>
      <c r="V60" s="116">
        <f t="shared" si="39"/>
        <v>0.06</v>
      </c>
      <c r="W60" s="116">
        <f t="shared" si="39"/>
        <v>0.9</v>
      </c>
      <c r="X60" s="116">
        <f t="shared" si="39"/>
        <v>0.9</v>
      </c>
      <c r="Y60" s="117">
        <f t="shared" si="39"/>
        <v>0.6</v>
      </c>
      <c r="Z60" s="103">
        <f>S60/$S$64</f>
        <v>0.17899440940794614</v>
      </c>
      <c r="AA60" s="103">
        <f t="shared" si="41"/>
        <v>3.4894540942928029E-2</v>
      </c>
      <c r="AB60" s="103">
        <f t="shared" si="42"/>
        <v>0.12801365478984425</v>
      </c>
      <c r="AC60" s="103">
        <f t="shared" si="43"/>
        <v>2.4804765822339994E-3</v>
      </c>
      <c r="AD60" s="103">
        <f t="shared" ref="AD60:AD61" si="45">W60/$W$64</f>
        <v>0.33917467495760323</v>
      </c>
      <c r="AE60" s="103">
        <f t="shared" ref="AE60:AE61" si="46">X60/$X$64</f>
        <v>0.31354515050167231</v>
      </c>
      <c r="AF60" s="110">
        <f t="shared" ref="AF60:AF61" si="47">Y60/$Y$64</f>
        <v>0.17040613462084636</v>
      </c>
    </row>
    <row r="61" spans="1:34" s="106" customFormat="1" ht="15" thickBot="1" x14ac:dyDescent="0.4">
      <c r="A61" s="106" t="s">
        <v>168</v>
      </c>
      <c r="B61" s="126" t="s">
        <v>105</v>
      </c>
      <c r="C61" s="93" t="s">
        <v>136</v>
      </c>
      <c r="D61" s="106">
        <v>2</v>
      </c>
      <c r="E61" s="106">
        <v>3</v>
      </c>
      <c r="F61" s="122"/>
      <c r="G61" s="106" t="s">
        <v>195</v>
      </c>
      <c r="H61" s="122" t="s">
        <v>161</v>
      </c>
      <c r="I61" s="106">
        <v>150</v>
      </c>
      <c r="J61" s="107">
        <f>I61/5</f>
        <v>30</v>
      </c>
      <c r="K61" s="122" t="s">
        <v>170</v>
      </c>
      <c r="L61" s="156">
        <f>S53*10</f>
        <v>12.5206</v>
      </c>
      <c r="M61" s="160">
        <f t="shared" ref="M61:R61" si="48">T53</f>
        <v>731.40000000000009</v>
      </c>
      <c r="N61" s="160">
        <f t="shared" si="48"/>
        <v>5.79</v>
      </c>
      <c r="O61" s="160">
        <f t="shared" si="48"/>
        <v>79.263000000000005</v>
      </c>
      <c r="P61" s="160">
        <f t="shared" si="48"/>
        <v>0.34499999999999997</v>
      </c>
      <c r="Q61" s="160">
        <f t="shared" si="48"/>
        <v>0.56800000000000006</v>
      </c>
      <c r="R61" s="160">
        <f t="shared" si="48"/>
        <v>2.0699999999999998</v>
      </c>
      <c r="S61" s="118">
        <f t="shared" si="40"/>
        <v>0.37561800000000001</v>
      </c>
      <c r="T61" s="107">
        <f t="shared" si="44"/>
        <v>219.42000000000004</v>
      </c>
      <c r="U61" s="107">
        <f t="shared" si="44"/>
        <v>1.7369999999999999</v>
      </c>
      <c r="V61" s="107">
        <f t="shared" si="39"/>
        <v>23.778900000000004</v>
      </c>
      <c r="W61" s="107">
        <f t="shared" si="39"/>
        <v>0.10349999999999999</v>
      </c>
      <c r="X61" s="107">
        <f t="shared" si="39"/>
        <v>0.17040000000000002</v>
      </c>
      <c r="Y61" s="119">
        <f t="shared" si="39"/>
        <v>0.621</v>
      </c>
      <c r="Z61" s="146">
        <f>S61/$S$64</f>
        <v>0.37351956707218842</v>
      </c>
      <c r="AA61" s="108">
        <f t="shared" si="41"/>
        <v>0.85072890818858549</v>
      </c>
      <c r="AB61" s="108">
        <f t="shared" si="42"/>
        <v>0.37059953061659912</v>
      </c>
      <c r="AC61" s="108">
        <f t="shared" si="43"/>
        <v>0.98305007668806765</v>
      </c>
      <c r="AD61" s="108">
        <f t="shared" si="45"/>
        <v>3.9005087620124362E-2</v>
      </c>
      <c r="AE61" s="108">
        <f t="shared" si="46"/>
        <v>5.9364548494983294E-2</v>
      </c>
      <c r="AF61" s="111">
        <f t="shared" si="47"/>
        <v>0.17637034933257598</v>
      </c>
      <c r="AG61" s="106" t="s">
        <v>196</v>
      </c>
    </row>
    <row r="62" spans="1:34" s="100" customFormat="1" ht="15" thickTop="1" x14ac:dyDescent="0.35">
      <c r="A62" s="53"/>
    </row>
    <row r="63" spans="1:34" s="100" customFormat="1" x14ac:dyDescent="0.35">
      <c r="S63" s="163" t="s">
        <v>7</v>
      </c>
      <c r="T63" s="164" t="s">
        <v>9</v>
      </c>
      <c r="U63" s="164" t="s">
        <v>55</v>
      </c>
      <c r="V63" s="164" t="s">
        <v>56</v>
      </c>
      <c r="W63" s="164" t="s">
        <v>57</v>
      </c>
      <c r="X63" s="164" t="s">
        <v>58</v>
      </c>
      <c r="Y63" s="164" t="s">
        <v>59</v>
      </c>
    </row>
    <row r="64" spans="1:34" s="100" customFormat="1" x14ac:dyDescent="0.35">
      <c r="A64" s="3"/>
      <c r="S64" s="165">
        <f t="shared" ref="S64:Y64" si="49">SUBTOTAL(9, S58:S61)</f>
        <v>1.0056180000000001</v>
      </c>
      <c r="T64" s="166">
        <f t="shared" si="49"/>
        <v>257.92000000000007</v>
      </c>
      <c r="U64" s="166">
        <f t="shared" si="49"/>
        <v>4.6869999999999994</v>
      </c>
      <c r="V64" s="166">
        <f t="shared" si="49"/>
        <v>24.188900000000004</v>
      </c>
      <c r="W64" s="166">
        <f t="shared" si="49"/>
        <v>2.6534999999999997</v>
      </c>
      <c r="X64" s="166">
        <f t="shared" si="49"/>
        <v>2.8703999999999996</v>
      </c>
      <c r="Y64" s="166">
        <f t="shared" si="49"/>
        <v>3.5209999999999999</v>
      </c>
    </row>
    <row r="66" spans="1:34" ht="15" thickBot="1" x14ac:dyDescent="0.4"/>
    <row r="67" spans="1:34" s="100" customFormat="1" x14ac:dyDescent="0.35">
      <c r="A67" s="135" t="s">
        <v>198</v>
      </c>
      <c r="B67" s="3"/>
      <c r="C67" s="3"/>
      <c r="D67" s="3"/>
      <c r="E67" s="3"/>
      <c r="F67" s="3"/>
      <c r="G67" s="3"/>
      <c r="H67" s="3"/>
      <c r="I67" s="100" t="s">
        <v>202</v>
      </c>
      <c r="J67" s="100" t="s">
        <v>54</v>
      </c>
      <c r="K67" s="3"/>
      <c r="L67" s="171" t="s">
        <v>143</v>
      </c>
      <c r="M67" s="172"/>
      <c r="N67" s="172"/>
      <c r="O67" s="172"/>
      <c r="P67" s="172"/>
      <c r="Q67" s="172"/>
      <c r="R67" s="173"/>
      <c r="S67" s="174" t="s">
        <v>142</v>
      </c>
      <c r="T67" s="175"/>
      <c r="U67" s="175"/>
      <c r="V67" s="175"/>
      <c r="W67" s="175"/>
      <c r="X67" s="175"/>
      <c r="Y67" s="176"/>
      <c r="Z67" s="177" t="s">
        <v>134</v>
      </c>
      <c r="AA67" s="178"/>
      <c r="AB67" s="178"/>
      <c r="AC67" s="178"/>
      <c r="AD67" s="178"/>
      <c r="AE67" s="178"/>
      <c r="AF67" s="179"/>
      <c r="AG67" s="21"/>
      <c r="AH67" s="22"/>
    </row>
    <row r="68" spans="1:34" s="105" customFormat="1" ht="15" thickBot="1" x14ac:dyDescent="0.4">
      <c r="A68" s="104" t="s">
        <v>53</v>
      </c>
      <c r="B68" s="104" t="s">
        <v>102</v>
      </c>
      <c r="C68" s="104" t="s">
        <v>126</v>
      </c>
      <c r="D68" s="104" t="s">
        <v>69</v>
      </c>
      <c r="E68" s="131" t="s">
        <v>71</v>
      </c>
      <c r="F68" s="104" t="s">
        <v>129</v>
      </c>
      <c r="G68" s="131" t="s">
        <v>174</v>
      </c>
      <c r="H68" s="104" t="s">
        <v>65</v>
      </c>
      <c r="I68" s="104" t="s">
        <v>144</v>
      </c>
      <c r="J68" s="104" t="s">
        <v>144</v>
      </c>
      <c r="K68" s="104" t="s">
        <v>150</v>
      </c>
      <c r="L68" s="71" t="s">
        <v>7</v>
      </c>
      <c r="M68" s="72" t="s">
        <v>9</v>
      </c>
      <c r="N68" s="72" t="s">
        <v>55</v>
      </c>
      <c r="O68" s="72" t="s">
        <v>56</v>
      </c>
      <c r="P68" s="72" t="s">
        <v>57</v>
      </c>
      <c r="Q68" s="72" t="s">
        <v>58</v>
      </c>
      <c r="R68" s="73" t="s">
        <v>59</v>
      </c>
      <c r="S68" s="33" t="s">
        <v>7</v>
      </c>
      <c r="T68" s="34" t="s">
        <v>9</v>
      </c>
      <c r="U68" s="34" t="s">
        <v>55</v>
      </c>
      <c r="V68" s="34" t="s">
        <v>56</v>
      </c>
      <c r="W68" s="34" t="s">
        <v>57</v>
      </c>
      <c r="X68" s="34" t="s">
        <v>58</v>
      </c>
      <c r="Y68" s="32" t="s">
        <v>59</v>
      </c>
      <c r="Z68" s="72" t="s">
        <v>7</v>
      </c>
      <c r="AA68" s="72" t="s">
        <v>9</v>
      </c>
      <c r="AB68" s="72" t="s">
        <v>55</v>
      </c>
      <c r="AC68" s="72" t="s">
        <v>56</v>
      </c>
      <c r="AD68" s="72" t="s">
        <v>57</v>
      </c>
      <c r="AE68" s="72" t="s">
        <v>58</v>
      </c>
      <c r="AF68" s="72" t="s">
        <v>59</v>
      </c>
      <c r="AG68" s="33" t="s">
        <v>60</v>
      </c>
      <c r="AH68" s="32" t="s">
        <v>61</v>
      </c>
    </row>
    <row r="69" spans="1:34" s="100" customFormat="1" x14ac:dyDescent="0.35">
      <c r="A69" s="100" t="s">
        <v>199</v>
      </c>
      <c r="B69" s="152" t="s">
        <v>103</v>
      </c>
      <c r="C69" s="162" t="s">
        <v>204</v>
      </c>
      <c r="D69" s="100">
        <v>1</v>
      </c>
      <c r="E69" s="100">
        <v>2</v>
      </c>
      <c r="F69" s="120"/>
      <c r="G69" s="100" t="s">
        <v>73</v>
      </c>
      <c r="H69" s="120" t="s">
        <v>162</v>
      </c>
      <c r="I69" s="147">
        <v>500</v>
      </c>
      <c r="J69" s="169">
        <f>I69/5</f>
        <v>100</v>
      </c>
      <c r="K69" s="120"/>
      <c r="L69" s="154">
        <v>5.4</v>
      </c>
      <c r="M69" s="155">
        <v>354</v>
      </c>
      <c r="N69" s="155">
        <v>14.1</v>
      </c>
      <c r="O69" s="155">
        <v>6</v>
      </c>
      <c r="P69" s="155">
        <v>52.3</v>
      </c>
      <c r="Q69" s="155">
        <v>4.9000000000000004</v>
      </c>
      <c r="R69" s="155">
        <v>7</v>
      </c>
      <c r="S69" s="112">
        <f>$J69*L69/1000</f>
        <v>0.54</v>
      </c>
      <c r="T69" s="113">
        <f t="shared" ref="T69:Y74" si="50">$J69*M69/100</f>
        <v>354</v>
      </c>
      <c r="U69" s="113">
        <f t="shared" si="50"/>
        <v>14.1</v>
      </c>
      <c r="V69" s="113">
        <f t="shared" si="50"/>
        <v>6</v>
      </c>
      <c r="W69" s="113">
        <f t="shared" si="50"/>
        <v>52.3</v>
      </c>
      <c r="X69" s="113">
        <f t="shared" si="50"/>
        <v>4.9000000000000004</v>
      </c>
      <c r="Y69" s="114">
        <f t="shared" si="50"/>
        <v>7</v>
      </c>
      <c r="Z69" s="103">
        <f>S69/$S$77</f>
        <v>0.30281279440132791</v>
      </c>
      <c r="AA69" s="103">
        <f>T69/$T$77</f>
        <v>0.53600629883108231</v>
      </c>
      <c r="AB69" s="103">
        <f>U69/$U$77</f>
        <v>0.58848080133555924</v>
      </c>
      <c r="AC69" s="103">
        <f>V69/$V$77</f>
        <v>0.17595307917888561</v>
      </c>
      <c r="AD69" s="103">
        <f>W69/$W$77</f>
        <v>0.98940597805524022</v>
      </c>
      <c r="AE69" s="103">
        <f>X69/$X$77</f>
        <v>0.61219390304847587</v>
      </c>
      <c r="AF69" s="109">
        <f>Y69/$Y$77</f>
        <v>0.76419213973799127</v>
      </c>
      <c r="AG69" s="100" t="s">
        <v>34</v>
      </c>
      <c r="AH69" s="47" t="s">
        <v>203</v>
      </c>
    </row>
    <row r="70" spans="1:34" s="100" customFormat="1" x14ac:dyDescent="0.35">
      <c r="A70" s="53" t="s">
        <v>200</v>
      </c>
      <c r="B70" s="124" t="s">
        <v>105</v>
      </c>
      <c r="C70" s="128" t="s">
        <v>136</v>
      </c>
      <c r="D70" s="100">
        <v>3</v>
      </c>
      <c r="E70" s="100">
        <v>3</v>
      </c>
      <c r="F70" s="121"/>
      <c r="G70" s="100" t="s">
        <v>73</v>
      </c>
      <c r="H70" s="121" t="s">
        <v>162</v>
      </c>
      <c r="I70" s="147">
        <v>500</v>
      </c>
      <c r="J70" s="169">
        <f t="shared" ref="J70:J72" si="51">I70/5</f>
        <v>100</v>
      </c>
      <c r="K70" s="121"/>
      <c r="L70" s="154">
        <v>3.4</v>
      </c>
      <c r="M70" s="155">
        <v>17</v>
      </c>
      <c r="N70" s="155">
        <v>1.3</v>
      </c>
      <c r="O70" s="155">
        <v>0.3</v>
      </c>
      <c r="P70" s="155">
        <v>0.1</v>
      </c>
      <c r="Q70" s="155">
        <v>2</v>
      </c>
      <c r="R70" s="155">
        <v>1</v>
      </c>
      <c r="S70" s="115">
        <f t="shared" ref="S70:S74" si="52">$J70*L70/1000</f>
        <v>0.34</v>
      </c>
      <c r="T70" s="116">
        <f t="shared" ref="T70:U72" si="53">$J70*M70/100</f>
        <v>17</v>
      </c>
      <c r="U70" s="116">
        <f t="shared" si="53"/>
        <v>1.3</v>
      </c>
      <c r="V70" s="116">
        <f t="shared" si="50"/>
        <v>0.3</v>
      </c>
      <c r="W70" s="116">
        <f t="shared" si="50"/>
        <v>0.1</v>
      </c>
      <c r="X70" s="116">
        <f t="shared" si="50"/>
        <v>2</v>
      </c>
      <c r="Y70" s="117">
        <f t="shared" si="50"/>
        <v>1</v>
      </c>
      <c r="Z70" s="103">
        <f t="shared" ref="Z70:Z74" si="54">S70/$S$77</f>
        <v>0.19065990758602128</v>
      </c>
      <c r="AA70" s="103">
        <f t="shared" ref="AA70:AA74" si="55">T70/$T$77</f>
        <v>2.5740415480588696E-2</v>
      </c>
      <c r="AB70" s="103">
        <f t="shared" ref="AB70:AB74" si="56">U70/$U$77</f>
        <v>5.4257095158597661E-2</v>
      </c>
      <c r="AC70" s="103">
        <f t="shared" ref="AC70:AC74" si="57">V70/$V$77</f>
        <v>8.7976539589442806E-3</v>
      </c>
      <c r="AD70" s="103">
        <f t="shared" ref="AD70:AD74" si="58">W70/$W$77</f>
        <v>1.8917896329928112E-3</v>
      </c>
      <c r="AE70" s="103">
        <f t="shared" ref="AE70:AE74" si="59">X70/$X$77</f>
        <v>0.24987506246876562</v>
      </c>
      <c r="AF70" s="110">
        <f>Y70/$Y$77</f>
        <v>0.1091703056768559</v>
      </c>
      <c r="AG70" s="100" t="s">
        <v>97</v>
      </c>
      <c r="AH70" s="47" t="s">
        <v>205</v>
      </c>
    </row>
    <row r="71" spans="1:34" s="100" customFormat="1" x14ac:dyDescent="0.35">
      <c r="A71" s="100" t="s">
        <v>185</v>
      </c>
      <c r="B71" s="124" t="s">
        <v>105</v>
      </c>
      <c r="C71" s="128" t="s">
        <v>136</v>
      </c>
      <c r="D71" s="100">
        <v>3</v>
      </c>
      <c r="E71" s="100">
        <v>3</v>
      </c>
      <c r="F71" s="121"/>
      <c r="G71" s="100" t="s">
        <v>72</v>
      </c>
      <c r="H71" s="121" t="s">
        <v>162</v>
      </c>
      <c r="I71" s="147">
        <v>80</v>
      </c>
      <c r="J71" s="169">
        <f t="shared" si="51"/>
        <v>16</v>
      </c>
      <c r="K71" s="121"/>
      <c r="L71" s="154">
        <v>13.4</v>
      </c>
      <c r="M71" s="155">
        <v>884</v>
      </c>
      <c r="N71" s="155">
        <v>0</v>
      </c>
      <c r="O71" s="155">
        <v>100</v>
      </c>
      <c r="P71" s="155">
        <v>0</v>
      </c>
      <c r="Q71" s="155">
        <v>0</v>
      </c>
      <c r="R71" s="155">
        <v>0</v>
      </c>
      <c r="S71" s="115">
        <f t="shared" si="52"/>
        <v>0.21440000000000001</v>
      </c>
      <c r="T71" s="116">
        <f t="shared" si="53"/>
        <v>141.44</v>
      </c>
      <c r="U71" s="116">
        <f t="shared" si="53"/>
        <v>0</v>
      </c>
      <c r="V71" s="116">
        <f t="shared" si="50"/>
        <v>16</v>
      </c>
      <c r="W71" s="116">
        <f t="shared" si="50"/>
        <v>0</v>
      </c>
      <c r="X71" s="116">
        <f t="shared" si="50"/>
        <v>0</v>
      </c>
      <c r="Y71" s="117">
        <f t="shared" si="50"/>
        <v>0</v>
      </c>
      <c r="Z71" s="103">
        <f t="shared" si="54"/>
        <v>0.12022789466600871</v>
      </c>
      <c r="AA71" s="103">
        <f t="shared" si="55"/>
        <v>0.21416025679849796</v>
      </c>
      <c r="AB71" s="103">
        <f t="shared" si="56"/>
        <v>0</v>
      </c>
      <c r="AC71" s="103">
        <f t="shared" si="57"/>
        <v>0.46920821114369499</v>
      </c>
      <c r="AD71" s="103">
        <f t="shared" si="58"/>
        <v>0</v>
      </c>
      <c r="AE71" s="103">
        <f t="shared" si="59"/>
        <v>0</v>
      </c>
      <c r="AF71" s="110">
        <f t="shared" ref="AF71:AF74" si="60">Y71/$Y$77</f>
        <v>0</v>
      </c>
      <c r="AG71" s="100" t="s">
        <v>207</v>
      </c>
    </row>
    <row r="72" spans="1:34" s="100" customFormat="1" x14ac:dyDescent="0.35">
      <c r="A72" s="53" t="s">
        <v>186</v>
      </c>
      <c r="B72" s="124" t="s">
        <v>105</v>
      </c>
      <c r="C72" s="129" t="s">
        <v>171</v>
      </c>
      <c r="D72" s="100">
        <v>1</v>
      </c>
      <c r="E72" s="100">
        <v>2</v>
      </c>
      <c r="F72" s="121"/>
      <c r="G72" s="100" t="s">
        <v>73</v>
      </c>
      <c r="H72" s="121" t="s">
        <v>161</v>
      </c>
      <c r="I72" s="147">
        <v>20</v>
      </c>
      <c r="J72" s="169">
        <f t="shared" si="51"/>
        <v>4</v>
      </c>
      <c r="K72" s="121"/>
      <c r="L72" s="154">
        <v>12.72</v>
      </c>
      <c r="M72" s="155">
        <v>670</v>
      </c>
      <c r="N72" s="155">
        <v>25</v>
      </c>
      <c r="O72" s="155">
        <v>62</v>
      </c>
      <c r="P72" s="155">
        <v>1.5</v>
      </c>
      <c r="Q72" s="155">
        <v>1.6</v>
      </c>
      <c r="R72" s="155">
        <v>9</v>
      </c>
      <c r="S72" s="115">
        <f t="shared" si="52"/>
        <v>5.0880000000000002E-2</v>
      </c>
      <c r="T72" s="116">
        <f t="shared" si="53"/>
        <v>26.8</v>
      </c>
      <c r="U72" s="116">
        <f t="shared" si="53"/>
        <v>1</v>
      </c>
      <c r="V72" s="116">
        <f t="shared" si="50"/>
        <v>2.48</v>
      </c>
      <c r="W72" s="116">
        <f t="shared" si="50"/>
        <v>0.06</v>
      </c>
      <c r="X72" s="116">
        <f t="shared" si="50"/>
        <v>6.4000000000000001E-2</v>
      </c>
      <c r="Y72" s="117">
        <f t="shared" si="50"/>
        <v>0.36</v>
      </c>
      <c r="Z72" s="103">
        <f t="shared" si="54"/>
        <v>2.8531694405814007E-2</v>
      </c>
      <c r="AA72" s="103">
        <f t="shared" si="55"/>
        <v>4.0579007934104537E-2</v>
      </c>
      <c r="AB72" s="103">
        <f t="shared" si="56"/>
        <v>4.1736227045075125E-2</v>
      </c>
      <c r="AC72" s="103">
        <f t="shared" si="57"/>
        <v>7.2727272727272724E-2</v>
      </c>
      <c r="AD72" s="103">
        <f t="shared" si="58"/>
        <v>1.1350737797956867E-3</v>
      </c>
      <c r="AE72" s="103">
        <f t="shared" si="59"/>
        <v>7.9960019990005012E-3</v>
      </c>
      <c r="AF72" s="110">
        <f t="shared" si="60"/>
        <v>3.9301310043668117E-2</v>
      </c>
      <c r="AG72" s="100" t="s">
        <v>97</v>
      </c>
      <c r="AH72" s="47" t="s">
        <v>187</v>
      </c>
    </row>
    <row r="73" spans="1:34" s="100" customFormat="1" x14ac:dyDescent="0.35">
      <c r="A73" s="100" t="s">
        <v>173</v>
      </c>
      <c r="B73" s="125" t="s">
        <v>103</v>
      </c>
      <c r="C73" s="128" t="s">
        <v>136</v>
      </c>
      <c r="D73" s="100">
        <v>3</v>
      </c>
      <c r="E73" s="100">
        <v>1</v>
      </c>
      <c r="F73" s="121"/>
      <c r="G73" s="53" t="s">
        <v>72</v>
      </c>
      <c r="H73" s="121" t="s">
        <v>162</v>
      </c>
      <c r="I73" s="147">
        <v>200</v>
      </c>
      <c r="J73" s="169">
        <f>I73/5</f>
        <v>40</v>
      </c>
      <c r="K73" s="121"/>
      <c r="L73" s="154">
        <v>4</v>
      </c>
      <c r="M73" s="155">
        <v>25</v>
      </c>
      <c r="N73" s="155">
        <v>1.9</v>
      </c>
      <c r="O73" s="155">
        <v>0.3</v>
      </c>
      <c r="P73" s="155">
        <v>1</v>
      </c>
      <c r="Q73" s="155">
        <v>1.9</v>
      </c>
      <c r="R73" s="155">
        <v>2</v>
      </c>
      <c r="S73" s="115">
        <f t="shared" si="52"/>
        <v>0.16</v>
      </c>
      <c r="T73" s="116">
        <f t="shared" ref="T73:U74" si="61">$J73*M73/100</f>
        <v>10</v>
      </c>
      <c r="U73" s="116">
        <f t="shared" si="61"/>
        <v>0.76</v>
      </c>
      <c r="V73" s="116">
        <f t="shared" si="50"/>
        <v>0.12</v>
      </c>
      <c r="W73" s="116">
        <f t="shared" si="50"/>
        <v>0.4</v>
      </c>
      <c r="X73" s="116">
        <f t="shared" si="50"/>
        <v>0.76</v>
      </c>
      <c r="Y73" s="117">
        <f t="shared" si="50"/>
        <v>0.8</v>
      </c>
      <c r="Z73" s="103">
        <f t="shared" si="54"/>
        <v>8.9722309452245311E-2</v>
      </c>
      <c r="AA73" s="103">
        <f t="shared" si="55"/>
        <v>1.5141420870934527E-2</v>
      </c>
      <c r="AB73" s="103">
        <f t="shared" si="56"/>
        <v>3.1719532554257093E-2</v>
      </c>
      <c r="AC73" s="103">
        <f t="shared" si="57"/>
        <v>3.5190615835777122E-3</v>
      </c>
      <c r="AD73" s="103">
        <f t="shared" si="58"/>
        <v>7.5671585319712449E-3</v>
      </c>
      <c r="AE73" s="103">
        <f t="shared" si="59"/>
        <v>9.4952523738130942E-2</v>
      </c>
      <c r="AF73" s="110">
        <f t="shared" si="60"/>
        <v>8.7336244541484725E-2</v>
      </c>
    </row>
    <row r="74" spans="1:34" s="106" customFormat="1" ht="15" thickBot="1" x14ac:dyDescent="0.4">
      <c r="A74" s="106" t="s">
        <v>201</v>
      </c>
      <c r="B74" s="126" t="s">
        <v>105</v>
      </c>
      <c r="C74" s="130" t="s">
        <v>171</v>
      </c>
      <c r="D74" s="106">
        <v>1</v>
      </c>
      <c r="E74" s="106">
        <v>3</v>
      </c>
      <c r="F74" s="122"/>
      <c r="G74" s="106" t="s">
        <v>73</v>
      </c>
      <c r="H74" s="122" t="s">
        <v>162</v>
      </c>
      <c r="I74" s="148">
        <v>200</v>
      </c>
      <c r="J74" s="170">
        <f>I74/5</f>
        <v>40</v>
      </c>
      <c r="K74" s="122" t="s">
        <v>170</v>
      </c>
      <c r="L74" s="156">
        <v>11.95</v>
      </c>
      <c r="M74" s="160">
        <v>278</v>
      </c>
      <c r="N74" s="160">
        <v>17</v>
      </c>
      <c r="O74" s="160">
        <v>23</v>
      </c>
      <c r="P74" s="160">
        <v>0</v>
      </c>
      <c r="Q74" s="160">
        <v>0.7</v>
      </c>
      <c r="R74" s="160">
        <v>0</v>
      </c>
      <c r="S74" s="118">
        <f t="shared" si="52"/>
        <v>0.47799999999999998</v>
      </c>
      <c r="T74" s="107">
        <f t="shared" si="61"/>
        <v>111.2</v>
      </c>
      <c r="U74" s="107">
        <f t="shared" si="61"/>
        <v>6.8</v>
      </c>
      <c r="V74" s="107">
        <f t="shared" si="50"/>
        <v>9.1999999999999993</v>
      </c>
      <c r="W74" s="107">
        <f t="shared" si="50"/>
        <v>0</v>
      </c>
      <c r="X74" s="107">
        <f t="shared" si="50"/>
        <v>0.28000000000000003</v>
      </c>
      <c r="Y74" s="119">
        <f t="shared" si="50"/>
        <v>0</v>
      </c>
      <c r="Z74" s="146">
        <f t="shared" si="54"/>
        <v>0.2680453994885828</v>
      </c>
      <c r="AA74" s="108">
        <f t="shared" si="55"/>
        <v>0.16837260008479193</v>
      </c>
      <c r="AB74" s="108">
        <f t="shared" si="56"/>
        <v>0.28380634390651083</v>
      </c>
      <c r="AC74" s="108">
        <f t="shared" si="57"/>
        <v>0.26979472140762462</v>
      </c>
      <c r="AD74" s="108">
        <f t="shared" si="58"/>
        <v>0</v>
      </c>
      <c r="AE74" s="108">
        <f t="shared" si="59"/>
        <v>3.4982508745627194E-2</v>
      </c>
      <c r="AF74" s="111">
        <f t="shared" si="60"/>
        <v>0</v>
      </c>
      <c r="AG74" s="106" t="s">
        <v>97</v>
      </c>
      <c r="AH74" s="141" t="s">
        <v>206</v>
      </c>
    </row>
    <row r="75" spans="1:34" s="100" customFormat="1" ht="15" thickTop="1" x14ac:dyDescent="0.35">
      <c r="A75" s="53"/>
    </row>
    <row r="76" spans="1:34" s="100" customFormat="1" x14ac:dyDescent="0.35">
      <c r="S76" s="163" t="s">
        <v>7</v>
      </c>
      <c r="T76" s="164" t="s">
        <v>9</v>
      </c>
      <c r="U76" s="164" t="s">
        <v>55</v>
      </c>
      <c r="V76" s="164" t="s">
        <v>56</v>
      </c>
      <c r="W76" s="164" t="s">
        <v>57</v>
      </c>
      <c r="X76" s="164" t="s">
        <v>58</v>
      </c>
      <c r="Y76" s="164" t="s">
        <v>59</v>
      </c>
    </row>
    <row r="77" spans="1:34" s="100" customFormat="1" x14ac:dyDescent="0.35">
      <c r="A77" s="3"/>
      <c r="S77" s="165">
        <f t="shared" ref="S77:Y77" si="62">SUBTOTAL(9, S69:S74)</f>
        <v>1.78328</v>
      </c>
      <c r="T77" s="166">
        <f t="shared" si="62"/>
        <v>660.44</v>
      </c>
      <c r="U77" s="166">
        <f t="shared" si="62"/>
        <v>23.96</v>
      </c>
      <c r="V77" s="166">
        <f t="shared" si="62"/>
        <v>34.1</v>
      </c>
      <c r="W77" s="166">
        <f t="shared" si="62"/>
        <v>52.86</v>
      </c>
      <c r="X77" s="166">
        <f t="shared" si="62"/>
        <v>8.0039999999999996</v>
      </c>
      <c r="Y77" s="166">
        <f t="shared" si="62"/>
        <v>9.16</v>
      </c>
    </row>
  </sheetData>
  <autoFilter ref="A2:AH26" xr:uid="{8721AEBD-4599-4FDD-8C2B-E476DCD2353A}">
    <sortState xmlns:xlrd2="http://schemas.microsoft.com/office/spreadsheetml/2017/richdata2" ref="A3:AH26">
      <sortCondition descending="1" ref="Z2"/>
    </sortState>
  </autoFilter>
  <mergeCells count="16">
    <mergeCell ref="D1:E1"/>
    <mergeCell ref="L1:R1"/>
    <mergeCell ref="S1:Y1"/>
    <mergeCell ref="Z1:AF1"/>
    <mergeCell ref="L32:R32"/>
    <mergeCell ref="S32:Y32"/>
    <mergeCell ref="Z32:AF32"/>
    <mergeCell ref="L67:R67"/>
    <mergeCell ref="S67:Y67"/>
    <mergeCell ref="Z67:AF67"/>
    <mergeCell ref="L45:R45"/>
    <mergeCell ref="S45:Y45"/>
    <mergeCell ref="Z45:AF45"/>
    <mergeCell ref="L56:R56"/>
    <mergeCell ref="S56:Y56"/>
    <mergeCell ref="Z56:AF56"/>
  </mergeCells>
  <conditionalFormatting sqref="G47:G50 G34:G39 G3:G27">
    <cfRule type="containsText" dxfId="15" priority="77" operator="containsText" text="no">
      <formula>NOT(ISERROR(SEARCH("no",G3)))</formula>
    </cfRule>
  </conditionalFormatting>
  <conditionalFormatting sqref="H47:H50 H34:H39 H3:H26">
    <cfRule type="notContainsText" dxfId="14" priority="74" operator="notContains" text="none">
      <formula>ISERROR(SEARCH("none",H3))</formula>
    </cfRule>
  </conditionalFormatting>
  <conditionalFormatting sqref="F38:F39 K39 D34:E39 G39:H39">
    <cfRule type="colorScale" priority="78">
      <colorScale>
        <cfvo type="num" val="0"/>
        <cfvo type="max"/>
        <color theme="0"/>
        <color rgb="FF00B050"/>
      </colorScale>
    </cfRule>
  </conditionalFormatting>
  <conditionalFormatting sqref="S41">
    <cfRule type="colorScale" priority="75">
      <colorScale>
        <cfvo type="min"/>
        <cfvo type="max"/>
        <color theme="0"/>
        <color rgb="FFFF0000"/>
      </colorScale>
    </cfRule>
  </conditionalFormatting>
  <conditionalFormatting sqref="T41">
    <cfRule type="colorScale" priority="76">
      <colorScale>
        <cfvo type="min"/>
        <cfvo type="max"/>
        <color theme="0"/>
        <color rgb="FF92D050"/>
      </colorScale>
    </cfRule>
  </conditionalFormatting>
  <conditionalFormatting sqref="K49:K50 D47:E48 D49:H50">
    <cfRule type="colorScale" priority="73">
      <colorScale>
        <cfvo type="num" val="0"/>
        <cfvo type="max"/>
        <color theme="0"/>
        <color rgb="FF00B050"/>
      </colorScale>
    </cfRule>
  </conditionalFormatting>
  <conditionalFormatting sqref="S52">
    <cfRule type="colorScale" priority="71">
      <colorScale>
        <cfvo type="min"/>
        <cfvo type="max"/>
        <color theme="0"/>
        <color rgb="FFFF0000"/>
      </colorScale>
    </cfRule>
  </conditionalFormatting>
  <conditionalFormatting sqref="T52">
    <cfRule type="colorScale" priority="72">
      <colorScale>
        <cfvo type="min"/>
        <cfvo type="max"/>
        <color theme="0"/>
        <color rgb="FF92D050"/>
      </colorScale>
    </cfRule>
  </conditionalFormatting>
  <conditionalFormatting sqref="G58:G61">
    <cfRule type="notContainsText" dxfId="13" priority="50" operator="notContains" text="yes">
      <formula>ISERROR(SEARCH("yes",G58))</formula>
    </cfRule>
  </conditionalFormatting>
  <conditionalFormatting sqref="H58:H61">
    <cfRule type="notContainsText" dxfId="12" priority="49" operator="notContains" text="none">
      <formula>ISERROR(SEARCH("none",H58))</formula>
    </cfRule>
  </conditionalFormatting>
  <conditionalFormatting sqref="D58:E60 K61 D61:H61">
    <cfRule type="colorScale" priority="48">
      <colorScale>
        <cfvo type="num" val="0"/>
        <cfvo type="max"/>
        <color theme="0"/>
        <color rgb="FF00B050"/>
      </colorScale>
    </cfRule>
  </conditionalFormatting>
  <conditionalFormatting sqref="S63">
    <cfRule type="colorScale" priority="46">
      <colorScale>
        <cfvo type="min"/>
        <cfvo type="max"/>
        <color theme="0"/>
        <color rgb="FFFF0000"/>
      </colorScale>
    </cfRule>
  </conditionalFormatting>
  <conditionalFormatting sqref="T63">
    <cfRule type="colorScale" priority="47">
      <colorScale>
        <cfvo type="min"/>
        <cfvo type="max"/>
        <color theme="0"/>
        <color rgb="FF92D050"/>
      </colorScale>
    </cfRule>
  </conditionalFormatting>
  <conditionalFormatting sqref="M58:M61">
    <cfRule type="colorScale" priority="51">
      <colorScale>
        <cfvo type="min"/>
        <cfvo type="max"/>
        <color theme="0"/>
        <color rgb="FF92D050"/>
      </colorScale>
    </cfRule>
  </conditionalFormatting>
  <conditionalFormatting sqref="N58:N61">
    <cfRule type="colorScale" priority="52">
      <colorScale>
        <cfvo type="min"/>
        <cfvo type="max"/>
        <color theme="0"/>
        <color rgb="FF00B0F0"/>
      </colorScale>
    </cfRule>
  </conditionalFormatting>
  <conditionalFormatting sqref="O58:O61">
    <cfRule type="colorScale" priority="53">
      <colorScale>
        <cfvo type="min"/>
        <cfvo type="max"/>
        <color theme="0"/>
        <color theme="0" tint="-0.249977111117893"/>
      </colorScale>
    </cfRule>
  </conditionalFormatting>
  <conditionalFormatting sqref="P58:P61">
    <cfRule type="colorScale" priority="54">
      <colorScale>
        <cfvo type="min"/>
        <cfvo type="max"/>
        <color theme="0"/>
        <color theme="0" tint="-0.249977111117893"/>
      </colorScale>
    </cfRule>
  </conditionalFormatting>
  <conditionalFormatting sqref="Q58:Q61">
    <cfRule type="colorScale" priority="55">
      <colorScale>
        <cfvo type="min"/>
        <cfvo type="max"/>
        <color theme="0"/>
        <color rgb="FFFFC000"/>
      </colorScale>
    </cfRule>
  </conditionalFormatting>
  <conditionalFormatting sqref="R58:R61">
    <cfRule type="colorScale" priority="56">
      <colorScale>
        <cfvo type="min"/>
        <cfvo type="max"/>
        <color theme="0"/>
        <color theme="0" tint="-0.249977111117893"/>
      </colorScale>
    </cfRule>
  </conditionalFormatting>
  <conditionalFormatting sqref="S58:S61">
    <cfRule type="colorScale" priority="57">
      <colorScale>
        <cfvo type="min"/>
        <cfvo type="max"/>
        <color theme="0"/>
        <color rgb="FFFF0000"/>
      </colorScale>
    </cfRule>
  </conditionalFormatting>
  <conditionalFormatting sqref="T58:T61">
    <cfRule type="colorScale" priority="58">
      <colorScale>
        <cfvo type="min"/>
        <cfvo type="max"/>
        <color theme="0"/>
        <color rgb="FF92D050"/>
      </colorScale>
    </cfRule>
  </conditionalFormatting>
  <conditionalFormatting sqref="U58:U61">
    <cfRule type="colorScale" priority="59">
      <colorScale>
        <cfvo type="min"/>
        <cfvo type="max"/>
        <color theme="0"/>
        <color rgb="FF00B0F0"/>
      </colorScale>
    </cfRule>
  </conditionalFormatting>
  <conditionalFormatting sqref="V58:V61">
    <cfRule type="colorScale" priority="60">
      <colorScale>
        <cfvo type="min"/>
        <cfvo type="max"/>
        <color theme="0"/>
        <color theme="0" tint="-0.249977111117893"/>
      </colorScale>
    </cfRule>
  </conditionalFormatting>
  <conditionalFormatting sqref="W58:W61">
    <cfRule type="colorScale" priority="61">
      <colorScale>
        <cfvo type="min"/>
        <cfvo type="max"/>
        <color theme="0"/>
        <color theme="0" tint="-0.249977111117893"/>
      </colorScale>
    </cfRule>
  </conditionalFormatting>
  <conditionalFormatting sqref="Y58:Y61">
    <cfRule type="colorScale" priority="62">
      <colorScale>
        <cfvo type="min"/>
        <cfvo type="max"/>
        <color theme="0"/>
        <color theme="0" tint="-0.249977111117893"/>
      </colorScale>
    </cfRule>
  </conditionalFormatting>
  <conditionalFormatting sqref="X58:X61">
    <cfRule type="colorScale" priority="63">
      <colorScale>
        <cfvo type="min"/>
        <cfvo type="max"/>
        <color theme="0"/>
        <color rgb="FFFFC000"/>
      </colorScale>
    </cfRule>
  </conditionalFormatting>
  <conditionalFormatting sqref="AF58:AF61">
    <cfRule type="colorScale" priority="64">
      <colorScale>
        <cfvo type="min"/>
        <cfvo type="max"/>
        <color theme="0"/>
        <color theme="0" tint="-0.249977111117893"/>
      </colorScale>
    </cfRule>
  </conditionalFormatting>
  <conditionalFormatting sqref="AE58:AE61">
    <cfRule type="colorScale" priority="65">
      <colorScale>
        <cfvo type="min"/>
        <cfvo type="max"/>
        <color theme="0"/>
        <color rgb="FFFFC000"/>
      </colorScale>
    </cfRule>
  </conditionalFormatting>
  <conditionalFormatting sqref="Z58:Z61">
    <cfRule type="colorScale" priority="66">
      <colorScale>
        <cfvo type="min"/>
        <cfvo type="max"/>
        <color theme="0"/>
        <color rgb="FFFF0000"/>
      </colorScale>
    </cfRule>
  </conditionalFormatting>
  <conditionalFormatting sqref="AA58:AA61">
    <cfRule type="colorScale" priority="67">
      <colorScale>
        <cfvo type="min"/>
        <cfvo type="max"/>
        <color theme="0"/>
        <color rgb="FF92D050"/>
      </colorScale>
    </cfRule>
  </conditionalFormatting>
  <conditionalFormatting sqref="AB58:AB61">
    <cfRule type="colorScale" priority="68">
      <colorScale>
        <cfvo type="min"/>
        <cfvo type="max"/>
        <color theme="0"/>
        <color rgb="FF00B0F0"/>
      </colorScale>
    </cfRule>
  </conditionalFormatting>
  <conditionalFormatting sqref="AC58:AC61">
    <cfRule type="colorScale" priority="69">
      <colorScale>
        <cfvo type="min"/>
        <cfvo type="max"/>
        <color theme="0"/>
        <color theme="0" tint="-0.249977111117893"/>
      </colorScale>
    </cfRule>
  </conditionalFormatting>
  <conditionalFormatting sqref="AD58:AD61">
    <cfRule type="colorScale" priority="70">
      <colorScale>
        <cfvo type="min"/>
        <cfvo type="max"/>
        <color theme="0"/>
        <color theme="0" tint="-0.249977111117893"/>
      </colorScale>
    </cfRule>
  </conditionalFormatting>
  <conditionalFormatting sqref="M47:M50">
    <cfRule type="colorScale" priority="79">
      <colorScale>
        <cfvo type="min"/>
        <cfvo type="max"/>
        <color theme="0"/>
        <color rgb="FF92D050"/>
      </colorScale>
    </cfRule>
  </conditionalFormatting>
  <conditionalFormatting sqref="N47:N50">
    <cfRule type="colorScale" priority="80">
      <colorScale>
        <cfvo type="min"/>
        <cfvo type="max"/>
        <color theme="0"/>
        <color rgb="FF00B0F0"/>
      </colorScale>
    </cfRule>
  </conditionalFormatting>
  <conditionalFormatting sqref="O47:O50">
    <cfRule type="colorScale" priority="81">
      <colorScale>
        <cfvo type="min"/>
        <cfvo type="max"/>
        <color theme="0"/>
        <color theme="0" tint="-0.249977111117893"/>
      </colorScale>
    </cfRule>
  </conditionalFormatting>
  <conditionalFormatting sqref="P47:P50">
    <cfRule type="colorScale" priority="82">
      <colorScale>
        <cfvo type="min"/>
        <cfvo type="max"/>
        <color theme="0"/>
        <color theme="0" tint="-0.249977111117893"/>
      </colorScale>
    </cfRule>
  </conditionalFormatting>
  <conditionalFormatting sqref="Q47:Q50">
    <cfRule type="colorScale" priority="83">
      <colorScale>
        <cfvo type="min"/>
        <cfvo type="max"/>
        <color theme="0"/>
        <color rgb="FFFFC000"/>
      </colorScale>
    </cfRule>
  </conditionalFormatting>
  <conditionalFormatting sqref="R47:R50">
    <cfRule type="colorScale" priority="84">
      <colorScale>
        <cfvo type="min"/>
        <cfvo type="max"/>
        <color theme="0"/>
        <color theme="0" tint="-0.249977111117893"/>
      </colorScale>
    </cfRule>
  </conditionalFormatting>
  <conditionalFormatting sqref="S47:S50">
    <cfRule type="colorScale" priority="85">
      <colorScale>
        <cfvo type="min"/>
        <cfvo type="max"/>
        <color theme="0"/>
        <color rgb="FFFF0000"/>
      </colorScale>
    </cfRule>
  </conditionalFormatting>
  <conditionalFormatting sqref="T47:T50">
    <cfRule type="colorScale" priority="86">
      <colorScale>
        <cfvo type="min"/>
        <cfvo type="max"/>
        <color theme="0"/>
        <color rgb="FF92D050"/>
      </colorScale>
    </cfRule>
  </conditionalFormatting>
  <conditionalFormatting sqref="U47:U50">
    <cfRule type="colorScale" priority="87">
      <colorScale>
        <cfvo type="min"/>
        <cfvo type="max"/>
        <color theme="0"/>
        <color rgb="FF00B0F0"/>
      </colorScale>
    </cfRule>
  </conditionalFormatting>
  <conditionalFormatting sqref="V47:V50">
    <cfRule type="colorScale" priority="88">
      <colorScale>
        <cfvo type="min"/>
        <cfvo type="max"/>
        <color theme="0"/>
        <color theme="0" tint="-0.249977111117893"/>
      </colorScale>
    </cfRule>
  </conditionalFormatting>
  <conditionalFormatting sqref="W47:W50">
    <cfRule type="colorScale" priority="89">
      <colorScale>
        <cfvo type="min"/>
        <cfvo type="max"/>
        <color theme="0"/>
        <color theme="0" tint="-0.249977111117893"/>
      </colorScale>
    </cfRule>
  </conditionalFormatting>
  <conditionalFormatting sqref="Y47:Y50">
    <cfRule type="colorScale" priority="90">
      <colorScale>
        <cfvo type="min"/>
        <cfvo type="max"/>
        <color theme="0"/>
        <color theme="0" tint="-0.249977111117893"/>
      </colorScale>
    </cfRule>
  </conditionalFormatting>
  <conditionalFormatting sqref="X47:X50">
    <cfRule type="colorScale" priority="91">
      <colorScale>
        <cfvo type="min"/>
        <cfvo type="max"/>
        <color theme="0"/>
        <color rgb="FFFFC000"/>
      </colorScale>
    </cfRule>
  </conditionalFormatting>
  <conditionalFormatting sqref="AF47:AF50">
    <cfRule type="colorScale" priority="92">
      <colorScale>
        <cfvo type="min"/>
        <cfvo type="max"/>
        <color theme="0"/>
        <color theme="0" tint="-0.249977111117893"/>
      </colorScale>
    </cfRule>
  </conditionalFormatting>
  <conditionalFormatting sqref="AE47:AE50">
    <cfRule type="colorScale" priority="93">
      <colorScale>
        <cfvo type="min"/>
        <cfvo type="max"/>
        <color theme="0"/>
        <color rgb="FFFFC000"/>
      </colorScale>
    </cfRule>
  </conditionalFormatting>
  <conditionalFormatting sqref="Z47:Z50">
    <cfRule type="colorScale" priority="94">
      <colorScale>
        <cfvo type="min"/>
        <cfvo type="max"/>
        <color theme="0"/>
        <color rgb="FFFF0000"/>
      </colorScale>
    </cfRule>
  </conditionalFormatting>
  <conditionalFormatting sqref="AA47:AA50">
    <cfRule type="colorScale" priority="95">
      <colorScale>
        <cfvo type="min"/>
        <cfvo type="max"/>
        <color theme="0"/>
        <color rgb="FF92D050"/>
      </colorScale>
    </cfRule>
  </conditionalFormatting>
  <conditionalFormatting sqref="AB47:AB50">
    <cfRule type="colorScale" priority="96">
      <colorScale>
        <cfvo type="min"/>
        <cfvo type="max"/>
        <color theme="0"/>
        <color rgb="FF00B0F0"/>
      </colorScale>
    </cfRule>
  </conditionalFormatting>
  <conditionalFormatting sqref="AC47:AC50">
    <cfRule type="colorScale" priority="97">
      <colorScale>
        <cfvo type="min"/>
        <cfvo type="max"/>
        <color theme="0"/>
        <color theme="0" tint="-0.249977111117893"/>
      </colorScale>
    </cfRule>
  </conditionalFormatting>
  <conditionalFormatting sqref="AD47:AD50">
    <cfRule type="colorScale" priority="98">
      <colorScale>
        <cfvo type="min"/>
        <cfvo type="max"/>
        <color theme="0"/>
        <color theme="0" tint="-0.249977111117893"/>
      </colorScale>
    </cfRule>
  </conditionalFormatting>
  <conditionalFormatting sqref="M34:M39">
    <cfRule type="colorScale" priority="99">
      <colorScale>
        <cfvo type="min"/>
        <cfvo type="max"/>
        <color theme="0"/>
        <color rgb="FF92D050"/>
      </colorScale>
    </cfRule>
  </conditionalFormatting>
  <conditionalFormatting sqref="N34:N39">
    <cfRule type="colorScale" priority="100">
      <colorScale>
        <cfvo type="min"/>
        <cfvo type="max"/>
        <color theme="0"/>
        <color rgb="FF00B0F0"/>
      </colorScale>
    </cfRule>
  </conditionalFormatting>
  <conditionalFormatting sqref="O34:O39">
    <cfRule type="colorScale" priority="101">
      <colorScale>
        <cfvo type="min"/>
        <cfvo type="max"/>
        <color theme="0"/>
        <color theme="0" tint="-0.249977111117893"/>
      </colorScale>
    </cfRule>
  </conditionalFormatting>
  <conditionalFormatting sqref="P34:P39">
    <cfRule type="colorScale" priority="102">
      <colorScale>
        <cfvo type="min"/>
        <cfvo type="max"/>
        <color theme="0"/>
        <color theme="0" tint="-0.249977111117893"/>
      </colorScale>
    </cfRule>
  </conditionalFormatting>
  <conditionalFormatting sqref="Q34:Q39">
    <cfRule type="colorScale" priority="103">
      <colorScale>
        <cfvo type="min"/>
        <cfvo type="max"/>
        <color theme="0"/>
        <color rgb="FFFFC000"/>
      </colorScale>
    </cfRule>
  </conditionalFormatting>
  <conditionalFormatting sqref="R34:R39">
    <cfRule type="colorScale" priority="104">
      <colorScale>
        <cfvo type="min"/>
        <cfvo type="max"/>
        <color theme="0"/>
        <color theme="0" tint="-0.249977111117893"/>
      </colorScale>
    </cfRule>
  </conditionalFormatting>
  <conditionalFormatting sqref="S34:S39">
    <cfRule type="colorScale" priority="105">
      <colorScale>
        <cfvo type="min"/>
        <cfvo type="max"/>
        <color theme="0"/>
        <color rgb="FFFF0000"/>
      </colorScale>
    </cfRule>
  </conditionalFormatting>
  <conditionalFormatting sqref="T34:T39">
    <cfRule type="colorScale" priority="106">
      <colorScale>
        <cfvo type="min"/>
        <cfvo type="max"/>
        <color theme="0"/>
        <color rgb="FF92D050"/>
      </colorScale>
    </cfRule>
  </conditionalFormatting>
  <conditionalFormatting sqref="U34:U39">
    <cfRule type="colorScale" priority="107">
      <colorScale>
        <cfvo type="min"/>
        <cfvo type="max"/>
        <color theme="0"/>
        <color rgb="FF00B0F0"/>
      </colorScale>
    </cfRule>
  </conditionalFormatting>
  <conditionalFormatting sqref="V34:V39">
    <cfRule type="colorScale" priority="108">
      <colorScale>
        <cfvo type="min"/>
        <cfvo type="max"/>
        <color theme="0"/>
        <color theme="0" tint="-0.249977111117893"/>
      </colorScale>
    </cfRule>
  </conditionalFormatting>
  <conditionalFormatting sqref="W34:W39">
    <cfRule type="colorScale" priority="109">
      <colorScale>
        <cfvo type="min"/>
        <cfvo type="max"/>
        <color theme="0"/>
        <color theme="0" tint="-0.249977111117893"/>
      </colorScale>
    </cfRule>
  </conditionalFormatting>
  <conditionalFormatting sqref="Y34:Y39">
    <cfRule type="colorScale" priority="110">
      <colorScale>
        <cfvo type="min"/>
        <cfvo type="max"/>
        <color theme="0"/>
        <color theme="0" tint="-0.249977111117893"/>
      </colorScale>
    </cfRule>
  </conditionalFormatting>
  <conditionalFormatting sqref="X34:X39">
    <cfRule type="colorScale" priority="111">
      <colorScale>
        <cfvo type="min"/>
        <cfvo type="max"/>
        <color theme="0"/>
        <color rgb="FFFFC000"/>
      </colorScale>
    </cfRule>
  </conditionalFormatting>
  <conditionalFormatting sqref="AF34:AF39">
    <cfRule type="colorScale" priority="112">
      <colorScale>
        <cfvo type="min"/>
        <cfvo type="max"/>
        <color theme="0"/>
        <color theme="0" tint="-0.249977111117893"/>
      </colorScale>
    </cfRule>
  </conditionalFormatting>
  <conditionalFormatting sqref="AE34:AE39">
    <cfRule type="colorScale" priority="113">
      <colorScale>
        <cfvo type="min"/>
        <cfvo type="max"/>
        <color theme="0"/>
        <color rgb="FFFFC000"/>
      </colorScale>
    </cfRule>
  </conditionalFormatting>
  <conditionalFormatting sqref="Z34:Z39">
    <cfRule type="colorScale" priority="114">
      <colorScale>
        <cfvo type="min"/>
        <cfvo type="max"/>
        <color theme="0"/>
        <color rgb="FFFF0000"/>
      </colorScale>
    </cfRule>
  </conditionalFormatting>
  <conditionalFormatting sqref="AA34:AA39">
    <cfRule type="colorScale" priority="115">
      <colorScale>
        <cfvo type="min"/>
        <cfvo type="max"/>
        <color theme="0"/>
        <color rgb="FF92D050"/>
      </colorScale>
    </cfRule>
  </conditionalFormatting>
  <conditionalFormatting sqref="AB34:AB39">
    <cfRule type="colorScale" priority="116">
      <colorScale>
        <cfvo type="min"/>
        <cfvo type="max"/>
        <color theme="0"/>
        <color rgb="FF00B0F0"/>
      </colorScale>
    </cfRule>
  </conditionalFormatting>
  <conditionalFormatting sqref="AC34:AC39">
    <cfRule type="colorScale" priority="117">
      <colorScale>
        <cfvo type="min"/>
        <cfvo type="max"/>
        <color theme="0"/>
        <color theme="0" tint="-0.249977111117893"/>
      </colorScale>
    </cfRule>
  </conditionalFormatting>
  <conditionalFormatting sqref="AD34:AD39">
    <cfRule type="colorScale" priority="118">
      <colorScale>
        <cfvo type="min"/>
        <cfvo type="max"/>
        <color theme="0"/>
        <color theme="0" tint="-0.249977111117893"/>
      </colorScale>
    </cfRule>
  </conditionalFormatting>
  <conditionalFormatting sqref="D3:E27 F23 F11">
    <cfRule type="colorScale" priority="119">
      <colorScale>
        <cfvo type="num" val="0"/>
        <cfvo type="max"/>
        <color theme="0"/>
        <color rgb="FF00B050"/>
      </colorScale>
    </cfRule>
  </conditionalFormatting>
  <conditionalFormatting sqref="G69:G74">
    <cfRule type="notContainsText" dxfId="11" priority="25" operator="notContains" text="yes">
      <formula>ISERROR(SEARCH("yes",G69))</formula>
    </cfRule>
  </conditionalFormatting>
  <conditionalFormatting sqref="H69:H74">
    <cfRule type="notContainsText" dxfId="10" priority="24" operator="notContains" text="none">
      <formula>ISERROR(SEARCH("none",H69))</formula>
    </cfRule>
  </conditionalFormatting>
  <conditionalFormatting sqref="D69:E73 K74 D74:H74">
    <cfRule type="colorScale" priority="23">
      <colorScale>
        <cfvo type="num" val="0"/>
        <cfvo type="max"/>
        <color theme="0"/>
        <color rgb="FF00B050"/>
      </colorScale>
    </cfRule>
  </conditionalFormatting>
  <conditionalFormatting sqref="S76">
    <cfRule type="colorScale" priority="21">
      <colorScale>
        <cfvo type="min"/>
        <cfvo type="max"/>
        <color theme="0"/>
        <color rgb="FFFF0000"/>
      </colorScale>
    </cfRule>
  </conditionalFormatting>
  <conditionalFormatting sqref="T76">
    <cfRule type="colorScale" priority="22">
      <colorScale>
        <cfvo type="min"/>
        <cfvo type="max"/>
        <color theme="0"/>
        <color rgb="FF92D050"/>
      </colorScale>
    </cfRule>
  </conditionalFormatting>
  <conditionalFormatting sqref="M69:M74">
    <cfRule type="colorScale" priority="26">
      <colorScale>
        <cfvo type="min"/>
        <cfvo type="max"/>
        <color theme="0"/>
        <color rgb="FF92D050"/>
      </colorScale>
    </cfRule>
  </conditionalFormatting>
  <conditionalFormatting sqref="N69:N74">
    <cfRule type="colorScale" priority="27">
      <colorScale>
        <cfvo type="min"/>
        <cfvo type="max"/>
        <color theme="0"/>
        <color rgb="FF00B0F0"/>
      </colorScale>
    </cfRule>
  </conditionalFormatting>
  <conditionalFormatting sqref="O69:O74">
    <cfRule type="colorScale" priority="28">
      <colorScale>
        <cfvo type="min"/>
        <cfvo type="max"/>
        <color theme="0"/>
        <color theme="0" tint="-0.249977111117893"/>
      </colorScale>
    </cfRule>
  </conditionalFormatting>
  <conditionalFormatting sqref="P69:P74">
    <cfRule type="colorScale" priority="29">
      <colorScale>
        <cfvo type="min"/>
        <cfvo type="max"/>
        <color theme="0"/>
        <color theme="0" tint="-0.249977111117893"/>
      </colorScale>
    </cfRule>
  </conditionalFormatting>
  <conditionalFormatting sqref="Q69:Q74">
    <cfRule type="colorScale" priority="30">
      <colorScale>
        <cfvo type="min"/>
        <cfvo type="max"/>
        <color theme="0"/>
        <color rgb="FFFFC000"/>
      </colorScale>
    </cfRule>
  </conditionalFormatting>
  <conditionalFormatting sqref="R69:R74">
    <cfRule type="colorScale" priority="31">
      <colorScale>
        <cfvo type="min"/>
        <cfvo type="max"/>
        <color theme="0"/>
        <color theme="0" tint="-0.249977111117893"/>
      </colorScale>
    </cfRule>
  </conditionalFormatting>
  <conditionalFormatting sqref="S69:S74">
    <cfRule type="colorScale" priority="32">
      <colorScale>
        <cfvo type="min"/>
        <cfvo type="max"/>
        <color theme="0"/>
        <color rgb="FFFF0000"/>
      </colorScale>
    </cfRule>
  </conditionalFormatting>
  <conditionalFormatting sqref="T69:T74">
    <cfRule type="colorScale" priority="33">
      <colorScale>
        <cfvo type="min"/>
        <cfvo type="max"/>
        <color theme="0"/>
        <color rgb="FF92D050"/>
      </colorScale>
    </cfRule>
  </conditionalFormatting>
  <conditionalFormatting sqref="U69:U74">
    <cfRule type="colorScale" priority="34">
      <colorScale>
        <cfvo type="min"/>
        <cfvo type="max"/>
        <color theme="0"/>
        <color rgb="FF00B0F0"/>
      </colorScale>
    </cfRule>
  </conditionalFormatting>
  <conditionalFormatting sqref="V69:V74">
    <cfRule type="colorScale" priority="35">
      <colorScale>
        <cfvo type="min"/>
        <cfvo type="max"/>
        <color theme="0"/>
        <color theme="0" tint="-0.249977111117893"/>
      </colorScale>
    </cfRule>
  </conditionalFormatting>
  <conditionalFormatting sqref="W69:W74">
    <cfRule type="colorScale" priority="36">
      <colorScale>
        <cfvo type="min"/>
        <cfvo type="max"/>
        <color theme="0"/>
        <color theme="0" tint="-0.249977111117893"/>
      </colorScale>
    </cfRule>
  </conditionalFormatting>
  <conditionalFormatting sqref="Y69:Y74">
    <cfRule type="colorScale" priority="37">
      <colorScale>
        <cfvo type="min"/>
        <cfvo type="max"/>
        <color theme="0"/>
        <color theme="0" tint="-0.249977111117893"/>
      </colorScale>
    </cfRule>
  </conditionalFormatting>
  <conditionalFormatting sqref="X69:X74">
    <cfRule type="colorScale" priority="38">
      <colorScale>
        <cfvo type="min"/>
        <cfvo type="max"/>
        <color theme="0"/>
        <color rgb="FFFFC000"/>
      </colorScale>
    </cfRule>
  </conditionalFormatting>
  <conditionalFormatting sqref="AF69:AF74">
    <cfRule type="colorScale" priority="39">
      <colorScale>
        <cfvo type="min"/>
        <cfvo type="max"/>
        <color theme="0"/>
        <color theme="0" tint="-0.249977111117893"/>
      </colorScale>
    </cfRule>
  </conditionalFormatting>
  <conditionalFormatting sqref="AE69:AE74">
    <cfRule type="colorScale" priority="40">
      <colorScale>
        <cfvo type="min"/>
        <cfvo type="max"/>
        <color theme="0"/>
        <color rgb="FFFFC000"/>
      </colorScale>
    </cfRule>
  </conditionalFormatting>
  <conditionalFormatting sqref="Z69:Z74">
    <cfRule type="colorScale" priority="41">
      <colorScale>
        <cfvo type="min"/>
        <cfvo type="max"/>
        <color theme="0"/>
        <color rgb="FFFF0000"/>
      </colorScale>
    </cfRule>
  </conditionalFormatting>
  <conditionalFormatting sqref="AA69:AA74">
    <cfRule type="colorScale" priority="42">
      <colorScale>
        <cfvo type="min"/>
        <cfvo type="max"/>
        <color theme="0"/>
        <color rgb="FF92D050"/>
      </colorScale>
    </cfRule>
  </conditionalFormatting>
  <conditionalFormatting sqref="AB69:AB74">
    <cfRule type="colorScale" priority="43">
      <colorScale>
        <cfvo type="min"/>
        <cfvo type="max"/>
        <color theme="0"/>
        <color rgb="FF00B0F0"/>
      </colorScale>
    </cfRule>
  </conditionalFormatting>
  <conditionalFormatting sqref="AC69:AC74">
    <cfRule type="colorScale" priority="44">
      <colorScale>
        <cfvo type="min"/>
        <cfvo type="max"/>
        <color theme="0"/>
        <color theme="0" tint="-0.249977111117893"/>
      </colorScale>
    </cfRule>
  </conditionalFormatting>
  <conditionalFormatting sqref="AD69:AD74">
    <cfRule type="colorScale" priority="45">
      <colorScale>
        <cfvo type="min"/>
        <cfvo type="max"/>
        <color theme="0"/>
        <color theme="0" tint="-0.249977111117893"/>
      </colorScale>
    </cfRule>
  </conditionalFormatting>
  <conditionalFormatting sqref="S3:S28">
    <cfRule type="colorScale" priority="120">
      <colorScale>
        <cfvo type="num" val="0"/>
        <cfvo type="max"/>
        <color theme="0"/>
        <color rgb="FFFF0000"/>
      </colorScale>
    </cfRule>
  </conditionalFormatting>
  <conditionalFormatting sqref="T3:T28">
    <cfRule type="colorScale" priority="121">
      <colorScale>
        <cfvo type="num" val="0"/>
        <cfvo type="max"/>
        <color theme="0"/>
        <color rgb="FF92D050"/>
      </colorScale>
    </cfRule>
  </conditionalFormatting>
  <conditionalFormatting sqref="V3:V28">
    <cfRule type="colorScale" priority="122">
      <colorScale>
        <cfvo type="num" val="0"/>
        <cfvo type="max"/>
        <color theme="0"/>
        <color theme="0" tint="-0.249977111117893"/>
      </colorScale>
    </cfRule>
  </conditionalFormatting>
  <conditionalFormatting sqref="W3:W28">
    <cfRule type="colorScale" priority="123">
      <colorScale>
        <cfvo type="num" val="0"/>
        <cfvo type="max"/>
        <color theme="0"/>
        <color theme="0" tint="-0.249977111117893"/>
      </colorScale>
    </cfRule>
  </conditionalFormatting>
  <conditionalFormatting sqref="X3:X28">
    <cfRule type="colorScale" priority="124">
      <colorScale>
        <cfvo type="num" val="0"/>
        <cfvo type="max"/>
        <color theme="0"/>
        <color rgb="FFFFC000"/>
      </colorScale>
    </cfRule>
  </conditionalFormatting>
  <conditionalFormatting sqref="Y3:Y28">
    <cfRule type="colorScale" priority="125">
      <colorScale>
        <cfvo type="num" val="0"/>
        <cfvo type="max"/>
        <color theme="0"/>
        <color theme="0" tint="-0.249977111117893"/>
      </colorScale>
    </cfRule>
  </conditionalFormatting>
  <conditionalFormatting sqref="O3:O28">
    <cfRule type="colorScale" priority="126">
      <colorScale>
        <cfvo type="num" val="0"/>
        <cfvo type="max"/>
        <color theme="0"/>
        <color theme="0" tint="-0.249977111117893"/>
      </colorScale>
    </cfRule>
  </conditionalFormatting>
  <conditionalFormatting sqref="P3:P28">
    <cfRule type="colorScale" priority="127">
      <colorScale>
        <cfvo type="num" val="0"/>
        <cfvo type="max"/>
        <color theme="0"/>
        <color theme="0" tint="-0.249977111117893"/>
      </colorScale>
    </cfRule>
  </conditionalFormatting>
  <conditionalFormatting sqref="R3:R28">
    <cfRule type="colorScale" priority="128">
      <colorScale>
        <cfvo type="num" val="0"/>
        <cfvo type="max"/>
        <color theme="0"/>
        <color theme="0" tint="-0.249977111117893"/>
      </colorScale>
    </cfRule>
  </conditionalFormatting>
  <conditionalFormatting sqref="U3:U28">
    <cfRule type="colorScale" priority="129">
      <colorScale>
        <cfvo type="num" val="0"/>
        <cfvo type="max"/>
        <color theme="0"/>
        <color rgb="FF00B0F0"/>
      </colorScale>
    </cfRule>
  </conditionalFormatting>
  <conditionalFormatting sqref="Z3:Z28">
    <cfRule type="colorScale" priority="130">
      <colorScale>
        <cfvo type="num" val="0"/>
        <cfvo type="max"/>
        <color theme="0"/>
        <color rgb="FFFF0000"/>
      </colorScale>
    </cfRule>
  </conditionalFormatting>
  <conditionalFormatting sqref="AA3:AA28">
    <cfRule type="colorScale" priority="131">
      <colorScale>
        <cfvo type="num" val="0"/>
        <cfvo type="max"/>
        <color theme="0"/>
        <color rgb="FF92D050"/>
      </colorScale>
    </cfRule>
  </conditionalFormatting>
  <conditionalFormatting sqref="AB3:AB28">
    <cfRule type="colorScale" priority="132">
      <colorScale>
        <cfvo type="num" val="0"/>
        <cfvo type="max"/>
        <color theme="0"/>
        <color rgb="FF00B0F0"/>
      </colorScale>
    </cfRule>
  </conditionalFormatting>
  <conditionalFormatting sqref="AC3:AC28">
    <cfRule type="colorScale" priority="133">
      <colorScale>
        <cfvo type="num" val="0"/>
        <cfvo type="max"/>
        <color theme="0"/>
        <color theme="0" tint="-0.249977111117893"/>
      </colorScale>
    </cfRule>
  </conditionalFormatting>
  <conditionalFormatting sqref="AD3:AD28">
    <cfRule type="colorScale" priority="134">
      <colorScale>
        <cfvo type="num" val="0"/>
        <cfvo type="max"/>
        <color theme="0"/>
        <color theme="0" tint="-0.249977111117893"/>
      </colorScale>
    </cfRule>
  </conditionalFormatting>
  <conditionalFormatting sqref="AE3:AE28">
    <cfRule type="colorScale" priority="135">
      <colorScale>
        <cfvo type="num" val="0"/>
        <cfvo type="max"/>
        <color theme="0"/>
        <color rgb="FFFFC000"/>
      </colorScale>
    </cfRule>
  </conditionalFormatting>
  <conditionalFormatting sqref="AF3:AF28">
    <cfRule type="colorScale" priority="136">
      <colorScale>
        <cfvo type="num" val="0"/>
        <cfvo type="max"/>
        <color theme="0"/>
        <color theme="0" tint="-0.249977111117893"/>
      </colorScale>
    </cfRule>
  </conditionalFormatting>
  <conditionalFormatting sqref="M3:M28">
    <cfRule type="colorScale" priority="137">
      <colorScale>
        <cfvo type="num" val="0"/>
        <cfvo type="max"/>
        <color theme="0"/>
        <color rgb="FF92D050"/>
      </colorScale>
    </cfRule>
  </conditionalFormatting>
  <conditionalFormatting sqref="N3:N28">
    <cfRule type="colorScale" priority="138">
      <colorScale>
        <cfvo type="num" val="0"/>
        <cfvo type="max"/>
        <color theme="0"/>
        <color rgb="FF00B0F0"/>
      </colorScale>
    </cfRule>
  </conditionalFormatting>
  <conditionalFormatting sqref="Q3:Q28">
    <cfRule type="colorScale" priority="139">
      <colorScale>
        <cfvo type="num" val="0"/>
        <cfvo type="max"/>
        <color theme="0"/>
        <color rgb="FFFFC000"/>
      </colorScale>
    </cfRule>
  </conditionalFormatting>
  <conditionalFormatting sqref="V41">
    <cfRule type="colorScale" priority="16">
      <colorScale>
        <cfvo type="num" val="0"/>
        <cfvo type="max"/>
        <color theme="0"/>
        <color theme="0" tint="-0.249977111117893"/>
      </colorScale>
    </cfRule>
  </conditionalFormatting>
  <conditionalFormatting sqref="W41">
    <cfRule type="colorScale" priority="17">
      <colorScale>
        <cfvo type="num" val="0"/>
        <cfvo type="max"/>
        <color theme="0"/>
        <color theme="0" tint="-0.249977111117893"/>
      </colorScale>
    </cfRule>
  </conditionalFormatting>
  <conditionalFormatting sqref="X41">
    <cfRule type="colorScale" priority="18">
      <colorScale>
        <cfvo type="num" val="0"/>
        <cfvo type="max"/>
        <color theme="0"/>
        <color rgb="FFFFC000"/>
      </colorScale>
    </cfRule>
  </conditionalFormatting>
  <conditionalFormatting sqref="Y41">
    <cfRule type="colorScale" priority="19">
      <colorScale>
        <cfvo type="num" val="0"/>
        <cfvo type="max"/>
        <color theme="0"/>
        <color theme="0" tint="-0.249977111117893"/>
      </colorScale>
    </cfRule>
  </conditionalFormatting>
  <conditionalFormatting sqref="U41">
    <cfRule type="colorScale" priority="20">
      <colorScale>
        <cfvo type="num" val="0"/>
        <cfvo type="max"/>
        <color theme="0"/>
        <color rgb="FF00B0F0"/>
      </colorScale>
    </cfRule>
  </conditionalFormatting>
  <conditionalFormatting sqref="V52">
    <cfRule type="colorScale" priority="11">
      <colorScale>
        <cfvo type="num" val="0"/>
        <cfvo type="max"/>
        <color theme="0"/>
        <color theme="0" tint="-0.249977111117893"/>
      </colorScale>
    </cfRule>
  </conditionalFormatting>
  <conditionalFormatting sqref="W52">
    <cfRule type="colorScale" priority="12">
      <colorScale>
        <cfvo type="num" val="0"/>
        <cfvo type="max"/>
        <color theme="0"/>
        <color theme="0" tint="-0.249977111117893"/>
      </colorScale>
    </cfRule>
  </conditionalFormatting>
  <conditionalFormatting sqref="X52">
    <cfRule type="colorScale" priority="13">
      <colorScale>
        <cfvo type="num" val="0"/>
        <cfvo type="max"/>
        <color theme="0"/>
        <color rgb="FFFFC000"/>
      </colorScale>
    </cfRule>
  </conditionalFormatting>
  <conditionalFormatting sqref="Y52">
    <cfRule type="colorScale" priority="14">
      <colorScale>
        <cfvo type="num" val="0"/>
        <cfvo type="max"/>
        <color theme="0"/>
        <color theme="0" tint="-0.249977111117893"/>
      </colorScale>
    </cfRule>
  </conditionalFormatting>
  <conditionalFormatting sqref="U52">
    <cfRule type="colorScale" priority="15">
      <colorScale>
        <cfvo type="num" val="0"/>
        <cfvo type="max"/>
        <color theme="0"/>
        <color rgb="FF00B0F0"/>
      </colorScale>
    </cfRule>
  </conditionalFormatting>
  <conditionalFormatting sqref="V63">
    <cfRule type="colorScale" priority="6">
      <colorScale>
        <cfvo type="num" val="0"/>
        <cfvo type="max"/>
        <color theme="0"/>
        <color theme="0" tint="-0.249977111117893"/>
      </colorScale>
    </cfRule>
  </conditionalFormatting>
  <conditionalFormatting sqref="W63">
    <cfRule type="colorScale" priority="7">
      <colorScale>
        <cfvo type="num" val="0"/>
        <cfvo type="max"/>
        <color theme="0"/>
        <color theme="0" tint="-0.249977111117893"/>
      </colorScale>
    </cfRule>
  </conditionalFormatting>
  <conditionalFormatting sqref="X63">
    <cfRule type="colorScale" priority="8">
      <colorScale>
        <cfvo type="num" val="0"/>
        <cfvo type="max"/>
        <color theme="0"/>
        <color rgb="FFFFC000"/>
      </colorScale>
    </cfRule>
  </conditionalFormatting>
  <conditionalFormatting sqref="Y63">
    <cfRule type="colorScale" priority="9">
      <colorScale>
        <cfvo type="num" val="0"/>
        <cfvo type="max"/>
        <color theme="0"/>
        <color theme="0" tint="-0.249977111117893"/>
      </colorScale>
    </cfRule>
  </conditionalFormatting>
  <conditionalFormatting sqref="U63">
    <cfRule type="colorScale" priority="10">
      <colorScale>
        <cfvo type="num" val="0"/>
        <cfvo type="max"/>
        <color theme="0"/>
        <color rgb="FF00B0F0"/>
      </colorScale>
    </cfRule>
  </conditionalFormatting>
  <conditionalFormatting sqref="V76">
    <cfRule type="colorScale" priority="1">
      <colorScale>
        <cfvo type="num" val="0"/>
        <cfvo type="max"/>
        <color theme="0"/>
        <color theme="0" tint="-0.249977111117893"/>
      </colorScale>
    </cfRule>
  </conditionalFormatting>
  <conditionalFormatting sqref="W76">
    <cfRule type="colorScale" priority="2">
      <colorScale>
        <cfvo type="num" val="0"/>
        <cfvo type="max"/>
        <color theme="0"/>
        <color theme="0" tint="-0.249977111117893"/>
      </colorScale>
    </cfRule>
  </conditionalFormatting>
  <conditionalFormatting sqref="X76">
    <cfRule type="colorScale" priority="3">
      <colorScale>
        <cfvo type="num" val="0"/>
        <cfvo type="max"/>
        <color theme="0"/>
        <color rgb="FFFFC000"/>
      </colorScale>
    </cfRule>
  </conditionalFormatting>
  <conditionalFormatting sqref="Y76">
    <cfRule type="colorScale" priority="4">
      <colorScale>
        <cfvo type="num" val="0"/>
        <cfvo type="max"/>
        <color theme="0"/>
        <color theme="0" tint="-0.249977111117893"/>
      </colorScale>
    </cfRule>
  </conditionalFormatting>
  <conditionalFormatting sqref="U76">
    <cfRule type="colorScale" priority="5">
      <colorScale>
        <cfvo type="num" val="0"/>
        <cfvo type="max"/>
        <color theme="0"/>
        <color rgb="FF00B0F0"/>
      </colorScale>
    </cfRule>
  </conditionalFormatting>
  <hyperlinks>
    <hyperlink ref="AH22" r:id="rId1" xr:uid="{0F7FC09C-9B12-49E0-8D85-D23B81223F4E}"/>
    <hyperlink ref="AH12" r:id="rId2" xr:uid="{46867B04-AE9D-4A75-9856-F4C358B03C18}"/>
    <hyperlink ref="AH26" r:id="rId3" xr:uid="{2646D849-6520-4A9E-A573-E653F576D4C4}"/>
    <hyperlink ref="AH8" r:id="rId4" xr:uid="{3732480C-050B-4881-9F75-E266BE49DE52}"/>
    <hyperlink ref="AH25" r:id="rId5" xr:uid="{7BFDAB64-152A-4F1C-87CC-0CDA2FD577BF}"/>
    <hyperlink ref="AH4" r:id="rId6" xr:uid="{6C91006B-6673-462B-A386-F97DCEBCF566}"/>
    <hyperlink ref="AH17" r:id="rId7" xr:uid="{8124B640-F8D6-4671-8D38-BF56CF8E0946}"/>
    <hyperlink ref="AH6" r:id="rId8" xr:uid="{4530F614-43B1-451C-89BA-7654D53A0390}"/>
    <hyperlink ref="AH19" r:id="rId9" xr:uid="{2FF9628C-76AE-4987-8FEE-5F7EAA8C74CD}"/>
    <hyperlink ref="AH21" r:id="rId10" xr:uid="{FB2B480B-F79C-4F58-9D0A-2B1F7713F091}"/>
    <hyperlink ref="AH18" r:id="rId11" xr:uid="{DCA3883B-46FD-43F7-8812-C77B413BEBD5}"/>
    <hyperlink ref="AH24" r:id="rId12" xr:uid="{C0FF8335-225E-4872-9ACF-F821E1BA38F3}"/>
    <hyperlink ref="AH5" r:id="rId13" xr:uid="{3F7EDFF3-A515-4FB0-8131-923750C1FDD5}"/>
    <hyperlink ref="AH7" r:id="rId14" xr:uid="{E6C2C111-F9E6-4ABB-94CA-27B4F7216783}"/>
    <hyperlink ref="AH9" r:id="rId15" xr:uid="{DD0BC788-1E37-47E1-9057-59C7BC010D36}"/>
    <hyperlink ref="AH10" r:id="rId16" xr:uid="{BCCE835F-0871-4787-A3B1-A2391A0F35AA}"/>
    <hyperlink ref="AH11" r:id="rId17" xr:uid="{38D7EA4F-BFE1-427C-9A85-AB53D65CB124}"/>
    <hyperlink ref="AH23" r:id="rId18" xr:uid="{A5A60A8C-790C-4AFE-A5C3-7C55D6EC935A}"/>
    <hyperlink ref="AH13" r:id="rId19" xr:uid="{E7181A88-FBA9-4958-B705-F6B06C4CE9C1}"/>
    <hyperlink ref="AH48" r:id="rId20" xr:uid="{C12C38A9-D296-4A3B-A800-206EA75F640B}"/>
    <hyperlink ref="AH49" r:id="rId21" xr:uid="{3DB07F01-37F1-4D0C-8EFE-22D327ECF62D}"/>
    <hyperlink ref="AH69" r:id="rId22" xr:uid="{CEF70B25-DE61-48A0-8EC2-9E7579837335}"/>
    <hyperlink ref="AH70" r:id="rId23" xr:uid="{92EEEA56-1CB6-487A-9F01-E5B3E7ADEA82}"/>
    <hyperlink ref="AH72" r:id="rId24" xr:uid="{BE3176E8-BE0C-4703-ACA1-87424056889A}"/>
    <hyperlink ref="AH74" r:id="rId25" xr:uid="{762D8A59-03CA-4330-9E6F-E90F582CB3FA}"/>
    <hyperlink ref="AH15" r:id="rId26" xr:uid="{80CC69EC-09F8-46BD-A14B-85605636C3D2}"/>
  </hyperlinks>
  <pageMargins left="0.7" right="0.7" top="0.75" bottom="0.75" header="0.3" footer="0.3"/>
  <pageSetup paperSize="9" orientation="portrait" r:id="rId27"/>
  <drawing r:id="rId28"/>
  <legacyDrawing r:id="rId2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08645-937A-48B3-8FA7-45F2D58ACADC}">
  <dimension ref="A1:AI77"/>
  <sheetViews>
    <sheetView tabSelected="1" topLeftCell="A30" workbookViewId="0">
      <pane xSplit="1" topLeftCell="P1" activePane="topRight" state="frozen"/>
      <selection pane="topRight" activeCell="S27" sqref="S27"/>
    </sheetView>
  </sheetViews>
  <sheetFormatPr defaultRowHeight="14.5" x14ac:dyDescent="0.35"/>
  <cols>
    <col min="1" max="1" width="14" style="3" bestFit="1" customWidth="1"/>
    <col min="2" max="2" width="7.81640625" style="3" customWidth="1"/>
    <col min="3" max="3" width="15.7265625" style="3" bestFit="1" customWidth="1"/>
    <col min="6" max="6" width="35.90625" bestFit="1" customWidth="1"/>
    <col min="7" max="7" width="12.1796875" bestFit="1" customWidth="1"/>
    <col min="8" max="8" width="14.54296875" bestFit="1" customWidth="1"/>
    <col min="9" max="9" width="11.453125" bestFit="1" customWidth="1"/>
    <col min="10" max="10" width="10.90625" bestFit="1" customWidth="1"/>
    <col min="11" max="11" width="10.90625" customWidth="1"/>
    <col min="12" max="12" width="10.08984375" bestFit="1" customWidth="1"/>
    <col min="19" max="32" width="8.7265625" customWidth="1"/>
    <col min="33" max="33" width="16.54296875" customWidth="1"/>
    <col min="34" max="34" width="25" customWidth="1"/>
  </cols>
  <sheetData>
    <row r="1" spans="1:34" ht="15" customHeight="1" x14ac:dyDescent="0.35">
      <c r="A1" s="134" t="s">
        <v>166</v>
      </c>
      <c r="B1" s="50"/>
      <c r="C1" s="50"/>
      <c r="D1" s="180" t="s">
        <v>148</v>
      </c>
      <c r="E1" s="181"/>
      <c r="G1" s="46"/>
      <c r="H1" s="41"/>
      <c r="I1" s="21" t="s">
        <v>52</v>
      </c>
      <c r="J1" s="22" t="s">
        <v>54</v>
      </c>
      <c r="K1" s="101"/>
      <c r="L1" s="171" t="s">
        <v>143</v>
      </c>
      <c r="M1" s="172"/>
      <c r="N1" s="172"/>
      <c r="O1" s="172"/>
      <c r="P1" s="172"/>
      <c r="Q1" s="172"/>
      <c r="R1" s="173"/>
      <c r="S1" s="174" t="s">
        <v>142</v>
      </c>
      <c r="T1" s="175"/>
      <c r="U1" s="175"/>
      <c r="V1" s="175"/>
      <c r="W1" s="175"/>
      <c r="X1" s="175"/>
      <c r="Y1" s="176"/>
      <c r="Z1" s="177" t="s">
        <v>134</v>
      </c>
      <c r="AA1" s="178"/>
      <c r="AB1" s="178"/>
      <c r="AC1" s="178"/>
      <c r="AD1" s="178"/>
      <c r="AE1" s="178"/>
      <c r="AF1" s="179"/>
      <c r="AG1" s="21"/>
      <c r="AH1" s="22"/>
    </row>
    <row r="2" spans="1:34" s="12" customFormat="1" ht="15" thickBot="1" x14ac:dyDescent="0.4">
      <c r="A2" s="63" t="s">
        <v>53</v>
      </c>
      <c r="B2" s="63" t="s">
        <v>102</v>
      </c>
      <c r="C2" s="31" t="s">
        <v>126</v>
      </c>
      <c r="D2" s="31" t="s">
        <v>69</v>
      </c>
      <c r="E2" s="44" t="s">
        <v>71</v>
      </c>
      <c r="F2" s="86" t="s">
        <v>129</v>
      </c>
      <c r="G2" s="64" t="s">
        <v>174</v>
      </c>
      <c r="H2" s="63" t="s">
        <v>65</v>
      </c>
      <c r="I2" s="31" t="s">
        <v>144</v>
      </c>
      <c r="J2" s="44" t="s">
        <v>144</v>
      </c>
      <c r="K2" s="34" t="s">
        <v>150</v>
      </c>
      <c r="L2" s="71" t="s">
        <v>7</v>
      </c>
      <c r="M2" s="72" t="s">
        <v>9</v>
      </c>
      <c r="N2" s="72" t="s">
        <v>55</v>
      </c>
      <c r="O2" s="72" t="s">
        <v>56</v>
      </c>
      <c r="P2" s="72" t="s">
        <v>57</v>
      </c>
      <c r="Q2" s="72" t="s">
        <v>58</v>
      </c>
      <c r="R2" s="73" t="s">
        <v>59</v>
      </c>
      <c r="S2" s="33" t="s">
        <v>7</v>
      </c>
      <c r="T2" s="34" t="s">
        <v>9</v>
      </c>
      <c r="U2" s="34" t="s">
        <v>55</v>
      </c>
      <c r="V2" s="34" t="s">
        <v>56</v>
      </c>
      <c r="W2" s="34" t="s">
        <v>57</v>
      </c>
      <c r="X2" s="34" t="s">
        <v>58</v>
      </c>
      <c r="Y2" s="32" t="s">
        <v>59</v>
      </c>
      <c r="Z2" s="72" t="s">
        <v>7</v>
      </c>
      <c r="AA2" s="72" t="s">
        <v>9</v>
      </c>
      <c r="AB2" s="72" t="s">
        <v>55</v>
      </c>
      <c r="AC2" s="72" t="s">
        <v>56</v>
      </c>
      <c r="AD2" s="72" t="s">
        <v>57</v>
      </c>
      <c r="AE2" s="72" t="s">
        <v>58</v>
      </c>
      <c r="AF2" s="72" t="s">
        <v>59</v>
      </c>
      <c r="AG2" s="33" t="s">
        <v>60</v>
      </c>
      <c r="AH2" s="32" t="s">
        <v>61</v>
      </c>
    </row>
    <row r="3" spans="1:34" x14ac:dyDescent="0.35">
      <c r="A3" s="24" t="s">
        <v>49</v>
      </c>
      <c r="B3" s="87" t="s">
        <v>107</v>
      </c>
      <c r="C3" s="66" t="s">
        <v>130</v>
      </c>
      <c r="D3" s="19">
        <v>1</v>
      </c>
      <c r="E3" s="16">
        <v>1</v>
      </c>
      <c r="F3" t="s">
        <v>184</v>
      </c>
      <c r="G3" s="41" t="s">
        <v>72</v>
      </c>
      <c r="H3" s="41" t="s">
        <v>66</v>
      </c>
      <c r="I3" s="19">
        <v>600</v>
      </c>
      <c r="J3" s="16">
        <f>I3/20</f>
        <v>30</v>
      </c>
      <c r="K3" s="45" t="s">
        <v>178</v>
      </c>
      <c r="L3" s="74">
        <v>22</v>
      </c>
      <c r="M3" s="75">
        <v>361</v>
      </c>
      <c r="N3" s="75">
        <v>87</v>
      </c>
      <c r="O3" s="75">
        <v>0.5</v>
      </c>
      <c r="P3" s="75">
        <v>0</v>
      </c>
      <c r="Q3" s="75">
        <v>2</v>
      </c>
      <c r="R3" s="76">
        <v>0</v>
      </c>
      <c r="S3" s="68">
        <f>L3*J3/1000</f>
        <v>0.66</v>
      </c>
      <c r="T3" s="15">
        <f>J3*M3/100</f>
        <v>108.3</v>
      </c>
      <c r="U3" s="15">
        <f>J3*N3/100</f>
        <v>26.1</v>
      </c>
      <c r="V3" s="15">
        <f>J3*O3/100</f>
        <v>0.15</v>
      </c>
      <c r="W3" s="15">
        <f>J3*P3/100</f>
        <v>0</v>
      </c>
      <c r="X3" s="15">
        <f>J3*Q3/100</f>
        <v>0.6</v>
      </c>
      <c r="Y3" s="16">
        <f>J3*R3/100</f>
        <v>0</v>
      </c>
      <c r="Z3" s="81">
        <f t="shared" ref="Z3:Z26" si="0">S3/SUM($S$3:$S$26)</f>
        <v>0.14397591675574262</v>
      </c>
      <c r="AA3" s="82">
        <f t="shared" ref="AA3:AA26" si="1">T3/SUM($S$3:$T$26)</f>
        <v>8.2581666061855713E-2</v>
      </c>
      <c r="AB3" s="82">
        <f t="shared" ref="AB3:AB26" si="2">U3/SUM($U$3:$U$26)</f>
        <v>0.44313146233382572</v>
      </c>
      <c r="AC3" s="82">
        <f t="shared" ref="AC3:AC26" si="3">V3/SUM($V$3:$V$26)</f>
        <v>1.5381617941119168E-3</v>
      </c>
      <c r="AD3" s="82">
        <f t="shared" ref="AD3:AD26" si="4">W3/SUM($W$3:$W$26)</f>
        <v>0</v>
      </c>
      <c r="AE3" s="82">
        <f t="shared" ref="AE3:AE26" si="5">X3/SUM($X$3:$X$26)</f>
        <v>2.7605244996549348E-2</v>
      </c>
      <c r="AF3" s="82">
        <f t="shared" ref="AF3:AF26" si="6">Y3/SUM($Y$3:$Y$26)</f>
        <v>0</v>
      </c>
      <c r="AG3" s="19" t="s">
        <v>41</v>
      </c>
      <c r="AH3" s="27" t="s">
        <v>42</v>
      </c>
    </row>
    <row r="4" spans="1:34" x14ac:dyDescent="0.35">
      <c r="A4" s="24" t="s">
        <v>23</v>
      </c>
      <c r="B4" s="88" t="s">
        <v>115</v>
      </c>
      <c r="C4" s="92" t="s">
        <v>136</v>
      </c>
      <c r="D4" s="19">
        <v>3</v>
      </c>
      <c r="E4" s="16">
        <v>1</v>
      </c>
      <c r="G4" s="41" t="s">
        <v>72</v>
      </c>
      <c r="H4" s="41" t="s">
        <v>66</v>
      </c>
      <c r="I4" s="19">
        <v>600</v>
      </c>
      <c r="J4" s="16">
        <f>I4/20</f>
        <v>30</v>
      </c>
      <c r="K4" s="15"/>
      <c r="L4" s="74">
        <v>26</v>
      </c>
      <c r="M4" s="75">
        <v>786</v>
      </c>
      <c r="N4" s="75">
        <v>7.8</v>
      </c>
      <c r="O4" s="75">
        <v>76.099999999999994</v>
      </c>
      <c r="P4" s="75">
        <v>9.3000000000000007</v>
      </c>
      <c r="Q4" s="75">
        <v>4.0999999999999996</v>
      </c>
      <c r="R4" s="76">
        <v>8</v>
      </c>
      <c r="S4" s="68">
        <f>L4*J4/1000</f>
        <v>0.78</v>
      </c>
      <c r="T4" s="15">
        <f>J4*M4/100</f>
        <v>235.8</v>
      </c>
      <c r="U4" s="15">
        <f>J4*N4/100</f>
        <v>2.34</v>
      </c>
      <c r="V4" s="15">
        <f>J4*O4/100</f>
        <v>22.83</v>
      </c>
      <c r="W4" s="15">
        <f>J4*P4/100</f>
        <v>2.79</v>
      </c>
      <c r="X4" s="15">
        <f>J4*Q4/100</f>
        <v>1.2299999999999998</v>
      </c>
      <c r="Y4" s="16">
        <f>J4*R4/100</f>
        <v>2.4</v>
      </c>
      <c r="Z4" s="81">
        <f t="shared" si="0"/>
        <v>0.17015335616587765</v>
      </c>
      <c r="AA4" s="82">
        <f t="shared" si="1"/>
        <v>0.17980384909866645</v>
      </c>
      <c r="AB4" s="82">
        <f t="shared" si="2"/>
        <v>3.9729027657515403E-2</v>
      </c>
      <c r="AC4" s="82">
        <f t="shared" si="3"/>
        <v>0.23410822506383372</v>
      </c>
      <c r="AD4" s="82">
        <f t="shared" si="4"/>
        <v>0.18587608261159225</v>
      </c>
      <c r="AE4" s="82">
        <f t="shared" si="5"/>
        <v>5.6590752242926153E-2</v>
      </c>
      <c r="AF4" s="82">
        <f t="shared" si="6"/>
        <v>8.2651743435213088E-2</v>
      </c>
      <c r="AG4" s="19" t="s">
        <v>34</v>
      </c>
      <c r="AH4" s="27" t="s">
        <v>33</v>
      </c>
    </row>
    <row r="5" spans="1:34" x14ac:dyDescent="0.35">
      <c r="A5" s="24" t="s">
        <v>100</v>
      </c>
      <c r="B5" s="91" t="s">
        <v>105</v>
      </c>
      <c r="C5" s="92" t="s">
        <v>136</v>
      </c>
      <c r="D5" s="19">
        <v>3</v>
      </c>
      <c r="E5" s="16">
        <v>3</v>
      </c>
      <c r="G5" s="41" t="s">
        <v>72</v>
      </c>
      <c r="H5" s="41" t="s">
        <v>66</v>
      </c>
      <c r="I5" s="19">
        <v>2000</v>
      </c>
      <c r="J5" s="16">
        <v>100</v>
      </c>
      <c r="K5" s="15" t="s">
        <v>179</v>
      </c>
      <c r="L5" s="74">
        <v>5</v>
      </c>
      <c r="M5" s="75">
        <v>52</v>
      </c>
      <c r="N5" s="75">
        <v>0.7</v>
      </c>
      <c r="O5" s="75">
        <v>0</v>
      </c>
      <c r="P5" s="75">
        <v>1</v>
      </c>
      <c r="Q5" s="75">
        <v>10</v>
      </c>
      <c r="R5" s="76">
        <v>2.4</v>
      </c>
      <c r="S5" s="68">
        <f t="shared" ref="S5:S25" si="7">L5*J5/1000</f>
        <v>0.5</v>
      </c>
      <c r="T5" s="15">
        <f t="shared" ref="T5:T25" si="8">J5*M5/100</f>
        <v>52</v>
      </c>
      <c r="U5" s="15">
        <f t="shared" ref="U5:U25" si="9">J5*N5/100</f>
        <v>0.7</v>
      </c>
      <c r="V5" s="15">
        <f t="shared" ref="V5:V25" si="10">J5*O5/100</f>
        <v>0</v>
      </c>
      <c r="W5" s="15">
        <f t="shared" ref="W5:W25" si="11">J5*P5/100</f>
        <v>1</v>
      </c>
      <c r="X5" s="15">
        <f t="shared" ref="X5:X25" si="12">J5*Q5/100</f>
        <v>10</v>
      </c>
      <c r="Y5" s="16">
        <f t="shared" ref="Y5:Y25" si="13">J5*R5/100</f>
        <v>2.4</v>
      </c>
      <c r="Z5" s="81">
        <f t="shared" ref="Z5:Z25" si="14">S5/SUM($S$3:$S$26)</f>
        <v>0.10907266420889591</v>
      </c>
      <c r="AA5" s="82">
        <f t="shared" ref="AA5:AA25" si="15">T5/SUM($S$3:$T$26)</f>
        <v>3.9651400140503203E-2</v>
      </c>
      <c r="AB5" s="82">
        <f t="shared" ref="AB5:AB25" si="16">U5/SUM($U$3:$U$26)</f>
        <v>1.1884751863359308E-2</v>
      </c>
      <c r="AC5" s="82">
        <f t="shared" ref="AC5:AC25" si="17">V5/SUM($V$3:$V$26)</f>
        <v>0</v>
      </c>
      <c r="AD5" s="82">
        <f t="shared" ref="AD5:AD25" si="18">W5/SUM($W$3:$W$26)</f>
        <v>6.6622251832111914E-2</v>
      </c>
      <c r="AE5" s="82">
        <f t="shared" ref="AE5:AE25" si="19">X5/SUM($X$3:$X$26)</f>
        <v>0.46008741660915581</v>
      </c>
      <c r="AF5" s="82">
        <f t="shared" ref="AF5:AF25" si="20">Y5/SUM($Y$3:$Y$26)</f>
        <v>8.2651743435213088E-2</v>
      </c>
      <c r="AG5" s="19" t="s">
        <v>97</v>
      </c>
      <c r="AH5" s="27" t="s">
        <v>101</v>
      </c>
    </row>
    <row r="6" spans="1:34" x14ac:dyDescent="0.35">
      <c r="A6" s="24" t="s">
        <v>48</v>
      </c>
      <c r="B6" s="88" t="s">
        <v>115</v>
      </c>
      <c r="C6" s="92" t="s">
        <v>136</v>
      </c>
      <c r="D6" s="19">
        <v>3</v>
      </c>
      <c r="E6" s="16">
        <v>1</v>
      </c>
      <c r="G6" s="41" t="s">
        <v>72</v>
      </c>
      <c r="H6" s="41" t="s">
        <v>66</v>
      </c>
      <c r="I6" s="19">
        <v>500</v>
      </c>
      <c r="J6" s="16">
        <f t="shared" ref="J6:J26" si="21">I6/20</f>
        <v>25</v>
      </c>
      <c r="K6" s="15"/>
      <c r="L6" s="74">
        <v>11</v>
      </c>
      <c r="M6" s="75">
        <v>654</v>
      </c>
      <c r="N6" s="75">
        <v>15.9</v>
      </c>
      <c r="O6" s="75">
        <v>68.099999999999994</v>
      </c>
      <c r="P6" s="75">
        <v>2.5</v>
      </c>
      <c r="Q6" s="75">
        <v>2.9</v>
      </c>
      <c r="R6" s="76">
        <v>7.9</v>
      </c>
      <c r="S6" s="68">
        <f t="shared" si="7"/>
        <v>0.27500000000000002</v>
      </c>
      <c r="T6" s="15">
        <f t="shared" si="8"/>
        <v>163.5</v>
      </c>
      <c r="U6" s="15">
        <f t="shared" si="9"/>
        <v>3.9750000000000001</v>
      </c>
      <c r="V6" s="15">
        <f t="shared" si="10"/>
        <v>17.024999999999999</v>
      </c>
      <c r="W6" s="15">
        <f t="shared" si="11"/>
        <v>0.625</v>
      </c>
      <c r="X6" s="15">
        <f t="shared" si="12"/>
        <v>0.72499999999999998</v>
      </c>
      <c r="Y6" s="16">
        <f t="shared" si="13"/>
        <v>1.9750000000000001</v>
      </c>
      <c r="Z6" s="81">
        <f t="shared" si="14"/>
        <v>5.9989965314892757E-2</v>
      </c>
      <c r="AA6" s="82">
        <f t="shared" si="15"/>
        <v>0.12467315236485142</v>
      </c>
      <c r="AB6" s="82">
        <f t="shared" si="16"/>
        <v>6.7488412366933231E-2</v>
      </c>
      <c r="AC6" s="82">
        <f t="shared" si="17"/>
        <v>0.17458136363170254</v>
      </c>
      <c r="AD6" s="82">
        <f t="shared" si="18"/>
        <v>4.1638907395069952E-2</v>
      </c>
      <c r="AE6" s="82">
        <f t="shared" si="19"/>
        <v>3.3356337704163797E-2</v>
      </c>
      <c r="AF6" s="82">
        <f t="shared" si="20"/>
        <v>6.8015497201894107E-2</v>
      </c>
      <c r="AG6" s="19" t="s">
        <v>34</v>
      </c>
      <c r="AH6" s="27" t="s">
        <v>36</v>
      </c>
    </row>
    <row r="7" spans="1:34" x14ac:dyDescent="0.35">
      <c r="A7" s="24" t="s">
        <v>94</v>
      </c>
      <c r="B7" s="88" t="s">
        <v>115</v>
      </c>
      <c r="C7" s="94" t="s">
        <v>131</v>
      </c>
      <c r="D7" s="19">
        <v>3</v>
      </c>
      <c r="E7" s="16">
        <v>1</v>
      </c>
      <c r="G7" s="41" t="s">
        <v>73</v>
      </c>
      <c r="H7" s="41" t="s">
        <v>66</v>
      </c>
      <c r="I7" s="19">
        <v>200</v>
      </c>
      <c r="J7" s="16">
        <f t="shared" si="21"/>
        <v>10</v>
      </c>
      <c r="K7" s="15"/>
      <c r="L7" s="74">
        <v>19</v>
      </c>
      <c r="M7" s="77">
        <v>700</v>
      </c>
      <c r="N7" s="77">
        <v>9.1999999999999993</v>
      </c>
      <c r="O7" s="77">
        <v>70</v>
      </c>
      <c r="P7" s="77">
        <v>1.5</v>
      </c>
      <c r="Q7" s="77">
        <v>4.3</v>
      </c>
      <c r="R7" s="76">
        <v>4.7</v>
      </c>
      <c r="S7" s="68">
        <f t="shared" si="7"/>
        <v>0.19</v>
      </c>
      <c r="T7" s="15">
        <f t="shared" si="8"/>
        <v>70</v>
      </c>
      <c r="U7" s="15">
        <f t="shared" si="9"/>
        <v>0.92</v>
      </c>
      <c r="V7" s="15">
        <f t="shared" si="10"/>
        <v>7</v>
      </c>
      <c r="W7" s="15">
        <f t="shared" si="11"/>
        <v>0.15</v>
      </c>
      <c r="X7" s="15">
        <f t="shared" si="12"/>
        <v>0.43</v>
      </c>
      <c r="Y7" s="16">
        <f t="shared" si="13"/>
        <v>0.47</v>
      </c>
      <c r="Z7" s="81">
        <f t="shared" si="14"/>
        <v>4.1447612399380447E-2</v>
      </c>
      <c r="AA7" s="82">
        <f t="shared" si="15"/>
        <v>5.3376884804523544E-2</v>
      </c>
      <c r="AB7" s="82">
        <f t="shared" si="16"/>
        <v>1.5619959591843665E-2</v>
      </c>
      <c r="AC7" s="82">
        <f t="shared" si="17"/>
        <v>7.1780883725222788E-2</v>
      </c>
      <c r="AD7" s="82">
        <f t="shared" si="18"/>
        <v>9.9933377748167868E-3</v>
      </c>
      <c r="AE7" s="82">
        <f t="shared" si="19"/>
        <v>1.9783758914193702E-2</v>
      </c>
      <c r="AF7" s="82">
        <f t="shared" si="20"/>
        <v>1.618596642272923E-2</v>
      </c>
      <c r="AG7" s="19" t="s">
        <v>34</v>
      </c>
      <c r="AH7" s="27" t="s">
        <v>96</v>
      </c>
    </row>
    <row r="8" spans="1:34" x14ac:dyDescent="0.35">
      <c r="A8" s="24" t="s">
        <v>46</v>
      </c>
      <c r="B8" s="67" t="s">
        <v>103</v>
      </c>
      <c r="C8" s="94" t="s">
        <v>131</v>
      </c>
      <c r="D8" s="90">
        <v>1</v>
      </c>
      <c r="E8" s="16">
        <v>1</v>
      </c>
      <c r="G8" s="41" t="s">
        <v>72</v>
      </c>
      <c r="H8" s="41" t="s">
        <v>66</v>
      </c>
      <c r="I8" s="19">
        <v>300</v>
      </c>
      <c r="J8" s="16">
        <f t="shared" si="21"/>
        <v>15</v>
      </c>
      <c r="K8" s="15"/>
      <c r="L8" s="74">
        <v>11</v>
      </c>
      <c r="M8" s="75">
        <v>592</v>
      </c>
      <c r="N8" s="75">
        <v>31.6</v>
      </c>
      <c r="O8" s="75">
        <v>48.8</v>
      </c>
      <c r="P8" s="75">
        <v>3.2</v>
      </c>
      <c r="Q8" s="75">
        <v>1.5</v>
      </c>
      <c r="R8" s="76">
        <v>4</v>
      </c>
      <c r="S8" s="68">
        <f t="shared" si="7"/>
        <v>0.16500000000000001</v>
      </c>
      <c r="T8" s="15">
        <f t="shared" si="8"/>
        <v>88.8</v>
      </c>
      <c r="U8" s="15">
        <f t="shared" si="9"/>
        <v>4.74</v>
      </c>
      <c r="V8" s="15">
        <f t="shared" si="10"/>
        <v>7.32</v>
      </c>
      <c r="W8" s="15">
        <f t="shared" si="11"/>
        <v>0.48</v>
      </c>
      <c r="X8" s="15">
        <f t="shared" si="12"/>
        <v>0.22500000000000001</v>
      </c>
      <c r="Y8" s="16">
        <f t="shared" si="13"/>
        <v>0.6</v>
      </c>
      <c r="Z8" s="81">
        <f t="shared" si="14"/>
        <v>3.5993979188935654E-2</v>
      </c>
      <c r="AA8" s="82">
        <f t="shared" si="15"/>
        <v>6.7712391009167011E-2</v>
      </c>
      <c r="AB8" s="82">
        <f t="shared" si="16"/>
        <v>8.0476748331890183E-2</v>
      </c>
      <c r="AC8" s="82">
        <f t="shared" si="17"/>
        <v>7.5062295552661543E-2</v>
      </c>
      <c r="AD8" s="82">
        <f t="shared" si="18"/>
        <v>3.1978680879413718E-2</v>
      </c>
      <c r="AE8" s="82">
        <f t="shared" si="19"/>
        <v>1.0351966873706006E-2</v>
      </c>
      <c r="AF8" s="82">
        <f t="shared" si="20"/>
        <v>2.0662935858803272E-2</v>
      </c>
      <c r="AG8" s="19" t="s">
        <v>34</v>
      </c>
      <c r="AH8" s="27" t="s">
        <v>30</v>
      </c>
    </row>
    <row r="9" spans="1:34" x14ac:dyDescent="0.35">
      <c r="A9" s="24" t="s">
        <v>158</v>
      </c>
      <c r="B9" s="91" t="s">
        <v>105</v>
      </c>
      <c r="C9" s="92" t="s">
        <v>136</v>
      </c>
      <c r="D9" s="19">
        <v>3</v>
      </c>
      <c r="E9" s="16">
        <v>2</v>
      </c>
      <c r="F9" t="s">
        <v>125</v>
      </c>
      <c r="G9" s="41" t="s">
        <v>73</v>
      </c>
      <c r="H9" s="41" t="s">
        <v>66</v>
      </c>
      <c r="I9" s="19">
        <v>3000</v>
      </c>
      <c r="J9" s="16">
        <f t="shared" si="21"/>
        <v>150</v>
      </c>
      <c r="K9" s="45"/>
      <c r="L9" s="74">
        <v>1.5</v>
      </c>
      <c r="M9" s="75">
        <v>43</v>
      </c>
      <c r="N9" s="75">
        <v>4.5</v>
      </c>
      <c r="O9" s="75">
        <v>2.5</v>
      </c>
      <c r="P9" s="75">
        <v>0</v>
      </c>
      <c r="Q9" s="75">
        <v>0.4</v>
      </c>
      <c r="R9" s="76">
        <v>0.3</v>
      </c>
      <c r="S9" s="68">
        <f t="shared" si="7"/>
        <v>0.22500000000000001</v>
      </c>
      <c r="T9" s="15">
        <f t="shared" si="8"/>
        <v>64.5</v>
      </c>
      <c r="U9" s="15">
        <f t="shared" si="9"/>
        <v>6.75</v>
      </c>
      <c r="V9" s="15">
        <f t="shared" si="10"/>
        <v>3.75</v>
      </c>
      <c r="W9" s="15">
        <f t="shared" si="11"/>
        <v>0</v>
      </c>
      <c r="X9" s="15">
        <f t="shared" si="12"/>
        <v>0.6</v>
      </c>
      <c r="Y9" s="16">
        <f t="shared" si="13"/>
        <v>0.45</v>
      </c>
      <c r="Z9" s="81">
        <f t="shared" si="14"/>
        <v>4.9082698894003164E-2</v>
      </c>
      <c r="AA9" s="82">
        <f t="shared" si="15"/>
        <v>4.9182986712739546E-2</v>
      </c>
      <c r="AB9" s="82">
        <f t="shared" si="16"/>
        <v>0.11460296439667905</v>
      </c>
      <c r="AC9" s="82">
        <f t="shared" si="17"/>
        <v>3.8454044852797922E-2</v>
      </c>
      <c r="AD9" s="82">
        <f t="shared" si="18"/>
        <v>0</v>
      </c>
      <c r="AE9" s="82">
        <f t="shared" si="19"/>
        <v>2.7605244996549348E-2</v>
      </c>
      <c r="AF9" s="82">
        <f t="shared" si="20"/>
        <v>1.5497201894102456E-2</v>
      </c>
      <c r="AG9" s="19" t="s">
        <v>97</v>
      </c>
      <c r="AH9" s="27" t="s">
        <v>99</v>
      </c>
    </row>
    <row r="10" spans="1:34" x14ac:dyDescent="0.35">
      <c r="A10" s="24" t="s">
        <v>90</v>
      </c>
      <c r="B10" s="96" t="s">
        <v>104</v>
      </c>
      <c r="C10" s="92" t="s">
        <v>136</v>
      </c>
      <c r="D10" s="19">
        <v>3</v>
      </c>
      <c r="E10" s="16">
        <v>1</v>
      </c>
      <c r="G10" s="41" t="s">
        <v>72</v>
      </c>
      <c r="H10" s="41" t="s">
        <v>117</v>
      </c>
      <c r="I10" s="19">
        <v>15</v>
      </c>
      <c r="J10" s="16">
        <f t="shared" si="21"/>
        <v>0.75</v>
      </c>
      <c r="K10" s="15"/>
      <c r="L10" s="74">
        <v>199</v>
      </c>
      <c r="M10" s="77">
        <v>0</v>
      </c>
      <c r="N10" s="77">
        <v>0</v>
      </c>
      <c r="O10" s="77">
        <v>0</v>
      </c>
      <c r="P10" s="77">
        <v>0</v>
      </c>
      <c r="Q10" s="77">
        <v>0</v>
      </c>
      <c r="R10" s="76">
        <v>0</v>
      </c>
      <c r="S10" s="68">
        <f t="shared" si="7"/>
        <v>0.14924999999999999</v>
      </c>
      <c r="T10" s="15">
        <f t="shared" si="8"/>
        <v>0</v>
      </c>
      <c r="U10" s="15">
        <f t="shared" si="9"/>
        <v>0</v>
      </c>
      <c r="V10" s="15">
        <f t="shared" si="10"/>
        <v>0</v>
      </c>
      <c r="W10" s="15">
        <f t="shared" si="11"/>
        <v>0</v>
      </c>
      <c r="X10" s="15">
        <f t="shared" si="12"/>
        <v>0</v>
      </c>
      <c r="Y10" s="16">
        <f t="shared" si="13"/>
        <v>0</v>
      </c>
      <c r="Z10" s="81">
        <f t="shared" si="14"/>
        <v>3.2558190266355432E-2</v>
      </c>
      <c r="AA10" s="82">
        <f t="shared" si="15"/>
        <v>0</v>
      </c>
      <c r="AB10" s="82">
        <f t="shared" si="16"/>
        <v>0</v>
      </c>
      <c r="AC10" s="82">
        <f t="shared" si="17"/>
        <v>0</v>
      </c>
      <c r="AD10" s="82">
        <f t="shared" si="18"/>
        <v>0</v>
      </c>
      <c r="AE10" s="82">
        <f t="shared" si="19"/>
        <v>0</v>
      </c>
      <c r="AF10" s="82">
        <f t="shared" si="20"/>
        <v>0</v>
      </c>
      <c r="AG10" s="19" t="s">
        <v>25</v>
      </c>
      <c r="AH10" s="27" t="s">
        <v>89</v>
      </c>
    </row>
    <row r="11" spans="1:34" x14ac:dyDescent="0.35">
      <c r="A11" s="168" t="s">
        <v>175</v>
      </c>
      <c r="B11" s="67" t="s">
        <v>103</v>
      </c>
      <c r="C11" s="94" t="s">
        <v>133</v>
      </c>
      <c r="D11" s="19">
        <v>3</v>
      </c>
      <c r="E11" s="16">
        <v>2</v>
      </c>
      <c r="F11" s="45" t="s">
        <v>176</v>
      </c>
      <c r="G11" s="41" t="s">
        <v>73</v>
      </c>
      <c r="H11" s="41" t="s">
        <v>66</v>
      </c>
      <c r="I11" s="19">
        <v>600</v>
      </c>
      <c r="J11" s="16">
        <f t="shared" si="21"/>
        <v>30</v>
      </c>
      <c r="K11" s="15"/>
      <c r="L11" s="74">
        <v>6</v>
      </c>
      <c r="M11" s="77">
        <v>670</v>
      </c>
      <c r="N11" s="77">
        <v>6.88</v>
      </c>
      <c r="O11" s="77">
        <v>64.53</v>
      </c>
      <c r="P11" s="77">
        <v>0</v>
      </c>
      <c r="Q11" s="77">
        <v>7.35</v>
      </c>
      <c r="R11" s="76">
        <v>16.3</v>
      </c>
      <c r="S11" s="68">
        <f t="shared" si="7"/>
        <v>0.18</v>
      </c>
      <c r="T11" s="15">
        <f t="shared" si="8"/>
        <v>201</v>
      </c>
      <c r="U11" s="15">
        <f t="shared" si="9"/>
        <v>2.0640000000000001</v>
      </c>
      <c r="V11" s="15">
        <f t="shared" si="10"/>
        <v>19.359000000000002</v>
      </c>
      <c r="W11" s="15">
        <f t="shared" si="11"/>
        <v>0</v>
      </c>
      <c r="X11" s="15">
        <f t="shared" si="12"/>
        <v>2.2050000000000001</v>
      </c>
      <c r="Y11" s="16">
        <f t="shared" si="13"/>
        <v>4.8899999999999997</v>
      </c>
      <c r="Z11" s="81">
        <f t="shared" si="14"/>
        <v>3.926615911520253E-2</v>
      </c>
      <c r="AA11" s="82">
        <f t="shared" si="15"/>
        <v>0.15326791208156046</v>
      </c>
      <c r="AB11" s="82">
        <f t="shared" si="16"/>
        <v>3.5043039779962308E-2</v>
      </c>
      <c r="AC11" s="82">
        <f t="shared" si="17"/>
        <v>0.19851516114808401</v>
      </c>
      <c r="AD11" s="82">
        <f t="shared" si="18"/>
        <v>0</v>
      </c>
      <c r="AE11" s="82">
        <f t="shared" si="19"/>
        <v>0.10144927536231886</v>
      </c>
      <c r="AF11" s="82">
        <f t="shared" si="20"/>
        <v>0.16840292724924666</v>
      </c>
      <c r="AG11" s="19" t="s">
        <v>34</v>
      </c>
      <c r="AH11" s="27" t="s">
        <v>177</v>
      </c>
    </row>
    <row r="12" spans="1:34" x14ac:dyDescent="0.35">
      <c r="A12" s="24" t="s">
        <v>12</v>
      </c>
      <c r="B12" s="67" t="s">
        <v>103</v>
      </c>
      <c r="C12" s="92" t="s">
        <v>136</v>
      </c>
      <c r="D12" s="19">
        <v>2</v>
      </c>
      <c r="E12" s="16">
        <v>1</v>
      </c>
      <c r="G12" s="41" t="s">
        <v>72</v>
      </c>
      <c r="H12" s="41" t="s">
        <v>108</v>
      </c>
      <c r="I12" s="19">
        <v>400</v>
      </c>
      <c r="J12" s="16">
        <f t="shared" si="21"/>
        <v>20</v>
      </c>
      <c r="K12" s="15"/>
      <c r="L12" s="74">
        <v>6.4</v>
      </c>
      <c r="M12" s="75">
        <v>442</v>
      </c>
      <c r="N12" s="75">
        <v>16.5</v>
      </c>
      <c r="O12" s="75">
        <v>30.7</v>
      </c>
      <c r="P12" s="75">
        <v>7.7</v>
      </c>
      <c r="Q12" s="75">
        <v>0</v>
      </c>
      <c r="R12" s="76">
        <v>34.4</v>
      </c>
      <c r="S12" s="68">
        <f t="shared" si="7"/>
        <v>0.128</v>
      </c>
      <c r="T12" s="15">
        <f t="shared" si="8"/>
        <v>88.4</v>
      </c>
      <c r="U12" s="15">
        <f t="shared" si="9"/>
        <v>3.3</v>
      </c>
      <c r="V12" s="15">
        <f t="shared" si="10"/>
        <v>6.14</v>
      </c>
      <c r="W12" s="15">
        <f t="shared" si="11"/>
        <v>1.54</v>
      </c>
      <c r="X12" s="15">
        <f t="shared" si="12"/>
        <v>0</v>
      </c>
      <c r="Y12" s="16">
        <f t="shared" si="13"/>
        <v>6.88</v>
      </c>
      <c r="Z12" s="81">
        <f t="shared" si="14"/>
        <v>2.7922602037477356E-2</v>
      </c>
      <c r="AA12" s="82">
        <f t="shared" si="15"/>
        <v>6.7407380238855452E-2</v>
      </c>
      <c r="AB12" s="82">
        <f t="shared" si="16"/>
        <v>5.6028115927265316E-2</v>
      </c>
      <c r="AC12" s="82">
        <f t="shared" si="17"/>
        <v>6.2962089438981128E-2</v>
      </c>
      <c r="AD12" s="82">
        <f t="shared" si="18"/>
        <v>0.10259826782145236</v>
      </c>
      <c r="AE12" s="82">
        <f t="shared" si="19"/>
        <v>0</v>
      </c>
      <c r="AF12" s="82">
        <f t="shared" si="20"/>
        <v>0.23693499784761085</v>
      </c>
      <c r="AG12" s="19" t="s">
        <v>34</v>
      </c>
      <c r="AH12" s="27" t="s">
        <v>28</v>
      </c>
    </row>
    <row r="13" spans="1:34" x14ac:dyDescent="0.35">
      <c r="A13" s="168" t="s">
        <v>181</v>
      </c>
      <c r="B13" s="67" t="s">
        <v>103</v>
      </c>
      <c r="C13" s="92" t="s">
        <v>136</v>
      </c>
      <c r="D13" s="19">
        <v>3</v>
      </c>
      <c r="E13" s="16">
        <v>2</v>
      </c>
      <c r="G13" s="41" t="s">
        <v>72</v>
      </c>
      <c r="H13" s="41" t="s">
        <v>66</v>
      </c>
      <c r="I13" s="19">
        <v>200</v>
      </c>
      <c r="J13" s="16">
        <f t="shared" si="21"/>
        <v>10</v>
      </c>
      <c r="K13" s="15"/>
      <c r="L13" s="74">
        <v>20</v>
      </c>
      <c r="M13" s="75">
        <v>601</v>
      </c>
      <c r="N13" s="75">
        <v>11.7</v>
      </c>
      <c r="O13" s="75">
        <v>54.5</v>
      </c>
      <c r="P13" s="75">
        <v>5.2</v>
      </c>
      <c r="Q13" s="75">
        <v>0.3</v>
      </c>
      <c r="R13" s="76">
        <v>18.5</v>
      </c>
      <c r="S13" s="68">
        <f t="shared" si="7"/>
        <v>0.2</v>
      </c>
      <c r="T13" s="15">
        <f t="shared" si="8"/>
        <v>60.1</v>
      </c>
      <c r="U13" s="15">
        <f t="shared" si="9"/>
        <v>1.17</v>
      </c>
      <c r="V13" s="15">
        <f t="shared" si="10"/>
        <v>5.45</v>
      </c>
      <c r="W13" s="15">
        <f t="shared" si="11"/>
        <v>0.52</v>
      </c>
      <c r="X13" s="15">
        <f t="shared" si="12"/>
        <v>0.03</v>
      </c>
      <c r="Y13" s="16">
        <f t="shared" si="13"/>
        <v>1.85</v>
      </c>
      <c r="Z13" s="81">
        <f t="shared" si="14"/>
        <v>4.3629065683558371E-2</v>
      </c>
      <c r="AA13" s="82">
        <f t="shared" si="15"/>
        <v>4.5827868239312355E-2</v>
      </c>
      <c r="AB13" s="82">
        <f t="shared" si="16"/>
        <v>1.9864513828757702E-2</v>
      </c>
      <c r="AC13" s="82">
        <f t="shared" si="17"/>
        <v>5.5886545186066311E-2</v>
      </c>
      <c r="AD13" s="82">
        <f t="shared" si="18"/>
        <v>3.4643570952698197E-2</v>
      </c>
      <c r="AE13" s="82">
        <f t="shared" si="19"/>
        <v>1.3802622498274675E-3</v>
      </c>
      <c r="AF13" s="82">
        <f t="shared" si="20"/>
        <v>6.3710718897976762E-2</v>
      </c>
      <c r="AG13" s="19" t="s">
        <v>34</v>
      </c>
      <c r="AH13" s="27" t="s">
        <v>182</v>
      </c>
    </row>
    <row r="14" spans="1:34" x14ac:dyDescent="0.35">
      <c r="A14" s="24" t="s">
        <v>87</v>
      </c>
      <c r="B14" s="96" t="s">
        <v>104</v>
      </c>
      <c r="C14" s="95" t="s">
        <v>127</v>
      </c>
      <c r="D14" s="19">
        <v>2</v>
      </c>
      <c r="E14" s="16">
        <v>1</v>
      </c>
      <c r="F14" t="s">
        <v>120</v>
      </c>
      <c r="G14" s="41" t="s">
        <v>73</v>
      </c>
      <c r="H14" s="41" t="s">
        <v>117</v>
      </c>
      <c r="I14" s="19">
        <v>15</v>
      </c>
      <c r="J14" s="16">
        <f t="shared" si="21"/>
        <v>0.75</v>
      </c>
      <c r="K14" s="15"/>
      <c r="L14" s="74">
        <v>169</v>
      </c>
      <c r="M14" s="77">
        <v>0</v>
      </c>
      <c r="N14" s="77">
        <v>0</v>
      </c>
      <c r="O14" s="77">
        <v>0</v>
      </c>
      <c r="P14" s="77">
        <v>0</v>
      </c>
      <c r="Q14" s="77">
        <v>0</v>
      </c>
      <c r="R14" s="76">
        <v>0</v>
      </c>
      <c r="S14" s="68">
        <f t="shared" si="7"/>
        <v>0.12675</v>
      </c>
      <c r="T14" s="15">
        <f t="shared" si="8"/>
        <v>0</v>
      </c>
      <c r="U14" s="15">
        <f t="shared" si="9"/>
        <v>0</v>
      </c>
      <c r="V14" s="15">
        <f t="shared" si="10"/>
        <v>0</v>
      </c>
      <c r="W14" s="15">
        <f t="shared" si="11"/>
        <v>0</v>
      </c>
      <c r="X14" s="15">
        <f t="shared" si="12"/>
        <v>0</v>
      </c>
      <c r="Y14" s="16">
        <f t="shared" si="13"/>
        <v>0</v>
      </c>
      <c r="Z14" s="81">
        <f t="shared" si="14"/>
        <v>2.7649920376955114E-2</v>
      </c>
      <c r="AA14" s="82">
        <f t="shared" si="15"/>
        <v>0</v>
      </c>
      <c r="AB14" s="82">
        <f t="shared" si="16"/>
        <v>0</v>
      </c>
      <c r="AC14" s="82">
        <f t="shared" si="17"/>
        <v>0</v>
      </c>
      <c r="AD14" s="82">
        <f t="shared" si="18"/>
        <v>0</v>
      </c>
      <c r="AE14" s="82">
        <f t="shared" si="19"/>
        <v>0</v>
      </c>
      <c r="AF14" s="82">
        <f t="shared" si="20"/>
        <v>0</v>
      </c>
      <c r="AG14" s="19" t="s">
        <v>25</v>
      </c>
      <c r="AH14" s="27" t="s">
        <v>88</v>
      </c>
    </row>
    <row r="15" spans="1:34" x14ac:dyDescent="0.35">
      <c r="A15" s="168" t="s">
        <v>209</v>
      </c>
      <c r="B15" s="96" t="s">
        <v>104</v>
      </c>
      <c r="C15" s="95" t="s">
        <v>171</v>
      </c>
      <c r="D15" s="19">
        <v>1</v>
      </c>
      <c r="E15" s="16">
        <v>3</v>
      </c>
      <c r="G15" s="41" t="s">
        <v>73</v>
      </c>
      <c r="H15" s="41" t="s">
        <v>66</v>
      </c>
      <c r="I15" s="19">
        <v>10</v>
      </c>
      <c r="J15" s="16">
        <f t="shared" si="21"/>
        <v>0.5</v>
      </c>
      <c r="K15" s="15"/>
      <c r="L15" s="74">
        <v>110</v>
      </c>
      <c r="M15" s="77">
        <v>350</v>
      </c>
      <c r="N15" s="77">
        <v>0</v>
      </c>
      <c r="O15" s="77">
        <v>0</v>
      </c>
      <c r="P15" s="77">
        <v>50</v>
      </c>
      <c r="Q15" s="77">
        <v>0</v>
      </c>
      <c r="R15" s="76">
        <v>0</v>
      </c>
      <c r="S15" s="68">
        <f t="shared" si="7"/>
        <v>5.5E-2</v>
      </c>
      <c r="T15" s="15">
        <f t="shared" si="8"/>
        <v>1.75</v>
      </c>
      <c r="U15" s="15">
        <f t="shared" si="9"/>
        <v>0</v>
      </c>
      <c r="V15" s="15">
        <f t="shared" si="10"/>
        <v>0</v>
      </c>
      <c r="W15" s="15">
        <f t="shared" si="11"/>
        <v>0.25</v>
      </c>
      <c r="X15" s="15">
        <f t="shared" si="12"/>
        <v>0</v>
      </c>
      <c r="Y15" s="16">
        <f t="shared" si="13"/>
        <v>0</v>
      </c>
      <c r="Z15" s="81">
        <f t="shared" si="14"/>
        <v>1.1997993062978551E-2</v>
      </c>
      <c r="AA15" s="82">
        <f t="shared" si="15"/>
        <v>1.3344221201130886E-3</v>
      </c>
      <c r="AB15" s="82">
        <f t="shared" si="16"/>
        <v>0</v>
      </c>
      <c r="AC15" s="82">
        <f t="shared" si="17"/>
        <v>0</v>
      </c>
      <c r="AD15" s="82">
        <f t="shared" si="18"/>
        <v>1.6655562958027979E-2</v>
      </c>
      <c r="AE15" s="82">
        <f t="shared" si="19"/>
        <v>0</v>
      </c>
      <c r="AF15" s="82">
        <f t="shared" si="20"/>
        <v>0</v>
      </c>
      <c r="AG15" s="19" t="s">
        <v>31</v>
      </c>
      <c r="AH15" s="27" t="s">
        <v>210</v>
      </c>
    </row>
    <row r="16" spans="1:34" x14ac:dyDescent="0.35">
      <c r="A16" s="167" t="s">
        <v>85</v>
      </c>
      <c r="B16" s="96" t="s">
        <v>104</v>
      </c>
      <c r="C16" s="95" t="s">
        <v>127</v>
      </c>
      <c r="D16" s="19">
        <v>2</v>
      </c>
      <c r="E16" s="16">
        <v>1</v>
      </c>
      <c r="F16" t="s">
        <v>121</v>
      </c>
      <c r="G16" s="41" t="s">
        <v>73</v>
      </c>
      <c r="H16" s="41" t="s">
        <v>117</v>
      </c>
      <c r="I16" s="19">
        <v>10</v>
      </c>
      <c r="J16" s="16">
        <f t="shared" si="21"/>
        <v>0.5</v>
      </c>
      <c r="K16" s="15"/>
      <c r="L16" s="74">
        <v>249</v>
      </c>
      <c r="M16" s="77">
        <v>0</v>
      </c>
      <c r="N16" s="77">
        <v>0</v>
      </c>
      <c r="O16" s="77">
        <v>0</v>
      </c>
      <c r="P16" s="77">
        <v>0</v>
      </c>
      <c r="Q16" s="77">
        <v>0</v>
      </c>
      <c r="R16" s="76">
        <v>0</v>
      </c>
      <c r="S16" s="68">
        <f t="shared" si="7"/>
        <v>0.1245</v>
      </c>
      <c r="T16" s="15">
        <f t="shared" si="8"/>
        <v>0</v>
      </c>
      <c r="U16" s="15">
        <f t="shared" si="9"/>
        <v>0</v>
      </c>
      <c r="V16" s="15">
        <f t="shared" si="10"/>
        <v>0</v>
      </c>
      <c r="W16" s="15">
        <f t="shared" si="11"/>
        <v>0</v>
      </c>
      <c r="X16" s="15">
        <f t="shared" si="12"/>
        <v>0</v>
      </c>
      <c r="Y16" s="16">
        <f t="shared" si="13"/>
        <v>0</v>
      </c>
      <c r="Z16" s="81">
        <f t="shared" si="14"/>
        <v>2.7159093388015084E-2</v>
      </c>
      <c r="AA16" s="82">
        <f t="shared" si="15"/>
        <v>0</v>
      </c>
      <c r="AB16" s="82">
        <f t="shared" si="16"/>
        <v>0</v>
      </c>
      <c r="AC16" s="82">
        <f t="shared" si="17"/>
        <v>0</v>
      </c>
      <c r="AD16" s="82">
        <f t="shared" si="18"/>
        <v>0</v>
      </c>
      <c r="AE16" s="82">
        <f t="shared" si="19"/>
        <v>0</v>
      </c>
      <c r="AF16" s="82">
        <f t="shared" si="20"/>
        <v>0</v>
      </c>
      <c r="AG16" s="19" t="s">
        <v>25</v>
      </c>
      <c r="AH16" s="27" t="s">
        <v>86</v>
      </c>
    </row>
    <row r="17" spans="1:35" x14ac:dyDescent="0.35">
      <c r="A17" s="24" t="s">
        <v>15</v>
      </c>
      <c r="B17" s="67" t="s">
        <v>103</v>
      </c>
      <c r="C17" s="92" t="s">
        <v>136</v>
      </c>
      <c r="D17" s="19">
        <v>3</v>
      </c>
      <c r="E17" s="16">
        <v>1</v>
      </c>
      <c r="G17" s="41" t="s">
        <v>72</v>
      </c>
      <c r="H17" s="41" t="s">
        <v>66</v>
      </c>
      <c r="I17" s="19">
        <v>40</v>
      </c>
      <c r="J17" s="16">
        <f t="shared" si="21"/>
        <v>2</v>
      </c>
      <c r="K17" s="15"/>
      <c r="L17" s="74">
        <v>62</v>
      </c>
      <c r="M17" s="75">
        <v>851</v>
      </c>
      <c r="N17" s="75">
        <v>0</v>
      </c>
      <c r="O17" s="75">
        <v>91</v>
      </c>
      <c r="P17" s="75">
        <v>4</v>
      </c>
      <c r="Q17" s="75">
        <v>4</v>
      </c>
      <c r="R17" s="76">
        <v>0</v>
      </c>
      <c r="S17" s="68">
        <f t="shared" si="7"/>
        <v>0.124</v>
      </c>
      <c r="T17" s="15">
        <f t="shared" si="8"/>
        <v>17.02</v>
      </c>
      <c r="U17" s="15">
        <f t="shared" si="9"/>
        <v>0</v>
      </c>
      <c r="V17" s="15">
        <f t="shared" si="10"/>
        <v>1.82</v>
      </c>
      <c r="W17" s="15">
        <f t="shared" si="11"/>
        <v>0.08</v>
      </c>
      <c r="X17" s="15">
        <f t="shared" si="12"/>
        <v>0.08</v>
      </c>
      <c r="Y17" s="16">
        <f t="shared" si="13"/>
        <v>0</v>
      </c>
      <c r="Z17" s="81">
        <f t="shared" si="14"/>
        <v>2.7050020723806186E-2</v>
      </c>
      <c r="AA17" s="82">
        <f t="shared" si="15"/>
        <v>1.2978208276757009E-2</v>
      </c>
      <c r="AB17" s="82">
        <f t="shared" si="16"/>
        <v>0</v>
      </c>
      <c r="AC17" s="82">
        <f t="shared" si="17"/>
        <v>1.8663029768557923E-2</v>
      </c>
      <c r="AD17" s="82">
        <f t="shared" si="18"/>
        <v>5.3297801465689533E-3</v>
      </c>
      <c r="AE17" s="82">
        <f t="shared" si="19"/>
        <v>3.6806993328732467E-3</v>
      </c>
      <c r="AF17" s="82">
        <f t="shared" si="20"/>
        <v>0</v>
      </c>
      <c r="AG17" s="19" t="s">
        <v>31</v>
      </c>
      <c r="AH17" s="27" t="s">
        <v>35</v>
      </c>
    </row>
    <row r="18" spans="1:35" x14ac:dyDescent="0.35">
      <c r="A18" s="24" t="s">
        <v>80</v>
      </c>
      <c r="B18" s="96" t="s">
        <v>104</v>
      </c>
      <c r="C18" s="95" t="s">
        <v>127</v>
      </c>
      <c r="D18" s="19">
        <v>2</v>
      </c>
      <c r="E18" s="16">
        <v>1</v>
      </c>
      <c r="F18" t="s">
        <v>122</v>
      </c>
      <c r="G18" s="41" t="s">
        <v>73</v>
      </c>
      <c r="H18" s="41" t="s">
        <v>117</v>
      </c>
      <c r="I18" s="19">
        <v>1</v>
      </c>
      <c r="J18" s="16">
        <f t="shared" si="21"/>
        <v>0.05</v>
      </c>
      <c r="K18" s="15"/>
      <c r="L18" s="74">
        <v>2390</v>
      </c>
      <c r="M18" s="75">
        <v>0</v>
      </c>
      <c r="N18" s="75">
        <v>0</v>
      </c>
      <c r="O18" s="75">
        <v>0</v>
      </c>
      <c r="P18" s="75">
        <v>0</v>
      </c>
      <c r="Q18" s="75">
        <v>0</v>
      </c>
      <c r="R18" s="76">
        <v>0</v>
      </c>
      <c r="S18" s="68">
        <f t="shared" si="7"/>
        <v>0.1195</v>
      </c>
      <c r="T18" s="15">
        <f t="shared" si="8"/>
        <v>0</v>
      </c>
      <c r="U18" s="15">
        <f t="shared" si="9"/>
        <v>0</v>
      </c>
      <c r="V18" s="15">
        <f t="shared" si="10"/>
        <v>0</v>
      </c>
      <c r="W18" s="15">
        <f t="shared" si="11"/>
        <v>0</v>
      </c>
      <c r="X18" s="15">
        <f t="shared" si="12"/>
        <v>0</v>
      </c>
      <c r="Y18" s="16">
        <f t="shared" si="13"/>
        <v>0</v>
      </c>
      <c r="Z18" s="81">
        <f t="shared" si="14"/>
        <v>2.6068366745926122E-2</v>
      </c>
      <c r="AA18" s="82">
        <f t="shared" si="15"/>
        <v>0</v>
      </c>
      <c r="AB18" s="82">
        <f t="shared" si="16"/>
        <v>0</v>
      </c>
      <c r="AC18" s="82">
        <f t="shared" si="17"/>
        <v>0</v>
      </c>
      <c r="AD18" s="82">
        <f t="shared" si="18"/>
        <v>0</v>
      </c>
      <c r="AE18" s="82">
        <f t="shared" si="19"/>
        <v>0</v>
      </c>
      <c r="AF18" s="82">
        <f t="shared" si="20"/>
        <v>0</v>
      </c>
      <c r="AG18" s="19" t="s">
        <v>25</v>
      </c>
      <c r="AH18" s="27" t="s">
        <v>79</v>
      </c>
    </row>
    <row r="19" spans="1:35" s="15" customFormat="1" x14ac:dyDescent="0.35">
      <c r="A19" s="24" t="s">
        <v>51</v>
      </c>
      <c r="B19" s="67" t="s">
        <v>103</v>
      </c>
      <c r="C19" s="94" t="s">
        <v>133</v>
      </c>
      <c r="D19" s="19">
        <v>2</v>
      </c>
      <c r="E19" s="16">
        <v>3</v>
      </c>
      <c r="F19"/>
      <c r="G19" s="41" t="s">
        <v>73</v>
      </c>
      <c r="H19" s="41" t="s">
        <v>66</v>
      </c>
      <c r="I19" s="19">
        <v>150</v>
      </c>
      <c r="J19" s="16">
        <f t="shared" si="21"/>
        <v>7.5</v>
      </c>
      <c r="L19" s="74">
        <v>14</v>
      </c>
      <c r="M19" s="75">
        <v>277</v>
      </c>
      <c r="N19" s="75">
        <v>1.8</v>
      </c>
      <c r="O19" s="75">
        <v>0.2</v>
      </c>
      <c r="P19" s="75">
        <v>9</v>
      </c>
      <c r="Q19" s="75">
        <v>66</v>
      </c>
      <c r="R19" s="76">
        <v>7</v>
      </c>
      <c r="S19" s="68">
        <f t="shared" si="7"/>
        <v>0.105</v>
      </c>
      <c r="T19" s="15">
        <f t="shared" si="8"/>
        <v>20.774999999999999</v>
      </c>
      <c r="U19" s="15">
        <f t="shared" si="9"/>
        <v>0.13500000000000001</v>
      </c>
      <c r="V19" s="15">
        <f t="shared" si="10"/>
        <v>1.4999999999999999E-2</v>
      </c>
      <c r="W19" s="15">
        <f t="shared" si="11"/>
        <v>0.67500000000000004</v>
      </c>
      <c r="X19" s="15">
        <f t="shared" si="12"/>
        <v>4.95</v>
      </c>
      <c r="Y19" s="16">
        <f t="shared" si="13"/>
        <v>0.52500000000000002</v>
      </c>
      <c r="Z19" s="81">
        <f t="shared" si="14"/>
        <v>2.2905259483868141E-2</v>
      </c>
      <c r="AA19" s="82">
        <f t="shared" si="15"/>
        <v>1.5841496883056808E-2</v>
      </c>
      <c r="AB19" s="82">
        <f t="shared" si="16"/>
        <v>2.2920592879335814E-3</v>
      </c>
      <c r="AC19" s="82">
        <f t="shared" si="17"/>
        <v>1.5381617941119167E-4</v>
      </c>
      <c r="AD19" s="82">
        <f t="shared" si="18"/>
        <v>4.4970019986675547E-2</v>
      </c>
      <c r="AE19" s="82">
        <f t="shared" si="19"/>
        <v>0.22774327122153215</v>
      </c>
      <c r="AF19" s="82">
        <f t="shared" si="20"/>
        <v>1.8080068876452866E-2</v>
      </c>
      <c r="AG19" s="19" t="s">
        <v>34</v>
      </c>
      <c r="AH19" s="49" t="s">
        <v>38</v>
      </c>
    </row>
    <row r="20" spans="1:35" s="15" customFormat="1" x14ac:dyDescent="0.35">
      <c r="A20" s="24" t="s">
        <v>47</v>
      </c>
      <c r="B20" s="96" t="s">
        <v>104</v>
      </c>
      <c r="C20" s="92" t="s">
        <v>136</v>
      </c>
      <c r="D20" s="19">
        <v>3</v>
      </c>
      <c r="E20" s="16">
        <v>1</v>
      </c>
      <c r="G20" s="41" t="s">
        <v>72</v>
      </c>
      <c r="H20" s="41" t="s">
        <v>117</v>
      </c>
      <c r="I20" s="19">
        <v>16</v>
      </c>
      <c r="J20" s="16">
        <f t="shared" si="21"/>
        <v>0.8</v>
      </c>
      <c r="L20" s="74">
        <v>129</v>
      </c>
      <c r="M20" s="75">
        <v>0</v>
      </c>
      <c r="N20" s="75">
        <v>0</v>
      </c>
      <c r="O20" s="75">
        <v>0</v>
      </c>
      <c r="P20" s="75">
        <v>0</v>
      </c>
      <c r="Q20" s="75">
        <v>0</v>
      </c>
      <c r="R20" s="76">
        <v>0</v>
      </c>
      <c r="S20" s="68">
        <f t="shared" si="7"/>
        <v>0.1032</v>
      </c>
      <c r="T20" s="15">
        <f t="shared" si="8"/>
        <v>0</v>
      </c>
      <c r="U20" s="15">
        <f t="shared" si="9"/>
        <v>0</v>
      </c>
      <c r="V20" s="15">
        <f t="shared" si="10"/>
        <v>0</v>
      </c>
      <c r="W20" s="15">
        <f t="shared" si="11"/>
        <v>0</v>
      </c>
      <c r="X20" s="15">
        <f t="shared" si="12"/>
        <v>0</v>
      </c>
      <c r="Y20" s="16">
        <f t="shared" si="13"/>
        <v>0</v>
      </c>
      <c r="Z20" s="81">
        <f t="shared" si="14"/>
        <v>2.2512597892716119E-2</v>
      </c>
      <c r="AA20" s="82">
        <f t="shared" si="15"/>
        <v>0</v>
      </c>
      <c r="AB20" s="82">
        <f t="shared" si="16"/>
        <v>0</v>
      </c>
      <c r="AC20" s="82">
        <f t="shared" si="17"/>
        <v>0</v>
      </c>
      <c r="AD20" s="82">
        <f t="shared" si="18"/>
        <v>0</v>
      </c>
      <c r="AE20" s="82">
        <f t="shared" si="19"/>
        <v>0</v>
      </c>
      <c r="AF20" s="82">
        <f t="shared" si="20"/>
        <v>0</v>
      </c>
      <c r="AG20" s="19" t="s">
        <v>25</v>
      </c>
      <c r="AH20" s="27" t="s">
        <v>113</v>
      </c>
    </row>
    <row r="21" spans="1:35" x14ac:dyDescent="0.35">
      <c r="A21" s="24" t="s">
        <v>19</v>
      </c>
      <c r="B21" s="67" t="s">
        <v>103</v>
      </c>
      <c r="C21" s="66" t="s">
        <v>130</v>
      </c>
      <c r="D21" s="19">
        <v>2</v>
      </c>
      <c r="E21" s="16">
        <v>1</v>
      </c>
      <c r="F21" t="s">
        <v>124</v>
      </c>
      <c r="G21" s="41" t="s">
        <v>73</v>
      </c>
      <c r="H21" s="41" t="s">
        <v>66</v>
      </c>
      <c r="I21" s="19">
        <v>60</v>
      </c>
      <c r="J21" s="16">
        <f t="shared" si="21"/>
        <v>3</v>
      </c>
      <c r="K21" s="15"/>
      <c r="L21" s="74">
        <v>44.8</v>
      </c>
      <c r="M21" s="75">
        <v>480</v>
      </c>
      <c r="N21" s="75">
        <v>100</v>
      </c>
      <c r="O21" s="75">
        <v>0</v>
      </c>
      <c r="P21" s="75">
        <v>0</v>
      </c>
      <c r="Q21" s="75">
        <v>0</v>
      </c>
      <c r="R21" s="76">
        <v>0</v>
      </c>
      <c r="S21" s="68">
        <f t="shared" si="7"/>
        <v>0.13439999999999996</v>
      </c>
      <c r="T21" s="15">
        <f t="shared" si="8"/>
        <v>14.4</v>
      </c>
      <c r="U21" s="15">
        <f t="shared" si="9"/>
        <v>3</v>
      </c>
      <c r="V21" s="15">
        <f t="shared" si="10"/>
        <v>0</v>
      </c>
      <c r="W21" s="15">
        <f t="shared" si="11"/>
        <v>0</v>
      </c>
      <c r="X21" s="15">
        <f t="shared" si="12"/>
        <v>0</v>
      </c>
      <c r="Y21" s="16">
        <f t="shared" si="13"/>
        <v>0</v>
      </c>
      <c r="Z21" s="81">
        <f t="shared" si="14"/>
        <v>2.9318732139351215E-2</v>
      </c>
      <c r="AA21" s="82">
        <f t="shared" si="15"/>
        <v>1.0980387731216271E-2</v>
      </c>
      <c r="AB21" s="82">
        <f t="shared" si="16"/>
        <v>5.0934650842968471E-2</v>
      </c>
      <c r="AC21" s="82">
        <f t="shared" si="17"/>
        <v>0</v>
      </c>
      <c r="AD21" s="82">
        <f t="shared" si="18"/>
        <v>0</v>
      </c>
      <c r="AE21" s="82">
        <f t="shared" si="19"/>
        <v>0</v>
      </c>
      <c r="AF21" s="82">
        <f t="shared" si="20"/>
        <v>0</v>
      </c>
      <c r="AG21" s="19" t="s">
        <v>114</v>
      </c>
      <c r="AH21" s="27" t="s">
        <v>39</v>
      </c>
    </row>
    <row r="22" spans="1:35" x14ac:dyDescent="0.35">
      <c r="A22" s="24" t="s">
        <v>44</v>
      </c>
      <c r="B22" s="67" t="s">
        <v>103</v>
      </c>
      <c r="C22" s="94" t="s">
        <v>128</v>
      </c>
      <c r="D22" s="19">
        <v>1</v>
      </c>
      <c r="E22" s="16">
        <v>3</v>
      </c>
      <c r="F22" t="s">
        <v>147</v>
      </c>
      <c r="G22" s="41" t="s">
        <v>73</v>
      </c>
      <c r="H22" s="41" t="s">
        <v>109</v>
      </c>
      <c r="I22" s="19">
        <v>200</v>
      </c>
      <c r="J22" s="16">
        <f t="shared" si="21"/>
        <v>10</v>
      </c>
      <c r="K22" s="15"/>
      <c r="L22" s="74">
        <v>4.9000000000000004</v>
      </c>
      <c r="M22" s="75">
        <v>365</v>
      </c>
      <c r="N22" s="75">
        <v>14</v>
      </c>
      <c r="O22" s="75">
        <v>6.9</v>
      </c>
      <c r="P22" s="75">
        <v>54.7</v>
      </c>
      <c r="Q22" s="75">
        <v>1.3</v>
      </c>
      <c r="R22" s="76">
        <v>10</v>
      </c>
      <c r="S22" s="68">
        <f t="shared" si="7"/>
        <v>4.9000000000000002E-2</v>
      </c>
      <c r="T22" s="15">
        <f t="shared" si="8"/>
        <v>36.5</v>
      </c>
      <c r="U22" s="15">
        <f t="shared" si="9"/>
        <v>1.4</v>
      </c>
      <c r="V22" s="15">
        <f t="shared" si="10"/>
        <v>0.69</v>
      </c>
      <c r="W22" s="15">
        <f t="shared" si="11"/>
        <v>5.47</v>
      </c>
      <c r="X22" s="15">
        <f t="shared" si="12"/>
        <v>0.13</v>
      </c>
      <c r="Y22" s="16">
        <f t="shared" si="13"/>
        <v>1</v>
      </c>
      <c r="Z22" s="81">
        <f t="shared" si="14"/>
        <v>1.06891210924718E-2</v>
      </c>
      <c r="AA22" s="82">
        <f t="shared" si="15"/>
        <v>2.7832232790930132E-2</v>
      </c>
      <c r="AB22" s="82">
        <f t="shared" si="16"/>
        <v>2.3769503726718617E-2</v>
      </c>
      <c r="AC22" s="82">
        <f t="shared" si="17"/>
        <v>7.0755442529148163E-3</v>
      </c>
      <c r="AD22" s="82">
        <f t="shared" si="18"/>
        <v>0.3644237175216522</v>
      </c>
      <c r="AE22" s="82">
        <f t="shared" si="19"/>
        <v>5.9811364159190255E-3</v>
      </c>
      <c r="AF22" s="82">
        <f t="shared" si="20"/>
        <v>3.4438226431338786E-2</v>
      </c>
      <c r="AG22" s="19" t="s">
        <v>34</v>
      </c>
      <c r="AH22" s="27" t="s">
        <v>27</v>
      </c>
    </row>
    <row r="23" spans="1:35" x14ac:dyDescent="0.35">
      <c r="A23" s="24" t="s">
        <v>91</v>
      </c>
      <c r="B23" s="88" t="s">
        <v>115</v>
      </c>
      <c r="C23" s="66" t="s">
        <v>129</v>
      </c>
      <c r="D23" s="19">
        <v>3</v>
      </c>
      <c r="E23" s="16">
        <v>1</v>
      </c>
      <c r="F23" s="45" t="s">
        <v>132</v>
      </c>
      <c r="G23" s="41" t="s">
        <v>73</v>
      </c>
      <c r="H23" s="41" t="s">
        <v>92</v>
      </c>
      <c r="I23" s="19">
        <v>50</v>
      </c>
      <c r="J23" s="16">
        <f t="shared" si="21"/>
        <v>2.5</v>
      </c>
      <c r="K23" s="15" t="s">
        <v>180</v>
      </c>
      <c r="L23" s="74">
        <v>17</v>
      </c>
      <c r="M23" s="75">
        <v>692</v>
      </c>
      <c r="N23" s="75">
        <v>15</v>
      </c>
      <c r="O23" s="75">
        <v>67</v>
      </c>
      <c r="P23" s="75">
        <v>3</v>
      </c>
      <c r="Q23" s="75">
        <v>2</v>
      </c>
      <c r="R23" s="76">
        <v>4.3</v>
      </c>
      <c r="S23" s="68">
        <f t="shared" si="7"/>
        <v>4.2500000000000003E-2</v>
      </c>
      <c r="T23" s="15">
        <f t="shared" si="8"/>
        <v>17.3</v>
      </c>
      <c r="U23" s="15">
        <f t="shared" si="9"/>
        <v>0.375</v>
      </c>
      <c r="V23" s="15">
        <f t="shared" si="10"/>
        <v>1.675</v>
      </c>
      <c r="W23" s="15">
        <f t="shared" si="11"/>
        <v>7.4999999999999997E-2</v>
      </c>
      <c r="X23" s="15">
        <f t="shared" si="12"/>
        <v>0.05</v>
      </c>
      <c r="Y23" s="16">
        <f t="shared" si="13"/>
        <v>0.1075</v>
      </c>
      <c r="Z23" s="81">
        <f t="shared" si="14"/>
        <v>9.2711764577561532E-3</v>
      </c>
      <c r="AA23" s="82">
        <f t="shared" si="15"/>
        <v>1.3191715815975105E-2</v>
      </c>
      <c r="AB23" s="82">
        <f t="shared" si="16"/>
        <v>6.3668313553710588E-3</v>
      </c>
      <c r="AC23" s="82">
        <f t="shared" si="17"/>
        <v>1.7176140034249738E-2</v>
      </c>
      <c r="AD23" s="82">
        <f t="shared" si="18"/>
        <v>4.9966688874083934E-3</v>
      </c>
      <c r="AE23" s="82">
        <f t="shared" si="19"/>
        <v>2.3004370830457792E-3</v>
      </c>
      <c r="AF23" s="82">
        <f t="shared" si="20"/>
        <v>3.7021093413689195E-3</v>
      </c>
      <c r="AG23" s="19" t="s">
        <v>34</v>
      </c>
      <c r="AH23" s="27" t="s">
        <v>93</v>
      </c>
    </row>
    <row r="24" spans="1:35" x14ac:dyDescent="0.35">
      <c r="A24" s="24" t="s">
        <v>50</v>
      </c>
      <c r="B24" s="96" t="s">
        <v>104</v>
      </c>
      <c r="C24" s="92" t="s">
        <v>136</v>
      </c>
      <c r="D24" s="19">
        <v>2</v>
      </c>
      <c r="E24" s="16">
        <v>3</v>
      </c>
      <c r="G24" s="41" t="s">
        <v>72</v>
      </c>
      <c r="H24" s="41" t="s">
        <v>66</v>
      </c>
      <c r="I24" s="19">
        <v>50</v>
      </c>
      <c r="J24" s="16">
        <f t="shared" si="21"/>
        <v>2.5</v>
      </c>
      <c r="K24" s="15"/>
      <c r="L24" s="74">
        <v>23.2</v>
      </c>
      <c r="M24" s="75">
        <v>316</v>
      </c>
      <c r="N24" s="75">
        <v>4</v>
      </c>
      <c r="O24" s="75">
        <v>3</v>
      </c>
      <c r="P24" s="75">
        <v>53.8</v>
      </c>
      <c r="Q24" s="75">
        <v>2.2000000000000002</v>
      </c>
      <c r="R24" s="76">
        <v>24.4</v>
      </c>
      <c r="S24" s="68">
        <f t="shared" si="7"/>
        <v>5.8000000000000003E-2</v>
      </c>
      <c r="T24" s="15">
        <f t="shared" si="8"/>
        <v>7.9</v>
      </c>
      <c r="U24" s="15">
        <f t="shared" si="9"/>
        <v>0.1</v>
      </c>
      <c r="V24" s="15">
        <f t="shared" si="10"/>
        <v>7.4999999999999997E-2</v>
      </c>
      <c r="W24" s="15">
        <f t="shared" si="11"/>
        <v>1.345</v>
      </c>
      <c r="X24" s="15">
        <f t="shared" si="12"/>
        <v>5.5E-2</v>
      </c>
      <c r="Y24" s="16">
        <f t="shared" si="13"/>
        <v>0.61</v>
      </c>
      <c r="Z24" s="81">
        <f t="shared" si="14"/>
        <v>1.2652429048231927E-2</v>
      </c>
      <c r="AA24" s="82">
        <f t="shared" si="15"/>
        <v>6.0239627136533715E-3</v>
      </c>
      <c r="AB24" s="82">
        <f t="shared" si="16"/>
        <v>1.6978216947656159E-3</v>
      </c>
      <c r="AC24" s="82">
        <f t="shared" si="17"/>
        <v>7.6908089705595838E-4</v>
      </c>
      <c r="AD24" s="82">
        <f t="shared" si="18"/>
        <v>8.9606928714190529E-2</v>
      </c>
      <c r="AE24" s="82">
        <f t="shared" si="19"/>
        <v>2.5304807913503571E-3</v>
      </c>
      <c r="AF24" s="82">
        <f t="shared" si="20"/>
        <v>2.100731812311666E-2</v>
      </c>
      <c r="AG24" s="19" t="s">
        <v>34</v>
      </c>
      <c r="AH24" s="65" t="s">
        <v>37</v>
      </c>
      <c r="AI24" s="47"/>
    </row>
    <row r="25" spans="1:35" x14ac:dyDescent="0.35">
      <c r="A25" s="24" t="s">
        <v>18</v>
      </c>
      <c r="B25" s="67" t="s">
        <v>103</v>
      </c>
      <c r="C25" s="92" t="s">
        <v>136</v>
      </c>
      <c r="D25" s="19">
        <v>1</v>
      </c>
      <c r="E25" s="16">
        <v>1</v>
      </c>
      <c r="F25" s="15" t="s">
        <v>118</v>
      </c>
      <c r="G25" s="41" t="s">
        <v>73</v>
      </c>
      <c r="H25" s="132" t="s">
        <v>183</v>
      </c>
      <c r="I25" s="19">
        <v>50</v>
      </c>
      <c r="J25" s="16">
        <f t="shared" si="21"/>
        <v>2.5</v>
      </c>
      <c r="K25" s="15"/>
      <c r="L25" s="74">
        <v>20</v>
      </c>
      <c r="M25" s="75">
        <v>216</v>
      </c>
      <c r="N25" s="75">
        <v>0</v>
      </c>
      <c r="O25" s="75">
        <v>0</v>
      </c>
      <c r="P25" s="75">
        <v>0</v>
      </c>
      <c r="Q25" s="75">
        <v>11</v>
      </c>
      <c r="R25" s="76">
        <v>86</v>
      </c>
      <c r="S25" s="68">
        <f t="shared" si="7"/>
        <v>0.05</v>
      </c>
      <c r="T25" s="15">
        <f t="shared" si="8"/>
        <v>5.4</v>
      </c>
      <c r="U25" s="15">
        <f t="shared" si="9"/>
        <v>0</v>
      </c>
      <c r="V25" s="15">
        <f t="shared" si="10"/>
        <v>0</v>
      </c>
      <c r="W25" s="15">
        <f t="shared" si="11"/>
        <v>0</v>
      </c>
      <c r="X25" s="15">
        <f t="shared" si="12"/>
        <v>0.27500000000000002</v>
      </c>
      <c r="Y25" s="16">
        <f t="shared" si="13"/>
        <v>2.15</v>
      </c>
      <c r="Z25" s="81">
        <f t="shared" si="14"/>
        <v>1.0907266420889593E-2</v>
      </c>
      <c r="AA25" s="82">
        <f t="shared" si="15"/>
        <v>4.1176453992061018E-3</v>
      </c>
      <c r="AB25" s="82">
        <f t="shared" si="16"/>
        <v>0</v>
      </c>
      <c r="AC25" s="82">
        <f t="shared" si="17"/>
        <v>0</v>
      </c>
      <c r="AD25" s="82">
        <f t="shared" si="18"/>
        <v>0</v>
      </c>
      <c r="AE25" s="82">
        <f t="shared" si="19"/>
        <v>1.2652403956751787E-2</v>
      </c>
      <c r="AF25" s="82">
        <f t="shared" si="20"/>
        <v>7.4042186827378398E-2</v>
      </c>
      <c r="AG25" s="19" t="s">
        <v>31</v>
      </c>
      <c r="AH25" s="27" t="s">
        <v>32</v>
      </c>
    </row>
    <row r="26" spans="1:35" s="57" customFormat="1" ht="15" thickBot="1" x14ac:dyDescent="0.4">
      <c r="A26" s="54" t="s">
        <v>45</v>
      </c>
      <c r="B26" s="89" t="s">
        <v>103</v>
      </c>
      <c r="C26" s="93" t="s">
        <v>136</v>
      </c>
      <c r="D26" s="55">
        <v>2</v>
      </c>
      <c r="E26" s="56">
        <v>1</v>
      </c>
      <c r="G26" s="59" t="s">
        <v>112</v>
      </c>
      <c r="H26" s="133" t="s">
        <v>110</v>
      </c>
      <c r="I26" s="55">
        <v>200</v>
      </c>
      <c r="J26" s="56">
        <f t="shared" si="21"/>
        <v>10</v>
      </c>
      <c r="L26" s="78">
        <v>4</v>
      </c>
      <c r="M26" s="79">
        <v>534</v>
      </c>
      <c r="N26" s="79">
        <v>18.3</v>
      </c>
      <c r="O26" s="79">
        <v>42.2</v>
      </c>
      <c r="P26" s="79">
        <v>0.1</v>
      </c>
      <c r="Q26" s="79">
        <v>1.5</v>
      </c>
      <c r="R26" s="80">
        <v>27.3</v>
      </c>
      <c r="S26" s="69">
        <f>L26*J26/1000</f>
        <v>0.04</v>
      </c>
      <c r="T26" s="57">
        <f>J26*M26/100</f>
        <v>53.4</v>
      </c>
      <c r="U26" s="57">
        <f>J26*N26/100</f>
        <v>1.83</v>
      </c>
      <c r="V26" s="57">
        <f t="shared" ref="V10:V26" si="22">J26*O26/100</f>
        <v>4.22</v>
      </c>
      <c r="W26" s="57">
        <f t="shared" ref="W10:W26" si="23">J26*P26/100</f>
        <v>0.01</v>
      </c>
      <c r="X26" s="57">
        <f t="shared" ref="X10:X26" si="24">J26*Q26/100</f>
        <v>0.15</v>
      </c>
      <c r="Y26" s="56">
        <f t="shared" ref="Y10:Y26" si="25">J26*R26/100</f>
        <v>2.73</v>
      </c>
      <c r="Z26" s="84">
        <f>S26/SUM($S$3:$S$26)</f>
        <v>8.7258131367116739E-3</v>
      </c>
      <c r="AA26" s="85">
        <f t="shared" si="1"/>
        <v>4.0718937836593673E-2</v>
      </c>
      <c r="AB26" s="85">
        <f t="shared" si="2"/>
        <v>3.1070137014210769E-2</v>
      </c>
      <c r="AC26" s="85">
        <f t="shared" si="3"/>
        <v>4.3273618474348588E-2</v>
      </c>
      <c r="AD26" s="85">
        <f t="shared" si="4"/>
        <v>6.6622251832111916E-4</v>
      </c>
      <c r="AE26" s="85">
        <f t="shared" si="5"/>
        <v>6.9013112491373369E-3</v>
      </c>
      <c r="AF26" s="85">
        <f t="shared" si="6"/>
        <v>9.4016358157554894E-2</v>
      </c>
      <c r="AG26" s="55" t="s">
        <v>34</v>
      </c>
      <c r="AH26" s="58" t="s">
        <v>29</v>
      </c>
    </row>
    <row r="27" spans="1:35" s="15" customFormat="1" ht="15" thickTop="1" x14ac:dyDescent="0.35">
      <c r="A27" s="53"/>
      <c r="B27" s="53"/>
      <c r="C27" s="53"/>
      <c r="L27" s="48"/>
      <c r="S27" s="48"/>
      <c r="Z27" s="35"/>
      <c r="AA27" s="35"/>
      <c r="AB27" s="35"/>
      <c r="AC27" s="35"/>
      <c r="AD27" s="35"/>
      <c r="AE27" s="35"/>
      <c r="AF27" s="35"/>
      <c r="AG27" s="49"/>
      <c r="AH27" s="49"/>
    </row>
    <row r="28" spans="1:35" s="15" customFormat="1" x14ac:dyDescent="0.35">
      <c r="A28" s="53"/>
      <c r="B28" s="53"/>
      <c r="C28" s="53"/>
      <c r="J28" s="15" t="s">
        <v>145</v>
      </c>
      <c r="L28" s="48"/>
      <c r="S28" s="163" t="s">
        <v>7</v>
      </c>
      <c r="T28" s="164" t="s">
        <v>9</v>
      </c>
      <c r="U28" s="164" t="s">
        <v>55</v>
      </c>
      <c r="V28" s="164" t="s">
        <v>56</v>
      </c>
      <c r="W28" s="164" t="s">
        <v>57</v>
      </c>
      <c r="X28" s="164" t="s">
        <v>58</v>
      </c>
      <c r="Y28" s="164" t="s">
        <v>59</v>
      </c>
      <c r="Z28" s="35"/>
      <c r="AA28" s="35"/>
      <c r="AB28" s="35"/>
      <c r="AC28" s="35"/>
      <c r="AD28" s="35"/>
      <c r="AE28" s="35"/>
      <c r="AF28" s="35"/>
      <c r="AG28" s="49"/>
    </row>
    <row r="29" spans="1:35" s="9" customFormat="1" x14ac:dyDescent="0.35">
      <c r="A29" s="51"/>
      <c r="B29" s="51"/>
      <c r="C29" s="51"/>
      <c r="I29" s="51"/>
      <c r="J29" s="51">
        <f>SUBTOTAL(9, J3:J26)</f>
        <v>463.35</v>
      </c>
      <c r="K29" s="51"/>
      <c r="L29" s="51"/>
      <c r="R29" s="51"/>
      <c r="S29" s="165">
        <f t="shared" ref="S29:Y29" si="26">SUBTOTAL(9, S3:S26)</f>
        <v>4.5841000000000021</v>
      </c>
      <c r="T29" s="166">
        <f t="shared" si="26"/>
        <v>1306.8450000000003</v>
      </c>
      <c r="U29" s="166">
        <f t="shared" si="26"/>
        <v>58.899000000000001</v>
      </c>
      <c r="V29" s="166">
        <f t="shared" si="26"/>
        <v>97.518999999999991</v>
      </c>
      <c r="W29" s="166">
        <f t="shared" si="26"/>
        <v>15.010000000000002</v>
      </c>
      <c r="X29" s="166">
        <f t="shared" si="26"/>
        <v>21.734999999999996</v>
      </c>
      <c r="Y29" s="166">
        <f t="shared" si="26"/>
        <v>29.037499999999998</v>
      </c>
      <c r="Z29" s="52"/>
      <c r="AA29" s="11"/>
      <c r="AB29" s="11"/>
      <c r="AC29" s="11"/>
      <c r="AD29" s="11"/>
      <c r="AE29" s="11"/>
      <c r="AF29" s="11"/>
      <c r="AG29" s="51"/>
    </row>
    <row r="30" spans="1:35" s="97" customFormat="1" x14ac:dyDescent="0.35">
      <c r="S30" s="98"/>
      <c r="T30" s="99"/>
      <c r="U30" s="99"/>
      <c r="V30" s="99"/>
      <c r="W30" s="99"/>
      <c r="X30" s="99"/>
      <c r="Y30" s="99"/>
      <c r="Z30" s="99"/>
      <c r="AA30" s="99"/>
      <c r="AB30" s="99"/>
      <c r="AC30" s="99"/>
      <c r="AD30" s="99"/>
      <c r="AE30" s="99"/>
      <c r="AF30" s="99"/>
    </row>
    <row r="31" spans="1:35" s="100" customFormat="1" ht="15" thickBot="1" x14ac:dyDescent="0.4">
      <c r="A31" s="161" t="s">
        <v>191</v>
      </c>
    </row>
    <row r="32" spans="1:35" s="100" customFormat="1" ht="15" thickBot="1" x14ac:dyDescent="0.4">
      <c r="A32" s="150" t="s">
        <v>149</v>
      </c>
      <c r="B32" s="3"/>
      <c r="C32" s="3"/>
      <c r="D32" s="3"/>
      <c r="E32" s="3"/>
      <c r="F32" s="3"/>
      <c r="G32" s="3"/>
      <c r="H32" s="3"/>
      <c r="I32" s="100" t="s">
        <v>163</v>
      </c>
      <c r="J32" s="100" t="s">
        <v>54</v>
      </c>
      <c r="K32" s="3"/>
      <c r="L32" s="171" t="s">
        <v>143</v>
      </c>
      <c r="M32" s="172"/>
      <c r="N32" s="172"/>
      <c r="O32" s="172"/>
      <c r="P32" s="172"/>
      <c r="Q32" s="172"/>
      <c r="R32" s="173"/>
      <c r="S32" s="174" t="s">
        <v>142</v>
      </c>
      <c r="T32" s="175"/>
      <c r="U32" s="175"/>
      <c r="V32" s="175"/>
      <c r="W32" s="175"/>
      <c r="X32" s="175"/>
      <c r="Y32" s="176"/>
      <c r="Z32" s="177" t="s">
        <v>134</v>
      </c>
      <c r="AA32" s="178"/>
      <c r="AB32" s="178"/>
      <c r="AC32" s="178"/>
      <c r="AD32" s="178"/>
      <c r="AE32" s="178"/>
      <c r="AF32" s="179"/>
      <c r="AG32" s="21"/>
      <c r="AH32" s="22"/>
    </row>
    <row r="33" spans="1:34" s="105" customFormat="1" ht="15" thickBot="1" x14ac:dyDescent="0.4">
      <c r="A33" s="149" t="s">
        <v>53</v>
      </c>
      <c r="B33" s="136" t="s">
        <v>102</v>
      </c>
      <c r="C33" s="136" t="s">
        <v>126</v>
      </c>
      <c r="D33" s="137" t="s">
        <v>69</v>
      </c>
      <c r="E33" s="138" t="s">
        <v>71</v>
      </c>
      <c r="F33" s="136" t="s">
        <v>129</v>
      </c>
      <c r="G33" s="139" t="s">
        <v>174</v>
      </c>
      <c r="H33" s="137" t="s">
        <v>65</v>
      </c>
      <c r="I33" s="137" t="s">
        <v>144</v>
      </c>
      <c r="J33" s="140" t="s">
        <v>144</v>
      </c>
      <c r="K33" s="136" t="s">
        <v>150</v>
      </c>
      <c r="L33" s="72" t="s">
        <v>7</v>
      </c>
      <c r="M33" s="72" t="s">
        <v>9</v>
      </c>
      <c r="N33" s="72" t="s">
        <v>55</v>
      </c>
      <c r="O33" s="72" t="s">
        <v>56</v>
      </c>
      <c r="P33" s="72" t="s">
        <v>57</v>
      </c>
      <c r="Q33" s="72" t="s">
        <v>58</v>
      </c>
      <c r="R33" s="73" t="s">
        <v>59</v>
      </c>
      <c r="S33" s="33" t="s">
        <v>7</v>
      </c>
      <c r="T33" s="34" t="s">
        <v>9</v>
      </c>
      <c r="U33" s="34" t="s">
        <v>55</v>
      </c>
      <c r="V33" s="34" t="s">
        <v>56</v>
      </c>
      <c r="W33" s="34" t="s">
        <v>57</v>
      </c>
      <c r="X33" s="34" t="s">
        <v>58</v>
      </c>
      <c r="Y33" s="32" t="s">
        <v>59</v>
      </c>
      <c r="Z33" s="72" t="s">
        <v>7</v>
      </c>
      <c r="AA33" s="72" t="s">
        <v>9</v>
      </c>
      <c r="AB33" s="72" t="s">
        <v>55</v>
      </c>
      <c r="AC33" s="72" t="s">
        <v>56</v>
      </c>
      <c r="AD33" s="72" t="s">
        <v>57</v>
      </c>
      <c r="AE33" s="72" t="s">
        <v>58</v>
      </c>
      <c r="AF33" s="72" t="s">
        <v>59</v>
      </c>
      <c r="AG33" s="33" t="s">
        <v>60</v>
      </c>
      <c r="AH33" s="32" t="s">
        <v>61</v>
      </c>
    </row>
    <row r="34" spans="1:34" s="100" customFormat="1" x14ac:dyDescent="0.35">
      <c r="A34" s="147" t="s">
        <v>156</v>
      </c>
      <c r="B34" s="124" t="s">
        <v>105</v>
      </c>
      <c r="C34" s="129" t="s">
        <v>160</v>
      </c>
      <c r="D34" s="100">
        <v>2</v>
      </c>
      <c r="E34" s="100">
        <v>2</v>
      </c>
      <c r="F34" s="121"/>
      <c r="G34" s="100" t="s">
        <v>73</v>
      </c>
      <c r="H34" s="121" t="s">
        <v>162</v>
      </c>
      <c r="I34" s="100">
        <v>150</v>
      </c>
      <c r="J34" s="102">
        <f>I34/3</f>
        <v>50</v>
      </c>
      <c r="K34" s="121" t="s">
        <v>165</v>
      </c>
      <c r="L34" s="154"/>
      <c r="M34" s="155">
        <v>15</v>
      </c>
      <c r="N34" s="155">
        <v>0.7</v>
      </c>
      <c r="O34" s="155">
        <v>0.1</v>
      </c>
      <c r="P34" s="155">
        <v>3.6</v>
      </c>
      <c r="Q34" s="155">
        <v>1.7</v>
      </c>
      <c r="R34" s="155">
        <v>0.5</v>
      </c>
      <c r="S34" s="115">
        <f t="shared" ref="S34:S39" si="27">$J34*L34/1000</f>
        <v>0</v>
      </c>
      <c r="T34" s="116">
        <f>$J34*M34/100</f>
        <v>7.5</v>
      </c>
      <c r="U34" s="116">
        <f>$J34*N34/100</f>
        <v>0.35</v>
      </c>
      <c r="V34" s="116">
        <f t="shared" ref="T34:Y39" si="28">$J34*O34/100</f>
        <v>0.05</v>
      </c>
      <c r="W34" s="116">
        <f t="shared" si="28"/>
        <v>1.8</v>
      </c>
      <c r="X34" s="116">
        <f t="shared" si="28"/>
        <v>0.85</v>
      </c>
      <c r="Y34" s="117">
        <f t="shared" si="28"/>
        <v>0.25</v>
      </c>
      <c r="Z34" s="103">
        <f t="shared" ref="Z34:AF35" si="29">S34/SUM(S$34:S$39)</f>
        <v>0</v>
      </c>
      <c r="AA34" s="103">
        <f t="shared" si="29"/>
        <v>5.9745087626128512E-2</v>
      </c>
      <c r="AB34" s="103">
        <f t="shared" si="29"/>
        <v>2.7559055118110236E-2</v>
      </c>
      <c r="AC34" s="103">
        <f t="shared" si="29"/>
        <v>1.7301038062283738E-2</v>
      </c>
      <c r="AD34" s="103">
        <f t="shared" si="29"/>
        <v>0.11297071129707112</v>
      </c>
      <c r="AE34" s="103">
        <f t="shared" si="29"/>
        <v>0.14174541411895497</v>
      </c>
      <c r="AF34" s="110">
        <f t="shared" si="29"/>
        <v>3.91644908616188E-2</v>
      </c>
    </row>
    <row r="35" spans="1:34" s="100" customFormat="1" x14ac:dyDescent="0.35">
      <c r="A35" s="147" t="s">
        <v>157</v>
      </c>
      <c r="B35" s="124" t="s">
        <v>105</v>
      </c>
      <c r="C35" s="128" t="s">
        <v>136</v>
      </c>
      <c r="D35" s="100">
        <v>3</v>
      </c>
      <c r="E35" s="100">
        <v>1</v>
      </c>
      <c r="F35" s="121"/>
      <c r="G35" s="100" t="s">
        <v>73</v>
      </c>
      <c r="H35" s="121" t="s">
        <v>162</v>
      </c>
      <c r="I35" s="100">
        <v>50</v>
      </c>
      <c r="J35" s="102">
        <f>I35/3</f>
        <v>16.666666666666668</v>
      </c>
      <c r="K35" s="121"/>
      <c r="L35" s="154"/>
      <c r="M35" s="155">
        <v>23</v>
      </c>
      <c r="N35" s="155">
        <v>2.9</v>
      </c>
      <c r="O35" s="155">
        <v>0.4</v>
      </c>
      <c r="P35" s="155">
        <v>3.6</v>
      </c>
      <c r="Q35" s="155">
        <v>0.4</v>
      </c>
      <c r="R35" s="155">
        <v>2.2000000000000002</v>
      </c>
      <c r="S35" s="115">
        <f t="shared" si="27"/>
        <v>0</v>
      </c>
      <c r="T35" s="116">
        <f t="shared" si="28"/>
        <v>3.8333333333333339</v>
      </c>
      <c r="U35" s="116">
        <f t="shared" si="28"/>
        <v>0.48333333333333334</v>
      </c>
      <c r="V35" s="116">
        <f t="shared" si="28"/>
        <v>6.666666666666668E-2</v>
      </c>
      <c r="W35" s="116">
        <f t="shared" si="28"/>
        <v>0.60000000000000009</v>
      </c>
      <c r="X35" s="116">
        <f t="shared" si="28"/>
        <v>6.666666666666668E-2</v>
      </c>
      <c r="Y35" s="117">
        <f t="shared" si="28"/>
        <v>0.3666666666666667</v>
      </c>
      <c r="Z35" s="103">
        <f t="shared" si="29"/>
        <v>0</v>
      </c>
      <c r="AA35" s="103">
        <f t="shared" si="29"/>
        <v>3.0536378120021246E-2</v>
      </c>
      <c r="AB35" s="103">
        <f t="shared" si="29"/>
        <v>3.805774278215223E-2</v>
      </c>
      <c r="AC35" s="103">
        <f t="shared" si="29"/>
        <v>2.3068050749711654E-2</v>
      </c>
      <c r="AD35" s="103">
        <f t="shared" si="29"/>
        <v>3.7656903765690378E-2</v>
      </c>
      <c r="AE35" s="103">
        <f t="shared" si="29"/>
        <v>1.1117287381878825E-2</v>
      </c>
      <c r="AF35" s="110">
        <f t="shared" si="29"/>
        <v>5.7441253263707581E-2</v>
      </c>
    </row>
    <row r="36" spans="1:34" s="100" customFormat="1" x14ac:dyDescent="0.35">
      <c r="A36" s="147" t="s">
        <v>197</v>
      </c>
      <c r="B36" s="124"/>
      <c r="C36" s="129" t="s">
        <v>171</v>
      </c>
      <c r="D36" s="100">
        <v>1</v>
      </c>
      <c r="E36" s="100">
        <v>3</v>
      </c>
      <c r="F36" s="121"/>
      <c r="H36" s="121"/>
      <c r="J36" s="102"/>
      <c r="K36" s="121"/>
      <c r="L36" s="154"/>
      <c r="M36" s="155"/>
      <c r="N36" s="155"/>
      <c r="O36" s="155"/>
      <c r="P36" s="155"/>
      <c r="Q36" s="155"/>
      <c r="R36" s="155"/>
      <c r="S36" s="115"/>
      <c r="T36" s="116"/>
      <c r="U36" s="116"/>
      <c r="V36" s="116"/>
      <c r="W36" s="116"/>
      <c r="X36" s="116"/>
      <c r="Y36" s="117"/>
      <c r="Z36" s="103"/>
      <c r="AA36" s="103"/>
      <c r="AB36" s="103"/>
      <c r="AC36" s="103"/>
      <c r="AD36" s="103"/>
      <c r="AE36" s="103"/>
      <c r="AF36" s="110"/>
    </row>
    <row r="37" spans="1:34" s="100" customFormat="1" x14ac:dyDescent="0.35">
      <c r="A37" s="147" t="s">
        <v>158</v>
      </c>
      <c r="B37" s="124" t="s">
        <v>105</v>
      </c>
      <c r="C37" s="129" t="s">
        <v>160</v>
      </c>
      <c r="D37" s="100">
        <v>2</v>
      </c>
      <c r="E37" s="100">
        <v>2</v>
      </c>
      <c r="F37" s="121"/>
      <c r="G37" s="100" t="s">
        <v>73</v>
      </c>
      <c r="H37" s="121" t="s">
        <v>162</v>
      </c>
      <c r="I37" s="100">
        <v>100</v>
      </c>
      <c r="J37" s="102">
        <f>I37/3</f>
        <v>33.333333333333336</v>
      </c>
      <c r="K37" s="121"/>
      <c r="L37" s="154">
        <v>1.5</v>
      </c>
      <c r="M37" s="155">
        <v>43</v>
      </c>
      <c r="N37" s="155">
        <v>4.5</v>
      </c>
      <c r="O37" s="155">
        <v>2.5</v>
      </c>
      <c r="P37" s="155">
        <v>0.4</v>
      </c>
      <c r="Q37" s="155">
        <v>0.4</v>
      </c>
      <c r="R37" s="155">
        <v>0.3</v>
      </c>
      <c r="S37" s="115">
        <f>$J37*L37/1000</f>
        <v>0.05</v>
      </c>
      <c r="T37" s="116">
        <f t="shared" si="28"/>
        <v>14.333333333333336</v>
      </c>
      <c r="U37" s="116">
        <f t="shared" si="28"/>
        <v>1.5</v>
      </c>
      <c r="V37" s="116">
        <f t="shared" si="28"/>
        <v>0.83333333333333348</v>
      </c>
      <c r="W37" s="116">
        <f t="shared" si="28"/>
        <v>0.13333333333333336</v>
      </c>
      <c r="X37" s="116">
        <f t="shared" si="28"/>
        <v>0.13333333333333336</v>
      </c>
      <c r="Y37" s="117">
        <f t="shared" si="28"/>
        <v>0.1</v>
      </c>
      <c r="Z37" s="103">
        <f t="shared" ref="Z37:AF39" si="30">S37/SUM(S$34:S$39)</f>
        <v>1</v>
      </c>
      <c r="AA37" s="103">
        <f t="shared" si="30"/>
        <v>0.11417950079660118</v>
      </c>
      <c r="AB37" s="103">
        <f t="shared" si="30"/>
        <v>0.11811023622047245</v>
      </c>
      <c r="AC37" s="103">
        <f t="shared" si="30"/>
        <v>0.28835063437139563</v>
      </c>
      <c r="AD37" s="103">
        <f t="shared" si="30"/>
        <v>8.3682008368200847E-3</v>
      </c>
      <c r="AE37" s="103">
        <f t="shared" si="30"/>
        <v>2.2234574763757651E-2</v>
      </c>
      <c r="AF37" s="110">
        <f t="shared" si="30"/>
        <v>1.5665796344647522E-2</v>
      </c>
    </row>
    <row r="38" spans="1:34" s="100" customFormat="1" x14ac:dyDescent="0.35">
      <c r="A38" s="147" t="s">
        <v>46</v>
      </c>
      <c r="B38" s="125" t="s">
        <v>103</v>
      </c>
      <c r="C38" s="129" t="s">
        <v>160</v>
      </c>
      <c r="D38" s="100">
        <v>1</v>
      </c>
      <c r="E38" s="100">
        <v>2</v>
      </c>
      <c r="F38" s="121"/>
      <c r="G38" s="100" t="s">
        <v>72</v>
      </c>
      <c r="H38" s="121" t="s">
        <v>162</v>
      </c>
      <c r="I38" s="100">
        <v>60</v>
      </c>
      <c r="J38" s="102">
        <f>I38/3</f>
        <v>20</v>
      </c>
      <c r="K38" s="24" t="s">
        <v>151</v>
      </c>
      <c r="L38" s="154"/>
      <c r="M38" s="155">
        <v>351</v>
      </c>
      <c r="N38" s="155">
        <v>50</v>
      </c>
      <c r="O38" s="155">
        <v>9.1999999999999993</v>
      </c>
      <c r="P38" s="155">
        <v>29</v>
      </c>
      <c r="Q38" s="155">
        <v>4.4000000000000004</v>
      </c>
      <c r="R38" s="77">
        <v>24</v>
      </c>
      <c r="S38" s="115">
        <f t="shared" si="27"/>
        <v>0</v>
      </c>
      <c r="T38" s="116">
        <f t="shared" si="28"/>
        <v>70.2</v>
      </c>
      <c r="U38" s="116">
        <f t="shared" si="28"/>
        <v>10</v>
      </c>
      <c r="V38" s="116">
        <f t="shared" si="28"/>
        <v>1.84</v>
      </c>
      <c r="W38" s="116">
        <f t="shared" si="28"/>
        <v>5.8</v>
      </c>
      <c r="X38" s="116">
        <f t="shared" si="28"/>
        <v>0.88</v>
      </c>
      <c r="Y38" s="117">
        <f t="shared" si="28"/>
        <v>4.8</v>
      </c>
      <c r="Z38" s="103">
        <f t="shared" si="30"/>
        <v>0</v>
      </c>
      <c r="AA38" s="103">
        <f t="shared" si="30"/>
        <v>0.55921402018056288</v>
      </c>
      <c r="AB38" s="103">
        <f t="shared" si="30"/>
        <v>0.78740157480314965</v>
      </c>
      <c r="AC38" s="103">
        <f t="shared" si="30"/>
        <v>0.63667820069204151</v>
      </c>
      <c r="AD38" s="103">
        <f t="shared" si="30"/>
        <v>0.36401673640167359</v>
      </c>
      <c r="AE38" s="103">
        <f t="shared" si="30"/>
        <v>0.14674819344080045</v>
      </c>
      <c r="AF38" s="110">
        <f t="shared" si="30"/>
        <v>0.75195822454308092</v>
      </c>
    </row>
    <row r="39" spans="1:34" s="106" customFormat="1" ht="15" thickBot="1" x14ac:dyDescent="0.4">
      <c r="A39" s="148" t="s">
        <v>159</v>
      </c>
      <c r="B39" s="126" t="s">
        <v>105</v>
      </c>
      <c r="C39" s="130" t="s">
        <v>171</v>
      </c>
      <c r="D39" s="106">
        <v>1</v>
      </c>
      <c r="E39" s="106">
        <v>2</v>
      </c>
      <c r="F39" s="122"/>
      <c r="G39" s="106" t="s">
        <v>73</v>
      </c>
      <c r="H39" s="122" t="s">
        <v>162</v>
      </c>
      <c r="I39" s="106">
        <v>100</v>
      </c>
      <c r="J39" s="107">
        <f>I39/3</f>
        <v>33.333333333333336</v>
      </c>
      <c r="K39" s="122" t="s">
        <v>164</v>
      </c>
      <c r="L39" s="156"/>
      <c r="M39" s="79">
        <v>89</v>
      </c>
      <c r="N39" s="79">
        <v>1.1000000000000001</v>
      </c>
      <c r="O39" s="79">
        <v>0.3</v>
      </c>
      <c r="P39" s="79">
        <v>22.8</v>
      </c>
      <c r="Q39" s="79">
        <v>12.2</v>
      </c>
      <c r="R39" s="79">
        <v>2.6</v>
      </c>
      <c r="S39" s="118">
        <f t="shared" si="27"/>
        <v>0</v>
      </c>
      <c r="T39" s="107">
        <f t="shared" si="28"/>
        <v>29.666666666666671</v>
      </c>
      <c r="U39" s="107">
        <f t="shared" si="28"/>
        <v>0.3666666666666667</v>
      </c>
      <c r="V39" s="107">
        <f t="shared" si="28"/>
        <v>0.1</v>
      </c>
      <c r="W39" s="107">
        <f t="shared" si="28"/>
        <v>7.6000000000000014</v>
      </c>
      <c r="X39" s="107">
        <f t="shared" si="28"/>
        <v>4.0666666666666664</v>
      </c>
      <c r="Y39" s="119">
        <f t="shared" si="28"/>
        <v>0.8666666666666667</v>
      </c>
      <c r="Z39" s="108">
        <f t="shared" si="30"/>
        <v>0</v>
      </c>
      <c r="AA39" s="108">
        <f t="shared" si="30"/>
        <v>0.23632501327668615</v>
      </c>
      <c r="AB39" s="108">
        <f t="shared" si="30"/>
        <v>2.8871391076115489E-2</v>
      </c>
      <c r="AC39" s="108">
        <f t="shared" si="30"/>
        <v>3.4602076124567477E-2</v>
      </c>
      <c r="AD39" s="108">
        <f t="shared" si="30"/>
        <v>0.47698744769874479</v>
      </c>
      <c r="AE39" s="108">
        <f t="shared" si="30"/>
        <v>0.67815453029460815</v>
      </c>
      <c r="AF39" s="111">
        <f t="shared" si="30"/>
        <v>0.13577023498694518</v>
      </c>
    </row>
    <row r="40" spans="1:34" s="100" customFormat="1" ht="15" thickTop="1" x14ac:dyDescent="0.35"/>
    <row r="41" spans="1:34" s="100" customFormat="1" x14ac:dyDescent="0.35">
      <c r="S41" s="163" t="s">
        <v>7</v>
      </c>
      <c r="T41" s="164" t="s">
        <v>9</v>
      </c>
      <c r="U41" s="164" t="s">
        <v>55</v>
      </c>
      <c r="V41" s="164" t="s">
        <v>56</v>
      </c>
      <c r="W41" s="164" t="s">
        <v>57</v>
      </c>
      <c r="X41" s="164" t="s">
        <v>58</v>
      </c>
      <c r="Y41" s="164" t="s">
        <v>59</v>
      </c>
    </row>
    <row r="42" spans="1:34" s="100" customFormat="1" x14ac:dyDescent="0.35">
      <c r="A42" s="3"/>
      <c r="S42" s="165">
        <f t="shared" ref="S42:Y42" si="31">SUBTOTAL(9, S34:S39)</f>
        <v>0.05</v>
      </c>
      <c r="T42" s="166">
        <f t="shared" si="31"/>
        <v>125.53333333333335</v>
      </c>
      <c r="U42" s="166">
        <f t="shared" si="31"/>
        <v>12.7</v>
      </c>
      <c r="V42" s="166">
        <f t="shared" si="31"/>
        <v>2.89</v>
      </c>
      <c r="W42" s="166">
        <f t="shared" si="31"/>
        <v>15.933333333333335</v>
      </c>
      <c r="X42" s="166">
        <f t="shared" si="31"/>
        <v>5.9966666666666661</v>
      </c>
      <c r="Y42" s="166">
        <f t="shared" si="31"/>
        <v>6.3833333333333329</v>
      </c>
    </row>
    <row r="43" spans="1:34" s="100" customFormat="1" x14ac:dyDescent="0.35"/>
    <row r="44" spans="1:34" s="100" customFormat="1" ht="15" thickBot="1" x14ac:dyDescent="0.4"/>
    <row r="45" spans="1:34" s="100" customFormat="1" x14ac:dyDescent="0.35">
      <c r="A45" s="135" t="s">
        <v>168</v>
      </c>
      <c r="B45" s="3"/>
      <c r="C45" s="3"/>
      <c r="D45" s="3"/>
      <c r="E45" s="3"/>
      <c r="F45" s="3"/>
      <c r="G45" s="3"/>
      <c r="H45" s="3"/>
      <c r="J45" s="100" t="s">
        <v>190</v>
      </c>
      <c r="K45" s="3"/>
      <c r="L45" s="171" t="s">
        <v>143</v>
      </c>
      <c r="M45" s="172"/>
      <c r="N45" s="172"/>
      <c r="O45" s="172"/>
      <c r="P45" s="172"/>
      <c r="Q45" s="172"/>
      <c r="R45" s="173"/>
      <c r="S45" s="174" t="s">
        <v>142</v>
      </c>
      <c r="T45" s="175"/>
      <c r="U45" s="175"/>
      <c r="V45" s="175"/>
      <c r="W45" s="175"/>
      <c r="X45" s="175"/>
      <c r="Y45" s="176"/>
      <c r="Z45" s="177" t="s">
        <v>134</v>
      </c>
      <c r="AA45" s="178"/>
      <c r="AB45" s="178"/>
      <c r="AC45" s="178"/>
      <c r="AD45" s="178"/>
      <c r="AE45" s="178"/>
      <c r="AF45" s="179"/>
      <c r="AG45" s="21"/>
      <c r="AH45" s="22"/>
    </row>
    <row r="46" spans="1:34" s="105" customFormat="1" ht="15" thickBot="1" x14ac:dyDescent="0.4">
      <c r="A46" s="104" t="s">
        <v>53</v>
      </c>
      <c r="B46" s="104" t="s">
        <v>102</v>
      </c>
      <c r="C46" s="104" t="s">
        <v>126</v>
      </c>
      <c r="D46" s="104" t="s">
        <v>69</v>
      </c>
      <c r="E46" s="131" t="s">
        <v>71</v>
      </c>
      <c r="F46" s="104" t="s">
        <v>129</v>
      </c>
      <c r="G46" s="131" t="s">
        <v>174</v>
      </c>
      <c r="H46" s="104" t="s">
        <v>65</v>
      </c>
      <c r="I46" s="104"/>
      <c r="J46" s="104" t="s">
        <v>144</v>
      </c>
      <c r="K46" s="104" t="s">
        <v>150</v>
      </c>
      <c r="L46" s="71" t="s">
        <v>7</v>
      </c>
      <c r="M46" s="72" t="s">
        <v>9</v>
      </c>
      <c r="N46" s="72" t="s">
        <v>55</v>
      </c>
      <c r="O46" s="72" t="s">
        <v>56</v>
      </c>
      <c r="P46" s="72" t="s">
        <v>57</v>
      </c>
      <c r="Q46" s="72" t="s">
        <v>58</v>
      </c>
      <c r="R46" s="73" t="s">
        <v>59</v>
      </c>
      <c r="S46" s="33" t="s">
        <v>7</v>
      </c>
      <c r="T46" s="34" t="s">
        <v>9</v>
      </c>
      <c r="U46" s="34" t="s">
        <v>55</v>
      </c>
      <c r="V46" s="34" t="s">
        <v>56</v>
      </c>
      <c r="W46" s="34" t="s">
        <v>57</v>
      </c>
      <c r="X46" s="34" t="s">
        <v>58</v>
      </c>
      <c r="Y46" s="32" t="s">
        <v>59</v>
      </c>
      <c r="Z46" s="72" t="s">
        <v>7</v>
      </c>
      <c r="AA46" s="72" t="s">
        <v>9</v>
      </c>
      <c r="AB46" s="72" t="s">
        <v>55</v>
      </c>
      <c r="AC46" s="72" t="s">
        <v>56</v>
      </c>
      <c r="AD46" s="72" t="s">
        <v>57</v>
      </c>
      <c r="AE46" s="72" t="s">
        <v>58</v>
      </c>
      <c r="AF46" s="72" t="s">
        <v>59</v>
      </c>
      <c r="AG46" s="33" t="s">
        <v>60</v>
      </c>
      <c r="AH46" s="32" t="s">
        <v>61</v>
      </c>
    </row>
    <row r="47" spans="1:34" s="100" customFormat="1" x14ac:dyDescent="0.35">
      <c r="A47" s="100" t="s">
        <v>185</v>
      </c>
      <c r="B47" s="123" t="s">
        <v>105</v>
      </c>
      <c r="C47" s="127" t="s">
        <v>136</v>
      </c>
      <c r="D47" s="100">
        <v>3</v>
      </c>
      <c r="E47" s="100">
        <v>3</v>
      </c>
      <c r="F47" s="120"/>
      <c r="G47" s="100" t="s">
        <v>72</v>
      </c>
      <c r="H47" s="120" t="s">
        <v>162</v>
      </c>
      <c r="J47" s="102">
        <v>65</v>
      </c>
      <c r="K47" s="120"/>
      <c r="L47" s="157">
        <v>13.4</v>
      </c>
      <c r="M47" s="155">
        <v>884</v>
      </c>
      <c r="N47" s="155">
        <v>0</v>
      </c>
      <c r="O47" s="155">
        <v>100</v>
      </c>
      <c r="P47" s="155">
        <v>0</v>
      </c>
      <c r="Q47" s="155">
        <v>0</v>
      </c>
      <c r="R47" s="155">
        <v>0</v>
      </c>
      <c r="S47" s="112">
        <f>$J47*L47/1000</f>
        <v>0.871</v>
      </c>
      <c r="T47" s="113">
        <f t="shared" ref="T47" si="32">$J47*M47/100</f>
        <v>574.6</v>
      </c>
      <c r="U47" s="113">
        <f t="shared" ref="U47" si="33">$J47*N47/100</f>
        <v>0</v>
      </c>
      <c r="V47" s="113">
        <f t="shared" ref="V47:V48" si="34">$J47*O47/100</f>
        <v>65</v>
      </c>
      <c r="W47" s="113">
        <f t="shared" ref="W47:W50" si="35">$J47*P47/100</f>
        <v>0</v>
      </c>
      <c r="X47" s="113">
        <f t="shared" ref="X47:X50" si="36">$J47*Q47/100</f>
        <v>0</v>
      </c>
      <c r="Y47" s="114">
        <f t="shared" ref="Y47:Y50" si="37">$J47*R47/100</f>
        <v>0</v>
      </c>
      <c r="Z47" s="143">
        <f t="shared" ref="Z47:AF47" si="38">S47/SUM(S$47:S$50)</f>
        <v>0.69565356292829417</v>
      </c>
      <c r="AA47" s="144">
        <f t="shared" si="38"/>
        <v>0.78561662564943935</v>
      </c>
      <c r="AB47" s="144">
        <f t="shared" si="38"/>
        <v>0</v>
      </c>
      <c r="AC47" s="144">
        <f t="shared" si="38"/>
        <v>0.82005475442514153</v>
      </c>
      <c r="AD47" s="144">
        <f t="shared" si="38"/>
        <v>0</v>
      </c>
      <c r="AE47" s="144">
        <f t="shared" si="38"/>
        <v>0</v>
      </c>
      <c r="AF47" s="109">
        <f t="shared" si="38"/>
        <v>0</v>
      </c>
      <c r="AG47" s="100" t="s">
        <v>207</v>
      </c>
    </row>
    <row r="48" spans="1:34" s="100" customFormat="1" x14ac:dyDescent="0.35">
      <c r="A48" s="100" t="s">
        <v>186</v>
      </c>
      <c r="B48" s="124" t="s">
        <v>105</v>
      </c>
      <c r="C48" s="129" t="s">
        <v>171</v>
      </c>
      <c r="D48" s="100">
        <v>2</v>
      </c>
      <c r="E48" s="100">
        <v>2</v>
      </c>
      <c r="F48" s="121"/>
      <c r="G48" s="100" t="s">
        <v>73</v>
      </c>
      <c r="H48" s="121" t="s">
        <v>161</v>
      </c>
      <c r="J48" s="102">
        <v>23</v>
      </c>
      <c r="K48" s="121"/>
      <c r="L48" s="157">
        <v>12.72</v>
      </c>
      <c r="M48" s="155">
        <v>670</v>
      </c>
      <c r="N48" s="155">
        <v>25</v>
      </c>
      <c r="O48" s="155">
        <v>62</v>
      </c>
      <c r="P48" s="155">
        <v>1.5</v>
      </c>
      <c r="Q48" s="155">
        <v>1.6</v>
      </c>
      <c r="R48" s="155">
        <v>9</v>
      </c>
      <c r="S48" s="115">
        <f t="shared" ref="S48:S49" si="39">$J48*L48/1000</f>
        <v>0.29255999999999999</v>
      </c>
      <c r="T48" s="116">
        <f>$J48*M48/100</f>
        <v>154.1</v>
      </c>
      <c r="U48" s="116">
        <f>$J48*N48/100</f>
        <v>5.75</v>
      </c>
      <c r="V48" s="116">
        <f t="shared" si="34"/>
        <v>14.26</v>
      </c>
      <c r="W48" s="116">
        <f t="shared" si="35"/>
        <v>0.34499999999999997</v>
      </c>
      <c r="X48" s="116">
        <f t="shared" si="36"/>
        <v>0.36800000000000005</v>
      </c>
      <c r="Y48" s="117">
        <f t="shared" si="37"/>
        <v>2.0699999999999998</v>
      </c>
      <c r="Z48" s="145">
        <f t="shared" ref="Z48:AF50" si="40">S48/SUM(S$47:S$50)</f>
        <v>0.23366292350206858</v>
      </c>
      <c r="AA48" s="142">
        <f t="shared" si="40"/>
        <v>0.21069182389937102</v>
      </c>
      <c r="AB48" s="142">
        <f t="shared" si="40"/>
        <v>0.99309153713298792</v>
      </c>
      <c r="AC48" s="142">
        <f t="shared" si="40"/>
        <v>0.17990739689388491</v>
      </c>
      <c r="AD48" s="142">
        <f t="shared" si="40"/>
        <v>1</v>
      </c>
      <c r="AE48" s="142">
        <f t="shared" si="40"/>
        <v>0.647887323943662</v>
      </c>
      <c r="AF48" s="110">
        <f t="shared" si="40"/>
        <v>1</v>
      </c>
      <c r="AG48" s="100" t="s">
        <v>97</v>
      </c>
      <c r="AH48" s="47" t="s">
        <v>187</v>
      </c>
    </row>
    <row r="49" spans="1:34" s="151" customFormat="1" x14ac:dyDescent="0.35">
      <c r="A49" s="151" t="s">
        <v>188</v>
      </c>
      <c r="B49" s="124" t="s">
        <v>105</v>
      </c>
      <c r="C49" s="129" t="s">
        <v>171</v>
      </c>
      <c r="D49" s="151">
        <v>2</v>
      </c>
      <c r="E49" s="151">
        <v>2</v>
      </c>
      <c r="F49" s="121"/>
      <c r="G49" s="151" t="s">
        <v>72</v>
      </c>
      <c r="H49" s="121" t="s">
        <v>162</v>
      </c>
      <c r="J49" s="116">
        <v>10</v>
      </c>
      <c r="K49" s="121"/>
      <c r="L49" s="158">
        <v>8.7200000000000006</v>
      </c>
      <c r="M49" s="75">
        <v>27</v>
      </c>
      <c r="N49" s="75">
        <v>0.4</v>
      </c>
      <c r="O49" s="75">
        <v>0.03</v>
      </c>
      <c r="P49" s="75">
        <v>0</v>
      </c>
      <c r="Q49" s="75">
        <v>2</v>
      </c>
      <c r="R49" s="75">
        <v>0</v>
      </c>
      <c r="S49" s="115">
        <f t="shared" si="39"/>
        <v>8.72E-2</v>
      </c>
      <c r="T49" s="116">
        <f t="shared" ref="T49" si="41">$J49*M49/100</f>
        <v>2.7</v>
      </c>
      <c r="U49" s="116">
        <f t="shared" ref="U49" si="42">$J49*N49/100</f>
        <v>0.04</v>
      </c>
      <c r="V49" s="116">
        <f>$J49*O49/100</f>
        <v>3.0000000000000001E-3</v>
      </c>
      <c r="W49" s="116">
        <f t="shared" ref="W49" si="43">$J49*P49/100</f>
        <v>0</v>
      </c>
      <c r="X49" s="116">
        <f t="shared" ref="X49" si="44">$J49*Q49/100</f>
        <v>0.2</v>
      </c>
      <c r="Y49" s="117">
        <f t="shared" ref="Y49" si="45">$J49*R49/100</f>
        <v>0</v>
      </c>
      <c r="Z49" s="145">
        <f t="shared" si="40"/>
        <v>6.9645224669744266E-2</v>
      </c>
      <c r="AA49" s="142">
        <f t="shared" si="40"/>
        <v>3.6915504511894994E-3</v>
      </c>
      <c r="AB49" s="142">
        <f t="shared" si="40"/>
        <v>6.9084628670120895E-3</v>
      </c>
      <c r="AC49" s="142">
        <f t="shared" si="40"/>
        <v>3.7848680973468072E-5</v>
      </c>
      <c r="AD49" s="142">
        <f t="shared" si="40"/>
        <v>0</v>
      </c>
      <c r="AE49" s="142">
        <f t="shared" si="40"/>
        <v>0.352112676056338</v>
      </c>
      <c r="AF49" s="110">
        <f t="shared" si="40"/>
        <v>0</v>
      </c>
      <c r="AG49" s="151" t="s">
        <v>97</v>
      </c>
      <c r="AH49" s="49" t="s">
        <v>189</v>
      </c>
    </row>
    <row r="50" spans="1:34" s="106" customFormat="1" ht="15" thickBot="1" x14ac:dyDescent="0.4">
      <c r="A50" s="106" t="s">
        <v>192</v>
      </c>
      <c r="B50" s="126" t="s">
        <v>105</v>
      </c>
      <c r="C50" s="130" t="s">
        <v>171</v>
      </c>
      <c r="D50" s="106">
        <v>0</v>
      </c>
      <c r="E50" s="106">
        <v>2</v>
      </c>
      <c r="F50" s="122"/>
      <c r="G50" s="106" t="s">
        <v>73</v>
      </c>
      <c r="H50" s="122" t="s">
        <v>162</v>
      </c>
      <c r="J50" s="107">
        <v>2</v>
      </c>
      <c r="K50" s="122"/>
      <c r="L50" s="159">
        <v>0.65</v>
      </c>
      <c r="M50" s="79">
        <v>0</v>
      </c>
      <c r="N50" s="79">
        <v>0</v>
      </c>
      <c r="O50" s="79">
        <v>0</v>
      </c>
      <c r="P50" s="79">
        <v>0</v>
      </c>
      <c r="Q50" s="79">
        <v>0</v>
      </c>
      <c r="R50" s="79">
        <v>0</v>
      </c>
      <c r="S50" s="118">
        <f>$J50*L50/1000</f>
        <v>1.2999999999999999E-3</v>
      </c>
      <c r="T50" s="107">
        <f t="shared" ref="T50" si="46">$J50*M50/100</f>
        <v>0</v>
      </c>
      <c r="U50" s="107">
        <f t="shared" ref="U50" si="47">$J50*N50/100</f>
        <v>0</v>
      </c>
      <c r="V50" s="107">
        <f>$J50*O50/100</f>
        <v>0</v>
      </c>
      <c r="W50" s="107">
        <f t="shared" si="35"/>
        <v>0</v>
      </c>
      <c r="X50" s="107">
        <f t="shared" si="36"/>
        <v>0</v>
      </c>
      <c r="Y50" s="119">
        <f t="shared" si="37"/>
        <v>0</v>
      </c>
      <c r="Z50" s="146">
        <f t="shared" si="40"/>
        <v>1.0382888998929764E-3</v>
      </c>
      <c r="AA50" s="108">
        <f t="shared" si="40"/>
        <v>0</v>
      </c>
      <c r="AB50" s="108">
        <f t="shared" si="40"/>
        <v>0</v>
      </c>
      <c r="AC50" s="108">
        <f t="shared" si="40"/>
        <v>0</v>
      </c>
      <c r="AD50" s="108">
        <f t="shared" si="40"/>
        <v>0</v>
      </c>
      <c r="AE50" s="108">
        <f t="shared" si="40"/>
        <v>0</v>
      </c>
      <c r="AF50" s="111">
        <f t="shared" si="40"/>
        <v>0</v>
      </c>
      <c r="AG50" s="106" t="s">
        <v>97</v>
      </c>
      <c r="AH50" s="141" t="s">
        <v>194</v>
      </c>
    </row>
    <row r="51" spans="1:34" s="100" customFormat="1" ht="15" thickTop="1" x14ac:dyDescent="0.35">
      <c r="A51" s="53" t="s">
        <v>193</v>
      </c>
    </row>
    <row r="52" spans="1:34" s="100" customFormat="1" x14ac:dyDescent="0.35">
      <c r="S52" s="163" t="s">
        <v>7</v>
      </c>
      <c r="T52" s="164" t="s">
        <v>9</v>
      </c>
      <c r="U52" s="164" t="s">
        <v>55</v>
      </c>
      <c r="V52" s="164" t="s">
        <v>56</v>
      </c>
      <c r="W52" s="164" t="s">
        <v>57</v>
      </c>
      <c r="X52" s="164" t="s">
        <v>58</v>
      </c>
      <c r="Y52" s="164" t="s">
        <v>59</v>
      </c>
    </row>
    <row r="53" spans="1:34" s="100" customFormat="1" x14ac:dyDescent="0.35">
      <c r="A53" s="3"/>
      <c r="S53" s="165">
        <f t="shared" ref="S53:Y53" si="48">SUBTOTAL(9, S47:S50)</f>
        <v>1.25206</v>
      </c>
      <c r="T53" s="166">
        <f t="shared" si="48"/>
        <v>731.40000000000009</v>
      </c>
      <c r="U53" s="166">
        <f t="shared" si="48"/>
        <v>5.79</v>
      </c>
      <c r="V53" s="166">
        <f t="shared" si="48"/>
        <v>79.263000000000005</v>
      </c>
      <c r="W53" s="166">
        <f t="shared" si="48"/>
        <v>0.34499999999999997</v>
      </c>
      <c r="X53" s="166">
        <f t="shared" si="48"/>
        <v>0.56800000000000006</v>
      </c>
      <c r="Y53" s="166">
        <f t="shared" si="48"/>
        <v>2.0699999999999998</v>
      </c>
    </row>
    <row r="54" spans="1:34" s="100" customFormat="1" x14ac:dyDescent="0.35"/>
    <row r="55" spans="1:34" s="100" customFormat="1" ht="15" thickBot="1" x14ac:dyDescent="0.4"/>
    <row r="56" spans="1:34" s="100" customFormat="1" x14ac:dyDescent="0.35">
      <c r="A56" s="135" t="s">
        <v>167</v>
      </c>
      <c r="B56" s="3"/>
      <c r="C56" s="3"/>
      <c r="D56" s="3"/>
      <c r="E56" s="3"/>
      <c r="F56" s="3"/>
      <c r="G56" s="3"/>
      <c r="H56" s="3"/>
      <c r="I56" s="100" t="s">
        <v>169</v>
      </c>
      <c r="J56" s="100" t="s">
        <v>54</v>
      </c>
      <c r="K56" s="3"/>
      <c r="L56" s="171" t="s">
        <v>143</v>
      </c>
      <c r="M56" s="172"/>
      <c r="N56" s="172"/>
      <c r="O56" s="172"/>
      <c r="P56" s="172"/>
      <c r="Q56" s="172"/>
      <c r="R56" s="173"/>
      <c r="S56" s="174" t="s">
        <v>142</v>
      </c>
      <c r="T56" s="175"/>
      <c r="U56" s="175"/>
      <c r="V56" s="175"/>
      <c r="W56" s="175"/>
      <c r="X56" s="175"/>
      <c r="Y56" s="176"/>
      <c r="Z56" s="177" t="s">
        <v>134</v>
      </c>
      <c r="AA56" s="178"/>
      <c r="AB56" s="178"/>
      <c r="AC56" s="178"/>
      <c r="AD56" s="178"/>
      <c r="AE56" s="178"/>
      <c r="AF56" s="179"/>
      <c r="AG56" s="21"/>
      <c r="AH56" s="22"/>
    </row>
    <row r="57" spans="1:34" s="105" customFormat="1" ht="15" thickBot="1" x14ac:dyDescent="0.4">
      <c r="A57" s="104" t="s">
        <v>53</v>
      </c>
      <c r="B57" s="104" t="s">
        <v>102</v>
      </c>
      <c r="C57" s="104" t="s">
        <v>126</v>
      </c>
      <c r="D57" s="104" t="s">
        <v>69</v>
      </c>
      <c r="E57" s="131" t="s">
        <v>71</v>
      </c>
      <c r="F57" s="104" t="s">
        <v>129</v>
      </c>
      <c r="G57" s="131" t="s">
        <v>174</v>
      </c>
      <c r="H57" s="104" t="s">
        <v>65</v>
      </c>
      <c r="I57" s="104" t="s">
        <v>144</v>
      </c>
      <c r="J57" s="104" t="s">
        <v>144</v>
      </c>
      <c r="K57" s="104" t="s">
        <v>150</v>
      </c>
      <c r="L57" s="71" t="s">
        <v>7</v>
      </c>
      <c r="M57" s="72" t="s">
        <v>9</v>
      </c>
      <c r="N57" s="72" t="s">
        <v>55</v>
      </c>
      <c r="O57" s="72" t="s">
        <v>56</v>
      </c>
      <c r="P57" s="72" t="s">
        <v>57</v>
      </c>
      <c r="Q57" s="72" t="s">
        <v>58</v>
      </c>
      <c r="R57" s="73" t="s">
        <v>59</v>
      </c>
      <c r="S57" s="33" t="s">
        <v>7</v>
      </c>
      <c r="T57" s="34" t="s">
        <v>9</v>
      </c>
      <c r="U57" s="34" t="s">
        <v>55</v>
      </c>
      <c r="V57" s="34" t="s">
        <v>56</v>
      </c>
      <c r="W57" s="34" t="s">
        <v>57</v>
      </c>
      <c r="X57" s="34" t="s">
        <v>58</v>
      </c>
      <c r="Y57" s="32" t="s">
        <v>59</v>
      </c>
      <c r="Z57" s="72" t="s">
        <v>7</v>
      </c>
      <c r="AA57" s="72" t="s">
        <v>9</v>
      </c>
      <c r="AB57" s="72" t="s">
        <v>55</v>
      </c>
      <c r="AC57" s="72" t="s">
        <v>56</v>
      </c>
      <c r="AD57" s="72" t="s">
        <v>57</v>
      </c>
      <c r="AE57" s="72" t="s">
        <v>58</v>
      </c>
      <c r="AF57" s="72" t="s">
        <v>59</v>
      </c>
      <c r="AG57" s="33" t="s">
        <v>60</v>
      </c>
      <c r="AH57" s="32" t="s">
        <v>61</v>
      </c>
    </row>
    <row r="58" spans="1:34" s="100" customFormat="1" x14ac:dyDescent="0.35">
      <c r="A58" s="100" t="s">
        <v>173</v>
      </c>
      <c r="B58" s="152" t="s">
        <v>103</v>
      </c>
      <c r="C58" s="127" t="s">
        <v>136</v>
      </c>
      <c r="D58" s="100">
        <v>3</v>
      </c>
      <c r="E58" s="100">
        <v>2</v>
      </c>
      <c r="F58" s="120"/>
      <c r="G58" s="100" t="s">
        <v>72</v>
      </c>
      <c r="H58" s="120" t="s">
        <v>162</v>
      </c>
      <c r="I58" s="100">
        <v>250</v>
      </c>
      <c r="J58" s="102">
        <f>I58/5</f>
        <v>50</v>
      </c>
      <c r="K58" s="120"/>
      <c r="L58" s="154">
        <v>4</v>
      </c>
      <c r="M58" s="155">
        <v>25</v>
      </c>
      <c r="N58" s="155">
        <v>1.9</v>
      </c>
      <c r="O58" s="155">
        <v>0.3</v>
      </c>
      <c r="P58" s="155">
        <v>1</v>
      </c>
      <c r="Q58" s="155">
        <v>1.9</v>
      </c>
      <c r="R58" s="155">
        <v>2</v>
      </c>
      <c r="S58" s="112">
        <f>$J58*L58/1000</f>
        <v>0.2</v>
      </c>
      <c r="T58" s="113">
        <f t="shared" ref="T58" si="49">$J58*M58/100</f>
        <v>12.5</v>
      </c>
      <c r="U58" s="113">
        <f t="shared" ref="U58" si="50">$J58*N58/100</f>
        <v>0.95</v>
      </c>
      <c r="V58" s="113">
        <f t="shared" ref="V58:V61" si="51">$J58*O58/100</f>
        <v>0.15</v>
      </c>
      <c r="W58" s="113">
        <f t="shared" ref="W58:W61" si="52">$J58*P58/100</f>
        <v>0.5</v>
      </c>
      <c r="X58" s="113">
        <f t="shared" ref="X58:X61" si="53">$J58*Q58/100</f>
        <v>0.95</v>
      </c>
      <c r="Y58" s="114">
        <f t="shared" ref="Y58:Y61" si="54">$J58*R58/100</f>
        <v>1</v>
      </c>
      <c r="Z58" s="103">
        <f>S58/$S$64</f>
        <v>0.19888267711994018</v>
      </c>
      <c r="AA58" s="103">
        <f>T58/$T$64</f>
        <v>4.8464640198511155E-2</v>
      </c>
      <c r="AB58" s="103">
        <f>U58/$U$64</f>
        <v>0.20268828675058675</v>
      </c>
      <c r="AC58" s="103">
        <f>V58/$V$64</f>
        <v>6.2011914555849985E-3</v>
      </c>
      <c r="AD58" s="103">
        <f>W58/$W$64</f>
        <v>0.18843037497644621</v>
      </c>
      <c r="AE58" s="103">
        <f>X58/$X$64</f>
        <v>0.33096432552954297</v>
      </c>
      <c r="AF58" s="109">
        <f>Y58/$Y$64</f>
        <v>0.28401022436807727</v>
      </c>
    </row>
    <row r="59" spans="1:34" s="100" customFormat="1" x14ac:dyDescent="0.35">
      <c r="A59" s="100" t="s">
        <v>172</v>
      </c>
      <c r="B59" s="125" t="s">
        <v>103</v>
      </c>
      <c r="C59" s="128" t="s">
        <v>136</v>
      </c>
      <c r="D59" s="100">
        <v>3</v>
      </c>
      <c r="E59" s="100">
        <v>1</v>
      </c>
      <c r="F59" s="121"/>
      <c r="G59" s="100" t="s">
        <v>72</v>
      </c>
      <c r="H59" s="121" t="s">
        <v>162</v>
      </c>
      <c r="I59" s="100">
        <v>250</v>
      </c>
      <c r="J59" s="102">
        <f>I59/5</f>
        <v>50</v>
      </c>
      <c r="K59" s="121"/>
      <c r="L59" s="154">
        <v>5</v>
      </c>
      <c r="M59" s="155">
        <v>34</v>
      </c>
      <c r="N59" s="155">
        <v>2.8</v>
      </c>
      <c r="O59" s="155">
        <v>0.4</v>
      </c>
      <c r="P59" s="155">
        <v>2.2999999999999998</v>
      </c>
      <c r="Q59" s="155">
        <v>1.7</v>
      </c>
      <c r="R59" s="155">
        <v>2.6</v>
      </c>
      <c r="S59" s="115">
        <f t="shared" ref="S59:S61" si="55">$J59*L59/1000</f>
        <v>0.25</v>
      </c>
      <c r="T59" s="116">
        <f>$J59*M59/100</f>
        <v>17</v>
      </c>
      <c r="U59" s="116">
        <f>$J59*N59/100</f>
        <v>1.4</v>
      </c>
      <c r="V59" s="116">
        <f t="shared" si="51"/>
        <v>0.2</v>
      </c>
      <c r="W59" s="116">
        <f t="shared" si="52"/>
        <v>1.1499999999999999</v>
      </c>
      <c r="X59" s="116">
        <f t="shared" si="53"/>
        <v>0.85</v>
      </c>
      <c r="Y59" s="117">
        <f t="shared" si="54"/>
        <v>1.3</v>
      </c>
      <c r="Z59" s="103">
        <f>S59/$S$64</f>
        <v>0.24860334639992518</v>
      </c>
      <c r="AA59" s="103">
        <f t="shared" ref="AA59:AA61" si="56">T59/$T$64</f>
        <v>6.5911910669975163E-2</v>
      </c>
      <c r="AB59" s="103">
        <f t="shared" ref="AB59:AB61" si="57">U59/$U$64</f>
        <v>0.29869852784296996</v>
      </c>
      <c r="AC59" s="103">
        <f t="shared" ref="AC59:AC61" si="58">V59/$V$64</f>
        <v>8.2682552741133314E-3</v>
      </c>
      <c r="AD59" s="103">
        <f>W59/$W$64</f>
        <v>0.43338986244582628</v>
      </c>
      <c r="AE59" s="103">
        <f>X59/$X$64</f>
        <v>0.29612597547380159</v>
      </c>
      <c r="AF59" s="110">
        <f>Y59/$Y$64</f>
        <v>0.36921329167850042</v>
      </c>
    </row>
    <row r="60" spans="1:34" s="100" customFormat="1" x14ac:dyDescent="0.35">
      <c r="A60" s="100" t="s">
        <v>208</v>
      </c>
      <c r="B60" s="125" t="s">
        <v>103</v>
      </c>
      <c r="C60" s="129" t="s">
        <v>171</v>
      </c>
      <c r="D60" s="100">
        <v>2</v>
      </c>
      <c r="E60" s="100">
        <v>2</v>
      </c>
      <c r="F60" s="121"/>
      <c r="G60" s="100" t="s">
        <v>72</v>
      </c>
      <c r="H60" s="121" t="s">
        <v>162</v>
      </c>
      <c r="I60" s="100">
        <v>150</v>
      </c>
      <c r="J60" s="102">
        <f>I60/5</f>
        <v>30</v>
      </c>
      <c r="K60" s="121"/>
      <c r="L60" s="154">
        <v>6</v>
      </c>
      <c r="M60" s="155">
        <v>30</v>
      </c>
      <c r="N60" s="155">
        <v>2</v>
      </c>
      <c r="O60" s="155">
        <v>0.2</v>
      </c>
      <c r="P60" s="155">
        <v>3</v>
      </c>
      <c r="Q60" s="155">
        <v>3</v>
      </c>
      <c r="R60" s="155">
        <v>2</v>
      </c>
      <c r="S60" s="115">
        <f t="shared" si="55"/>
        <v>0.18</v>
      </c>
      <c r="T60" s="116">
        <f t="shared" ref="T60:T61" si="59">$J60*M60/100</f>
        <v>9</v>
      </c>
      <c r="U60" s="116">
        <f t="shared" ref="U60:U61" si="60">$J60*N60/100</f>
        <v>0.6</v>
      </c>
      <c r="V60" s="116">
        <f t="shared" si="51"/>
        <v>0.06</v>
      </c>
      <c r="W60" s="116">
        <f t="shared" si="52"/>
        <v>0.9</v>
      </c>
      <c r="X60" s="116">
        <f t="shared" si="53"/>
        <v>0.9</v>
      </c>
      <c r="Y60" s="117">
        <f t="shared" si="54"/>
        <v>0.6</v>
      </c>
      <c r="Z60" s="103">
        <f>S60/$S$64</f>
        <v>0.17899440940794614</v>
      </c>
      <c r="AA60" s="103">
        <f t="shared" si="56"/>
        <v>3.4894540942928029E-2</v>
      </c>
      <c r="AB60" s="103">
        <f t="shared" si="57"/>
        <v>0.12801365478984425</v>
      </c>
      <c r="AC60" s="103">
        <f t="shared" si="58"/>
        <v>2.4804765822339994E-3</v>
      </c>
      <c r="AD60" s="103">
        <f t="shared" ref="AD60:AD61" si="61">W60/$W$64</f>
        <v>0.33917467495760323</v>
      </c>
      <c r="AE60" s="103">
        <f t="shared" ref="AE60:AE61" si="62">X60/$X$64</f>
        <v>0.31354515050167231</v>
      </c>
      <c r="AF60" s="110">
        <f t="shared" ref="AF60:AF61" si="63">Y60/$Y$64</f>
        <v>0.17040613462084636</v>
      </c>
    </row>
    <row r="61" spans="1:34" s="106" customFormat="1" ht="15" thickBot="1" x14ac:dyDescent="0.4">
      <c r="A61" s="106" t="s">
        <v>168</v>
      </c>
      <c r="B61" s="126" t="s">
        <v>105</v>
      </c>
      <c r="C61" s="93" t="s">
        <v>136</v>
      </c>
      <c r="D61" s="106">
        <v>2</v>
      </c>
      <c r="E61" s="106">
        <v>3</v>
      </c>
      <c r="F61" s="122"/>
      <c r="G61" s="106" t="s">
        <v>195</v>
      </c>
      <c r="H61" s="122" t="s">
        <v>161</v>
      </c>
      <c r="I61" s="106">
        <v>150</v>
      </c>
      <c r="J61" s="107">
        <f>I61/5</f>
        <v>30</v>
      </c>
      <c r="K61" s="122" t="s">
        <v>170</v>
      </c>
      <c r="L61" s="156">
        <f>S53*10</f>
        <v>12.5206</v>
      </c>
      <c r="M61" s="160">
        <f t="shared" ref="M61:R61" si="64">T53</f>
        <v>731.40000000000009</v>
      </c>
      <c r="N61" s="160">
        <f t="shared" si="64"/>
        <v>5.79</v>
      </c>
      <c r="O61" s="160">
        <f t="shared" si="64"/>
        <v>79.263000000000005</v>
      </c>
      <c r="P61" s="160">
        <f t="shared" si="64"/>
        <v>0.34499999999999997</v>
      </c>
      <c r="Q61" s="160">
        <f t="shared" si="64"/>
        <v>0.56800000000000006</v>
      </c>
      <c r="R61" s="160">
        <f t="shared" si="64"/>
        <v>2.0699999999999998</v>
      </c>
      <c r="S61" s="118">
        <f t="shared" si="55"/>
        <v>0.37561800000000001</v>
      </c>
      <c r="T61" s="107">
        <f t="shared" si="59"/>
        <v>219.42000000000004</v>
      </c>
      <c r="U61" s="107">
        <f t="shared" si="60"/>
        <v>1.7369999999999999</v>
      </c>
      <c r="V61" s="107">
        <f t="shared" si="51"/>
        <v>23.778900000000004</v>
      </c>
      <c r="W61" s="107">
        <f t="shared" si="52"/>
        <v>0.10349999999999999</v>
      </c>
      <c r="X61" s="107">
        <f t="shared" si="53"/>
        <v>0.17040000000000002</v>
      </c>
      <c r="Y61" s="119">
        <f t="shared" si="54"/>
        <v>0.621</v>
      </c>
      <c r="Z61" s="146">
        <f>S61/$S$64</f>
        <v>0.37351956707218842</v>
      </c>
      <c r="AA61" s="108">
        <f t="shared" si="56"/>
        <v>0.85072890818858549</v>
      </c>
      <c r="AB61" s="108">
        <f t="shared" si="57"/>
        <v>0.37059953061659912</v>
      </c>
      <c r="AC61" s="108">
        <f t="shared" si="58"/>
        <v>0.98305007668806765</v>
      </c>
      <c r="AD61" s="108">
        <f t="shared" si="61"/>
        <v>3.9005087620124362E-2</v>
      </c>
      <c r="AE61" s="108">
        <f t="shared" si="62"/>
        <v>5.9364548494983294E-2</v>
      </c>
      <c r="AF61" s="111">
        <f t="shared" si="63"/>
        <v>0.17637034933257598</v>
      </c>
      <c r="AG61" s="106" t="s">
        <v>196</v>
      </c>
    </row>
    <row r="62" spans="1:34" s="100" customFormat="1" ht="15" thickTop="1" x14ac:dyDescent="0.35">
      <c r="A62" s="53"/>
    </row>
    <row r="63" spans="1:34" s="100" customFormat="1" x14ac:dyDescent="0.35">
      <c r="S63" s="163" t="s">
        <v>7</v>
      </c>
      <c r="T63" s="164" t="s">
        <v>9</v>
      </c>
      <c r="U63" s="164" t="s">
        <v>55</v>
      </c>
      <c r="V63" s="164" t="s">
        <v>56</v>
      </c>
      <c r="W63" s="164" t="s">
        <v>57</v>
      </c>
      <c r="X63" s="164" t="s">
        <v>58</v>
      </c>
      <c r="Y63" s="164" t="s">
        <v>59</v>
      </c>
    </row>
    <row r="64" spans="1:34" s="100" customFormat="1" x14ac:dyDescent="0.35">
      <c r="A64" s="3"/>
      <c r="S64" s="165">
        <f t="shared" ref="S64:Y64" si="65">SUBTOTAL(9, S58:S61)</f>
        <v>1.0056180000000001</v>
      </c>
      <c r="T64" s="166">
        <f t="shared" si="65"/>
        <v>257.92000000000007</v>
      </c>
      <c r="U64" s="166">
        <f t="shared" si="65"/>
        <v>4.6869999999999994</v>
      </c>
      <c r="V64" s="166">
        <f t="shared" si="65"/>
        <v>24.188900000000004</v>
      </c>
      <c r="W64" s="166">
        <f t="shared" si="65"/>
        <v>2.6534999999999997</v>
      </c>
      <c r="X64" s="166">
        <f t="shared" si="65"/>
        <v>2.8703999999999996</v>
      </c>
      <c r="Y64" s="166">
        <f t="shared" si="65"/>
        <v>3.5209999999999999</v>
      </c>
    </row>
    <row r="66" spans="1:34" ht="15" thickBot="1" x14ac:dyDescent="0.4"/>
    <row r="67" spans="1:34" s="100" customFormat="1" x14ac:dyDescent="0.35">
      <c r="A67" s="135" t="s">
        <v>198</v>
      </c>
      <c r="B67" s="3"/>
      <c r="C67" s="3"/>
      <c r="D67" s="3"/>
      <c r="E67" s="3"/>
      <c r="F67" s="3"/>
      <c r="G67" s="3"/>
      <c r="H67" s="3"/>
      <c r="I67" s="100" t="s">
        <v>202</v>
      </c>
      <c r="J67" s="100" t="s">
        <v>54</v>
      </c>
      <c r="K67" s="3"/>
      <c r="L67" s="171" t="s">
        <v>143</v>
      </c>
      <c r="M67" s="172"/>
      <c r="N67" s="172"/>
      <c r="O67" s="172"/>
      <c r="P67" s="172"/>
      <c r="Q67" s="172"/>
      <c r="R67" s="173"/>
      <c r="S67" s="174" t="s">
        <v>142</v>
      </c>
      <c r="T67" s="175"/>
      <c r="U67" s="175"/>
      <c r="V67" s="175"/>
      <c r="W67" s="175"/>
      <c r="X67" s="175"/>
      <c r="Y67" s="176"/>
      <c r="Z67" s="177" t="s">
        <v>134</v>
      </c>
      <c r="AA67" s="178"/>
      <c r="AB67" s="178"/>
      <c r="AC67" s="178"/>
      <c r="AD67" s="178"/>
      <c r="AE67" s="178"/>
      <c r="AF67" s="179"/>
      <c r="AG67" s="21"/>
      <c r="AH67" s="22"/>
    </row>
    <row r="68" spans="1:34" s="105" customFormat="1" ht="15" thickBot="1" x14ac:dyDescent="0.4">
      <c r="A68" s="104" t="s">
        <v>53</v>
      </c>
      <c r="B68" s="104" t="s">
        <v>102</v>
      </c>
      <c r="C68" s="104" t="s">
        <v>126</v>
      </c>
      <c r="D68" s="104" t="s">
        <v>69</v>
      </c>
      <c r="E68" s="131" t="s">
        <v>71</v>
      </c>
      <c r="F68" s="104" t="s">
        <v>129</v>
      </c>
      <c r="G68" s="131" t="s">
        <v>174</v>
      </c>
      <c r="H68" s="104" t="s">
        <v>65</v>
      </c>
      <c r="I68" s="104" t="s">
        <v>144</v>
      </c>
      <c r="J68" s="104" t="s">
        <v>144</v>
      </c>
      <c r="K68" s="104" t="s">
        <v>150</v>
      </c>
      <c r="L68" s="71" t="s">
        <v>7</v>
      </c>
      <c r="M68" s="72" t="s">
        <v>9</v>
      </c>
      <c r="N68" s="72" t="s">
        <v>55</v>
      </c>
      <c r="O68" s="72" t="s">
        <v>56</v>
      </c>
      <c r="P68" s="72" t="s">
        <v>57</v>
      </c>
      <c r="Q68" s="72" t="s">
        <v>58</v>
      </c>
      <c r="R68" s="73" t="s">
        <v>59</v>
      </c>
      <c r="S68" s="33" t="s">
        <v>7</v>
      </c>
      <c r="T68" s="34" t="s">
        <v>9</v>
      </c>
      <c r="U68" s="34" t="s">
        <v>55</v>
      </c>
      <c r="V68" s="34" t="s">
        <v>56</v>
      </c>
      <c r="W68" s="34" t="s">
        <v>57</v>
      </c>
      <c r="X68" s="34" t="s">
        <v>58</v>
      </c>
      <c r="Y68" s="32" t="s">
        <v>59</v>
      </c>
      <c r="Z68" s="72" t="s">
        <v>7</v>
      </c>
      <c r="AA68" s="72" t="s">
        <v>9</v>
      </c>
      <c r="AB68" s="72" t="s">
        <v>55</v>
      </c>
      <c r="AC68" s="72" t="s">
        <v>56</v>
      </c>
      <c r="AD68" s="72" t="s">
        <v>57</v>
      </c>
      <c r="AE68" s="72" t="s">
        <v>58</v>
      </c>
      <c r="AF68" s="72" t="s">
        <v>59</v>
      </c>
      <c r="AG68" s="33" t="s">
        <v>60</v>
      </c>
      <c r="AH68" s="32" t="s">
        <v>61</v>
      </c>
    </row>
    <row r="69" spans="1:34" s="100" customFormat="1" x14ac:dyDescent="0.35">
      <c r="A69" s="100" t="s">
        <v>199</v>
      </c>
      <c r="B69" s="152" t="s">
        <v>103</v>
      </c>
      <c r="C69" s="162" t="s">
        <v>204</v>
      </c>
      <c r="D69" s="100">
        <v>1</v>
      </c>
      <c r="E69" s="100">
        <v>2</v>
      </c>
      <c r="F69" s="120"/>
      <c r="G69" s="100" t="s">
        <v>73</v>
      </c>
      <c r="H69" s="120" t="s">
        <v>162</v>
      </c>
      <c r="I69" s="147">
        <v>500</v>
      </c>
      <c r="J69" s="169">
        <f>I69/5</f>
        <v>100</v>
      </c>
      <c r="K69" s="120"/>
      <c r="L69" s="154">
        <v>5.4</v>
      </c>
      <c r="M69" s="155">
        <v>354</v>
      </c>
      <c r="N69" s="155">
        <v>14.1</v>
      </c>
      <c r="O69" s="155">
        <v>6</v>
      </c>
      <c r="P69" s="155">
        <v>52.3</v>
      </c>
      <c r="Q69" s="155">
        <v>4.9000000000000004</v>
      </c>
      <c r="R69" s="155">
        <v>7</v>
      </c>
      <c r="S69" s="112">
        <f>$J69*L69/1000</f>
        <v>0.54</v>
      </c>
      <c r="T69" s="113">
        <f t="shared" ref="T69" si="66">$J69*M69/100</f>
        <v>354</v>
      </c>
      <c r="U69" s="113">
        <f t="shared" ref="U69" si="67">$J69*N69/100</f>
        <v>14.1</v>
      </c>
      <c r="V69" s="113">
        <f t="shared" ref="V69:V74" si="68">$J69*O69/100</f>
        <v>6</v>
      </c>
      <c r="W69" s="113">
        <f t="shared" ref="W69:W74" si="69">$J69*P69/100</f>
        <v>52.3</v>
      </c>
      <c r="X69" s="113">
        <f t="shared" ref="X69:X74" si="70">$J69*Q69/100</f>
        <v>4.9000000000000004</v>
      </c>
      <c r="Y69" s="114">
        <f t="shared" ref="Y69:Y74" si="71">$J69*R69/100</f>
        <v>7</v>
      </c>
      <c r="Z69" s="103">
        <f>S69/$S$77</f>
        <v>0.30281279440132791</v>
      </c>
      <c r="AA69" s="103">
        <f>T69/$T$77</f>
        <v>0.53600629883108231</v>
      </c>
      <c r="AB69" s="103">
        <f>U69/$U$77</f>
        <v>0.58848080133555924</v>
      </c>
      <c r="AC69" s="103">
        <f>V69/$V$77</f>
        <v>0.17595307917888561</v>
      </c>
      <c r="AD69" s="103">
        <f>W69/$W$77</f>
        <v>0.98940597805524022</v>
      </c>
      <c r="AE69" s="103">
        <f>X69/$X$77</f>
        <v>0.61219390304847587</v>
      </c>
      <c r="AF69" s="109">
        <f>Y69/$Y$77</f>
        <v>0.76419213973799127</v>
      </c>
      <c r="AG69" s="100" t="s">
        <v>34</v>
      </c>
      <c r="AH69" s="47" t="s">
        <v>203</v>
      </c>
    </row>
    <row r="70" spans="1:34" s="100" customFormat="1" x14ac:dyDescent="0.35">
      <c r="A70" s="53" t="s">
        <v>200</v>
      </c>
      <c r="B70" s="124" t="s">
        <v>105</v>
      </c>
      <c r="C70" s="128" t="s">
        <v>136</v>
      </c>
      <c r="D70" s="100">
        <v>3</v>
      </c>
      <c r="E70" s="100">
        <v>3</v>
      </c>
      <c r="F70" s="121"/>
      <c r="G70" s="100" t="s">
        <v>73</v>
      </c>
      <c r="H70" s="121" t="s">
        <v>162</v>
      </c>
      <c r="I70" s="147">
        <v>500</v>
      </c>
      <c r="J70" s="169">
        <f t="shared" ref="J70:J72" si="72">I70/5</f>
        <v>100</v>
      </c>
      <c r="K70" s="121"/>
      <c r="L70" s="154">
        <v>3.4</v>
      </c>
      <c r="M70" s="155">
        <v>17</v>
      </c>
      <c r="N70" s="155">
        <v>1.3</v>
      </c>
      <c r="O70" s="155">
        <v>0.3</v>
      </c>
      <c r="P70" s="155">
        <v>0.1</v>
      </c>
      <c r="Q70" s="155">
        <v>2</v>
      </c>
      <c r="R70" s="155">
        <v>1</v>
      </c>
      <c r="S70" s="115">
        <f t="shared" ref="S70" si="73">$J70*L70/1000</f>
        <v>0.34</v>
      </c>
      <c r="T70" s="116">
        <f t="shared" ref="T70:U72" si="74">$J70*M70/100</f>
        <v>17</v>
      </c>
      <c r="U70" s="116">
        <f t="shared" si="74"/>
        <v>1.3</v>
      </c>
      <c r="V70" s="116">
        <f t="shared" si="68"/>
        <v>0.3</v>
      </c>
      <c r="W70" s="116">
        <f t="shared" si="69"/>
        <v>0.1</v>
      </c>
      <c r="X70" s="116">
        <f t="shared" si="70"/>
        <v>2</v>
      </c>
      <c r="Y70" s="117">
        <f t="shared" si="71"/>
        <v>1</v>
      </c>
      <c r="Z70" s="103">
        <f t="shared" ref="Z70:Z74" si="75">S70/$S$77</f>
        <v>0.19065990758602128</v>
      </c>
      <c r="AA70" s="103">
        <f t="shared" ref="AA70:AA74" si="76">T70/$T$77</f>
        <v>2.5740415480588696E-2</v>
      </c>
      <c r="AB70" s="103">
        <f t="shared" ref="AB70:AB74" si="77">U70/$U$77</f>
        <v>5.4257095158597661E-2</v>
      </c>
      <c r="AC70" s="103">
        <f t="shared" ref="AC70:AC74" si="78">V70/$V$77</f>
        <v>8.7976539589442806E-3</v>
      </c>
      <c r="AD70" s="103">
        <f t="shared" ref="AD70:AD74" si="79">W70/$W$77</f>
        <v>1.8917896329928112E-3</v>
      </c>
      <c r="AE70" s="103">
        <f t="shared" ref="AE70:AE74" si="80">X70/$X$77</f>
        <v>0.24987506246876562</v>
      </c>
      <c r="AF70" s="110">
        <f>Y70/$Y$77</f>
        <v>0.1091703056768559</v>
      </c>
      <c r="AG70" s="100" t="s">
        <v>97</v>
      </c>
      <c r="AH70" s="47" t="s">
        <v>205</v>
      </c>
    </row>
    <row r="71" spans="1:34" s="100" customFormat="1" x14ac:dyDescent="0.35">
      <c r="A71" s="100" t="s">
        <v>185</v>
      </c>
      <c r="B71" s="124" t="s">
        <v>105</v>
      </c>
      <c r="C71" s="128" t="s">
        <v>136</v>
      </c>
      <c r="D71" s="100">
        <v>3</v>
      </c>
      <c r="E71" s="100">
        <v>3</v>
      </c>
      <c r="F71" s="121"/>
      <c r="G71" s="100" t="s">
        <v>72</v>
      </c>
      <c r="H71" s="121" t="s">
        <v>162</v>
      </c>
      <c r="I71" s="147">
        <v>80</v>
      </c>
      <c r="J71" s="169">
        <f t="shared" si="72"/>
        <v>16</v>
      </c>
      <c r="K71" s="121"/>
      <c r="L71" s="154">
        <v>13.4</v>
      </c>
      <c r="M71" s="155">
        <v>884</v>
      </c>
      <c r="N71" s="155">
        <v>0</v>
      </c>
      <c r="O71" s="155">
        <v>100</v>
      </c>
      <c r="P71" s="155">
        <v>0</v>
      </c>
      <c r="Q71" s="155">
        <v>0</v>
      </c>
      <c r="R71" s="155">
        <v>0</v>
      </c>
      <c r="S71" s="115">
        <f t="shared" ref="S71:S74" si="81">$J71*L71/1000</f>
        <v>0.21440000000000001</v>
      </c>
      <c r="T71" s="116">
        <f t="shared" si="74"/>
        <v>141.44</v>
      </c>
      <c r="U71" s="116">
        <f t="shared" si="74"/>
        <v>0</v>
      </c>
      <c r="V71" s="116">
        <f t="shared" si="68"/>
        <v>16</v>
      </c>
      <c r="W71" s="116">
        <f t="shared" si="69"/>
        <v>0</v>
      </c>
      <c r="X71" s="116">
        <f t="shared" si="70"/>
        <v>0</v>
      </c>
      <c r="Y71" s="117">
        <f t="shared" si="71"/>
        <v>0</v>
      </c>
      <c r="Z71" s="103">
        <f t="shared" si="75"/>
        <v>0.12022789466600871</v>
      </c>
      <c r="AA71" s="103">
        <f t="shared" si="76"/>
        <v>0.21416025679849796</v>
      </c>
      <c r="AB71" s="103">
        <f t="shared" si="77"/>
        <v>0</v>
      </c>
      <c r="AC71" s="103">
        <f t="shared" si="78"/>
        <v>0.46920821114369499</v>
      </c>
      <c r="AD71" s="103">
        <f t="shared" si="79"/>
        <v>0</v>
      </c>
      <c r="AE71" s="103">
        <f t="shared" si="80"/>
        <v>0</v>
      </c>
      <c r="AF71" s="110">
        <f t="shared" ref="AF71:AF74" si="82">Y71/$Y$77</f>
        <v>0</v>
      </c>
      <c r="AG71" s="100" t="s">
        <v>207</v>
      </c>
    </row>
    <row r="72" spans="1:34" s="100" customFormat="1" x14ac:dyDescent="0.35">
      <c r="A72" s="53" t="s">
        <v>186</v>
      </c>
      <c r="B72" s="124" t="s">
        <v>105</v>
      </c>
      <c r="C72" s="129" t="s">
        <v>171</v>
      </c>
      <c r="D72" s="100">
        <v>1</v>
      </c>
      <c r="E72" s="100">
        <v>2</v>
      </c>
      <c r="F72" s="121"/>
      <c r="G72" s="100" t="s">
        <v>73</v>
      </c>
      <c r="H72" s="121" t="s">
        <v>161</v>
      </c>
      <c r="I72" s="147">
        <v>20</v>
      </c>
      <c r="J72" s="169">
        <f t="shared" si="72"/>
        <v>4</v>
      </c>
      <c r="K72" s="121"/>
      <c r="L72" s="154">
        <v>12.72</v>
      </c>
      <c r="M72" s="155">
        <v>670</v>
      </c>
      <c r="N72" s="155">
        <v>25</v>
      </c>
      <c r="O72" s="155">
        <v>62</v>
      </c>
      <c r="P72" s="155">
        <v>1.5</v>
      </c>
      <c r="Q72" s="155">
        <v>1.6</v>
      </c>
      <c r="R72" s="155">
        <v>9</v>
      </c>
      <c r="S72" s="115">
        <f t="shared" ref="S72" si="83">$J72*L72/1000</f>
        <v>5.0880000000000002E-2</v>
      </c>
      <c r="T72" s="116">
        <f t="shared" si="74"/>
        <v>26.8</v>
      </c>
      <c r="U72" s="116">
        <f t="shared" si="74"/>
        <v>1</v>
      </c>
      <c r="V72" s="116">
        <f t="shared" ref="V72" si="84">$J72*O72/100</f>
        <v>2.48</v>
      </c>
      <c r="W72" s="116">
        <f t="shared" ref="W72" si="85">$J72*P72/100</f>
        <v>0.06</v>
      </c>
      <c r="X72" s="116">
        <f t="shared" ref="X72" si="86">$J72*Q72/100</f>
        <v>6.4000000000000001E-2</v>
      </c>
      <c r="Y72" s="117">
        <f t="shared" ref="Y72" si="87">$J72*R72/100</f>
        <v>0.36</v>
      </c>
      <c r="Z72" s="103">
        <f t="shared" si="75"/>
        <v>2.8531694405814007E-2</v>
      </c>
      <c r="AA72" s="103">
        <f t="shared" si="76"/>
        <v>4.0579007934104537E-2</v>
      </c>
      <c r="AB72" s="103">
        <f t="shared" si="77"/>
        <v>4.1736227045075125E-2</v>
      </c>
      <c r="AC72" s="103">
        <f t="shared" si="78"/>
        <v>7.2727272727272724E-2</v>
      </c>
      <c r="AD72" s="103">
        <f t="shared" si="79"/>
        <v>1.1350737797956867E-3</v>
      </c>
      <c r="AE72" s="103">
        <f t="shared" si="80"/>
        <v>7.9960019990005012E-3</v>
      </c>
      <c r="AF72" s="110">
        <f t="shared" si="82"/>
        <v>3.9301310043668117E-2</v>
      </c>
      <c r="AG72" s="100" t="s">
        <v>97</v>
      </c>
      <c r="AH72" s="47" t="s">
        <v>187</v>
      </c>
    </row>
    <row r="73" spans="1:34" s="100" customFormat="1" x14ac:dyDescent="0.35">
      <c r="A73" s="100" t="s">
        <v>173</v>
      </c>
      <c r="B73" s="125" t="s">
        <v>103</v>
      </c>
      <c r="C73" s="128" t="s">
        <v>136</v>
      </c>
      <c r="D73" s="100">
        <v>3</v>
      </c>
      <c r="E73" s="100">
        <v>1</v>
      </c>
      <c r="F73" s="121"/>
      <c r="G73" s="53" t="s">
        <v>72</v>
      </c>
      <c r="H73" s="121" t="s">
        <v>162</v>
      </c>
      <c r="I73" s="147">
        <v>200</v>
      </c>
      <c r="J73" s="169">
        <f>I73/5</f>
        <v>40</v>
      </c>
      <c r="K73" s="121"/>
      <c r="L73" s="154">
        <v>4</v>
      </c>
      <c r="M73" s="155">
        <v>25</v>
      </c>
      <c r="N73" s="155">
        <v>1.9</v>
      </c>
      <c r="O73" s="155">
        <v>0.3</v>
      </c>
      <c r="P73" s="155">
        <v>1</v>
      </c>
      <c r="Q73" s="155">
        <v>1.9</v>
      </c>
      <c r="R73" s="155">
        <v>2</v>
      </c>
      <c r="S73" s="115">
        <f t="shared" si="81"/>
        <v>0.16</v>
      </c>
      <c r="T73" s="116">
        <f t="shared" ref="T73:T74" si="88">$J73*M73/100</f>
        <v>10</v>
      </c>
      <c r="U73" s="116">
        <f t="shared" ref="U73:U74" si="89">$J73*N73/100</f>
        <v>0.76</v>
      </c>
      <c r="V73" s="116">
        <f t="shared" si="68"/>
        <v>0.12</v>
      </c>
      <c r="W73" s="116">
        <f t="shared" si="69"/>
        <v>0.4</v>
      </c>
      <c r="X73" s="116">
        <f t="shared" si="70"/>
        <v>0.76</v>
      </c>
      <c r="Y73" s="117">
        <f t="shared" si="71"/>
        <v>0.8</v>
      </c>
      <c r="Z73" s="103">
        <f t="shared" si="75"/>
        <v>8.9722309452245311E-2</v>
      </c>
      <c r="AA73" s="103">
        <f t="shared" si="76"/>
        <v>1.5141420870934527E-2</v>
      </c>
      <c r="AB73" s="103">
        <f t="shared" si="77"/>
        <v>3.1719532554257093E-2</v>
      </c>
      <c r="AC73" s="103">
        <f t="shared" si="78"/>
        <v>3.5190615835777122E-3</v>
      </c>
      <c r="AD73" s="103">
        <f t="shared" si="79"/>
        <v>7.5671585319712449E-3</v>
      </c>
      <c r="AE73" s="103">
        <f t="shared" si="80"/>
        <v>9.4952523738130942E-2</v>
      </c>
      <c r="AF73" s="110">
        <f t="shared" si="82"/>
        <v>8.7336244541484725E-2</v>
      </c>
    </row>
    <row r="74" spans="1:34" s="106" customFormat="1" ht="15" thickBot="1" x14ac:dyDescent="0.4">
      <c r="A74" s="106" t="s">
        <v>201</v>
      </c>
      <c r="B74" s="126" t="s">
        <v>105</v>
      </c>
      <c r="C74" s="130" t="s">
        <v>171</v>
      </c>
      <c r="D74" s="106">
        <v>1</v>
      </c>
      <c r="E74" s="106">
        <v>3</v>
      </c>
      <c r="F74" s="122"/>
      <c r="G74" s="106" t="s">
        <v>73</v>
      </c>
      <c r="H74" s="122" t="s">
        <v>162</v>
      </c>
      <c r="I74" s="148">
        <v>200</v>
      </c>
      <c r="J74" s="170">
        <f>I74/5</f>
        <v>40</v>
      </c>
      <c r="K74" s="122" t="s">
        <v>170</v>
      </c>
      <c r="L74" s="156">
        <v>11.95</v>
      </c>
      <c r="M74" s="160">
        <v>278</v>
      </c>
      <c r="N74" s="160">
        <v>17</v>
      </c>
      <c r="O74" s="160">
        <v>23</v>
      </c>
      <c r="P74" s="160">
        <v>0</v>
      </c>
      <c r="Q74" s="160">
        <v>0.7</v>
      </c>
      <c r="R74" s="160">
        <v>0</v>
      </c>
      <c r="S74" s="118">
        <f t="shared" si="81"/>
        <v>0.47799999999999998</v>
      </c>
      <c r="T74" s="107">
        <f t="shared" si="88"/>
        <v>111.2</v>
      </c>
      <c r="U74" s="107">
        <f t="shared" si="89"/>
        <v>6.8</v>
      </c>
      <c r="V74" s="107">
        <f t="shared" si="68"/>
        <v>9.1999999999999993</v>
      </c>
      <c r="W74" s="107">
        <f t="shared" si="69"/>
        <v>0</v>
      </c>
      <c r="X74" s="107">
        <f t="shared" si="70"/>
        <v>0.28000000000000003</v>
      </c>
      <c r="Y74" s="119">
        <f t="shared" si="71"/>
        <v>0</v>
      </c>
      <c r="Z74" s="146">
        <f t="shared" si="75"/>
        <v>0.2680453994885828</v>
      </c>
      <c r="AA74" s="108">
        <f t="shared" si="76"/>
        <v>0.16837260008479193</v>
      </c>
      <c r="AB74" s="108">
        <f t="shared" si="77"/>
        <v>0.28380634390651083</v>
      </c>
      <c r="AC74" s="108">
        <f t="shared" si="78"/>
        <v>0.26979472140762462</v>
      </c>
      <c r="AD74" s="108">
        <f t="shared" si="79"/>
        <v>0</v>
      </c>
      <c r="AE74" s="108">
        <f t="shared" si="80"/>
        <v>3.4982508745627194E-2</v>
      </c>
      <c r="AF74" s="111">
        <f t="shared" si="82"/>
        <v>0</v>
      </c>
      <c r="AG74" s="106" t="s">
        <v>97</v>
      </c>
      <c r="AH74" s="141" t="s">
        <v>206</v>
      </c>
    </row>
    <row r="75" spans="1:34" s="100" customFormat="1" ht="15" thickTop="1" x14ac:dyDescent="0.35">
      <c r="A75" s="53"/>
    </row>
    <row r="76" spans="1:34" s="100" customFormat="1" x14ac:dyDescent="0.35">
      <c r="S76" s="163" t="s">
        <v>7</v>
      </c>
      <c r="T76" s="164" t="s">
        <v>9</v>
      </c>
      <c r="U76" s="164" t="s">
        <v>55</v>
      </c>
      <c r="V76" s="164" t="s">
        <v>56</v>
      </c>
      <c r="W76" s="164" t="s">
        <v>57</v>
      </c>
      <c r="X76" s="164" t="s">
        <v>58</v>
      </c>
      <c r="Y76" s="164" t="s">
        <v>59</v>
      </c>
    </row>
    <row r="77" spans="1:34" s="100" customFormat="1" x14ac:dyDescent="0.35">
      <c r="A77" s="3"/>
      <c r="S77" s="165">
        <f t="shared" ref="S77:Y77" si="90">SUBTOTAL(9, S69:S74)</f>
        <v>1.78328</v>
      </c>
      <c r="T77" s="166">
        <f t="shared" si="90"/>
        <v>660.44</v>
      </c>
      <c r="U77" s="166">
        <f t="shared" si="90"/>
        <v>23.96</v>
      </c>
      <c r="V77" s="166">
        <f t="shared" si="90"/>
        <v>34.1</v>
      </c>
      <c r="W77" s="166">
        <f t="shared" si="90"/>
        <v>52.86</v>
      </c>
      <c r="X77" s="166">
        <f t="shared" si="90"/>
        <v>8.0039999999999996</v>
      </c>
      <c r="Y77" s="166">
        <f t="shared" si="90"/>
        <v>9.16</v>
      </c>
    </row>
  </sheetData>
  <autoFilter ref="A2:AH26" xr:uid="{8721AEBD-4599-4FDD-8C2B-E476DCD2353A}">
    <sortState xmlns:xlrd2="http://schemas.microsoft.com/office/spreadsheetml/2017/richdata2" ref="A3:AH26">
      <sortCondition descending="1" ref="Z2"/>
    </sortState>
  </autoFilter>
  <mergeCells count="16">
    <mergeCell ref="L45:R45"/>
    <mergeCell ref="S45:Y45"/>
    <mergeCell ref="Z45:AF45"/>
    <mergeCell ref="D1:E1"/>
    <mergeCell ref="L1:R1"/>
    <mergeCell ref="S1:Y1"/>
    <mergeCell ref="Z1:AF1"/>
    <mergeCell ref="L32:R32"/>
    <mergeCell ref="S32:Y32"/>
    <mergeCell ref="Z32:AF32"/>
    <mergeCell ref="L67:R67"/>
    <mergeCell ref="S67:Y67"/>
    <mergeCell ref="Z67:AF67"/>
    <mergeCell ref="L56:R56"/>
    <mergeCell ref="S56:Y56"/>
    <mergeCell ref="Z56:AF56"/>
  </mergeCells>
  <conditionalFormatting sqref="G47:G50 G34:G39 G3:G27">
    <cfRule type="containsText" dxfId="9" priority="143" operator="containsText" text="no">
      <formula>NOT(ISERROR(SEARCH("no",G3)))</formula>
    </cfRule>
  </conditionalFormatting>
  <conditionalFormatting sqref="H47:H50 H34:H39 H3:H26">
    <cfRule type="notContainsText" dxfId="8" priority="132" operator="notContains" text="none">
      <formula>ISERROR(SEARCH("none",H3))</formula>
    </cfRule>
  </conditionalFormatting>
  <conditionalFormatting sqref="F38:F39 K39 D34:E39 G39:H39">
    <cfRule type="colorScale" priority="164">
      <colorScale>
        <cfvo type="num" val="0"/>
        <cfvo type="max"/>
        <color theme="0"/>
        <color rgb="FF00B050"/>
      </colorScale>
    </cfRule>
  </conditionalFormatting>
  <conditionalFormatting sqref="S41">
    <cfRule type="colorScale" priority="134">
      <colorScale>
        <cfvo type="min"/>
        <cfvo type="max"/>
        <color theme="0"/>
        <color rgb="FFFF0000"/>
      </colorScale>
    </cfRule>
  </conditionalFormatting>
  <conditionalFormatting sqref="T41">
    <cfRule type="colorScale" priority="135">
      <colorScale>
        <cfvo type="min"/>
        <cfvo type="max"/>
        <color theme="0"/>
        <color rgb="FF92D050"/>
      </colorScale>
    </cfRule>
  </conditionalFormatting>
  <conditionalFormatting sqref="K49:K50 D47:E48 D49:H50">
    <cfRule type="colorScale" priority="110">
      <colorScale>
        <cfvo type="num" val="0"/>
        <cfvo type="max"/>
        <color theme="0"/>
        <color rgb="FF00B050"/>
      </colorScale>
    </cfRule>
  </conditionalFormatting>
  <conditionalFormatting sqref="S52">
    <cfRule type="colorScale" priority="102">
      <colorScale>
        <cfvo type="min"/>
        <cfvo type="max"/>
        <color theme="0"/>
        <color rgb="FFFF0000"/>
      </colorScale>
    </cfRule>
  </conditionalFormatting>
  <conditionalFormatting sqref="T52">
    <cfRule type="colorScale" priority="103">
      <colorScale>
        <cfvo type="min"/>
        <cfvo type="max"/>
        <color theme="0"/>
        <color rgb="FF92D050"/>
      </colorScale>
    </cfRule>
  </conditionalFormatting>
  <conditionalFormatting sqref="G58:G61">
    <cfRule type="notContainsText" dxfId="7" priority="60" operator="notContains" text="yes">
      <formula>ISERROR(SEARCH("yes",G58))</formula>
    </cfRule>
  </conditionalFormatting>
  <conditionalFormatting sqref="H58:H61">
    <cfRule type="notContainsText" dxfId="6" priority="59" operator="notContains" text="none">
      <formula>ISERROR(SEARCH("none",H58))</formula>
    </cfRule>
  </conditionalFormatting>
  <conditionalFormatting sqref="D58:E60 K61 D61:H61">
    <cfRule type="colorScale" priority="58">
      <colorScale>
        <cfvo type="num" val="0"/>
        <cfvo type="max"/>
        <color theme="0"/>
        <color rgb="FF00B050"/>
      </colorScale>
    </cfRule>
  </conditionalFormatting>
  <conditionalFormatting sqref="S63">
    <cfRule type="colorScale" priority="51">
      <colorScale>
        <cfvo type="min"/>
        <cfvo type="max"/>
        <color theme="0"/>
        <color rgb="FFFF0000"/>
      </colorScale>
    </cfRule>
  </conditionalFormatting>
  <conditionalFormatting sqref="T63">
    <cfRule type="colorScale" priority="52">
      <colorScale>
        <cfvo type="min"/>
        <cfvo type="max"/>
        <color theme="0"/>
        <color rgb="FF92D050"/>
      </colorScale>
    </cfRule>
  </conditionalFormatting>
  <conditionalFormatting sqref="M58:M61">
    <cfRule type="colorScale" priority="61">
      <colorScale>
        <cfvo type="min"/>
        <cfvo type="max"/>
        <color theme="0"/>
        <color rgb="FF92D050"/>
      </colorScale>
    </cfRule>
  </conditionalFormatting>
  <conditionalFormatting sqref="N58:N61">
    <cfRule type="colorScale" priority="62">
      <colorScale>
        <cfvo type="min"/>
        <cfvo type="max"/>
        <color theme="0"/>
        <color rgb="FF00B0F0"/>
      </colorScale>
    </cfRule>
  </conditionalFormatting>
  <conditionalFormatting sqref="O58:O61">
    <cfRule type="colorScale" priority="63">
      <colorScale>
        <cfvo type="min"/>
        <cfvo type="max"/>
        <color theme="0"/>
        <color theme="0" tint="-0.249977111117893"/>
      </colorScale>
    </cfRule>
  </conditionalFormatting>
  <conditionalFormatting sqref="P58:P61">
    <cfRule type="colorScale" priority="64">
      <colorScale>
        <cfvo type="min"/>
        <cfvo type="max"/>
        <color theme="0"/>
        <color theme="0" tint="-0.249977111117893"/>
      </colorScale>
    </cfRule>
  </conditionalFormatting>
  <conditionalFormatting sqref="Q58:Q61">
    <cfRule type="colorScale" priority="65">
      <colorScale>
        <cfvo type="min"/>
        <cfvo type="max"/>
        <color theme="0"/>
        <color rgb="FFFFC000"/>
      </colorScale>
    </cfRule>
  </conditionalFormatting>
  <conditionalFormatting sqref="R58:R61">
    <cfRule type="colorScale" priority="66">
      <colorScale>
        <cfvo type="min"/>
        <cfvo type="max"/>
        <color theme="0"/>
        <color theme="0" tint="-0.249977111117893"/>
      </colorScale>
    </cfRule>
  </conditionalFormatting>
  <conditionalFormatting sqref="S58:S61">
    <cfRule type="colorScale" priority="67">
      <colorScale>
        <cfvo type="min"/>
        <cfvo type="max"/>
        <color theme="0"/>
        <color rgb="FFFF0000"/>
      </colorScale>
    </cfRule>
  </conditionalFormatting>
  <conditionalFormatting sqref="T58:T61">
    <cfRule type="colorScale" priority="68">
      <colorScale>
        <cfvo type="min"/>
        <cfvo type="max"/>
        <color theme="0"/>
        <color rgb="FF92D050"/>
      </colorScale>
    </cfRule>
  </conditionalFormatting>
  <conditionalFormatting sqref="U58:U61">
    <cfRule type="colorScale" priority="69">
      <colorScale>
        <cfvo type="min"/>
        <cfvo type="max"/>
        <color theme="0"/>
        <color rgb="FF00B0F0"/>
      </colorScale>
    </cfRule>
  </conditionalFormatting>
  <conditionalFormatting sqref="V58:V61">
    <cfRule type="colorScale" priority="70">
      <colorScale>
        <cfvo type="min"/>
        <cfvo type="max"/>
        <color theme="0"/>
        <color theme="0" tint="-0.249977111117893"/>
      </colorScale>
    </cfRule>
  </conditionalFormatting>
  <conditionalFormatting sqref="W58:W61">
    <cfRule type="colorScale" priority="71">
      <colorScale>
        <cfvo type="min"/>
        <cfvo type="max"/>
        <color theme="0"/>
        <color theme="0" tint="-0.249977111117893"/>
      </colorScale>
    </cfRule>
  </conditionalFormatting>
  <conditionalFormatting sqref="Y58:Y61">
    <cfRule type="colorScale" priority="72">
      <colorScale>
        <cfvo type="min"/>
        <cfvo type="max"/>
        <color theme="0"/>
        <color theme="0" tint="-0.249977111117893"/>
      </colorScale>
    </cfRule>
  </conditionalFormatting>
  <conditionalFormatting sqref="X58:X61">
    <cfRule type="colorScale" priority="73">
      <colorScale>
        <cfvo type="min"/>
        <cfvo type="max"/>
        <color theme="0"/>
        <color rgb="FFFFC000"/>
      </colorScale>
    </cfRule>
  </conditionalFormatting>
  <conditionalFormatting sqref="AF58:AF61">
    <cfRule type="colorScale" priority="74">
      <colorScale>
        <cfvo type="min"/>
        <cfvo type="max"/>
        <color theme="0"/>
        <color theme="0" tint="-0.249977111117893"/>
      </colorScale>
    </cfRule>
  </conditionalFormatting>
  <conditionalFormatting sqref="AE58:AE61">
    <cfRule type="colorScale" priority="75">
      <colorScale>
        <cfvo type="min"/>
        <cfvo type="max"/>
        <color theme="0"/>
        <color rgb="FFFFC000"/>
      </colorScale>
    </cfRule>
  </conditionalFormatting>
  <conditionalFormatting sqref="Z58:Z61">
    <cfRule type="colorScale" priority="76">
      <colorScale>
        <cfvo type="min"/>
        <cfvo type="max"/>
        <color theme="0"/>
        <color rgb="FFFF0000"/>
      </colorScale>
    </cfRule>
  </conditionalFormatting>
  <conditionalFormatting sqref="AA58:AA61">
    <cfRule type="colorScale" priority="77">
      <colorScale>
        <cfvo type="min"/>
        <cfvo type="max"/>
        <color theme="0"/>
        <color rgb="FF92D050"/>
      </colorScale>
    </cfRule>
  </conditionalFormatting>
  <conditionalFormatting sqref="AB58:AB61">
    <cfRule type="colorScale" priority="78">
      <colorScale>
        <cfvo type="min"/>
        <cfvo type="max"/>
        <color theme="0"/>
        <color rgb="FF00B0F0"/>
      </colorScale>
    </cfRule>
  </conditionalFormatting>
  <conditionalFormatting sqref="AC58:AC61">
    <cfRule type="colorScale" priority="79">
      <colorScale>
        <cfvo type="min"/>
        <cfvo type="max"/>
        <color theme="0"/>
        <color theme="0" tint="-0.249977111117893"/>
      </colorScale>
    </cfRule>
  </conditionalFormatting>
  <conditionalFormatting sqref="AD58:AD61">
    <cfRule type="colorScale" priority="80">
      <colorScale>
        <cfvo type="min"/>
        <cfvo type="max"/>
        <color theme="0"/>
        <color theme="0" tint="-0.249977111117893"/>
      </colorScale>
    </cfRule>
  </conditionalFormatting>
  <conditionalFormatting sqref="M47:M50">
    <cfRule type="colorScale" priority="436">
      <colorScale>
        <cfvo type="min"/>
        <cfvo type="max"/>
        <color theme="0"/>
        <color rgb="FF92D050"/>
      </colorScale>
    </cfRule>
  </conditionalFormatting>
  <conditionalFormatting sqref="N47:N50">
    <cfRule type="colorScale" priority="438">
      <colorScale>
        <cfvo type="min"/>
        <cfvo type="max"/>
        <color theme="0"/>
        <color rgb="FF00B0F0"/>
      </colorScale>
    </cfRule>
  </conditionalFormatting>
  <conditionalFormatting sqref="O47:O50">
    <cfRule type="colorScale" priority="440">
      <colorScale>
        <cfvo type="min"/>
        <cfvo type="max"/>
        <color theme="0"/>
        <color theme="0" tint="-0.249977111117893"/>
      </colorScale>
    </cfRule>
  </conditionalFormatting>
  <conditionalFormatting sqref="P47:P50">
    <cfRule type="colorScale" priority="442">
      <colorScale>
        <cfvo type="min"/>
        <cfvo type="max"/>
        <color theme="0"/>
        <color theme="0" tint="-0.249977111117893"/>
      </colorScale>
    </cfRule>
  </conditionalFormatting>
  <conditionalFormatting sqref="Q47:Q50">
    <cfRule type="colorScale" priority="444">
      <colorScale>
        <cfvo type="min"/>
        <cfvo type="max"/>
        <color theme="0"/>
        <color rgb="FFFFC000"/>
      </colorScale>
    </cfRule>
  </conditionalFormatting>
  <conditionalFormatting sqref="R47:R50">
    <cfRule type="colorScale" priority="446">
      <colorScale>
        <cfvo type="min"/>
        <cfvo type="max"/>
        <color theme="0"/>
        <color theme="0" tint="-0.249977111117893"/>
      </colorScale>
    </cfRule>
  </conditionalFormatting>
  <conditionalFormatting sqref="S47:S50">
    <cfRule type="colorScale" priority="448">
      <colorScale>
        <cfvo type="min"/>
        <cfvo type="max"/>
        <color theme="0"/>
        <color rgb="FFFF0000"/>
      </colorScale>
    </cfRule>
  </conditionalFormatting>
  <conditionalFormatting sqref="T47:T50">
    <cfRule type="colorScale" priority="450">
      <colorScale>
        <cfvo type="min"/>
        <cfvo type="max"/>
        <color theme="0"/>
        <color rgb="FF92D050"/>
      </colorScale>
    </cfRule>
  </conditionalFormatting>
  <conditionalFormatting sqref="U47:U50">
    <cfRule type="colorScale" priority="452">
      <colorScale>
        <cfvo type="min"/>
        <cfvo type="max"/>
        <color theme="0"/>
        <color rgb="FF00B0F0"/>
      </colorScale>
    </cfRule>
  </conditionalFormatting>
  <conditionalFormatting sqref="V47:V50">
    <cfRule type="colorScale" priority="454">
      <colorScale>
        <cfvo type="min"/>
        <cfvo type="max"/>
        <color theme="0"/>
        <color theme="0" tint="-0.249977111117893"/>
      </colorScale>
    </cfRule>
  </conditionalFormatting>
  <conditionalFormatting sqref="W47:W50">
    <cfRule type="colorScale" priority="456">
      <colorScale>
        <cfvo type="min"/>
        <cfvo type="max"/>
        <color theme="0"/>
        <color theme="0" tint="-0.249977111117893"/>
      </colorScale>
    </cfRule>
  </conditionalFormatting>
  <conditionalFormatting sqref="Y47:Y50">
    <cfRule type="colorScale" priority="458">
      <colorScale>
        <cfvo type="min"/>
        <cfvo type="max"/>
        <color theme="0"/>
        <color theme="0" tint="-0.249977111117893"/>
      </colorScale>
    </cfRule>
  </conditionalFormatting>
  <conditionalFormatting sqref="X47:X50">
    <cfRule type="colorScale" priority="460">
      <colorScale>
        <cfvo type="min"/>
        <cfvo type="max"/>
        <color theme="0"/>
        <color rgb="FFFFC000"/>
      </colorScale>
    </cfRule>
  </conditionalFormatting>
  <conditionalFormatting sqref="AF47:AF50">
    <cfRule type="colorScale" priority="462">
      <colorScale>
        <cfvo type="min"/>
        <cfvo type="max"/>
        <color theme="0"/>
        <color theme="0" tint="-0.249977111117893"/>
      </colorScale>
    </cfRule>
  </conditionalFormatting>
  <conditionalFormatting sqref="AE47:AE50">
    <cfRule type="colorScale" priority="464">
      <colorScale>
        <cfvo type="min"/>
        <cfvo type="max"/>
        <color theme="0"/>
        <color rgb="FFFFC000"/>
      </colorScale>
    </cfRule>
  </conditionalFormatting>
  <conditionalFormatting sqref="Z47:Z50">
    <cfRule type="colorScale" priority="466">
      <colorScale>
        <cfvo type="min"/>
        <cfvo type="max"/>
        <color theme="0"/>
        <color rgb="FFFF0000"/>
      </colorScale>
    </cfRule>
  </conditionalFormatting>
  <conditionalFormatting sqref="AA47:AA50">
    <cfRule type="colorScale" priority="468">
      <colorScale>
        <cfvo type="min"/>
        <cfvo type="max"/>
        <color theme="0"/>
        <color rgb="FF92D050"/>
      </colorScale>
    </cfRule>
  </conditionalFormatting>
  <conditionalFormatting sqref="AB47:AB50">
    <cfRule type="colorScale" priority="470">
      <colorScale>
        <cfvo type="min"/>
        <cfvo type="max"/>
        <color theme="0"/>
        <color rgb="FF00B0F0"/>
      </colorScale>
    </cfRule>
  </conditionalFormatting>
  <conditionalFormatting sqref="AC47:AC50">
    <cfRule type="colorScale" priority="472">
      <colorScale>
        <cfvo type="min"/>
        <cfvo type="max"/>
        <color theme="0"/>
        <color theme="0" tint="-0.249977111117893"/>
      </colorScale>
    </cfRule>
  </conditionalFormatting>
  <conditionalFormatting sqref="AD47:AD50">
    <cfRule type="colorScale" priority="474">
      <colorScale>
        <cfvo type="min"/>
        <cfvo type="max"/>
        <color theme="0"/>
        <color theme="0" tint="-0.249977111117893"/>
      </colorScale>
    </cfRule>
  </conditionalFormatting>
  <conditionalFormatting sqref="M34:M39">
    <cfRule type="colorScale" priority="480">
      <colorScale>
        <cfvo type="min"/>
        <cfvo type="max"/>
        <color theme="0"/>
        <color rgb="FF92D050"/>
      </colorScale>
    </cfRule>
  </conditionalFormatting>
  <conditionalFormatting sqref="N34:N39">
    <cfRule type="colorScale" priority="481">
      <colorScale>
        <cfvo type="min"/>
        <cfvo type="max"/>
        <color theme="0"/>
        <color rgb="FF00B0F0"/>
      </colorScale>
    </cfRule>
  </conditionalFormatting>
  <conditionalFormatting sqref="O34:O39">
    <cfRule type="colorScale" priority="482">
      <colorScale>
        <cfvo type="min"/>
        <cfvo type="max"/>
        <color theme="0"/>
        <color theme="0" tint="-0.249977111117893"/>
      </colorScale>
    </cfRule>
  </conditionalFormatting>
  <conditionalFormatting sqref="P34:P39">
    <cfRule type="colorScale" priority="483">
      <colorScale>
        <cfvo type="min"/>
        <cfvo type="max"/>
        <color theme="0"/>
        <color theme="0" tint="-0.249977111117893"/>
      </colorScale>
    </cfRule>
  </conditionalFormatting>
  <conditionalFormatting sqref="Q34:Q39">
    <cfRule type="colorScale" priority="484">
      <colorScale>
        <cfvo type="min"/>
        <cfvo type="max"/>
        <color theme="0"/>
        <color rgb="FFFFC000"/>
      </colorScale>
    </cfRule>
  </conditionalFormatting>
  <conditionalFormatting sqref="R34:R39">
    <cfRule type="colorScale" priority="485">
      <colorScale>
        <cfvo type="min"/>
        <cfvo type="max"/>
        <color theme="0"/>
        <color theme="0" tint="-0.249977111117893"/>
      </colorScale>
    </cfRule>
  </conditionalFormatting>
  <conditionalFormatting sqref="S34:S39">
    <cfRule type="colorScale" priority="486">
      <colorScale>
        <cfvo type="min"/>
        <cfvo type="max"/>
        <color theme="0"/>
        <color rgb="FFFF0000"/>
      </colorScale>
    </cfRule>
  </conditionalFormatting>
  <conditionalFormatting sqref="T34:T39">
    <cfRule type="colorScale" priority="487">
      <colorScale>
        <cfvo type="min"/>
        <cfvo type="max"/>
        <color theme="0"/>
        <color rgb="FF92D050"/>
      </colorScale>
    </cfRule>
  </conditionalFormatting>
  <conditionalFormatting sqref="U34:U39">
    <cfRule type="colorScale" priority="488">
      <colorScale>
        <cfvo type="min"/>
        <cfvo type="max"/>
        <color theme="0"/>
        <color rgb="FF00B0F0"/>
      </colorScale>
    </cfRule>
  </conditionalFormatting>
  <conditionalFormatting sqref="V34:V39">
    <cfRule type="colorScale" priority="489">
      <colorScale>
        <cfvo type="min"/>
        <cfvo type="max"/>
        <color theme="0"/>
        <color theme="0" tint="-0.249977111117893"/>
      </colorScale>
    </cfRule>
  </conditionalFormatting>
  <conditionalFormatting sqref="W34:W39">
    <cfRule type="colorScale" priority="490">
      <colorScale>
        <cfvo type="min"/>
        <cfvo type="max"/>
        <color theme="0"/>
        <color theme="0" tint="-0.249977111117893"/>
      </colorScale>
    </cfRule>
  </conditionalFormatting>
  <conditionalFormatting sqref="Y34:Y39">
    <cfRule type="colorScale" priority="491">
      <colorScale>
        <cfvo type="min"/>
        <cfvo type="max"/>
        <color theme="0"/>
        <color theme="0" tint="-0.249977111117893"/>
      </colorScale>
    </cfRule>
  </conditionalFormatting>
  <conditionalFormatting sqref="X34:X39">
    <cfRule type="colorScale" priority="492">
      <colorScale>
        <cfvo type="min"/>
        <cfvo type="max"/>
        <color theme="0"/>
        <color rgb="FFFFC000"/>
      </colorScale>
    </cfRule>
  </conditionalFormatting>
  <conditionalFormatting sqref="AF34:AF39">
    <cfRule type="colorScale" priority="493">
      <colorScale>
        <cfvo type="min"/>
        <cfvo type="max"/>
        <color theme="0"/>
        <color theme="0" tint="-0.249977111117893"/>
      </colorScale>
    </cfRule>
  </conditionalFormatting>
  <conditionalFormatting sqref="AE34:AE39">
    <cfRule type="colorScale" priority="494">
      <colorScale>
        <cfvo type="min"/>
        <cfvo type="max"/>
        <color theme="0"/>
        <color rgb="FFFFC000"/>
      </colorScale>
    </cfRule>
  </conditionalFormatting>
  <conditionalFormatting sqref="Z34:Z39">
    <cfRule type="colorScale" priority="495">
      <colorScale>
        <cfvo type="min"/>
        <cfvo type="max"/>
        <color theme="0"/>
        <color rgb="FFFF0000"/>
      </colorScale>
    </cfRule>
  </conditionalFormatting>
  <conditionalFormatting sqref="AA34:AA39">
    <cfRule type="colorScale" priority="496">
      <colorScale>
        <cfvo type="min"/>
        <cfvo type="max"/>
        <color theme="0"/>
        <color rgb="FF92D050"/>
      </colorScale>
    </cfRule>
  </conditionalFormatting>
  <conditionalFormatting sqref="AB34:AB39">
    <cfRule type="colorScale" priority="497">
      <colorScale>
        <cfvo type="min"/>
        <cfvo type="max"/>
        <color theme="0"/>
        <color rgb="FF00B0F0"/>
      </colorScale>
    </cfRule>
  </conditionalFormatting>
  <conditionalFormatting sqref="AC34:AC39">
    <cfRule type="colorScale" priority="498">
      <colorScale>
        <cfvo type="min"/>
        <cfvo type="max"/>
        <color theme="0"/>
        <color theme="0" tint="-0.249977111117893"/>
      </colorScale>
    </cfRule>
  </conditionalFormatting>
  <conditionalFormatting sqref="AD34:AD39">
    <cfRule type="colorScale" priority="499">
      <colorScale>
        <cfvo type="min"/>
        <cfvo type="max"/>
        <color theme="0"/>
        <color theme="0" tint="-0.249977111117893"/>
      </colorScale>
    </cfRule>
  </conditionalFormatting>
  <conditionalFormatting sqref="D3:E27 F23 F11">
    <cfRule type="colorScale" priority="504">
      <colorScale>
        <cfvo type="num" val="0"/>
        <cfvo type="max"/>
        <color theme="0"/>
        <color rgb="FF00B050"/>
      </colorScale>
    </cfRule>
  </conditionalFormatting>
  <conditionalFormatting sqref="G69:G74">
    <cfRule type="notContainsText" dxfId="5" priority="30" operator="notContains" text="yes">
      <formula>ISERROR(SEARCH("yes",G69))</formula>
    </cfRule>
  </conditionalFormatting>
  <conditionalFormatting sqref="H69:H74">
    <cfRule type="notContainsText" dxfId="4" priority="29" operator="notContains" text="none">
      <formula>ISERROR(SEARCH("none",H69))</formula>
    </cfRule>
  </conditionalFormatting>
  <conditionalFormatting sqref="D69:E73 K74 D74:H74">
    <cfRule type="colorScale" priority="28">
      <colorScale>
        <cfvo type="num" val="0"/>
        <cfvo type="max"/>
        <color theme="0"/>
        <color rgb="FF00B050"/>
      </colorScale>
    </cfRule>
  </conditionalFormatting>
  <conditionalFormatting sqref="S76">
    <cfRule type="colorScale" priority="21">
      <colorScale>
        <cfvo type="min"/>
        <cfvo type="max"/>
        <color theme="0"/>
        <color rgb="FFFF0000"/>
      </colorScale>
    </cfRule>
  </conditionalFormatting>
  <conditionalFormatting sqref="T76">
    <cfRule type="colorScale" priority="22">
      <colorScale>
        <cfvo type="min"/>
        <cfvo type="max"/>
        <color theme="0"/>
        <color rgb="FF92D050"/>
      </colorScale>
    </cfRule>
  </conditionalFormatting>
  <conditionalFormatting sqref="M69:M74">
    <cfRule type="colorScale" priority="31">
      <colorScale>
        <cfvo type="min"/>
        <cfvo type="max"/>
        <color theme="0"/>
        <color rgb="FF92D050"/>
      </colorScale>
    </cfRule>
  </conditionalFormatting>
  <conditionalFormatting sqref="N69:N74">
    <cfRule type="colorScale" priority="32">
      <colorScale>
        <cfvo type="min"/>
        <cfvo type="max"/>
        <color theme="0"/>
        <color rgb="FF00B0F0"/>
      </colorScale>
    </cfRule>
  </conditionalFormatting>
  <conditionalFormatting sqref="O69:O74">
    <cfRule type="colorScale" priority="33">
      <colorScale>
        <cfvo type="min"/>
        <cfvo type="max"/>
        <color theme="0"/>
        <color theme="0" tint="-0.249977111117893"/>
      </colorScale>
    </cfRule>
  </conditionalFormatting>
  <conditionalFormatting sqref="P69:P74">
    <cfRule type="colorScale" priority="34">
      <colorScale>
        <cfvo type="min"/>
        <cfvo type="max"/>
        <color theme="0"/>
        <color theme="0" tint="-0.249977111117893"/>
      </colorScale>
    </cfRule>
  </conditionalFormatting>
  <conditionalFormatting sqref="Q69:Q74">
    <cfRule type="colorScale" priority="35">
      <colorScale>
        <cfvo type="min"/>
        <cfvo type="max"/>
        <color theme="0"/>
        <color rgb="FFFFC000"/>
      </colorScale>
    </cfRule>
  </conditionalFormatting>
  <conditionalFormatting sqref="R69:R74">
    <cfRule type="colorScale" priority="36">
      <colorScale>
        <cfvo type="min"/>
        <cfvo type="max"/>
        <color theme="0"/>
        <color theme="0" tint="-0.249977111117893"/>
      </colorScale>
    </cfRule>
  </conditionalFormatting>
  <conditionalFormatting sqref="S69:S74">
    <cfRule type="colorScale" priority="37">
      <colorScale>
        <cfvo type="min"/>
        <cfvo type="max"/>
        <color theme="0"/>
        <color rgb="FFFF0000"/>
      </colorScale>
    </cfRule>
  </conditionalFormatting>
  <conditionalFormatting sqref="T69:T74">
    <cfRule type="colorScale" priority="38">
      <colorScale>
        <cfvo type="min"/>
        <cfvo type="max"/>
        <color theme="0"/>
        <color rgb="FF92D050"/>
      </colorScale>
    </cfRule>
  </conditionalFormatting>
  <conditionalFormatting sqref="U69:U74">
    <cfRule type="colorScale" priority="39">
      <colorScale>
        <cfvo type="min"/>
        <cfvo type="max"/>
        <color theme="0"/>
        <color rgb="FF00B0F0"/>
      </colorScale>
    </cfRule>
  </conditionalFormatting>
  <conditionalFormatting sqref="V69:V74">
    <cfRule type="colorScale" priority="40">
      <colorScale>
        <cfvo type="min"/>
        <cfvo type="max"/>
        <color theme="0"/>
        <color theme="0" tint="-0.249977111117893"/>
      </colorScale>
    </cfRule>
  </conditionalFormatting>
  <conditionalFormatting sqref="W69:W74">
    <cfRule type="colorScale" priority="41">
      <colorScale>
        <cfvo type="min"/>
        <cfvo type="max"/>
        <color theme="0"/>
        <color theme="0" tint="-0.249977111117893"/>
      </colorScale>
    </cfRule>
  </conditionalFormatting>
  <conditionalFormatting sqref="Y69:Y74">
    <cfRule type="colorScale" priority="42">
      <colorScale>
        <cfvo type="min"/>
        <cfvo type="max"/>
        <color theme="0"/>
        <color theme="0" tint="-0.249977111117893"/>
      </colorScale>
    </cfRule>
  </conditionalFormatting>
  <conditionalFormatting sqref="X69:X74">
    <cfRule type="colorScale" priority="43">
      <colorScale>
        <cfvo type="min"/>
        <cfvo type="max"/>
        <color theme="0"/>
        <color rgb="FFFFC000"/>
      </colorScale>
    </cfRule>
  </conditionalFormatting>
  <conditionalFormatting sqref="AF69:AF74">
    <cfRule type="colorScale" priority="44">
      <colorScale>
        <cfvo type="min"/>
        <cfvo type="max"/>
        <color theme="0"/>
        <color theme="0" tint="-0.249977111117893"/>
      </colorScale>
    </cfRule>
  </conditionalFormatting>
  <conditionalFormatting sqref="AE69:AE74">
    <cfRule type="colorScale" priority="45">
      <colorScale>
        <cfvo type="min"/>
        <cfvo type="max"/>
        <color theme="0"/>
        <color rgb="FFFFC000"/>
      </colorScale>
    </cfRule>
  </conditionalFormatting>
  <conditionalFormatting sqref="Z69:Z74">
    <cfRule type="colorScale" priority="46">
      <colorScale>
        <cfvo type="min"/>
        <cfvo type="max"/>
        <color theme="0"/>
        <color rgb="FFFF0000"/>
      </colorScale>
    </cfRule>
  </conditionalFormatting>
  <conditionalFormatting sqref="AA69:AA74">
    <cfRule type="colorScale" priority="47">
      <colorScale>
        <cfvo type="min"/>
        <cfvo type="max"/>
        <color theme="0"/>
        <color rgb="FF92D050"/>
      </colorScale>
    </cfRule>
  </conditionalFormatting>
  <conditionalFormatting sqref="AB69:AB74">
    <cfRule type="colorScale" priority="48">
      <colorScale>
        <cfvo type="min"/>
        <cfvo type="max"/>
        <color theme="0"/>
        <color rgb="FF00B0F0"/>
      </colorScale>
    </cfRule>
  </conditionalFormatting>
  <conditionalFormatting sqref="AC69:AC74">
    <cfRule type="colorScale" priority="49">
      <colorScale>
        <cfvo type="min"/>
        <cfvo type="max"/>
        <color theme="0"/>
        <color theme="0" tint="-0.249977111117893"/>
      </colorScale>
    </cfRule>
  </conditionalFormatting>
  <conditionalFormatting sqref="AD69:AD74">
    <cfRule type="colorScale" priority="50">
      <colorScale>
        <cfvo type="min"/>
        <cfvo type="max"/>
        <color theme="0"/>
        <color theme="0" tint="-0.249977111117893"/>
      </colorScale>
    </cfRule>
  </conditionalFormatting>
  <conditionalFormatting sqref="S3:S28">
    <cfRule type="colorScale" priority="621">
      <colorScale>
        <cfvo type="num" val="0"/>
        <cfvo type="max"/>
        <color theme="0"/>
        <color rgb="FFFF0000"/>
      </colorScale>
    </cfRule>
  </conditionalFormatting>
  <conditionalFormatting sqref="T3:T28">
    <cfRule type="colorScale" priority="623">
      <colorScale>
        <cfvo type="num" val="0"/>
        <cfvo type="max"/>
        <color theme="0"/>
        <color rgb="FF92D050"/>
      </colorScale>
    </cfRule>
  </conditionalFormatting>
  <conditionalFormatting sqref="V3:V28">
    <cfRule type="colorScale" priority="625">
      <colorScale>
        <cfvo type="num" val="0"/>
        <cfvo type="max"/>
        <color theme="0"/>
        <color theme="0" tint="-0.249977111117893"/>
      </colorScale>
    </cfRule>
  </conditionalFormatting>
  <conditionalFormatting sqref="W3:W28">
    <cfRule type="colorScale" priority="627">
      <colorScale>
        <cfvo type="num" val="0"/>
        <cfvo type="max"/>
        <color theme="0"/>
        <color theme="0" tint="-0.249977111117893"/>
      </colorScale>
    </cfRule>
  </conditionalFormatting>
  <conditionalFormatting sqref="X3:X28">
    <cfRule type="colorScale" priority="629">
      <colorScale>
        <cfvo type="num" val="0"/>
        <cfvo type="max"/>
        <color theme="0"/>
        <color rgb="FFFFC000"/>
      </colorScale>
    </cfRule>
  </conditionalFormatting>
  <conditionalFormatting sqref="Y3:Y28">
    <cfRule type="colorScale" priority="631">
      <colorScale>
        <cfvo type="num" val="0"/>
        <cfvo type="max"/>
        <color theme="0"/>
        <color theme="0" tint="-0.249977111117893"/>
      </colorScale>
    </cfRule>
  </conditionalFormatting>
  <conditionalFormatting sqref="O3:O28">
    <cfRule type="colorScale" priority="633">
      <colorScale>
        <cfvo type="num" val="0"/>
        <cfvo type="max"/>
        <color theme="0"/>
        <color theme="0" tint="-0.249977111117893"/>
      </colorScale>
    </cfRule>
  </conditionalFormatting>
  <conditionalFormatting sqref="P3:P28">
    <cfRule type="colorScale" priority="635">
      <colorScale>
        <cfvo type="num" val="0"/>
        <cfvo type="max"/>
        <color theme="0"/>
        <color theme="0" tint="-0.249977111117893"/>
      </colorScale>
    </cfRule>
  </conditionalFormatting>
  <conditionalFormatting sqref="R3:R28">
    <cfRule type="colorScale" priority="637">
      <colorScale>
        <cfvo type="num" val="0"/>
        <cfvo type="max"/>
        <color theme="0"/>
        <color theme="0" tint="-0.249977111117893"/>
      </colorScale>
    </cfRule>
  </conditionalFormatting>
  <conditionalFormatting sqref="U3:U28">
    <cfRule type="colorScale" priority="639">
      <colorScale>
        <cfvo type="num" val="0"/>
        <cfvo type="max"/>
        <color theme="0"/>
        <color rgb="FF00B0F0"/>
      </colorScale>
    </cfRule>
  </conditionalFormatting>
  <conditionalFormatting sqref="Z3:Z28">
    <cfRule type="colorScale" priority="641">
      <colorScale>
        <cfvo type="num" val="0"/>
        <cfvo type="max"/>
        <color theme="0"/>
        <color rgb="FFFF0000"/>
      </colorScale>
    </cfRule>
  </conditionalFormatting>
  <conditionalFormatting sqref="AA3:AA28">
    <cfRule type="colorScale" priority="643">
      <colorScale>
        <cfvo type="num" val="0"/>
        <cfvo type="max"/>
        <color theme="0"/>
        <color rgb="FF92D050"/>
      </colorScale>
    </cfRule>
  </conditionalFormatting>
  <conditionalFormatting sqref="AB3:AB28">
    <cfRule type="colorScale" priority="645">
      <colorScale>
        <cfvo type="num" val="0"/>
        <cfvo type="max"/>
        <color theme="0"/>
        <color rgb="FF00B0F0"/>
      </colorScale>
    </cfRule>
  </conditionalFormatting>
  <conditionalFormatting sqref="AC3:AC28">
    <cfRule type="colorScale" priority="647">
      <colorScale>
        <cfvo type="num" val="0"/>
        <cfvo type="max"/>
        <color theme="0"/>
        <color theme="0" tint="-0.249977111117893"/>
      </colorScale>
    </cfRule>
  </conditionalFormatting>
  <conditionalFormatting sqref="AD3:AD28">
    <cfRule type="colorScale" priority="649">
      <colorScale>
        <cfvo type="num" val="0"/>
        <cfvo type="max"/>
        <color theme="0"/>
        <color theme="0" tint="-0.249977111117893"/>
      </colorScale>
    </cfRule>
  </conditionalFormatting>
  <conditionalFormatting sqref="AE3:AE28">
    <cfRule type="colorScale" priority="651">
      <colorScale>
        <cfvo type="num" val="0"/>
        <cfvo type="max"/>
        <color theme="0"/>
        <color rgb="FFFFC000"/>
      </colorScale>
    </cfRule>
  </conditionalFormatting>
  <conditionalFormatting sqref="AF3:AF28">
    <cfRule type="colorScale" priority="653">
      <colorScale>
        <cfvo type="num" val="0"/>
        <cfvo type="max"/>
        <color theme="0"/>
        <color theme="0" tint="-0.249977111117893"/>
      </colorScale>
    </cfRule>
  </conditionalFormatting>
  <conditionalFormatting sqref="M3:M28">
    <cfRule type="colorScale" priority="655">
      <colorScale>
        <cfvo type="num" val="0"/>
        <cfvo type="max"/>
        <color theme="0"/>
        <color rgb="FF92D050"/>
      </colorScale>
    </cfRule>
  </conditionalFormatting>
  <conditionalFormatting sqref="N3:N28">
    <cfRule type="colorScale" priority="657">
      <colorScale>
        <cfvo type="num" val="0"/>
        <cfvo type="max"/>
        <color theme="0"/>
        <color rgb="FF00B0F0"/>
      </colorScale>
    </cfRule>
  </conditionalFormatting>
  <conditionalFormatting sqref="Q3:Q28">
    <cfRule type="colorScale" priority="659">
      <colorScale>
        <cfvo type="num" val="0"/>
        <cfvo type="max"/>
        <color theme="0"/>
        <color rgb="FFFFC000"/>
      </colorScale>
    </cfRule>
  </conditionalFormatting>
  <conditionalFormatting sqref="V41">
    <cfRule type="colorScale" priority="16">
      <colorScale>
        <cfvo type="num" val="0"/>
        <cfvo type="max"/>
        <color theme="0"/>
        <color theme="0" tint="-0.249977111117893"/>
      </colorScale>
    </cfRule>
  </conditionalFormatting>
  <conditionalFormatting sqref="W41">
    <cfRule type="colorScale" priority="17">
      <colorScale>
        <cfvo type="num" val="0"/>
        <cfvo type="max"/>
        <color theme="0"/>
        <color theme="0" tint="-0.249977111117893"/>
      </colorScale>
    </cfRule>
  </conditionalFormatting>
  <conditionalFormatting sqref="X41">
    <cfRule type="colorScale" priority="18">
      <colorScale>
        <cfvo type="num" val="0"/>
        <cfvo type="max"/>
        <color theme="0"/>
        <color rgb="FFFFC000"/>
      </colorScale>
    </cfRule>
  </conditionalFormatting>
  <conditionalFormatting sqref="Y41">
    <cfRule type="colorScale" priority="19">
      <colorScale>
        <cfvo type="num" val="0"/>
        <cfvo type="max"/>
        <color theme="0"/>
        <color theme="0" tint="-0.249977111117893"/>
      </colorScale>
    </cfRule>
  </conditionalFormatting>
  <conditionalFormatting sqref="U41">
    <cfRule type="colorScale" priority="20">
      <colorScale>
        <cfvo type="num" val="0"/>
        <cfvo type="max"/>
        <color theme="0"/>
        <color rgb="FF00B0F0"/>
      </colorScale>
    </cfRule>
  </conditionalFormatting>
  <conditionalFormatting sqref="V52">
    <cfRule type="colorScale" priority="11">
      <colorScale>
        <cfvo type="num" val="0"/>
        <cfvo type="max"/>
        <color theme="0"/>
        <color theme="0" tint="-0.249977111117893"/>
      </colorScale>
    </cfRule>
  </conditionalFormatting>
  <conditionalFormatting sqref="W52">
    <cfRule type="colorScale" priority="12">
      <colorScale>
        <cfvo type="num" val="0"/>
        <cfvo type="max"/>
        <color theme="0"/>
        <color theme="0" tint="-0.249977111117893"/>
      </colorScale>
    </cfRule>
  </conditionalFormatting>
  <conditionalFormatting sqref="X52">
    <cfRule type="colorScale" priority="13">
      <colorScale>
        <cfvo type="num" val="0"/>
        <cfvo type="max"/>
        <color theme="0"/>
        <color rgb="FFFFC000"/>
      </colorScale>
    </cfRule>
  </conditionalFormatting>
  <conditionalFormatting sqref="Y52">
    <cfRule type="colorScale" priority="14">
      <colorScale>
        <cfvo type="num" val="0"/>
        <cfvo type="max"/>
        <color theme="0"/>
        <color theme="0" tint="-0.249977111117893"/>
      </colorScale>
    </cfRule>
  </conditionalFormatting>
  <conditionalFormatting sqref="U52">
    <cfRule type="colorScale" priority="15">
      <colorScale>
        <cfvo type="num" val="0"/>
        <cfvo type="max"/>
        <color theme="0"/>
        <color rgb="FF00B0F0"/>
      </colorScale>
    </cfRule>
  </conditionalFormatting>
  <conditionalFormatting sqref="V63">
    <cfRule type="colorScale" priority="6">
      <colorScale>
        <cfvo type="num" val="0"/>
        <cfvo type="max"/>
        <color theme="0"/>
        <color theme="0" tint="-0.249977111117893"/>
      </colorScale>
    </cfRule>
  </conditionalFormatting>
  <conditionalFormatting sqref="W63">
    <cfRule type="colorScale" priority="7">
      <colorScale>
        <cfvo type="num" val="0"/>
        <cfvo type="max"/>
        <color theme="0"/>
        <color theme="0" tint="-0.249977111117893"/>
      </colorScale>
    </cfRule>
  </conditionalFormatting>
  <conditionalFormatting sqref="X63">
    <cfRule type="colorScale" priority="8">
      <colorScale>
        <cfvo type="num" val="0"/>
        <cfvo type="max"/>
        <color theme="0"/>
        <color rgb="FFFFC000"/>
      </colorScale>
    </cfRule>
  </conditionalFormatting>
  <conditionalFormatting sqref="Y63">
    <cfRule type="colorScale" priority="9">
      <colorScale>
        <cfvo type="num" val="0"/>
        <cfvo type="max"/>
        <color theme="0"/>
        <color theme="0" tint="-0.249977111117893"/>
      </colorScale>
    </cfRule>
  </conditionalFormatting>
  <conditionalFormatting sqref="U63">
    <cfRule type="colorScale" priority="10">
      <colorScale>
        <cfvo type="num" val="0"/>
        <cfvo type="max"/>
        <color theme="0"/>
        <color rgb="FF00B0F0"/>
      </colorScale>
    </cfRule>
  </conditionalFormatting>
  <conditionalFormatting sqref="V76">
    <cfRule type="colorScale" priority="1">
      <colorScale>
        <cfvo type="num" val="0"/>
        <cfvo type="max"/>
        <color theme="0"/>
        <color theme="0" tint="-0.249977111117893"/>
      </colorScale>
    </cfRule>
  </conditionalFormatting>
  <conditionalFormatting sqref="W76">
    <cfRule type="colorScale" priority="2">
      <colorScale>
        <cfvo type="num" val="0"/>
        <cfvo type="max"/>
        <color theme="0"/>
        <color theme="0" tint="-0.249977111117893"/>
      </colorScale>
    </cfRule>
  </conditionalFormatting>
  <conditionalFormatting sqref="X76">
    <cfRule type="colorScale" priority="3">
      <colorScale>
        <cfvo type="num" val="0"/>
        <cfvo type="max"/>
        <color theme="0"/>
        <color rgb="FFFFC000"/>
      </colorScale>
    </cfRule>
  </conditionalFormatting>
  <conditionalFormatting sqref="Y76">
    <cfRule type="colorScale" priority="4">
      <colorScale>
        <cfvo type="num" val="0"/>
        <cfvo type="max"/>
        <color theme="0"/>
        <color theme="0" tint="-0.249977111117893"/>
      </colorScale>
    </cfRule>
  </conditionalFormatting>
  <conditionalFormatting sqref="U76">
    <cfRule type="colorScale" priority="5">
      <colorScale>
        <cfvo type="num" val="0"/>
        <cfvo type="max"/>
        <color theme="0"/>
        <color rgb="FF00B0F0"/>
      </colorScale>
    </cfRule>
  </conditionalFormatting>
  <hyperlinks>
    <hyperlink ref="AH22" r:id="rId1" xr:uid="{36A53794-6F75-412F-B903-FE098658C932}"/>
    <hyperlink ref="AH12" r:id="rId2" xr:uid="{59A29AD9-53DB-479E-87F3-909B4427F205}"/>
    <hyperlink ref="AH26" r:id="rId3" xr:uid="{A5C79E60-6A42-42B7-90AC-4F262BBC9D3C}"/>
    <hyperlink ref="AH8" r:id="rId4" xr:uid="{C27A69F4-8B8E-43A2-8BE0-5BD4E53846D6}"/>
    <hyperlink ref="AH25" r:id="rId5" xr:uid="{C2FC7685-47D8-4FCD-B8A1-EF603B2F47F5}"/>
    <hyperlink ref="AH4" r:id="rId6" xr:uid="{70418DA6-F5D7-436C-98AC-D871736D3512}"/>
    <hyperlink ref="AH17" r:id="rId7" xr:uid="{8173742A-C125-4DEB-837B-B3F4440BEA98}"/>
    <hyperlink ref="AH6" r:id="rId8" xr:uid="{0E8DF527-4E2B-49F8-8EAB-AC01CDA05ED8}"/>
    <hyperlink ref="AH19" r:id="rId9" xr:uid="{CA02CB8A-66D5-4B5B-B359-A8F9B8D8B866}"/>
    <hyperlink ref="AH21" r:id="rId10" xr:uid="{C3BA8149-A432-4C66-9413-A7D3CDD2642E}"/>
    <hyperlink ref="AH18" r:id="rId11" xr:uid="{7A4ABD12-94A3-43FF-8824-7752307DF689}"/>
    <hyperlink ref="AH24" r:id="rId12" xr:uid="{E8DDBC17-8DCA-415A-88CB-F23793188FFF}"/>
    <hyperlink ref="AH5" r:id="rId13" xr:uid="{C465D7F9-C40A-44DC-807A-395C960851A7}"/>
    <hyperlink ref="AH7" r:id="rId14" xr:uid="{2A0C81F5-DAD3-4BFC-9FC4-9F085A6C27DB}"/>
    <hyperlink ref="AH9" r:id="rId15" xr:uid="{6688D0BE-912C-4E07-B631-74D8E303961F}"/>
    <hyperlink ref="AH10" r:id="rId16" xr:uid="{1F9B1AA3-EFD2-47CB-8FBF-4B7B3829F421}"/>
    <hyperlink ref="AH11" r:id="rId17" xr:uid="{1AF42F32-33A7-478C-BE9A-4D6A017635AD}"/>
    <hyperlink ref="AH23" r:id="rId18" xr:uid="{EC787B77-F665-48E6-99FB-8724CE3DFEAD}"/>
    <hyperlink ref="AH13" r:id="rId19" xr:uid="{4C1452B3-37D1-468C-844F-29178C55B4B4}"/>
    <hyperlink ref="AH48" r:id="rId20" xr:uid="{B167DA51-E262-4B9E-9217-7ABCB56AE046}"/>
    <hyperlink ref="AH49" r:id="rId21" xr:uid="{33507D8F-FDD4-4A72-8E3B-F8A784CE09DF}"/>
    <hyperlink ref="AH69" r:id="rId22" xr:uid="{2FF3DEEC-CE04-4ED7-9924-40A051F576D2}"/>
    <hyperlink ref="AH70" r:id="rId23" xr:uid="{FFFACC5F-8CEC-45B5-8D70-7E535F1DF39A}"/>
    <hyperlink ref="AH72" r:id="rId24" xr:uid="{449BEE2D-DDA3-4E96-B3BC-CA1FAC2FB0BB}"/>
    <hyperlink ref="AH74" r:id="rId25" xr:uid="{2202F0EC-05C7-45FC-8383-B198E4122742}"/>
    <hyperlink ref="AH15" r:id="rId26" xr:uid="{B047DD87-1D2C-40AE-838F-2C2CF2FF4A22}"/>
  </hyperlinks>
  <pageMargins left="0.7" right="0.7" top="0.75" bottom="0.75" header="0.3" footer="0.3"/>
  <pageSetup paperSize="9" orientation="portrait" r:id="rId27"/>
  <drawing r:id="rId28"/>
  <legacyDrawing r:id="rId2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1AEBD-4599-4FDD-8C2B-E476DCD2353A}">
  <dimension ref="A1:AI40"/>
  <sheetViews>
    <sheetView topLeftCell="A11" workbookViewId="0">
      <pane xSplit="1" topLeftCell="H1" activePane="topRight" state="frozen"/>
      <selection pane="topRight" activeCell="A17" sqref="A17"/>
    </sheetView>
  </sheetViews>
  <sheetFormatPr defaultRowHeight="14.5" x14ac:dyDescent="0.35"/>
  <cols>
    <col min="1" max="1" width="14" style="3" bestFit="1" customWidth="1"/>
    <col min="2" max="2" width="7.81640625" style="3" customWidth="1"/>
    <col min="3" max="3" width="15.7265625" style="3" bestFit="1" customWidth="1"/>
    <col min="6" max="6" width="35.90625" bestFit="1" customWidth="1"/>
    <col min="7" max="7" width="12.1796875" bestFit="1" customWidth="1"/>
    <col min="8" max="8" width="14.54296875" bestFit="1" customWidth="1"/>
    <col min="9" max="9" width="11.453125" bestFit="1" customWidth="1"/>
    <col min="10" max="10" width="10.90625" bestFit="1" customWidth="1"/>
    <col min="11" max="11" width="10.90625" customWidth="1"/>
    <col min="12" max="12" width="10.08984375" bestFit="1" customWidth="1"/>
    <col min="33" max="33" width="16.54296875" bestFit="1" customWidth="1"/>
    <col min="34" max="34" width="25" customWidth="1"/>
  </cols>
  <sheetData>
    <row r="1" spans="1:34" ht="15" customHeight="1" x14ac:dyDescent="0.35">
      <c r="A1" s="23"/>
      <c r="B1" s="50"/>
      <c r="C1" s="50"/>
      <c r="D1" s="180" t="s">
        <v>148</v>
      </c>
      <c r="E1" s="181"/>
      <c r="G1" s="46"/>
      <c r="H1" s="41"/>
      <c r="I1" s="21" t="s">
        <v>52</v>
      </c>
      <c r="J1" s="22" t="s">
        <v>54</v>
      </c>
      <c r="K1" s="101"/>
      <c r="L1" s="171" t="s">
        <v>143</v>
      </c>
      <c r="M1" s="172"/>
      <c r="N1" s="172"/>
      <c r="O1" s="172"/>
      <c r="P1" s="172"/>
      <c r="Q1" s="172"/>
      <c r="R1" s="173"/>
      <c r="S1" s="174" t="s">
        <v>142</v>
      </c>
      <c r="T1" s="175"/>
      <c r="U1" s="175"/>
      <c r="V1" s="175"/>
      <c r="W1" s="175"/>
      <c r="X1" s="175"/>
      <c r="Y1" s="176"/>
      <c r="Z1" s="177" t="s">
        <v>134</v>
      </c>
      <c r="AA1" s="178"/>
      <c r="AB1" s="178"/>
      <c r="AC1" s="178"/>
      <c r="AD1" s="178"/>
      <c r="AE1" s="178"/>
      <c r="AF1" s="179"/>
      <c r="AG1" s="21"/>
      <c r="AH1" s="22"/>
    </row>
    <row r="2" spans="1:34" s="12" customFormat="1" ht="29.5" thickBot="1" x14ac:dyDescent="0.4">
      <c r="A2" s="63" t="s">
        <v>53</v>
      </c>
      <c r="B2" s="63" t="s">
        <v>102</v>
      </c>
      <c r="C2" s="31" t="s">
        <v>126</v>
      </c>
      <c r="D2" s="31" t="s">
        <v>69</v>
      </c>
      <c r="E2" s="44" t="s">
        <v>111</v>
      </c>
      <c r="F2" s="86" t="s">
        <v>129</v>
      </c>
      <c r="G2" s="64" t="s">
        <v>135</v>
      </c>
      <c r="H2" s="63" t="s">
        <v>65</v>
      </c>
      <c r="I2" s="31" t="s">
        <v>144</v>
      </c>
      <c r="J2" s="32" t="s">
        <v>144</v>
      </c>
      <c r="K2" s="34" t="s">
        <v>150</v>
      </c>
      <c r="L2" s="71" t="s">
        <v>7</v>
      </c>
      <c r="M2" s="72" t="s">
        <v>9</v>
      </c>
      <c r="N2" s="72" t="s">
        <v>55</v>
      </c>
      <c r="O2" s="72" t="s">
        <v>56</v>
      </c>
      <c r="P2" s="72" t="s">
        <v>57</v>
      </c>
      <c r="Q2" s="72" t="s">
        <v>58</v>
      </c>
      <c r="R2" s="73" t="s">
        <v>59</v>
      </c>
      <c r="S2" s="33" t="s">
        <v>7</v>
      </c>
      <c r="T2" s="34" t="s">
        <v>9</v>
      </c>
      <c r="U2" s="34" t="s">
        <v>55</v>
      </c>
      <c r="V2" s="34" t="s">
        <v>56</v>
      </c>
      <c r="W2" s="34" t="s">
        <v>57</v>
      </c>
      <c r="X2" s="34" t="s">
        <v>58</v>
      </c>
      <c r="Y2" s="32" t="s">
        <v>59</v>
      </c>
      <c r="Z2" s="72" t="s">
        <v>7</v>
      </c>
      <c r="AA2" s="72" t="s">
        <v>9</v>
      </c>
      <c r="AB2" s="72" t="s">
        <v>55</v>
      </c>
      <c r="AC2" s="72" t="s">
        <v>56</v>
      </c>
      <c r="AD2" s="72" t="s">
        <v>57</v>
      </c>
      <c r="AE2" s="72" t="s">
        <v>58</v>
      </c>
      <c r="AF2" s="72" t="s">
        <v>59</v>
      </c>
      <c r="AG2" s="33" t="s">
        <v>60</v>
      </c>
      <c r="AH2" s="32" t="s">
        <v>61</v>
      </c>
    </row>
    <row r="3" spans="1:34" x14ac:dyDescent="0.35">
      <c r="A3" s="24" t="s">
        <v>49</v>
      </c>
      <c r="B3" s="87" t="s">
        <v>107</v>
      </c>
      <c r="C3" s="66" t="s">
        <v>130</v>
      </c>
      <c r="D3" s="19">
        <v>1</v>
      </c>
      <c r="E3" s="16">
        <v>1</v>
      </c>
      <c r="F3" t="s">
        <v>146</v>
      </c>
      <c r="G3" s="41" t="s">
        <v>72</v>
      </c>
      <c r="H3" s="41" t="s">
        <v>66</v>
      </c>
      <c r="I3" s="19">
        <v>600</v>
      </c>
      <c r="J3" s="16">
        <f>I3/20</f>
        <v>30</v>
      </c>
      <c r="K3" s="45" t="s">
        <v>152</v>
      </c>
      <c r="L3" s="74">
        <v>22</v>
      </c>
      <c r="M3" s="75">
        <v>361</v>
      </c>
      <c r="N3" s="75">
        <v>87</v>
      </c>
      <c r="O3" s="75">
        <v>0.5</v>
      </c>
      <c r="P3" s="75">
        <v>2</v>
      </c>
      <c r="Q3" s="75">
        <v>2</v>
      </c>
      <c r="R3" s="76">
        <v>0</v>
      </c>
      <c r="S3" s="68">
        <f>L3*J3/1000</f>
        <v>0.66</v>
      </c>
      <c r="T3" s="15">
        <f>J3*M3/100</f>
        <v>108.3</v>
      </c>
      <c r="U3" s="15">
        <f>J3*N3/100</f>
        <v>26.1</v>
      </c>
      <c r="V3" s="15">
        <f>J3*O3/100</f>
        <v>0.15</v>
      </c>
      <c r="W3" s="15">
        <f>J3*P3/100</f>
        <v>0.6</v>
      </c>
      <c r="X3" s="15">
        <f>J3*Q3/100</f>
        <v>0.6</v>
      </c>
      <c r="Y3" s="16">
        <f>J3*R3/100</f>
        <v>0</v>
      </c>
      <c r="Z3" s="81">
        <f t="shared" ref="Z3:Z27" si="0">S3/SUM($S$3:$S$27)</f>
        <v>0.1519931833360201</v>
      </c>
      <c r="AA3" s="82">
        <f t="shared" ref="AA3:AA27" si="1">T3/SUM($S$3:$T$27)</f>
        <v>9.3716146340142165E-2</v>
      </c>
      <c r="AB3" s="82">
        <f t="shared" ref="AB3:AB27" si="2">U3/SUM($U$3:$U$27)</f>
        <v>0.44444444444444448</v>
      </c>
      <c r="AC3" s="82">
        <f t="shared" ref="AC3:AC27" si="3">V3/SUM($V$3:$V$27)</f>
        <v>1.9452729866424592E-3</v>
      </c>
      <c r="AD3" s="82">
        <f t="shared" ref="AD3:AD27" si="4">W3/SUM($W$3:$W$27)</f>
        <v>1.2899064817800713E-2</v>
      </c>
      <c r="AE3" s="82">
        <f t="shared" ref="AE3:AE27" si="5">X3/SUM($X$3:$X$27)</f>
        <v>3.0226700251889175E-2</v>
      </c>
      <c r="AF3" s="82">
        <f t="shared" ref="AF3:AF27" si="6">Y3/SUM($Y$3:$Y$27)</f>
        <v>0</v>
      </c>
      <c r="AG3" s="19" t="s">
        <v>41</v>
      </c>
      <c r="AH3" s="27" t="s">
        <v>42</v>
      </c>
    </row>
    <row r="4" spans="1:34" x14ac:dyDescent="0.35">
      <c r="A4" s="24" t="s">
        <v>23</v>
      </c>
      <c r="B4" s="88" t="s">
        <v>115</v>
      </c>
      <c r="C4" s="92" t="s">
        <v>136</v>
      </c>
      <c r="D4" s="19">
        <v>3</v>
      </c>
      <c r="E4" s="16">
        <v>1</v>
      </c>
      <c r="G4" s="41" t="s">
        <v>72</v>
      </c>
      <c r="H4" s="41" t="s">
        <v>66</v>
      </c>
      <c r="I4" s="19">
        <v>500</v>
      </c>
      <c r="J4" s="16">
        <f>I4/20</f>
        <v>25</v>
      </c>
      <c r="K4" s="15"/>
      <c r="L4" s="74">
        <v>26</v>
      </c>
      <c r="M4" s="75">
        <v>786</v>
      </c>
      <c r="N4" s="75">
        <v>7.8</v>
      </c>
      <c r="O4" s="75">
        <v>76.099999999999994</v>
      </c>
      <c r="P4" s="75">
        <v>13.4</v>
      </c>
      <c r="Q4" s="75">
        <v>4.0999999999999996</v>
      </c>
      <c r="R4" s="76">
        <v>8</v>
      </c>
      <c r="S4" s="68">
        <f>L4*J4/1000</f>
        <v>0.65</v>
      </c>
      <c r="T4" s="15">
        <f>J4*M4/100</f>
        <v>196.5</v>
      </c>
      <c r="U4" s="15">
        <f>J4*N4/100</f>
        <v>1.95</v>
      </c>
      <c r="V4" s="15">
        <f>J4*O4/100</f>
        <v>19.024999999999999</v>
      </c>
      <c r="W4" s="15">
        <f>J4*P4/100</f>
        <v>3.35</v>
      </c>
      <c r="X4" s="15">
        <f>J4*Q4/100</f>
        <v>1.0249999999999999</v>
      </c>
      <c r="Y4" s="16">
        <f>J4*R4/100</f>
        <v>2</v>
      </c>
      <c r="Z4" s="81">
        <f t="shared" si="0"/>
        <v>0.14969025631577737</v>
      </c>
      <c r="AA4" s="82">
        <f t="shared" si="1"/>
        <v>0.17003899128197539</v>
      </c>
      <c r="AB4" s="82">
        <f t="shared" si="2"/>
        <v>3.3205619412515965E-2</v>
      </c>
      <c r="AC4" s="82">
        <f t="shared" si="3"/>
        <v>0.24672545713915189</v>
      </c>
      <c r="AD4" s="82">
        <f t="shared" si="4"/>
        <v>7.2019778566053988E-2</v>
      </c>
      <c r="AE4" s="82">
        <f t="shared" si="5"/>
        <v>5.1637279596977337E-2</v>
      </c>
      <c r="AF4" s="82">
        <f t="shared" si="6"/>
        <v>8.0372930397042283E-2</v>
      </c>
      <c r="AG4" s="19" t="s">
        <v>34</v>
      </c>
      <c r="AH4" s="27" t="s">
        <v>33</v>
      </c>
    </row>
    <row r="5" spans="1:34" x14ac:dyDescent="0.35">
      <c r="A5" s="24" t="s">
        <v>100</v>
      </c>
      <c r="B5" s="91" t="s">
        <v>105</v>
      </c>
      <c r="C5" s="92" t="s">
        <v>136</v>
      </c>
      <c r="D5" s="19">
        <v>3</v>
      </c>
      <c r="E5" s="16">
        <v>3</v>
      </c>
      <c r="G5" s="41" t="s">
        <v>72</v>
      </c>
      <c r="H5" s="41" t="s">
        <v>66</v>
      </c>
      <c r="I5" s="19">
        <v>2000</v>
      </c>
      <c r="J5" s="16">
        <v>100</v>
      </c>
      <c r="K5" s="15" t="s">
        <v>153</v>
      </c>
      <c r="L5" s="74">
        <v>5</v>
      </c>
      <c r="M5" s="75">
        <v>52</v>
      </c>
      <c r="N5" s="75">
        <v>0.7</v>
      </c>
      <c r="O5" s="75">
        <v>0</v>
      </c>
      <c r="P5" s="75">
        <v>11</v>
      </c>
      <c r="Q5" s="75">
        <v>10</v>
      </c>
      <c r="R5" s="76">
        <v>2.4</v>
      </c>
      <c r="S5" s="68">
        <v>0.5</v>
      </c>
      <c r="T5" s="15">
        <v>52</v>
      </c>
      <c r="U5" s="15">
        <v>0.7</v>
      </c>
      <c r="V5" s="15">
        <v>0</v>
      </c>
      <c r="W5" s="15">
        <v>11</v>
      </c>
      <c r="X5" s="15">
        <v>10</v>
      </c>
      <c r="Y5" s="16">
        <v>2.4</v>
      </c>
      <c r="Z5" s="81">
        <f t="shared" si="0"/>
        <v>0.11514635101213642</v>
      </c>
      <c r="AA5" s="82">
        <f t="shared" si="1"/>
        <v>4.499759565731664E-2</v>
      </c>
      <c r="AB5" s="82">
        <f t="shared" si="2"/>
        <v>1.1919965942954448E-2</v>
      </c>
      <c r="AC5" s="82">
        <f t="shared" si="3"/>
        <v>0</v>
      </c>
      <c r="AD5" s="82">
        <f t="shared" si="4"/>
        <v>0.23648285499301308</v>
      </c>
      <c r="AE5" s="82">
        <f t="shared" si="5"/>
        <v>0.50377833753148626</v>
      </c>
      <c r="AF5" s="82">
        <f t="shared" si="6"/>
        <v>9.6447516476450737E-2</v>
      </c>
      <c r="AG5" s="19" t="s">
        <v>97</v>
      </c>
      <c r="AH5" s="27" t="s">
        <v>101</v>
      </c>
    </row>
    <row r="6" spans="1:34" x14ac:dyDescent="0.35">
      <c r="A6" s="24" t="s">
        <v>48</v>
      </c>
      <c r="B6" s="88" t="s">
        <v>115</v>
      </c>
      <c r="C6" s="92" t="s">
        <v>136</v>
      </c>
      <c r="D6" s="19">
        <v>3</v>
      </c>
      <c r="E6" s="16">
        <v>1</v>
      </c>
      <c r="G6" s="41" t="s">
        <v>72</v>
      </c>
      <c r="H6" s="41" t="s">
        <v>66</v>
      </c>
      <c r="I6" s="19">
        <v>500</v>
      </c>
      <c r="J6" s="16">
        <f>I6/20</f>
        <v>25</v>
      </c>
      <c r="K6" s="15"/>
      <c r="L6" s="74">
        <v>11</v>
      </c>
      <c r="M6" s="75">
        <v>654</v>
      </c>
      <c r="N6" s="75">
        <v>15.9</v>
      </c>
      <c r="O6" s="75">
        <v>68.099999999999994</v>
      </c>
      <c r="P6" s="75">
        <v>5.4</v>
      </c>
      <c r="Q6" s="75">
        <v>2.9</v>
      </c>
      <c r="R6" s="76">
        <v>7.9</v>
      </c>
      <c r="S6" s="68">
        <f>L6*J6/1000</f>
        <v>0.27500000000000002</v>
      </c>
      <c r="T6" s="15">
        <f>J6*M6/100</f>
        <v>163.5</v>
      </c>
      <c r="U6" s="15">
        <f>J6*N6/100</f>
        <v>3.9750000000000001</v>
      </c>
      <c r="V6" s="15">
        <f>J6*O6/100</f>
        <v>17.024999999999999</v>
      </c>
      <c r="W6" s="15">
        <f>J6*P6/100</f>
        <v>1.35</v>
      </c>
      <c r="X6" s="15">
        <f>J6*Q6/100</f>
        <v>0.72499999999999998</v>
      </c>
      <c r="Y6" s="16">
        <f>J6*R6/100</f>
        <v>1.9750000000000001</v>
      </c>
      <c r="Z6" s="81">
        <f t="shared" si="0"/>
        <v>6.3330493056675041E-2</v>
      </c>
      <c r="AA6" s="82">
        <f t="shared" si="1"/>
        <v>0.14148282480713983</v>
      </c>
      <c r="AB6" s="82">
        <f t="shared" si="2"/>
        <v>6.7688378033205626E-2</v>
      </c>
      <c r="AC6" s="82">
        <f t="shared" si="3"/>
        <v>0.22078848398391909</v>
      </c>
      <c r="AD6" s="82">
        <f t="shared" si="4"/>
        <v>2.9022895840051608E-2</v>
      </c>
      <c r="AE6" s="82">
        <f t="shared" si="5"/>
        <v>3.6523929471032758E-2</v>
      </c>
      <c r="AF6" s="82">
        <f t="shared" si="6"/>
        <v>7.9368268767079267E-2</v>
      </c>
      <c r="AG6" s="19" t="s">
        <v>34</v>
      </c>
      <c r="AH6" s="27" t="s">
        <v>36</v>
      </c>
    </row>
    <row r="7" spans="1:34" x14ac:dyDescent="0.35">
      <c r="A7" s="24" t="s">
        <v>94</v>
      </c>
      <c r="B7" s="88" t="s">
        <v>115</v>
      </c>
      <c r="C7" s="94" t="s">
        <v>131</v>
      </c>
      <c r="D7" s="19">
        <v>3</v>
      </c>
      <c r="E7" s="16">
        <v>1</v>
      </c>
      <c r="G7" s="41" t="s">
        <v>73</v>
      </c>
      <c r="H7" s="41" t="s">
        <v>66</v>
      </c>
      <c r="I7" s="19">
        <v>200</v>
      </c>
      <c r="J7" s="16">
        <f>I7/20</f>
        <v>10</v>
      </c>
      <c r="K7" s="15"/>
      <c r="L7" s="74">
        <v>19</v>
      </c>
      <c r="M7" s="77">
        <v>700</v>
      </c>
      <c r="N7" s="77">
        <v>9.1999999999999993</v>
      </c>
      <c r="O7" s="77">
        <v>70</v>
      </c>
      <c r="P7" s="77">
        <v>5.8</v>
      </c>
      <c r="Q7" s="77">
        <v>4.3</v>
      </c>
      <c r="R7" s="76">
        <v>4.7</v>
      </c>
      <c r="S7" s="68">
        <f>L7*J7/1000</f>
        <v>0.19</v>
      </c>
      <c r="T7" s="15">
        <f>J7*M7/100</f>
        <v>70</v>
      </c>
      <c r="U7" s="15">
        <f>J7*N7/100</f>
        <v>0.92</v>
      </c>
      <c r="V7" s="15">
        <f>J7*O7/100</f>
        <v>7</v>
      </c>
      <c r="W7" s="15">
        <f>J7*P7/100</f>
        <v>0.57999999999999996</v>
      </c>
      <c r="X7" s="15">
        <f>J7*Q7/100</f>
        <v>0.43</v>
      </c>
      <c r="Y7" s="16">
        <f>J7*R7/100</f>
        <v>0.47</v>
      </c>
      <c r="Z7" s="81">
        <f t="shared" si="0"/>
        <v>4.3755613384611841E-2</v>
      </c>
      <c r="AA7" s="82">
        <f t="shared" si="1"/>
        <v>6.0573686461772407E-2</v>
      </c>
      <c r="AB7" s="82">
        <f t="shared" si="2"/>
        <v>1.5666240953597275E-2</v>
      </c>
      <c r="AC7" s="82">
        <f t="shared" si="3"/>
        <v>9.0779406043314761E-2</v>
      </c>
      <c r="AD7" s="82">
        <f t="shared" si="4"/>
        <v>1.2469095990540689E-2</v>
      </c>
      <c r="AE7" s="82">
        <f t="shared" si="5"/>
        <v>2.1662468513853912E-2</v>
      </c>
      <c r="AF7" s="82">
        <f t="shared" si="6"/>
        <v>1.8887638643304935E-2</v>
      </c>
      <c r="AG7" s="19" t="s">
        <v>34</v>
      </c>
      <c r="AH7" s="27" t="s">
        <v>96</v>
      </c>
    </row>
    <row r="8" spans="1:34" x14ac:dyDescent="0.35">
      <c r="A8" s="24" t="s">
        <v>46</v>
      </c>
      <c r="B8" s="67" t="s">
        <v>103</v>
      </c>
      <c r="C8" s="94" t="s">
        <v>131</v>
      </c>
      <c r="D8" s="90">
        <v>1</v>
      </c>
      <c r="E8" s="16">
        <v>1</v>
      </c>
      <c r="G8" s="41" t="s">
        <v>72</v>
      </c>
      <c r="H8" s="41" t="s">
        <v>66</v>
      </c>
      <c r="I8" s="19">
        <v>300</v>
      </c>
      <c r="J8" s="16">
        <f>I8/20</f>
        <v>15</v>
      </c>
      <c r="K8" s="15"/>
      <c r="L8" s="74">
        <v>11</v>
      </c>
      <c r="M8" s="75">
        <v>592</v>
      </c>
      <c r="N8" s="75">
        <v>31.6</v>
      </c>
      <c r="O8" s="75">
        <v>48.8</v>
      </c>
      <c r="P8" s="75">
        <v>4.7</v>
      </c>
      <c r="Q8" s="75">
        <v>1.5</v>
      </c>
      <c r="R8" s="76">
        <v>4</v>
      </c>
      <c r="S8" s="68">
        <f>L8*J8/1000</f>
        <v>0.16500000000000001</v>
      </c>
      <c r="T8" s="15">
        <f>J8*M8/100</f>
        <v>88.8</v>
      </c>
      <c r="U8" s="15">
        <f>J8*N8/100</f>
        <v>4.74</v>
      </c>
      <c r="V8" s="15">
        <f>J8*O8/100</f>
        <v>7.32</v>
      </c>
      <c r="W8" s="15">
        <f>J8*P8/100</f>
        <v>0.70499999999999996</v>
      </c>
      <c r="X8" s="15">
        <f>J8*Q8/100</f>
        <v>0.22500000000000001</v>
      </c>
      <c r="Y8" s="16">
        <f>J8*R8/100</f>
        <v>0.6</v>
      </c>
      <c r="Z8" s="81">
        <f t="shared" si="0"/>
        <v>3.7998295834005026E-2</v>
      </c>
      <c r="AA8" s="82">
        <f t="shared" si="1"/>
        <v>7.6842047968648422E-2</v>
      </c>
      <c r="AB8" s="82">
        <f t="shared" si="2"/>
        <v>8.0715197956577264E-2</v>
      </c>
      <c r="AC8" s="82">
        <f t="shared" si="3"/>
        <v>9.492932174815201E-2</v>
      </c>
      <c r="AD8" s="82">
        <f t="shared" si="4"/>
        <v>1.5156401160915838E-2</v>
      </c>
      <c r="AE8" s="82">
        <f t="shared" si="5"/>
        <v>1.1335012594458441E-2</v>
      </c>
      <c r="AF8" s="82">
        <f t="shared" si="6"/>
        <v>2.4111879119112684E-2</v>
      </c>
      <c r="AG8" s="19" t="s">
        <v>34</v>
      </c>
      <c r="AH8" s="27" t="s">
        <v>30</v>
      </c>
    </row>
    <row r="9" spans="1:34" x14ac:dyDescent="0.35">
      <c r="A9" s="24" t="s">
        <v>158</v>
      </c>
      <c r="B9" s="91" t="s">
        <v>105</v>
      </c>
      <c r="C9" s="92" t="s">
        <v>136</v>
      </c>
      <c r="D9" s="19">
        <v>3</v>
      </c>
      <c r="E9" s="16">
        <v>2</v>
      </c>
      <c r="F9" t="s">
        <v>125</v>
      </c>
      <c r="G9" s="41" t="s">
        <v>73</v>
      </c>
      <c r="H9" s="41" t="s">
        <v>66</v>
      </c>
      <c r="I9" s="19">
        <v>2000</v>
      </c>
      <c r="J9" s="16">
        <v>100</v>
      </c>
      <c r="K9" s="45" t="s">
        <v>154</v>
      </c>
      <c r="L9" s="74">
        <v>1.5</v>
      </c>
      <c r="M9" s="75">
        <v>43</v>
      </c>
      <c r="N9" s="75">
        <v>4.5</v>
      </c>
      <c r="O9" s="75">
        <v>2.5</v>
      </c>
      <c r="P9" s="75">
        <v>0.4</v>
      </c>
      <c r="Q9" s="75">
        <v>0.4</v>
      </c>
      <c r="R9" s="76">
        <v>0.3</v>
      </c>
      <c r="S9" s="68">
        <v>0.15</v>
      </c>
      <c r="T9" s="15">
        <v>43</v>
      </c>
      <c r="U9" s="15">
        <v>4.5</v>
      </c>
      <c r="V9" s="15">
        <v>2.5</v>
      </c>
      <c r="W9" s="15">
        <v>0.4</v>
      </c>
      <c r="X9" s="15">
        <v>0.4</v>
      </c>
      <c r="Y9" s="16">
        <v>0.3</v>
      </c>
      <c r="Z9" s="81">
        <f t="shared" si="0"/>
        <v>3.4543905303640925E-2</v>
      </c>
      <c r="AA9" s="82">
        <f t="shared" si="1"/>
        <v>3.7209550255088764E-2</v>
      </c>
      <c r="AB9" s="82">
        <f t="shared" si="2"/>
        <v>7.662835249042145E-2</v>
      </c>
      <c r="AC9" s="82">
        <f t="shared" si="3"/>
        <v>3.2421216444040987E-2</v>
      </c>
      <c r="AD9" s="82">
        <f t="shared" si="4"/>
        <v>8.5993765452004756E-3</v>
      </c>
      <c r="AE9" s="82">
        <f t="shared" si="5"/>
        <v>2.0151133501259452E-2</v>
      </c>
      <c r="AF9" s="82">
        <f t="shared" si="6"/>
        <v>1.2055939559556342E-2</v>
      </c>
      <c r="AG9" s="19" t="s">
        <v>97</v>
      </c>
      <c r="AH9" s="27" t="s">
        <v>99</v>
      </c>
    </row>
    <row r="10" spans="1:34" x14ac:dyDescent="0.35">
      <c r="A10" s="24" t="s">
        <v>90</v>
      </c>
      <c r="B10" s="96" t="s">
        <v>104</v>
      </c>
      <c r="C10" s="92" t="s">
        <v>136</v>
      </c>
      <c r="D10" s="19">
        <v>3</v>
      </c>
      <c r="E10" s="16">
        <v>1</v>
      </c>
      <c r="G10" s="41" t="s">
        <v>72</v>
      </c>
      <c r="H10" s="41" t="s">
        <v>117</v>
      </c>
      <c r="I10" s="19">
        <v>15</v>
      </c>
      <c r="J10" s="16">
        <f t="shared" ref="J10:J27" si="7">I10/20</f>
        <v>0.75</v>
      </c>
      <c r="K10" s="15"/>
      <c r="L10" s="74">
        <v>199</v>
      </c>
      <c r="M10" s="77">
        <v>0</v>
      </c>
      <c r="N10" s="77">
        <v>0</v>
      </c>
      <c r="O10" s="77">
        <v>0</v>
      </c>
      <c r="P10" s="77">
        <v>0</v>
      </c>
      <c r="Q10" s="77">
        <v>0</v>
      </c>
      <c r="R10" s="76">
        <v>0</v>
      </c>
      <c r="S10" s="68">
        <f t="shared" ref="S10:S27" si="8">L10*J10/1000</f>
        <v>0.14924999999999999</v>
      </c>
      <c r="T10" s="15">
        <f t="shared" ref="T10:T26" si="9">J10*M10/100</f>
        <v>0</v>
      </c>
      <c r="U10" s="15">
        <f t="shared" ref="U10:U26" si="10">J10*N10/100</f>
        <v>0</v>
      </c>
      <c r="V10" s="15">
        <f t="shared" ref="V10:V27" si="11">J10*O10/100</f>
        <v>0</v>
      </c>
      <c r="W10" s="15">
        <f t="shared" ref="W10:W27" si="12">J10*P10/100</f>
        <v>0</v>
      </c>
      <c r="X10" s="15">
        <f t="shared" ref="X10:X27" si="13">J10*Q10/100</f>
        <v>0</v>
      </c>
      <c r="Y10" s="16">
        <f t="shared" ref="Y10:Y27" si="14">J10*R10/100</f>
        <v>0</v>
      </c>
      <c r="Z10" s="81">
        <f t="shared" si="0"/>
        <v>3.4371185777122726E-2</v>
      </c>
      <c r="AA10" s="82">
        <f t="shared" si="1"/>
        <v>0</v>
      </c>
      <c r="AB10" s="82">
        <f t="shared" si="2"/>
        <v>0</v>
      </c>
      <c r="AC10" s="82">
        <f t="shared" si="3"/>
        <v>0</v>
      </c>
      <c r="AD10" s="82">
        <f t="shared" si="4"/>
        <v>0</v>
      </c>
      <c r="AE10" s="82">
        <f t="shared" si="5"/>
        <v>0</v>
      </c>
      <c r="AF10" s="82">
        <f t="shared" si="6"/>
        <v>0</v>
      </c>
      <c r="AG10" s="19" t="s">
        <v>25</v>
      </c>
      <c r="AH10" s="27" t="s">
        <v>89</v>
      </c>
    </row>
    <row r="11" spans="1:34" x14ac:dyDescent="0.35">
      <c r="A11" s="153" t="s">
        <v>83</v>
      </c>
      <c r="B11" s="96" t="s">
        <v>104</v>
      </c>
      <c r="C11" s="95" t="s">
        <v>127</v>
      </c>
      <c r="D11" s="19">
        <v>1</v>
      </c>
      <c r="E11" s="16">
        <v>1</v>
      </c>
      <c r="F11" t="s">
        <v>119</v>
      </c>
      <c r="G11" s="41" t="s">
        <v>73</v>
      </c>
      <c r="H11" s="41" t="s">
        <v>117</v>
      </c>
      <c r="I11" s="19">
        <v>15</v>
      </c>
      <c r="J11" s="16">
        <f t="shared" si="7"/>
        <v>0.75</v>
      </c>
      <c r="K11" s="15"/>
      <c r="L11" s="74">
        <v>199</v>
      </c>
      <c r="M11" s="75">
        <v>0</v>
      </c>
      <c r="N11" s="75">
        <v>0</v>
      </c>
      <c r="O11" s="75">
        <v>0</v>
      </c>
      <c r="P11" s="75">
        <v>0</v>
      </c>
      <c r="Q11" s="75">
        <v>0</v>
      </c>
      <c r="R11" s="76">
        <v>0</v>
      </c>
      <c r="S11" s="68">
        <f t="shared" si="8"/>
        <v>0.14924999999999999</v>
      </c>
      <c r="T11" s="15">
        <f t="shared" si="9"/>
        <v>0</v>
      </c>
      <c r="U11" s="15">
        <f t="shared" si="10"/>
        <v>0</v>
      </c>
      <c r="V11" s="15">
        <f t="shared" si="11"/>
        <v>0</v>
      </c>
      <c r="W11" s="15">
        <f t="shared" si="12"/>
        <v>0</v>
      </c>
      <c r="X11" s="15">
        <f t="shared" si="13"/>
        <v>0</v>
      </c>
      <c r="Y11" s="16">
        <f t="shared" si="14"/>
        <v>0</v>
      </c>
      <c r="Z11" s="81">
        <f t="shared" si="0"/>
        <v>3.4371185777122726E-2</v>
      </c>
      <c r="AA11" s="82">
        <f t="shared" si="1"/>
        <v>0</v>
      </c>
      <c r="AB11" s="82">
        <f t="shared" si="2"/>
        <v>0</v>
      </c>
      <c r="AC11" s="82">
        <f t="shared" si="3"/>
        <v>0</v>
      </c>
      <c r="AD11" s="82">
        <f t="shared" si="4"/>
        <v>0</v>
      </c>
      <c r="AE11" s="82">
        <f t="shared" si="5"/>
        <v>0</v>
      </c>
      <c r="AF11" s="82">
        <f t="shared" si="6"/>
        <v>0</v>
      </c>
      <c r="AG11" s="19" t="s">
        <v>25</v>
      </c>
      <c r="AH11" s="27" t="s">
        <v>84</v>
      </c>
    </row>
    <row r="12" spans="1:34" x14ac:dyDescent="0.35">
      <c r="A12" s="153" t="s">
        <v>95</v>
      </c>
      <c r="B12" s="88" t="s">
        <v>115</v>
      </c>
      <c r="C12" s="94" t="s">
        <v>131</v>
      </c>
      <c r="D12" s="19">
        <v>2</v>
      </c>
      <c r="E12" s="16">
        <v>1</v>
      </c>
      <c r="G12" s="41" t="s">
        <v>72</v>
      </c>
      <c r="H12" s="41" t="s">
        <v>66</v>
      </c>
      <c r="I12" s="19">
        <v>300</v>
      </c>
      <c r="J12" s="16">
        <f t="shared" si="7"/>
        <v>15</v>
      </c>
      <c r="K12" s="15"/>
      <c r="L12" s="74">
        <v>9</v>
      </c>
      <c r="M12" s="77">
        <v>613</v>
      </c>
      <c r="N12" s="77">
        <v>26</v>
      </c>
      <c r="O12" s="77">
        <v>52</v>
      </c>
      <c r="P12" s="77">
        <v>6</v>
      </c>
      <c r="Q12" s="77">
        <v>3.9</v>
      </c>
      <c r="R12" s="76">
        <v>8.3000000000000007</v>
      </c>
      <c r="S12" s="68">
        <f t="shared" si="8"/>
        <v>0.13500000000000001</v>
      </c>
      <c r="T12" s="15">
        <f t="shared" si="9"/>
        <v>91.95</v>
      </c>
      <c r="U12" s="15">
        <f t="shared" si="10"/>
        <v>3.9</v>
      </c>
      <c r="V12" s="15">
        <f t="shared" si="11"/>
        <v>7.8</v>
      </c>
      <c r="W12" s="15">
        <f t="shared" si="12"/>
        <v>0.9</v>
      </c>
      <c r="X12" s="15">
        <f t="shared" si="13"/>
        <v>0.58499999999999996</v>
      </c>
      <c r="Y12" s="16">
        <f t="shared" si="14"/>
        <v>1.2450000000000001</v>
      </c>
      <c r="Z12" s="81">
        <f t="shared" si="0"/>
        <v>3.1089514773276837E-2</v>
      </c>
      <c r="AA12" s="82">
        <f t="shared" si="1"/>
        <v>7.9567863859428184E-2</v>
      </c>
      <c r="AB12" s="82">
        <f t="shared" si="2"/>
        <v>6.6411238825031929E-2</v>
      </c>
      <c r="AC12" s="82">
        <f t="shared" si="3"/>
        <v>0.10115419530540788</v>
      </c>
      <c r="AD12" s="82">
        <f t="shared" si="4"/>
        <v>1.934859722670107E-2</v>
      </c>
      <c r="AE12" s="82">
        <f t="shared" si="5"/>
        <v>2.9471032745591947E-2</v>
      </c>
      <c r="AF12" s="82">
        <f t="shared" si="6"/>
        <v>5.0032149172158827E-2</v>
      </c>
      <c r="AG12" s="19" t="s">
        <v>97</v>
      </c>
      <c r="AH12" s="27" t="s">
        <v>98</v>
      </c>
    </row>
    <row r="13" spans="1:34" x14ac:dyDescent="0.35">
      <c r="A13" s="24" t="s">
        <v>12</v>
      </c>
      <c r="B13" s="67" t="s">
        <v>103</v>
      </c>
      <c r="C13" s="92" t="s">
        <v>136</v>
      </c>
      <c r="D13" s="19">
        <v>2</v>
      </c>
      <c r="E13" s="16">
        <v>2</v>
      </c>
      <c r="G13" s="41" t="s">
        <v>72</v>
      </c>
      <c r="H13" s="41" t="s">
        <v>108</v>
      </c>
      <c r="I13" s="19">
        <v>400</v>
      </c>
      <c r="J13" s="16">
        <f t="shared" si="7"/>
        <v>20</v>
      </c>
      <c r="K13" s="15"/>
      <c r="L13" s="74">
        <v>6.4</v>
      </c>
      <c r="M13" s="75">
        <v>442</v>
      </c>
      <c r="N13" s="75">
        <v>16.5</v>
      </c>
      <c r="O13" s="75">
        <v>30.7</v>
      </c>
      <c r="P13" s="75">
        <v>7.7</v>
      </c>
      <c r="Q13" s="75">
        <v>0</v>
      </c>
      <c r="R13" s="76">
        <v>34.4</v>
      </c>
      <c r="S13" s="68">
        <f t="shared" si="8"/>
        <v>0.128</v>
      </c>
      <c r="T13" s="15">
        <f t="shared" si="9"/>
        <v>88.4</v>
      </c>
      <c r="U13" s="15">
        <f t="shared" si="10"/>
        <v>3.3</v>
      </c>
      <c r="V13" s="15">
        <f t="shared" si="11"/>
        <v>6.14</v>
      </c>
      <c r="W13" s="15">
        <f t="shared" si="12"/>
        <v>1.54</v>
      </c>
      <c r="X13" s="15">
        <f t="shared" si="13"/>
        <v>0</v>
      </c>
      <c r="Y13" s="16">
        <f t="shared" si="14"/>
        <v>6.88</v>
      </c>
      <c r="Z13" s="81">
        <f t="shared" si="0"/>
        <v>2.9477465859106926E-2</v>
      </c>
      <c r="AA13" s="82">
        <f t="shared" si="1"/>
        <v>7.6495912617438294E-2</v>
      </c>
      <c r="AB13" s="82">
        <f t="shared" si="2"/>
        <v>5.6194125159642394E-2</v>
      </c>
      <c r="AC13" s="82">
        <f t="shared" si="3"/>
        <v>7.9626507586564657E-2</v>
      </c>
      <c r="AD13" s="82">
        <f t="shared" si="4"/>
        <v>3.3107599699021828E-2</v>
      </c>
      <c r="AE13" s="82">
        <f t="shared" si="5"/>
        <v>0</v>
      </c>
      <c r="AF13" s="82">
        <f t="shared" si="6"/>
        <v>0.27648288056582548</v>
      </c>
      <c r="AG13" s="19" t="s">
        <v>34</v>
      </c>
      <c r="AH13" s="27" t="s">
        <v>28</v>
      </c>
    </row>
    <row r="14" spans="1:34" x14ac:dyDescent="0.35">
      <c r="A14" s="24" t="s">
        <v>87</v>
      </c>
      <c r="B14" s="96" t="s">
        <v>104</v>
      </c>
      <c r="C14" s="95" t="s">
        <v>127</v>
      </c>
      <c r="D14" s="19">
        <v>2</v>
      </c>
      <c r="E14" s="16">
        <v>1</v>
      </c>
      <c r="F14" t="s">
        <v>120</v>
      </c>
      <c r="G14" s="41" t="s">
        <v>73</v>
      </c>
      <c r="H14" s="41" t="s">
        <v>117</v>
      </c>
      <c r="I14" s="19">
        <v>15</v>
      </c>
      <c r="J14" s="16">
        <f t="shared" si="7"/>
        <v>0.75</v>
      </c>
      <c r="K14" s="15"/>
      <c r="L14" s="74">
        <v>169</v>
      </c>
      <c r="M14" s="77">
        <v>0</v>
      </c>
      <c r="N14" s="77">
        <v>0</v>
      </c>
      <c r="O14" s="77">
        <v>0</v>
      </c>
      <c r="P14" s="77">
        <v>0</v>
      </c>
      <c r="Q14" s="77">
        <v>0</v>
      </c>
      <c r="R14" s="76">
        <v>0</v>
      </c>
      <c r="S14" s="68">
        <f t="shared" si="8"/>
        <v>0.12675</v>
      </c>
      <c r="T14" s="15">
        <f t="shared" si="9"/>
        <v>0</v>
      </c>
      <c r="U14" s="15">
        <f t="shared" si="10"/>
        <v>0</v>
      </c>
      <c r="V14" s="15">
        <f t="shared" si="11"/>
        <v>0</v>
      </c>
      <c r="W14" s="15">
        <f t="shared" si="12"/>
        <v>0</v>
      </c>
      <c r="X14" s="15">
        <f t="shared" si="13"/>
        <v>0</v>
      </c>
      <c r="Y14" s="16">
        <f t="shared" si="14"/>
        <v>0</v>
      </c>
      <c r="Z14" s="81">
        <f t="shared" si="0"/>
        <v>2.9189599981576584E-2</v>
      </c>
      <c r="AA14" s="82">
        <f t="shared" si="1"/>
        <v>0</v>
      </c>
      <c r="AB14" s="82">
        <f t="shared" si="2"/>
        <v>0</v>
      </c>
      <c r="AC14" s="82">
        <f t="shared" si="3"/>
        <v>0</v>
      </c>
      <c r="AD14" s="82">
        <f t="shared" si="4"/>
        <v>0</v>
      </c>
      <c r="AE14" s="82">
        <f t="shared" si="5"/>
        <v>0</v>
      </c>
      <c r="AF14" s="82">
        <f t="shared" si="6"/>
        <v>0</v>
      </c>
      <c r="AG14" s="19" t="s">
        <v>25</v>
      </c>
      <c r="AH14" s="27" t="s">
        <v>88</v>
      </c>
    </row>
    <row r="15" spans="1:34" x14ac:dyDescent="0.35">
      <c r="A15" s="24" t="s">
        <v>85</v>
      </c>
      <c r="B15" s="96" t="s">
        <v>104</v>
      </c>
      <c r="C15" s="95" t="s">
        <v>127</v>
      </c>
      <c r="D15" s="19">
        <v>2</v>
      </c>
      <c r="E15" s="16">
        <v>1</v>
      </c>
      <c r="F15" t="s">
        <v>121</v>
      </c>
      <c r="G15" s="41" t="s">
        <v>73</v>
      </c>
      <c r="H15" s="41" t="s">
        <v>117</v>
      </c>
      <c r="I15" s="19">
        <v>10</v>
      </c>
      <c r="J15" s="16">
        <f t="shared" si="7"/>
        <v>0.5</v>
      </c>
      <c r="K15" s="15"/>
      <c r="L15" s="74">
        <v>249</v>
      </c>
      <c r="M15" s="77">
        <v>0</v>
      </c>
      <c r="N15" s="77">
        <v>0</v>
      </c>
      <c r="O15" s="77">
        <v>0</v>
      </c>
      <c r="P15" s="77">
        <v>0</v>
      </c>
      <c r="Q15" s="77">
        <v>0</v>
      </c>
      <c r="R15" s="76">
        <v>0</v>
      </c>
      <c r="S15" s="68">
        <f t="shared" si="8"/>
        <v>0.1245</v>
      </c>
      <c r="T15" s="15">
        <f t="shared" si="9"/>
        <v>0</v>
      </c>
      <c r="U15" s="15">
        <f t="shared" si="10"/>
        <v>0</v>
      </c>
      <c r="V15" s="15">
        <f t="shared" si="11"/>
        <v>0</v>
      </c>
      <c r="W15" s="15">
        <f t="shared" si="12"/>
        <v>0</v>
      </c>
      <c r="X15" s="15">
        <f t="shared" si="13"/>
        <v>0</v>
      </c>
      <c r="Y15" s="16">
        <f t="shared" si="14"/>
        <v>0</v>
      </c>
      <c r="Z15" s="81">
        <f t="shared" si="0"/>
        <v>2.867144140202197E-2</v>
      </c>
      <c r="AA15" s="82">
        <f t="shared" si="1"/>
        <v>0</v>
      </c>
      <c r="AB15" s="82">
        <f t="shared" si="2"/>
        <v>0</v>
      </c>
      <c r="AC15" s="82">
        <f t="shared" si="3"/>
        <v>0</v>
      </c>
      <c r="AD15" s="82">
        <f t="shared" si="4"/>
        <v>0</v>
      </c>
      <c r="AE15" s="82">
        <f t="shared" si="5"/>
        <v>0</v>
      </c>
      <c r="AF15" s="82">
        <f t="shared" si="6"/>
        <v>0</v>
      </c>
      <c r="AG15" s="19" t="s">
        <v>25</v>
      </c>
      <c r="AH15" s="27" t="s">
        <v>86</v>
      </c>
    </row>
    <row r="16" spans="1:34" x14ac:dyDescent="0.35">
      <c r="A16" s="24" t="s">
        <v>15</v>
      </c>
      <c r="B16" s="67" t="s">
        <v>103</v>
      </c>
      <c r="C16" s="92" t="s">
        <v>136</v>
      </c>
      <c r="D16" s="19">
        <v>3</v>
      </c>
      <c r="E16" s="16">
        <v>1</v>
      </c>
      <c r="G16" s="41" t="s">
        <v>72</v>
      </c>
      <c r="H16" s="41" t="s">
        <v>66</v>
      </c>
      <c r="I16" s="19">
        <v>40</v>
      </c>
      <c r="J16" s="16">
        <f t="shared" si="7"/>
        <v>2</v>
      </c>
      <c r="K16" s="15"/>
      <c r="L16" s="74">
        <v>62</v>
      </c>
      <c r="M16" s="75">
        <v>851</v>
      </c>
      <c r="N16" s="75">
        <v>0</v>
      </c>
      <c r="O16" s="75">
        <v>91</v>
      </c>
      <c r="P16" s="75">
        <v>8</v>
      </c>
      <c r="Q16" s="75">
        <v>4</v>
      </c>
      <c r="R16" s="76">
        <v>0</v>
      </c>
      <c r="S16" s="68">
        <f t="shared" si="8"/>
        <v>0.124</v>
      </c>
      <c r="T16" s="15">
        <f t="shared" si="9"/>
        <v>17.02</v>
      </c>
      <c r="U16" s="15">
        <f t="shared" si="10"/>
        <v>0</v>
      </c>
      <c r="V16" s="15">
        <f t="shared" si="11"/>
        <v>1.82</v>
      </c>
      <c r="W16" s="15">
        <f t="shared" si="12"/>
        <v>0.16</v>
      </c>
      <c r="X16" s="15">
        <f t="shared" si="13"/>
        <v>0.08</v>
      </c>
      <c r="Y16" s="16">
        <f t="shared" si="14"/>
        <v>0</v>
      </c>
      <c r="Z16" s="81">
        <f t="shared" si="0"/>
        <v>2.8556295051009834E-2</v>
      </c>
      <c r="AA16" s="82">
        <f t="shared" si="1"/>
        <v>1.4728059193990947E-2</v>
      </c>
      <c r="AB16" s="82">
        <f t="shared" si="2"/>
        <v>0</v>
      </c>
      <c r="AC16" s="82">
        <f t="shared" si="3"/>
        <v>2.3602645571261838E-2</v>
      </c>
      <c r="AD16" s="82">
        <f t="shared" si="4"/>
        <v>3.4397506180801904E-3</v>
      </c>
      <c r="AE16" s="82">
        <f t="shared" si="5"/>
        <v>4.0302267002518908E-3</v>
      </c>
      <c r="AF16" s="82">
        <f t="shared" si="6"/>
        <v>0</v>
      </c>
      <c r="AG16" s="19" t="s">
        <v>31</v>
      </c>
      <c r="AH16" s="27" t="s">
        <v>35</v>
      </c>
    </row>
    <row r="17" spans="1:35" x14ac:dyDescent="0.35">
      <c r="A17" s="24" t="s">
        <v>80</v>
      </c>
      <c r="B17" s="96" t="s">
        <v>104</v>
      </c>
      <c r="C17" s="95" t="s">
        <v>127</v>
      </c>
      <c r="D17" s="19">
        <v>2</v>
      </c>
      <c r="E17" s="16">
        <v>1</v>
      </c>
      <c r="F17" t="s">
        <v>122</v>
      </c>
      <c r="G17" s="41" t="s">
        <v>73</v>
      </c>
      <c r="H17" s="41" t="s">
        <v>117</v>
      </c>
      <c r="I17" s="19">
        <v>1</v>
      </c>
      <c r="J17" s="16">
        <f t="shared" si="7"/>
        <v>0.05</v>
      </c>
      <c r="K17" s="15"/>
      <c r="L17" s="74">
        <v>2390</v>
      </c>
      <c r="M17" s="75">
        <v>0</v>
      </c>
      <c r="N17" s="75">
        <v>0</v>
      </c>
      <c r="O17" s="75">
        <v>0</v>
      </c>
      <c r="P17" s="75">
        <v>0</v>
      </c>
      <c r="Q17" s="75">
        <v>0</v>
      </c>
      <c r="R17" s="76">
        <v>0</v>
      </c>
      <c r="S17" s="68">
        <f t="shared" si="8"/>
        <v>0.1195</v>
      </c>
      <c r="T17" s="15">
        <f t="shared" si="9"/>
        <v>0</v>
      </c>
      <c r="U17" s="15">
        <f t="shared" si="10"/>
        <v>0</v>
      </c>
      <c r="V17" s="15">
        <f t="shared" si="11"/>
        <v>0</v>
      </c>
      <c r="W17" s="15">
        <f t="shared" si="12"/>
        <v>0</v>
      </c>
      <c r="X17" s="15">
        <f t="shared" si="13"/>
        <v>0</v>
      </c>
      <c r="Y17" s="16">
        <f t="shared" si="14"/>
        <v>0</v>
      </c>
      <c r="Z17" s="81">
        <f t="shared" si="0"/>
        <v>2.7519977891900606E-2</v>
      </c>
      <c r="AA17" s="82">
        <f t="shared" si="1"/>
        <v>0</v>
      </c>
      <c r="AB17" s="82">
        <f t="shared" si="2"/>
        <v>0</v>
      </c>
      <c r="AC17" s="82">
        <f t="shared" si="3"/>
        <v>0</v>
      </c>
      <c r="AD17" s="82">
        <f t="shared" si="4"/>
        <v>0</v>
      </c>
      <c r="AE17" s="82">
        <f t="shared" si="5"/>
        <v>0</v>
      </c>
      <c r="AF17" s="82">
        <f t="shared" si="6"/>
        <v>0</v>
      </c>
      <c r="AG17" s="19" t="s">
        <v>25</v>
      </c>
      <c r="AH17" s="27" t="s">
        <v>79</v>
      </c>
    </row>
    <row r="18" spans="1:35" s="15" customFormat="1" x14ac:dyDescent="0.35">
      <c r="A18" s="24" t="s">
        <v>51</v>
      </c>
      <c r="B18" s="67" t="s">
        <v>103</v>
      </c>
      <c r="C18" s="94" t="s">
        <v>133</v>
      </c>
      <c r="D18" s="19">
        <v>2</v>
      </c>
      <c r="E18" s="16">
        <v>3</v>
      </c>
      <c r="F18"/>
      <c r="G18" s="41" t="s">
        <v>73</v>
      </c>
      <c r="H18" s="41" t="s">
        <v>66</v>
      </c>
      <c r="I18" s="19">
        <v>150</v>
      </c>
      <c r="J18" s="16">
        <f t="shared" si="7"/>
        <v>7.5</v>
      </c>
      <c r="L18" s="74">
        <v>14</v>
      </c>
      <c r="M18" s="75">
        <v>277</v>
      </c>
      <c r="N18" s="75">
        <v>1.8</v>
      </c>
      <c r="O18" s="75">
        <v>0.2</v>
      </c>
      <c r="P18" s="75">
        <v>75</v>
      </c>
      <c r="Q18" s="75">
        <v>66</v>
      </c>
      <c r="R18" s="76">
        <v>7</v>
      </c>
      <c r="S18" s="68">
        <f t="shared" si="8"/>
        <v>0.105</v>
      </c>
      <c r="T18" s="15">
        <f t="shared" si="9"/>
        <v>20.774999999999999</v>
      </c>
      <c r="U18" s="15">
        <f t="shared" si="10"/>
        <v>0.13500000000000001</v>
      </c>
      <c r="V18" s="15">
        <f t="shared" si="11"/>
        <v>1.4999999999999999E-2</v>
      </c>
      <c r="W18" s="15">
        <f t="shared" si="12"/>
        <v>5.625</v>
      </c>
      <c r="X18" s="15">
        <f t="shared" si="13"/>
        <v>4.95</v>
      </c>
      <c r="Y18" s="16">
        <f t="shared" si="14"/>
        <v>0.52500000000000002</v>
      </c>
      <c r="Z18" s="81">
        <f t="shared" si="0"/>
        <v>2.4180733712548648E-2</v>
      </c>
      <c r="AA18" s="82">
        <f t="shared" si="1"/>
        <v>1.7977404803476024E-2</v>
      </c>
      <c r="AB18" s="82">
        <f t="shared" si="2"/>
        <v>2.2988505747126436E-3</v>
      </c>
      <c r="AC18" s="82">
        <f t="shared" si="3"/>
        <v>1.9452729866424593E-4</v>
      </c>
      <c r="AD18" s="82">
        <f t="shared" si="4"/>
        <v>0.12092873266688169</v>
      </c>
      <c r="AE18" s="82">
        <f t="shared" si="5"/>
        <v>0.24937027707808573</v>
      </c>
      <c r="AF18" s="83">
        <f t="shared" si="6"/>
        <v>2.1097894229223601E-2</v>
      </c>
      <c r="AG18" s="19" t="s">
        <v>34</v>
      </c>
      <c r="AH18" s="49" t="s">
        <v>38</v>
      </c>
    </row>
    <row r="19" spans="1:35" x14ac:dyDescent="0.35">
      <c r="A19" s="153" t="s">
        <v>82</v>
      </c>
      <c r="B19" s="96" t="s">
        <v>104</v>
      </c>
      <c r="C19" s="95" t="s">
        <v>127</v>
      </c>
      <c r="D19" s="19">
        <v>1</v>
      </c>
      <c r="E19" s="16">
        <v>1</v>
      </c>
      <c r="F19" t="s">
        <v>123</v>
      </c>
      <c r="G19" s="41" t="s">
        <v>73</v>
      </c>
      <c r="H19" s="41" t="s">
        <v>117</v>
      </c>
      <c r="I19" s="19">
        <v>15</v>
      </c>
      <c r="J19" s="16">
        <f t="shared" si="7"/>
        <v>0.75</v>
      </c>
      <c r="K19" s="15"/>
      <c r="L19" s="74">
        <v>139</v>
      </c>
      <c r="M19" s="75">
        <v>0</v>
      </c>
      <c r="N19" s="75">
        <v>0</v>
      </c>
      <c r="O19" s="75">
        <v>0</v>
      </c>
      <c r="P19" s="75">
        <v>0</v>
      </c>
      <c r="Q19" s="75">
        <v>0</v>
      </c>
      <c r="R19" s="76">
        <v>0</v>
      </c>
      <c r="S19" s="68">
        <f t="shared" si="8"/>
        <v>0.10425</v>
      </c>
      <c r="T19" s="15">
        <f t="shared" si="9"/>
        <v>0</v>
      </c>
      <c r="U19" s="15">
        <f t="shared" si="10"/>
        <v>0</v>
      </c>
      <c r="V19" s="15">
        <f t="shared" si="11"/>
        <v>0</v>
      </c>
      <c r="W19" s="15">
        <f t="shared" si="12"/>
        <v>0</v>
      </c>
      <c r="X19" s="15">
        <f t="shared" si="13"/>
        <v>0</v>
      </c>
      <c r="Y19" s="16">
        <f t="shared" si="14"/>
        <v>0</v>
      </c>
      <c r="Z19" s="81">
        <f t="shared" si="0"/>
        <v>2.4008014186030446E-2</v>
      </c>
      <c r="AA19" s="82">
        <f t="shared" si="1"/>
        <v>0</v>
      </c>
      <c r="AB19" s="82">
        <f t="shared" si="2"/>
        <v>0</v>
      </c>
      <c r="AC19" s="82">
        <f t="shared" si="3"/>
        <v>0</v>
      </c>
      <c r="AD19" s="82">
        <f t="shared" si="4"/>
        <v>0</v>
      </c>
      <c r="AE19" s="82">
        <f t="shared" si="5"/>
        <v>0</v>
      </c>
      <c r="AF19" s="82">
        <f t="shared" si="6"/>
        <v>0</v>
      </c>
      <c r="AG19" s="19" t="s">
        <v>25</v>
      </c>
      <c r="AH19" s="27" t="s">
        <v>81</v>
      </c>
    </row>
    <row r="20" spans="1:35" s="15" customFormat="1" x14ac:dyDescent="0.35">
      <c r="A20" s="24" t="s">
        <v>47</v>
      </c>
      <c r="B20" s="96" t="s">
        <v>104</v>
      </c>
      <c r="C20" s="92" t="s">
        <v>136</v>
      </c>
      <c r="D20" s="19">
        <v>3</v>
      </c>
      <c r="E20" s="16">
        <v>1</v>
      </c>
      <c r="G20" s="41" t="s">
        <v>72</v>
      </c>
      <c r="H20" s="41" t="s">
        <v>117</v>
      </c>
      <c r="I20" s="19">
        <v>16</v>
      </c>
      <c r="J20" s="16">
        <f t="shared" si="7"/>
        <v>0.8</v>
      </c>
      <c r="L20" s="74">
        <v>129</v>
      </c>
      <c r="M20" s="75">
        <v>0</v>
      </c>
      <c r="N20" s="75">
        <v>0</v>
      </c>
      <c r="O20" s="75">
        <v>0</v>
      </c>
      <c r="P20" s="75">
        <v>0</v>
      </c>
      <c r="Q20" s="75">
        <v>0</v>
      </c>
      <c r="R20" s="76">
        <v>0</v>
      </c>
      <c r="S20" s="68">
        <f t="shared" si="8"/>
        <v>0.1032</v>
      </c>
      <c r="T20" s="15">
        <f t="shared" si="9"/>
        <v>0</v>
      </c>
      <c r="U20" s="15">
        <f t="shared" si="10"/>
        <v>0</v>
      </c>
      <c r="V20" s="15">
        <f t="shared" si="11"/>
        <v>0</v>
      </c>
      <c r="W20" s="15">
        <f t="shared" si="12"/>
        <v>0</v>
      </c>
      <c r="X20" s="15">
        <f t="shared" si="13"/>
        <v>0</v>
      </c>
      <c r="Y20" s="16">
        <f t="shared" si="14"/>
        <v>0</v>
      </c>
      <c r="Z20" s="81">
        <f t="shared" si="0"/>
        <v>2.3766206848904958E-2</v>
      </c>
      <c r="AA20" s="82">
        <f t="shared" si="1"/>
        <v>0</v>
      </c>
      <c r="AB20" s="82">
        <f t="shared" si="2"/>
        <v>0</v>
      </c>
      <c r="AC20" s="82">
        <f t="shared" si="3"/>
        <v>0</v>
      </c>
      <c r="AD20" s="82">
        <f t="shared" si="4"/>
        <v>0</v>
      </c>
      <c r="AE20" s="82">
        <f t="shared" si="5"/>
        <v>0</v>
      </c>
      <c r="AF20" s="82">
        <f t="shared" si="6"/>
        <v>0</v>
      </c>
      <c r="AG20" s="19" t="s">
        <v>25</v>
      </c>
      <c r="AH20" s="27" t="s">
        <v>113</v>
      </c>
    </row>
    <row r="21" spans="1:35" x14ac:dyDescent="0.35">
      <c r="A21" s="24" t="s">
        <v>19</v>
      </c>
      <c r="B21" s="67" t="s">
        <v>103</v>
      </c>
      <c r="C21" s="66" t="s">
        <v>130</v>
      </c>
      <c r="D21" s="19">
        <v>2</v>
      </c>
      <c r="E21" s="16">
        <v>1</v>
      </c>
      <c r="F21" t="s">
        <v>124</v>
      </c>
      <c r="G21" s="41" t="s">
        <v>73</v>
      </c>
      <c r="H21" s="41" t="s">
        <v>66</v>
      </c>
      <c r="I21" s="19">
        <v>40</v>
      </c>
      <c r="J21" s="16">
        <f t="shared" si="7"/>
        <v>2</v>
      </c>
      <c r="K21" s="15"/>
      <c r="L21" s="74">
        <v>44.8</v>
      </c>
      <c r="M21" s="75">
        <v>480</v>
      </c>
      <c r="N21" s="75">
        <v>100</v>
      </c>
      <c r="O21" s="75">
        <v>0</v>
      </c>
      <c r="P21" s="75">
        <v>0</v>
      </c>
      <c r="Q21" s="75">
        <v>0</v>
      </c>
      <c r="R21" s="76">
        <v>0</v>
      </c>
      <c r="S21" s="68">
        <f t="shared" si="8"/>
        <v>8.9599999999999999E-2</v>
      </c>
      <c r="T21" s="15">
        <f t="shared" si="9"/>
        <v>9.6</v>
      </c>
      <c r="U21" s="15">
        <f t="shared" si="10"/>
        <v>2</v>
      </c>
      <c r="V21" s="15">
        <f t="shared" si="11"/>
        <v>0</v>
      </c>
      <c r="W21" s="15">
        <f t="shared" si="12"/>
        <v>0</v>
      </c>
      <c r="X21" s="15">
        <f t="shared" si="13"/>
        <v>0</v>
      </c>
      <c r="Y21" s="16">
        <f t="shared" si="14"/>
        <v>0</v>
      </c>
      <c r="Z21" s="81">
        <f t="shared" si="0"/>
        <v>2.0634226101374848E-2</v>
      </c>
      <c r="AA21" s="82">
        <f t="shared" si="1"/>
        <v>8.3072484290430716E-3</v>
      </c>
      <c r="AB21" s="82">
        <f t="shared" si="2"/>
        <v>3.4057045551298425E-2</v>
      </c>
      <c r="AC21" s="82">
        <f t="shared" si="3"/>
        <v>0</v>
      </c>
      <c r="AD21" s="82">
        <f t="shared" si="4"/>
        <v>0</v>
      </c>
      <c r="AE21" s="82">
        <f t="shared" si="5"/>
        <v>0</v>
      </c>
      <c r="AF21" s="82">
        <f t="shared" si="6"/>
        <v>0</v>
      </c>
      <c r="AG21" s="19" t="s">
        <v>114</v>
      </c>
      <c r="AH21" s="27" t="s">
        <v>39</v>
      </c>
    </row>
    <row r="22" spans="1:35" x14ac:dyDescent="0.35">
      <c r="A22" s="24" t="s">
        <v>44</v>
      </c>
      <c r="B22" s="67" t="s">
        <v>103</v>
      </c>
      <c r="C22" s="94" t="s">
        <v>128</v>
      </c>
      <c r="D22" s="19">
        <v>1</v>
      </c>
      <c r="E22" s="16">
        <v>3</v>
      </c>
      <c r="F22" t="s">
        <v>147</v>
      </c>
      <c r="G22" s="41" t="s">
        <v>73</v>
      </c>
      <c r="H22" s="41" t="s">
        <v>109</v>
      </c>
      <c r="I22" s="19">
        <v>300</v>
      </c>
      <c r="J22" s="16">
        <f t="shared" si="7"/>
        <v>15</v>
      </c>
      <c r="K22" s="15"/>
      <c r="L22" s="74">
        <v>4.9000000000000004</v>
      </c>
      <c r="M22" s="75">
        <v>365</v>
      </c>
      <c r="N22" s="75">
        <v>14</v>
      </c>
      <c r="O22" s="75">
        <v>6.9</v>
      </c>
      <c r="P22" s="75">
        <v>56</v>
      </c>
      <c r="Q22" s="75">
        <v>1.3</v>
      </c>
      <c r="R22" s="76">
        <v>10</v>
      </c>
      <c r="S22" s="68">
        <f t="shared" si="8"/>
        <v>7.3499999999999996E-2</v>
      </c>
      <c r="T22" s="15">
        <f t="shared" si="9"/>
        <v>54.75</v>
      </c>
      <c r="U22" s="15">
        <f t="shared" si="10"/>
        <v>2.1</v>
      </c>
      <c r="V22" s="15">
        <f t="shared" si="11"/>
        <v>1.0349999999999999</v>
      </c>
      <c r="W22" s="15">
        <f t="shared" si="12"/>
        <v>8.4</v>
      </c>
      <c r="X22" s="15">
        <f t="shared" si="13"/>
        <v>0.19500000000000001</v>
      </c>
      <c r="Y22" s="16">
        <f t="shared" si="14"/>
        <v>1.5</v>
      </c>
      <c r="Z22" s="81">
        <f t="shared" si="0"/>
        <v>1.6926513598784054E-2</v>
      </c>
      <c r="AA22" s="82">
        <f t="shared" si="1"/>
        <v>4.7377276196886274E-2</v>
      </c>
      <c r="AB22" s="82">
        <f t="shared" si="2"/>
        <v>3.5759897828863345E-2</v>
      </c>
      <c r="AC22" s="82">
        <f t="shared" si="3"/>
        <v>1.3422383607832968E-2</v>
      </c>
      <c r="AD22" s="82">
        <f t="shared" si="4"/>
        <v>0.18058690744920999</v>
      </c>
      <c r="AE22" s="82">
        <f t="shared" si="5"/>
        <v>9.8236775818639835E-3</v>
      </c>
      <c r="AF22" s="82">
        <f t="shared" si="6"/>
        <v>6.0279697797781716E-2</v>
      </c>
      <c r="AG22" s="19" t="s">
        <v>34</v>
      </c>
      <c r="AH22" s="27" t="s">
        <v>27</v>
      </c>
    </row>
    <row r="23" spans="1:35" x14ac:dyDescent="0.35">
      <c r="A23" s="24" t="s">
        <v>91</v>
      </c>
      <c r="B23" s="88" t="s">
        <v>115</v>
      </c>
      <c r="C23" s="66" t="s">
        <v>129</v>
      </c>
      <c r="D23" s="19">
        <v>3</v>
      </c>
      <c r="E23" s="16">
        <v>1</v>
      </c>
      <c r="F23" s="45" t="s">
        <v>132</v>
      </c>
      <c r="G23" s="41" t="s">
        <v>73</v>
      </c>
      <c r="H23" s="41" t="s">
        <v>92</v>
      </c>
      <c r="I23" s="19">
        <v>60</v>
      </c>
      <c r="J23" s="16">
        <f t="shared" si="7"/>
        <v>3</v>
      </c>
      <c r="K23" s="15" t="s">
        <v>155</v>
      </c>
      <c r="L23" s="74">
        <v>17</v>
      </c>
      <c r="M23" s="75">
        <v>692</v>
      </c>
      <c r="N23" s="75">
        <v>15</v>
      </c>
      <c r="O23" s="75">
        <v>67</v>
      </c>
      <c r="P23" s="75">
        <v>5</v>
      </c>
      <c r="Q23" s="75">
        <v>2</v>
      </c>
      <c r="R23" s="76">
        <v>4.3</v>
      </c>
      <c r="S23" s="68">
        <f t="shared" si="8"/>
        <v>5.0999999999999997E-2</v>
      </c>
      <c r="T23" s="15">
        <f t="shared" si="9"/>
        <v>20.76</v>
      </c>
      <c r="U23" s="15">
        <f t="shared" si="10"/>
        <v>0.45</v>
      </c>
      <c r="V23" s="15">
        <f t="shared" si="11"/>
        <v>2.0099999999999998</v>
      </c>
      <c r="W23" s="15">
        <f t="shared" si="12"/>
        <v>0.15</v>
      </c>
      <c r="X23" s="15">
        <f t="shared" si="13"/>
        <v>0.06</v>
      </c>
      <c r="Y23" s="16">
        <f t="shared" si="14"/>
        <v>0.12899999999999998</v>
      </c>
      <c r="Z23" s="81">
        <f t="shared" si="0"/>
        <v>1.1744927803237916E-2</v>
      </c>
      <c r="AA23" s="82">
        <f t="shared" si="1"/>
        <v>1.7964424727805645E-2</v>
      </c>
      <c r="AB23" s="82">
        <f t="shared" si="2"/>
        <v>7.6628352490421452E-3</v>
      </c>
      <c r="AC23" s="82">
        <f t="shared" si="3"/>
        <v>2.6066658021008951E-2</v>
      </c>
      <c r="AD23" s="82">
        <f t="shared" si="4"/>
        <v>3.2247662044501781E-3</v>
      </c>
      <c r="AE23" s="82">
        <f t="shared" si="5"/>
        <v>3.0226700251889177E-3</v>
      </c>
      <c r="AF23" s="82">
        <f t="shared" si="6"/>
        <v>5.1840540106092266E-3</v>
      </c>
      <c r="AG23" s="19" t="s">
        <v>34</v>
      </c>
      <c r="AH23" s="27" t="s">
        <v>93</v>
      </c>
    </row>
    <row r="24" spans="1:35" x14ac:dyDescent="0.35">
      <c r="A24" s="24" t="s">
        <v>50</v>
      </c>
      <c r="B24" s="67" t="s">
        <v>103</v>
      </c>
      <c r="C24" s="92" t="s">
        <v>136</v>
      </c>
      <c r="D24" s="19">
        <v>2</v>
      </c>
      <c r="E24" s="16">
        <v>3</v>
      </c>
      <c r="G24" s="41" t="s">
        <v>72</v>
      </c>
      <c r="H24" s="41" t="s">
        <v>66</v>
      </c>
      <c r="I24" s="19">
        <v>50</v>
      </c>
      <c r="J24" s="16">
        <f t="shared" si="7"/>
        <v>2.5</v>
      </c>
      <c r="K24" s="15"/>
      <c r="L24" s="74">
        <v>23.2</v>
      </c>
      <c r="M24" s="75">
        <v>316</v>
      </c>
      <c r="N24" s="75">
        <v>4</v>
      </c>
      <c r="O24" s="75">
        <v>3</v>
      </c>
      <c r="P24" s="75">
        <v>56</v>
      </c>
      <c r="Q24" s="75">
        <v>2.2000000000000002</v>
      </c>
      <c r="R24" s="76">
        <v>24.4</v>
      </c>
      <c r="S24" s="68">
        <f>L24*J24/1000</f>
        <v>5.8000000000000003E-2</v>
      </c>
      <c r="T24" s="15">
        <f t="shared" si="9"/>
        <v>7.9</v>
      </c>
      <c r="U24" s="15">
        <f t="shared" si="10"/>
        <v>0.1</v>
      </c>
      <c r="V24" s="15">
        <f t="shared" si="11"/>
        <v>7.4999999999999997E-2</v>
      </c>
      <c r="W24" s="15">
        <f t="shared" si="12"/>
        <v>1.4</v>
      </c>
      <c r="X24" s="15">
        <f t="shared" si="13"/>
        <v>5.5E-2</v>
      </c>
      <c r="Y24" s="16">
        <f t="shared" si="14"/>
        <v>0.61</v>
      </c>
      <c r="Z24" s="81">
        <f t="shared" si="0"/>
        <v>1.3356976717407827E-2</v>
      </c>
      <c r="AA24" s="82">
        <f t="shared" si="1"/>
        <v>6.8361731864000292E-3</v>
      </c>
      <c r="AB24" s="82">
        <f t="shared" si="2"/>
        <v>1.7028522775649213E-3</v>
      </c>
      <c r="AC24" s="82">
        <f t="shared" si="3"/>
        <v>9.726364933212296E-4</v>
      </c>
      <c r="AD24" s="82">
        <f t="shared" si="4"/>
        <v>3.0097817908201662E-2</v>
      </c>
      <c r="AE24" s="82">
        <f t="shared" si="5"/>
        <v>2.7707808564231746E-3</v>
      </c>
      <c r="AF24" s="82">
        <f t="shared" si="6"/>
        <v>2.4513743771097898E-2</v>
      </c>
      <c r="AG24" s="19" t="s">
        <v>34</v>
      </c>
      <c r="AH24" s="65" t="s">
        <v>37</v>
      </c>
      <c r="AI24" s="47"/>
    </row>
    <row r="25" spans="1:35" x14ac:dyDescent="0.35">
      <c r="A25" s="24" t="s">
        <v>18</v>
      </c>
      <c r="B25" s="67" t="s">
        <v>103</v>
      </c>
      <c r="C25" s="66" t="s">
        <v>129</v>
      </c>
      <c r="D25" s="19">
        <v>1</v>
      </c>
      <c r="E25" s="16">
        <v>1</v>
      </c>
      <c r="F25" s="15" t="s">
        <v>118</v>
      </c>
      <c r="G25" s="41" t="s">
        <v>73</v>
      </c>
      <c r="H25" s="132" t="s">
        <v>59</v>
      </c>
      <c r="I25" s="19">
        <v>40</v>
      </c>
      <c r="J25" s="16">
        <f t="shared" si="7"/>
        <v>2</v>
      </c>
      <c r="K25" s="15"/>
      <c r="L25" s="74">
        <v>20</v>
      </c>
      <c r="M25" s="75">
        <v>216</v>
      </c>
      <c r="N25" s="75">
        <v>0</v>
      </c>
      <c r="O25" s="75">
        <v>0</v>
      </c>
      <c r="P25" s="75">
        <v>11</v>
      </c>
      <c r="Q25" s="75">
        <v>11</v>
      </c>
      <c r="R25" s="76">
        <v>86</v>
      </c>
      <c r="S25" s="68">
        <f t="shared" si="8"/>
        <v>0.04</v>
      </c>
      <c r="T25" s="15">
        <f t="shared" si="9"/>
        <v>4.32</v>
      </c>
      <c r="U25" s="15">
        <f t="shared" si="10"/>
        <v>0</v>
      </c>
      <c r="V25" s="15">
        <f t="shared" si="11"/>
        <v>0</v>
      </c>
      <c r="W25" s="15">
        <f t="shared" si="12"/>
        <v>0.22</v>
      </c>
      <c r="X25" s="15">
        <f t="shared" si="13"/>
        <v>0.22</v>
      </c>
      <c r="Y25" s="16">
        <f t="shared" si="14"/>
        <v>1.72</v>
      </c>
      <c r="Z25" s="81">
        <f t="shared" si="0"/>
        <v>9.2117080809709147E-3</v>
      </c>
      <c r="AA25" s="82">
        <f t="shared" si="1"/>
        <v>3.7382617930693828E-3</v>
      </c>
      <c r="AB25" s="82">
        <f t="shared" si="2"/>
        <v>0</v>
      </c>
      <c r="AC25" s="82">
        <f t="shared" si="3"/>
        <v>0</v>
      </c>
      <c r="AD25" s="82">
        <f t="shared" si="4"/>
        <v>4.7296570998602615E-3</v>
      </c>
      <c r="AE25" s="82">
        <f t="shared" si="5"/>
        <v>1.1083123425692698E-2</v>
      </c>
      <c r="AF25" s="82">
        <f t="shared" si="6"/>
        <v>6.9120720141456371E-2</v>
      </c>
      <c r="AG25" s="19" t="s">
        <v>31</v>
      </c>
      <c r="AH25" s="27" t="s">
        <v>32</v>
      </c>
    </row>
    <row r="26" spans="1:35" x14ac:dyDescent="0.35">
      <c r="A26" s="153" t="s">
        <v>43</v>
      </c>
      <c r="B26" s="67" t="s">
        <v>103</v>
      </c>
      <c r="C26" s="94" t="s">
        <v>131</v>
      </c>
      <c r="D26" s="19">
        <v>1</v>
      </c>
      <c r="E26" s="16">
        <v>1</v>
      </c>
      <c r="F26" s="45" t="s">
        <v>116</v>
      </c>
      <c r="G26" s="41" t="s">
        <v>73</v>
      </c>
      <c r="H26" s="41" t="s">
        <v>66</v>
      </c>
      <c r="I26" s="19">
        <v>300</v>
      </c>
      <c r="J26" s="16">
        <f t="shared" si="7"/>
        <v>15</v>
      </c>
      <c r="K26" s="15"/>
      <c r="L26" s="74">
        <v>2.1</v>
      </c>
      <c r="M26" s="75">
        <v>402</v>
      </c>
      <c r="N26" s="75">
        <v>13.5</v>
      </c>
      <c r="O26" s="75">
        <v>6.5</v>
      </c>
      <c r="P26" s="75">
        <v>66.5</v>
      </c>
      <c r="Q26" s="75">
        <v>1</v>
      </c>
      <c r="R26" s="76">
        <v>12</v>
      </c>
      <c r="S26" s="68">
        <f t="shared" si="8"/>
        <v>3.15E-2</v>
      </c>
      <c r="T26" s="15">
        <f t="shared" si="9"/>
        <v>60.3</v>
      </c>
      <c r="U26" s="15">
        <f t="shared" si="10"/>
        <v>2.0249999999999999</v>
      </c>
      <c r="V26" s="15">
        <f t="shared" si="11"/>
        <v>0.97499999999999998</v>
      </c>
      <c r="W26" s="15">
        <f t="shared" si="12"/>
        <v>9.9749999999999996</v>
      </c>
      <c r="X26" s="15">
        <f t="shared" si="13"/>
        <v>0.15</v>
      </c>
      <c r="Y26" s="16">
        <f t="shared" si="14"/>
        <v>1.8</v>
      </c>
      <c r="Z26" s="81">
        <f t="shared" si="0"/>
        <v>7.2542201137645954E-3</v>
      </c>
      <c r="AA26" s="82">
        <f t="shared" si="1"/>
        <v>5.2179904194926796E-2</v>
      </c>
      <c r="AB26" s="82">
        <f t="shared" si="2"/>
        <v>3.4482758620689655E-2</v>
      </c>
      <c r="AC26" s="82">
        <f t="shared" si="3"/>
        <v>1.2644274413175985E-2</v>
      </c>
      <c r="AD26" s="82">
        <f t="shared" si="4"/>
        <v>0.21444695259593685</v>
      </c>
      <c r="AE26" s="82">
        <f t="shared" si="5"/>
        <v>7.5566750629722937E-3</v>
      </c>
      <c r="AF26" s="82">
        <f t="shared" si="6"/>
        <v>7.2335637357338056E-2</v>
      </c>
      <c r="AG26" s="26" t="s">
        <v>34</v>
      </c>
      <c r="AH26" s="27" t="s">
        <v>26</v>
      </c>
    </row>
    <row r="27" spans="1:35" s="57" customFormat="1" ht="15" thickBot="1" x14ac:dyDescent="0.4">
      <c r="A27" s="54" t="s">
        <v>45</v>
      </c>
      <c r="B27" s="89" t="s">
        <v>103</v>
      </c>
      <c r="C27" s="93" t="s">
        <v>136</v>
      </c>
      <c r="D27" s="55">
        <v>2</v>
      </c>
      <c r="E27" s="56">
        <v>1</v>
      </c>
      <c r="G27" s="59" t="s">
        <v>112</v>
      </c>
      <c r="H27" s="133" t="s">
        <v>110</v>
      </c>
      <c r="I27" s="55">
        <v>200</v>
      </c>
      <c r="J27" s="56">
        <f t="shared" si="7"/>
        <v>10</v>
      </c>
      <c r="L27" s="78">
        <v>4</v>
      </c>
      <c r="M27" s="79">
        <v>534</v>
      </c>
      <c r="N27" s="79">
        <v>18.3</v>
      </c>
      <c r="O27" s="79">
        <v>42.2</v>
      </c>
      <c r="P27" s="79">
        <v>1.6</v>
      </c>
      <c r="Q27" s="79">
        <v>1.5</v>
      </c>
      <c r="R27" s="80">
        <v>27.3</v>
      </c>
      <c r="S27" s="69">
        <f t="shared" si="8"/>
        <v>0.04</v>
      </c>
      <c r="T27" s="57">
        <f>J27*M27/100</f>
        <v>53.4</v>
      </c>
      <c r="U27" s="57">
        <f>J27*N27/100</f>
        <v>1.83</v>
      </c>
      <c r="V27" s="57">
        <f t="shared" si="11"/>
        <v>4.22</v>
      </c>
      <c r="W27" s="57">
        <f t="shared" si="12"/>
        <v>0.16</v>
      </c>
      <c r="X27" s="57">
        <f t="shared" si="13"/>
        <v>0.15</v>
      </c>
      <c r="Y27" s="56">
        <f t="shared" si="14"/>
        <v>2.73</v>
      </c>
      <c r="Z27" s="84">
        <f t="shared" si="0"/>
        <v>9.2117080809709147E-3</v>
      </c>
      <c r="AA27" s="85">
        <f t="shared" si="1"/>
        <v>4.6209069386552087E-2</v>
      </c>
      <c r="AB27" s="85">
        <f t="shared" si="2"/>
        <v>3.1162196679438058E-2</v>
      </c>
      <c r="AC27" s="85">
        <f t="shared" si="3"/>
        <v>5.4727013357541182E-2</v>
      </c>
      <c r="AD27" s="85">
        <f t="shared" si="4"/>
        <v>3.4397506180801904E-3</v>
      </c>
      <c r="AE27" s="85">
        <f t="shared" si="5"/>
        <v>7.5566750629722937E-3</v>
      </c>
      <c r="AF27" s="85">
        <f t="shared" si="6"/>
        <v>0.10970904999196272</v>
      </c>
      <c r="AG27" s="55" t="s">
        <v>34</v>
      </c>
      <c r="AH27" s="58" t="s">
        <v>29</v>
      </c>
    </row>
    <row r="28" spans="1:35" s="15" customFormat="1" ht="15" thickTop="1" x14ac:dyDescent="0.35">
      <c r="A28" s="53"/>
      <c r="B28" s="53"/>
      <c r="C28" s="53"/>
      <c r="L28" s="48"/>
      <c r="S28" s="48"/>
      <c r="Z28" s="35"/>
      <c r="AA28" s="35"/>
      <c r="AB28" s="35"/>
      <c r="AC28" s="35"/>
      <c r="AD28" s="35"/>
      <c r="AE28" s="35"/>
      <c r="AF28" s="35"/>
      <c r="AG28" s="49"/>
      <c r="AH28" s="49"/>
    </row>
    <row r="29" spans="1:35" s="15" customFormat="1" x14ac:dyDescent="0.35">
      <c r="A29" s="53" t="s">
        <v>106</v>
      </c>
      <c r="B29" s="53"/>
      <c r="C29" s="53"/>
      <c r="J29" s="15" t="s">
        <v>145</v>
      </c>
      <c r="L29" s="48"/>
      <c r="S29" s="60" t="s">
        <v>7</v>
      </c>
      <c r="T29" s="61" t="s">
        <v>9</v>
      </c>
      <c r="U29" s="61" t="s">
        <v>137</v>
      </c>
      <c r="V29" s="61" t="s">
        <v>138</v>
      </c>
      <c r="W29" s="61" t="s">
        <v>139</v>
      </c>
      <c r="X29" s="61" t="s">
        <v>140</v>
      </c>
      <c r="Y29" s="61" t="s">
        <v>141</v>
      </c>
      <c r="Z29" s="35"/>
      <c r="AA29" s="35"/>
      <c r="AB29" s="35"/>
      <c r="AC29" s="35"/>
      <c r="AD29" s="35"/>
      <c r="AE29" s="35"/>
      <c r="AF29" s="35"/>
      <c r="AG29" s="49"/>
    </row>
    <row r="30" spans="1:35" s="9" customFormat="1" x14ac:dyDescent="0.35">
      <c r="A30" s="51" t="s">
        <v>10</v>
      </c>
      <c r="B30" s="51"/>
      <c r="C30" s="51"/>
      <c r="I30" s="51"/>
      <c r="J30" s="51">
        <f>SUBTOTAL(9, J3:J27)</f>
        <v>403.35</v>
      </c>
      <c r="K30" s="51"/>
      <c r="L30" s="51"/>
      <c r="R30" s="51"/>
      <c r="S30" s="62">
        <f>SUBTOTAL(9, S3:S27)</f>
        <v>4.3422999999999998</v>
      </c>
      <c r="T30" s="70">
        <f t="shared" ref="T30:Y30" si="15">SUBTOTAL(9, T3:T27)</f>
        <v>1151.2750000000001</v>
      </c>
      <c r="U30" s="70">
        <f t="shared" si="15"/>
        <v>58.725000000000001</v>
      </c>
      <c r="V30" s="70">
        <f t="shared" si="15"/>
        <v>77.109999999999985</v>
      </c>
      <c r="W30" s="70">
        <f t="shared" si="15"/>
        <v>46.514999999999986</v>
      </c>
      <c r="X30" s="70">
        <f t="shared" si="15"/>
        <v>19.849999999999994</v>
      </c>
      <c r="Y30" s="70">
        <f t="shared" si="15"/>
        <v>24.883999999999997</v>
      </c>
      <c r="Z30" s="52"/>
      <c r="AA30" s="11"/>
      <c r="AB30" s="11"/>
      <c r="AC30" s="11"/>
      <c r="AD30" s="11"/>
      <c r="AE30" s="11"/>
      <c r="AF30" s="11"/>
      <c r="AG30" s="51"/>
    </row>
    <row r="31" spans="1:35" s="97" customFormat="1" x14ac:dyDescent="0.35">
      <c r="S31" s="98"/>
      <c r="T31" s="99"/>
      <c r="U31" s="99"/>
      <c r="V31" s="99"/>
      <c r="W31" s="99"/>
      <c r="X31" s="99"/>
      <c r="Y31" s="99"/>
      <c r="Z31" s="99"/>
      <c r="AA31" s="99"/>
      <c r="AB31" s="99"/>
      <c r="AC31" s="99"/>
      <c r="AD31" s="99"/>
      <c r="AE31" s="99"/>
      <c r="AF31" s="99"/>
    </row>
    <row r="32" spans="1:35" s="100" customFormat="1" x14ac:dyDescent="0.35"/>
    <row r="33" s="100" customFormat="1" x14ac:dyDescent="0.35"/>
    <row r="34" s="100" customFormat="1" x14ac:dyDescent="0.35"/>
    <row r="35" s="100" customFormat="1" x14ac:dyDescent="0.35"/>
    <row r="36" s="100" customFormat="1" x14ac:dyDescent="0.35"/>
    <row r="37" s="100" customFormat="1" x14ac:dyDescent="0.35"/>
    <row r="38" s="100" customFormat="1" x14ac:dyDescent="0.35"/>
    <row r="39" s="100" customFormat="1" x14ac:dyDescent="0.35"/>
    <row r="40" s="100" customFormat="1" x14ac:dyDescent="0.35"/>
  </sheetData>
  <autoFilter ref="A2:AH27" xr:uid="{8721AEBD-4599-4FDD-8C2B-E476DCD2353A}">
    <sortState xmlns:xlrd2="http://schemas.microsoft.com/office/spreadsheetml/2017/richdata2" ref="A3:AH27">
      <sortCondition descending="1" ref="Z2"/>
    </sortState>
  </autoFilter>
  <mergeCells count="4">
    <mergeCell ref="L1:R1"/>
    <mergeCell ref="S1:Y1"/>
    <mergeCell ref="Z1:AF1"/>
    <mergeCell ref="D1:E1"/>
  </mergeCells>
  <conditionalFormatting sqref="G3:G28">
    <cfRule type="containsText" dxfId="3" priority="25" operator="containsText" text="no">
      <formula>NOT(ISERROR(SEARCH("no",G3)))</formula>
    </cfRule>
  </conditionalFormatting>
  <conditionalFormatting sqref="S3:S29">
    <cfRule type="colorScale" priority="241">
      <colorScale>
        <cfvo type="min"/>
        <cfvo type="max"/>
        <color theme="0"/>
        <color rgb="FFFF0000"/>
      </colorScale>
    </cfRule>
  </conditionalFormatting>
  <conditionalFormatting sqref="T3:T29">
    <cfRule type="colorScale" priority="242">
      <colorScale>
        <cfvo type="min"/>
        <cfvo type="max"/>
        <color theme="0"/>
        <color rgb="FF92D050"/>
      </colorScale>
    </cfRule>
  </conditionalFormatting>
  <conditionalFormatting sqref="V3:V29">
    <cfRule type="colorScale" priority="243">
      <colorScale>
        <cfvo type="min"/>
        <cfvo type="max"/>
        <color theme="0"/>
        <color theme="0" tint="-0.249977111117893"/>
      </colorScale>
    </cfRule>
  </conditionalFormatting>
  <conditionalFormatting sqref="W3:W29">
    <cfRule type="colorScale" priority="244">
      <colorScale>
        <cfvo type="min"/>
        <cfvo type="max"/>
        <color theme="0"/>
        <color theme="0" tint="-0.249977111117893"/>
      </colorScale>
    </cfRule>
  </conditionalFormatting>
  <conditionalFormatting sqref="X3:X29">
    <cfRule type="colorScale" priority="245">
      <colorScale>
        <cfvo type="min"/>
        <cfvo type="max"/>
        <color theme="0"/>
        <color rgb="FFFFC000"/>
      </colorScale>
    </cfRule>
  </conditionalFormatting>
  <conditionalFormatting sqref="Y3:Y29">
    <cfRule type="colorScale" priority="246">
      <colorScale>
        <cfvo type="min"/>
        <cfvo type="max"/>
        <color theme="0"/>
        <color theme="0" tint="-0.249977111117893"/>
      </colorScale>
    </cfRule>
  </conditionalFormatting>
  <conditionalFormatting sqref="O3:O29">
    <cfRule type="colorScale" priority="248">
      <colorScale>
        <cfvo type="min"/>
        <cfvo type="max"/>
        <color theme="0"/>
        <color theme="0" tint="-0.249977111117893"/>
      </colorScale>
    </cfRule>
  </conditionalFormatting>
  <conditionalFormatting sqref="P3:P29">
    <cfRule type="colorScale" priority="249">
      <colorScale>
        <cfvo type="min"/>
        <cfvo type="max"/>
        <color theme="0"/>
        <color theme="0" tint="-0.249977111117893"/>
      </colorScale>
    </cfRule>
  </conditionalFormatting>
  <conditionalFormatting sqref="R3:R29">
    <cfRule type="colorScale" priority="250">
      <colorScale>
        <cfvo type="min"/>
        <cfvo type="max"/>
        <color theme="0"/>
        <color theme="0" tint="-0.249977111117893"/>
      </colorScale>
    </cfRule>
  </conditionalFormatting>
  <conditionalFormatting sqref="U3:U29">
    <cfRule type="colorScale" priority="251">
      <colorScale>
        <cfvo type="min"/>
        <cfvo type="max"/>
        <color theme="0"/>
        <color rgb="FF00B0F0"/>
      </colorScale>
    </cfRule>
  </conditionalFormatting>
  <conditionalFormatting sqref="Z3:Z29">
    <cfRule type="colorScale" priority="252">
      <colorScale>
        <cfvo type="min"/>
        <cfvo type="max"/>
        <color theme="0"/>
        <color rgb="FFFF0000"/>
      </colorScale>
    </cfRule>
  </conditionalFormatting>
  <conditionalFormatting sqref="AA3:AA29">
    <cfRule type="colorScale" priority="253">
      <colorScale>
        <cfvo type="min"/>
        <cfvo type="max"/>
        <color theme="0"/>
        <color rgb="FF92D050"/>
      </colorScale>
    </cfRule>
  </conditionalFormatting>
  <conditionalFormatting sqref="AB3:AB29">
    <cfRule type="colorScale" priority="254">
      <colorScale>
        <cfvo type="min"/>
        <cfvo type="max"/>
        <color theme="0"/>
        <color rgb="FF00B0F0"/>
      </colorScale>
    </cfRule>
  </conditionalFormatting>
  <conditionalFormatting sqref="AC3:AC29">
    <cfRule type="colorScale" priority="255">
      <colorScale>
        <cfvo type="min"/>
        <cfvo type="max"/>
        <color theme="0"/>
        <color theme="0" tint="-0.249977111117893"/>
      </colorScale>
    </cfRule>
  </conditionalFormatting>
  <conditionalFormatting sqref="AD3:AD29">
    <cfRule type="colorScale" priority="256">
      <colorScale>
        <cfvo type="min"/>
        <cfvo type="max"/>
        <color theme="0"/>
        <color theme="0" tint="-0.249977111117893"/>
      </colorScale>
    </cfRule>
  </conditionalFormatting>
  <conditionalFormatting sqref="AE3:AE29">
    <cfRule type="colorScale" priority="257">
      <colorScale>
        <cfvo type="min"/>
        <cfvo type="max"/>
        <color theme="0"/>
        <color rgb="FFFFC000"/>
      </colorScale>
    </cfRule>
  </conditionalFormatting>
  <conditionalFormatting sqref="AF3:AF29">
    <cfRule type="colorScale" priority="258">
      <colorScale>
        <cfvo type="min"/>
        <cfvo type="max"/>
        <color theme="0"/>
        <color theme="0" tint="-0.249977111117893"/>
      </colorScale>
    </cfRule>
  </conditionalFormatting>
  <conditionalFormatting sqref="M3:M29">
    <cfRule type="colorScale" priority="4">
      <colorScale>
        <cfvo type="min"/>
        <cfvo type="max"/>
        <color theme="0"/>
        <color rgb="FF92D050"/>
      </colorScale>
    </cfRule>
  </conditionalFormatting>
  <conditionalFormatting sqref="N3:N29">
    <cfRule type="colorScale" priority="260">
      <colorScale>
        <cfvo type="min"/>
        <cfvo type="max"/>
        <color theme="0"/>
        <color rgb="FF00B0F0"/>
      </colorScale>
    </cfRule>
  </conditionalFormatting>
  <conditionalFormatting sqref="Q3:Q29">
    <cfRule type="colorScale" priority="261">
      <colorScale>
        <cfvo type="min"/>
        <cfvo type="max"/>
        <color theme="0"/>
        <color rgb="FFFFC000"/>
      </colorScale>
    </cfRule>
  </conditionalFormatting>
  <conditionalFormatting sqref="D3:E28 F23">
    <cfRule type="colorScale" priority="21">
      <colorScale>
        <cfvo type="min"/>
        <cfvo type="max"/>
        <color theme="0"/>
        <color rgb="FF00B050"/>
      </colorScale>
    </cfRule>
  </conditionalFormatting>
  <conditionalFormatting sqref="H3:H27">
    <cfRule type="notContainsText" dxfId="2" priority="24" operator="notContains" text="none">
      <formula>ISERROR(SEARCH("none",H3))</formula>
    </cfRule>
  </conditionalFormatting>
  <hyperlinks>
    <hyperlink ref="AH26" r:id="rId1" xr:uid="{4A665908-E635-46E6-91D4-2824B3EF1AEB}"/>
    <hyperlink ref="AH22" r:id="rId2" xr:uid="{C483F771-DACE-4CB1-B623-303A5BE3EDCB}"/>
    <hyperlink ref="AH13" r:id="rId3" xr:uid="{6350B6B5-A18E-4CD5-A071-E2CDF0928162}"/>
    <hyperlink ref="AH27" r:id="rId4" xr:uid="{2281CC61-C070-47D2-A9B5-7EB680D1EDCE}"/>
    <hyperlink ref="AH8" r:id="rId5" xr:uid="{9A094EC3-C466-4ABF-AEED-487150D6A2A9}"/>
    <hyperlink ref="AH25" r:id="rId6" xr:uid="{D91EBB96-9490-4683-BF5F-039A2C5FFBD2}"/>
    <hyperlink ref="AH4" r:id="rId7" xr:uid="{81F3D349-AB0E-48DC-A472-3D08BD07DB41}"/>
    <hyperlink ref="AH16" r:id="rId8" xr:uid="{B0C92F84-7C02-4A54-9140-73A655FE1CE5}"/>
    <hyperlink ref="AH6" r:id="rId9" xr:uid="{B5BB7F69-7DF2-4781-9525-1BD35AD4929C}"/>
    <hyperlink ref="AH18" r:id="rId10" xr:uid="{777A7A5E-DAE3-44C3-93BD-BBDCE326B559}"/>
    <hyperlink ref="AH21" r:id="rId11" xr:uid="{388204C7-65E4-47A9-82E2-62AFB6E93D01}"/>
    <hyperlink ref="AH17" r:id="rId12" xr:uid="{66ECC8F8-0BF7-46D3-9045-6160DFBE1F63}"/>
    <hyperlink ref="AH24" r:id="rId13" xr:uid="{AFAB8EB8-9275-4515-992D-BF0F148616D7}"/>
  </hyperlinks>
  <pageMargins left="0.7" right="0.7" top="0.75" bottom="0.75" header="0.3" footer="0.3"/>
  <pageSetup paperSize="9" orientation="portrait" r:id="rId14"/>
  <drawing r:id="rId15"/>
  <legacyDrawing r:id="rId1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4548-0E66-4AC6-9E76-1868FD35BF45}">
  <dimension ref="A1:AF17"/>
  <sheetViews>
    <sheetView workbookViewId="0">
      <pane xSplit="1" topLeftCell="B1" activePane="topRight" state="frozen"/>
      <selection pane="topRight" activeCell="A11" sqref="A11:XFD11"/>
    </sheetView>
  </sheetViews>
  <sheetFormatPr defaultRowHeight="14.5" x14ac:dyDescent="0.35"/>
  <cols>
    <col min="1" max="1" width="14" style="3" bestFit="1" customWidth="1"/>
    <col min="2" max="2" width="11.453125" bestFit="1" customWidth="1"/>
    <col min="3" max="3" width="10.90625" bestFit="1" customWidth="1"/>
    <col min="4" max="4" width="8.7265625" customWidth="1"/>
    <col min="25" max="25" width="16.54296875" bestFit="1" customWidth="1"/>
    <col min="26" max="26" width="13" customWidth="1"/>
    <col min="27" max="27" width="12.54296875" bestFit="1" customWidth="1"/>
    <col min="32" max="32" width="12.1796875" bestFit="1" customWidth="1"/>
  </cols>
  <sheetData>
    <row r="1" spans="1:32" x14ac:dyDescent="0.35">
      <c r="A1" s="23"/>
      <c r="B1" s="21" t="s">
        <v>52</v>
      </c>
      <c r="C1" s="22" t="s">
        <v>54</v>
      </c>
      <c r="D1" s="184" t="s">
        <v>62</v>
      </c>
      <c r="E1" s="185"/>
      <c r="F1" s="185"/>
      <c r="G1" s="185"/>
      <c r="H1" s="185"/>
      <c r="I1" s="185"/>
      <c r="J1" s="186"/>
      <c r="K1" s="174" t="s">
        <v>64</v>
      </c>
      <c r="L1" s="175"/>
      <c r="M1" s="175"/>
      <c r="N1" s="175"/>
      <c r="O1" s="175"/>
      <c r="P1" s="175"/>
      <c r="Q1" s="176"/>
      <c r="R1" s="174" t="s">
        <v>63</v>
      </c>
      <c r="S1" s="175"/>
      <c r="T1" s="175"/>
      <c r="U1" s="175"/>
      <c r="V1" s="175"/>
      <c r="W1" s="175"/>
      <c r="X1" s="176"/>
      <c r="Y1" s="21"/>
      <c r="Z1" s="22"/>
      <c r="AA1" s="188" t="s">
        <v>65</v>
      </c>
      <c r="AB1" s="180" t="s">
        <v>76</v>
      </c>
      <c r="AC1" s="187"/>
      <c r="AD1" s="187"/>
      <c r="AE1" s="181"/>
      <c r="AF1" s="182" t="s">
        <v>78</v>
      </c>
    </row>
    <row r="2" spans="1:32" s="12" customFormat="1" ht="15" thickBot="1" x14ac:dyDescent="0.4">
      <c r="A2" s="30" t="s">
        <v>53</v>
      </c>
      <c r="B2" s="31" t="s">
        <v>4</v>
      </c>
      <c r="C2" s="32" t="s">
        <v>4</v>
      </c>
      <c r="D2" s="33" t="s">
        <v>7</v>
      </c>
      <c r="E2" s="34" t="s">
        <v>9</v>
      </c>
      <c r="F2" s="34" t="s">
        <v>55</v>
      </c>
      <c r="G2" s="34" t="s">
        <v>56</v>
      </c>
      <c r="H2" s="34" t="s">
        <v>57</v>
      </c>
      <c r="I2" s="34" t="s">
        <v>58</v>
      </c>
      <c r="J2" s="32" t="s">
        <v>59</v>
      </c>
      <c r="K2" s="33" t="s">
        <v>7</v>
      </c>
      <c r="L2" s="34" t="s">
        <v>9</v>
      </c>
      <c r="M2" s="34" t="s">
        <v>55</v>
      </c>
      <c r="N2" s="34" t="s">
        <v>56</v>
      </c>
      <c r="O2" s="34" t="s">
        <v>57</v>
      </c>
      <c r="P2" s="34" t="s">
        <v>58</v>
      </c>
      <c r="Q2" s="32" t="s">
        <v>59</v>
      </c>
      <c r="R2" s="34" t="s">
        <v>7</v>
      </c>
      <c r="S2" s="34" t="s">
        <v>9</v>
      </c>
      <c r="T2" s="34" t="s">
        <v>55</v>
      </c>
      <c r="U2" s="34" t="s">
        <v>56</v>
      </c>
      <c r="V2" s="34" t="s">
        <v>57</v>
      </c>
      <c r="W2" s="34" t="s">
        <v>58</v>
      </c>
      <c r="X2" s="34" t="s">
        <v>59</v>
      </c>
      <c r="Y2" s="33" t="s">
        <v>60</v>
      </c>
      <c r="Z2" s="32" t="s">
        <v>61</v>
      </c>
      <c r="AA2" s="189"/>
      <c r="AB2" s="31" t="s">
        <v>69</v>
      </c>
      <c r="AC2" s="40" t="s">
        <v>77</v>
      </c>
      <c r="AD2" s="40" t="s">
        <v>70</v>
      </c>
      <c r="AE2" s="44" t="s">
        <v>71</v>
      </c>
      <c r="AF2" s="183"/>
    </row>
    <row r="3" spans="1:32" x14ac:dyDescent="0.35">
      <c r="A3" s="24" t="s">
        <v>49</v>
      </c>
      <c r="B3" s="19">
        <v>600</v>
      </c>
      <c r="C3" s="16">
        <f t="shared" ref="C3:C16" si="0">B3/20</f>
        <v>30</v>
      </c>
      <c r="D3" s="14">
        <v>32</v>
      </c>
      <c r="E3" s="15">
        <v>361</v>
      </c>
      <c r="F3" s="15">
        <v>87</v>
      </c>
      <c r="G3" s="15">
        <v>0.5</v>
      </c>
      <c r="H3" s="15">
        <v>2</v>
      </c>
      <c r="I3" s="15">
        <v>2</v>
      </c>
      <c r="J3" s="16">
        <v>0</v>
      </c>
      <c r="K3" s="14">
        <f t="shared" ref="K3:K16" si="1">D3*C3/1000</f>
        <v>0.96</v>
      </c>
      <c r="L3" s="15">
        <f t="shared" ref="L3:L16" si="2">C3*E3/100</f>
        <v>108.3</v>
      </c>
      <c r="M3" s="15">
        <f t="shared" ref="M3:M16" si="3">C3*F3/100</f>
        <v>26.1</v>
      </c>
      <c r="N3" s="15"/>
      <c r="O3" s="15">
        <f t="shared" ref="O3:O16" si="4">C3*H3/100</f>
        <v>0.6</v>
      </c>
      <c r="P3" s="15">
        <f t="shared" ref="P3:P16" si="5">C3*I3/100</f>
        <v>0.6</v>
      </c>
      <c r="Q3" s="16">
        <f t="shared" ref="Q3:Q16" si="6">C3*J3/100</f>
        <v>0</v>
      </c>
      <c r="R3" s="39">
        <f t="shared" ref="R3:R16" si="7">K3/SUM($K$3:$K$16)</f>
        <v>0.32881216605014385</v>
      </c>
      <c r="S3" s="35">
        <f t="shared" ref="S3:S16" si="8">L3/SUM($K$3:$L$16)</f>
        <v>0.11890193894698334</v>
      </c>
      <c r="T3" s="35">
        <f t="shared" ref="T3:T16" si="9">M3/SUM($M$3:$M$16)</f>
        <v>0.51708766716196142</v>
      </c>
      <c r="U3" s="35">
        <f t="shared" ref="U3:U16" si="10">N3/SUM($N$3:$N$16)</f>
        <v>0</v>
      </c>
      <c r="V3" s="35">
        <f t="shared" ref="V3:V16" si="11">O3/SUM($O$3:$O$16)</f>
        <v>1.7441860465116282E-2</v>
      </c>
      <c r="W3" s="35">
        <f t="shared" ref="W3:W16" si="12">P3/SUM($P$3:$P$16)</f>
        <v>7.1132187314759926E-2</v>
      </c>
      <c r="X3" s="35">
        <f t="shared" ref="X3:X16" si="13">Q3/SUM($Q$3:$Q$16)</f>
        <v>0</v>
      </c>
      <c r="Y3" s="19" t="s">
        <v>41</v>
      </c>
      <c r="Z3" s="27" t="s">
        <v>26</v>
      </c>
      <c r="AA3" s="41" t="s">
        <v>66</v>
      </c>
      <c r="AB3" s="19">
        <v>1</v>
      </c>
      <c r="AC3" s="15">
        <v>1</v>
      </c>
      <c r="AD3" s="15">
        <v>0</v>
      </c>
      <c r="AE3" s="16">
        <v>1</v>
      </c>
      <c r="AF3" s="46" t="s">
        <v>75</v>
      </c>
    </row>
    <row r="4" spans="1:32" x14ac:dyDescent="0.35">
      <c r="A4" s="24" t="s">
        <v>46</v>
      </c>
      <c r="B4" s="19">
        <v>500</v>
      </c>
      <c r="C4" s="16">
        <f t="shared" si="0"/>
        <v>25</v>
      </c>
      <c r="D4" s="14">
        <v>11</v>
      </c>
      <c r="E4" s="15">
        <v>592</v>
      </c>
      <c r="F4" s="15">
        <v>31.6</v>
      </c>
      <c r="G4" s="15">
        <v>48.8</v>
      </c>
      <c r="H4" s="15">
        <v>4.7</v>
      </c>
      <c r="I4" s="15">
        <v>1.5</v>
      </c>
      <c r="J4" s="16">
        <v>4</v>
      </c>
      <c r="K4" s="14">
        <f t="shared" si="1"/>
        <v>0.27500000000000002</v>
      </c>
      <c r="L4" s="15">
        <f t="shared" si="2"/>
        <v>148</v>
      </c>
      <c r="M4" s="15">
        <f t="shared" si="3"/>
        <v>7.9</v>
      </c>
      <c r="N4" s="15">
        <f t="shared" ref="N4:N16" si="14">C4*G4/100</f>
        <v>12.2</v>
      </c>
      <c r="O4" s="15">
        <f t="shared" si="4"/>
        <v>1.175</v>
      </c>
      <c r="P4" s="15">
        <f t="shared" si="5"/>
        <v>0.375</v>
      </c>
      <c r="Q4" s="16">
        <f t="shared" si="6"/>
        <v>1</v>
      </c>
      <c r="R4" s="39">
        <f t="shared" si="7"/>
        <v>9.4190985066447463E-2</v>
      </c>
      <c r="S4" s="35">
        <f t="shared" si="8"/>
        <v>0.16248833761914622</v>
      </c>
      <c r="T4" s="35">
        <f t="shared" si="9"/>
        <v>0.15651312530955919</v>
      </c>
      <c r="U4" s="35">
        <f t="shared" si="10"/>
        <v>0.20198675496688742</v>
      </c>
      <c r="V4" s="35">
        <f t="shared" si="11"/>
        <v>3.4156976744186059E-2</v>
      </c>
      <c r="W4" s="35">
        <f t="shared" si="12"/>
        <v>4.445761707172495E-2</v>
      </c>
      <c r="X4" s="35">
        <f t="shared" si="13"/>
        <v>5.1347881899871634E-2</v>
      </c>
      <c r="Y4" s="19" t="s">
        <v>34</v>
      </c>
      <c r="Z4" s="27" t="s">
        <v>27</v>
      </c>
      <c r="AA4" s="41" t="s">
        <v>66</v>
      </c>
      <c r="AB4" s="19">
        <v>1</v>
      </c>
      <c r="AC4" s="15">
        <v>2</v>
      </c>
      <c r="AD4" s="15">
        <v>0</v>
      </c>
      <c r="AE4" s="16">
        <v>0</v>
      </c>
      <c r="AF4" s="41" t="s">
        <v>74</v>
      </c>
    </row>
    <row r="5" spans="1:32" x14ac:dyDescent="0.35">
      <c r="A5" s="24" t="s">
        <v>48</v>
      </c>
      <c r="B5" s="19">
        <v>500</v>
      </c>
      <c r="C5" s="16">
        <f t="shared" si="0"/>
        <v>25</v>
      </c>
      <c r="D5" s="14">
        <v>11</v>
      </c>
      <c r="E5" s="15">
        <v>654</v>
      </c>
      <c r="F5" s="15">
        <v>15.9</v>
      </c>
      <c r="G5" s="15">
        <v>68.099999999999994</v>
      </c>
      <c r="H5" s="15">
        <v>5.4</v>
      </c>
      <c r="I5" s="15">
        <v>2.9</v>
      </c>
      <c r="J5" s="16">
        <v>7.9</v>
      </c>
      <c r="K5" s="14">
        <f t="shared" si="1"/>
        <v>0.27500000000000002</v>
      </c>
      <c r="L5" s="15">
        <f t="shared" si="2"/>
        <v>163.5</v>
      </c>
      <c r="M5" s="15">
        <f t="shared" si="3"/>
        <v>3.9750000000000001</v>
      </c>
      <c r="N5" s="15">
        <f t="shared" si="14"/>
        <v>17.024999999999999</v>
      </c>
      <c r="O5" s="15">
        <f t="shared" si="4"/>
        <v>1.35</v>
      </c>
      <c r="P5" s="15">
        <f t="shared" si="5"/>
        <v>0.72499999999999998</v>
      </c>
      <c r="Q5" s="16">
        <f t="shared" si="6"/>
        <v>1.9750000000000001</v>
      </c>
      <c r="R5" s="39">
        <f t="shared" si="7"/>
        <v>9.4190985066447463E-2</v>
      </c>
      <c r="S5" s="35">
        <f t="shared" si="8"/>
        <v>0.17950569730223248</v>
      </c>
      <c r="T5" s="35">
        <f t="shared" si="9"/>
        <v>7.8751857355126298E-2</v>
      </c>
      <c r="U5" s="35">
        <f t="shared" si="10"/>
        <v>0.28187086092715236</v>
      </c>
      <c r="V5" s="35">
        <f t="shared" si="11"/>
        <v>3.9244186046511642E-2</v>
      </c>
      <c r="W5" s="35">
        <f t="shared" si="12"/>
        <v>8.59513930053349E-2</v>
      </c>
      <c r="X5" s="35">
        <f t="shared" si="13"/>
        <v>0.10141206675224648</v>
      </c>
      <c r="Y5" s="19" t="s">
        <v>34</v>
      </c>
      <c r="Z5" s="27" t="s">
        <v>28</v>
      </c>
      <c r="AA5" s="41" t="s">
        <v>66</v>
      </c>
      <c r="AB5" s="19">
        <v>3</v>
      </c>
      <c r="AC5" s="15">
        <v>2</v>
      </c>
      <c r="AD5" s="15">
        <v>1</v>
      </c>
      <c r="AE5" s="16">
        <v>2</v>
      </c>
      <c r="AF5" s="41" t="s">
        <v>72</v>
      </c>
    </row>
    <row r="6" spans="1:32" x14ac:dyDescent="0.35">
      <c r="A6" s="24" t="s">
        <v>12</v>
      </c>
      <c r="B6" s="19">
        <v>400</v>
      </c>
      <c r="C6" s="16">
        <f t="shared" si="0"/>
        <v>20</v>
      </c>
      <c r="D6" s="14">
        <v>6.4</v>
      </c>
      <c r="E6" s="15">
        <v>442</v>
      </c>
      <c r="F6" s="15">
        <v>16.5</v>
      </c>
      <c r="G6" s="15">
        <v>30.7</v>
      </c>
      <c r="H6" s="15">
        <v>7.7</v>
      </c>
      <c r="I6" s="15">
        <v>0</v>
      </c>
      <c r="J6" s="16">
        <v>34.4</v>
      </c>
      <c r="K6" s="14">
        <f t="shared" si="1"/>
        <v>0.128</v>
      </c>
      <c r="L6" s="15">
        <f t="shared" si="2"/>
        <v>88.4</v>
      </c>
      <c r="M6" s="15">
        <f t="shared" si="3"/>
        <v>3.3</v>
      </c>
      <c r="N6" s="15">
        <f t="shared" si="14"/>
        <v>6.14</v>
      </c>
      <c r="O6" s="15">
        <f t="shared" si="4"/>
        <v>1.54</v>
      </c>
      <c r="P6" s="15">
        <f t="shared" si="5"/>
        <v>0</v>
      </c>
      <c r="Q6" s="16">
        <f t="shared" si="6"/>
        <v>6.88</v>
      </c>
      <c r="R6" s="39">
        <f t="shared" si="7"/>
        <v>4.3841622140019181E-2</v>
      </c>
      <c r="S6" s="35">
        <f t="shared" si="8"/>
        <v>9.7053844902246805E-2</v>
      </c>
      <c r="T6" s="35">
        <f t="shared" si="9"/>
        <v>6.537890044576522E-2</v>
      </c>
      <c r="U6" s="35">
        <f t="shared" si="10"/>
        <v>0.10165562913907286</v>
      </c>
      <c r="V6" s="35">
        <f t="shared" si="11"/>
        <v>4.4767441860465128E-2</v>
      </c>
      <c r="W6" s="35">
        <f t="shared" si="12"/>
        <v>0</v>
      </c>
      <c r="X6" s="35">
        <f t="shared" si="13"/>
        <v>0.35327342747111684</v>
      </c>
      <c r="Y6" s="19" t="s">
        <v>34</v>
      </c>
      <c r="Z6" s="27" t="s">
        <v>29</v>
      </c>
      <c r="AA6" s="42" t="s">
        <v>67</v>
      </c>
      <c r="AB6" s="19">
        <v>2</v>
      </c>
      <c r="AC6" s="45">
        <v>2</v>
      </c>
      <c r="AD6" s="45">
        <v>2</v>
      </c>
      <c r="AE6" s="16">
        <v>1</v>
      </c>
      <c r="AF6" s="41" t="s">
        <v>72</v>
      </c>
    </row>
    <row r="7" spans="1:32" x14ac:dyDescent="0.35">
      <c r="A7" s="24" t="s">
        <v>43</v>
      </c>
      <c r="B7" s="19">
        <v>400</v>
      </c>
      <c r="C7" s="16">
        <f t="shared" si="0"/>
        <v>20</v>
      </c>
      <c r="D7" s="14">
        <v>2.1</v>
      </c>
      <c r="E7" s="15">
        <v>402</v>
      </c>
      <c r="F7" s="15">
        <v>13.5</v>
      </c>
      <c r="G7" s="15">
        <v>6.5</v>
      </c>
      <c r="H7" s="15">
        <v>66.5</v>
      </c>
      <c r="I7" s="15">
        <v>1</v>
      </c>
      <c r="J7" s="16">
        <v>12</v>
      </c>
      <c r="K7" s="14">
        <f t="shared" si="1"/>
        <v>4.2000000000000003E-2</v>
      </c>
      <c r="L7" s="15">
        <f t="shared" si="2"/>
        <v>80.400000000000006</v>
      </c>
      <c r="M7" s="15">
        <f t="shared" si="3"/>
        <v>2.7</v>
      </c>
      <c r="N7" s="15">
        <f t="shared" si="14"/>
        <v>1.3</v>
      </c>
      <c r="O7" s="15">
        <f t="shared" si="4"/>
        <v>13.3</v>
      </c>
      <c r="P7" s="15">
        <f t="shared" si="5"/>
        <v>0.2</v>
      </c>
      <c r="Q7" s="16">
        <f t="shared" si="6"/>
        <v>2.4</v>
      </c>
      <c r="R7" s="39">
        <f t="shared" si="7"/>
        <v>1.4385532264693794E-2</v>
      </c>
      <c r="S7" s="35">
        <f t="shared" si="8"/>
        <v>8.8270691517428085E-2</v>
      </c>
      <c r="T7" s="35">
        <f t="shared" si="9"/>
        <v>5.3491827637444284E-2</v>
      </c>
      <c r="U7" s="35">
        <f t="shared" si="10"/>
        <v>2.1523178807947022E-2</v>
      </c>
      <c r="V7" s="35">
        <f t="shared" si="11"/>
        <v>0.38662790697674432</v>
      </c>
      <c r="W7" s="35">
        <f t="shared" si="12"/>
        <v>2.3710729104919975E-2</v>
      </c>
      <c r="X7" s="35">
        <f t="shared" si="13"/>
        <v>0.12323491655969192</v>
      </c>
      <c r="Y7" s="26" t="s">
        <v>34</v>
      </c>
      <c r="Z7" s="27" t="s">
        <v>30</v>
      </c>
      <c r="AA7" s="41" t="s">
        <v>66</v>
      </c>
      <c r="AB7" s="19">
        <v>1</v>
      </c>
      <c r="AC7" s="45">
        <v>3</v>
      </c>
      <c r="AD7" s="45">
        <v>2</v>
      </c>
      <c r="AE7" s="16">
        <v>1</v>
      </c>
      <c r="AF7" s="41" t="s">
        <v>73</v>
      </c>
    </row>
    <row r="8" spans="1:32" x14ac:dyDescent="0.35">
      <c r="A8" s="24" t="s">
        <v>19</v>
      </c>
      <c r="B8" s="19">
        <v>40</v>
      </c>
      <c r="C8" s="16">
        <f t="shared" si="0"/>
        <v>2</v>
      </c>
      <c r="D8" s="14">
        <v>44.8</v>
      </c>
      <c r="E8" s="15">
        <v>480</v>
      </c>
      <c r="F8" s="15">
        <v>100</v>
      </c>
      <c r="G8" s="15">
        <v>0</v>
      </c>
      <c r="H8" s="15">
        <v>0</v>
      </c>
      <c r="I8" s="15">
        <v>0</v>
      </c>
      <c r="J8" s="16">
        <v>0</v>
      </c>
      <c r="K8" s="14">
        <f t="shared" si="1"/>
        <v>8.9599999999999999E-2</v>
      </c>
      <c r="L8" s="15">
        <f t="shared" si="2"/>
        <v>9.6</v>
      </c>
      <c r="M8" s="15">
        <f t="shared" si="3"/>
        <v>2</v>
      </c>
      <c r="N8" s="15">
        <f t="shared" si="14"/>
        <v>0</v>
      </c>
      <c r="O8" s="15">
        <f t="shared" si="4"/>
        <v>0</v>
      </c>
      <c r="P8" s="15">
        <f t="shared" si="5"/>
        <v>0</v>
      </c>
      <c r="Q8" s="16">
        <f t="shared" si="6"/>
        <v>0</v>
      </c>
      <c r="R8" s="39">
        <f t="shared" si="7"/>
        <v>3.0689135498013425E-2</v>
      </c>
      <c r="S8" s="35">
        <f t="shared" si="8"/>
        <v>1.0539784061782458E-2</v>
      </c>
      <c r="T8" s="35">
        <f t="shared" si="9"/>
        <v>3.9623576027736501E-2</v>
      </c>
      <c r="U8" s="35">
        <f t="shared" si="10"/>
        <v>0</v>
      </c>
      <c r="V8" s="35">
        <f t="shared" si="11"/>
        <v>0</v>
      </c>
      <c r="W8" s="35">
        <f t="shared" si="12"/>
        <v>0</v>
      </c>
      <c r="X8" s="35">
        <f t="shared" si="13"/>
        <v>0</v>
      </c>
      <c r="Y8" s="19" t="s">
        <v>40</v>
      </c>
      <c r="Z8" s="27" t="s">
        <v>24</v>
      </c>
      <c r="AA8" s="41" t="s">
        <v>66</v>
      </c>
      <c r="AB8" s="19">
        <v>1</v>
      </c>
      <c r="AC8" s="45">
        <v>1</v>
      </c>
      <c r="AD8" s="45">
        <v>1</v>
      </c>
      <c r="AE8" s="16">
        <v>0</v>
      </c>
      <c r="AF8" s="41" t="s">
        <v>73</v>
      </c>
    </row>
    <row r="9" spans="1:32" x14ac:dyDescent="0.35">
      <c r="A9" s="24" t="s">
        <v>23</v>
      </c>
      <c r="B9" s="19">
        <v>500</v>
      </c>
      <c r="C9" s="16">
        <f t="shared" si="0"/>
        <v>25</v>
      </c>
      <c r="D9" s="14">
        <v>26</v>
      </c>
      <c r="E9" s="15">
        <v>786</v>
      </c>
      <c r="F9" s="15">
        <v>7.8</v>
      </c>
      <c r="G9" s="15">
        <v>76.099999999999994</v>
      </c>
      <c r="H9" s="15">
        <v>13.4</v>
      </c>
      <c r="I9" s="15">
        <v>4.0999999999999996</v>
      </c>
      <c r="J9" s="16">
        <v>8</v>
      </c>
      <c r="K9" s="14">
        <f t="shared" si="1"/>
        <v>0.65</v>
      </c>
      <c r="L9" s="15">
        <f t="shared" si="2"/>
        <v>196.5</v>
      </c>
      <c r="M9" s="15">
        <f t="shared" si="3"/>
        <v>1.95</v>
      </c>
      <c r="N9" s="15">
        <f t="shared" si="14"/>
        <v>19.024999999999999</v>
      </c>
      <c r="O9" s="15">
        <f t="shared" si="4"/>
        <v>3.35</v>
      </c>
      <c r="P9" s="15">
        <f t="shared" si="5"/>
        <v>1.0249999999999999</v>
      </c>
      <c r="Q9" s="16">
        <f t="shared" si="6"/>
        <v>2</v>
      </c>
      <c r="R9" s="39">
        <f t="shared" si="7"/>
        <v>0.22263323742978491</v>
      </c>
      <c r="S9" s="35">
        <f t="shared" si="8"/>
        <v>0.21573620501460966</v>
      </c>
      <c r="T9" s="35">
        <f t="shared" si="9"/>
        <v>3.8632986627043085E-2</v>
      </c>
      <c r="U9" s="35">
        <f t="shared" si="10"/>
        <v>0.31498344370860931</v>
      </c>
      <c r="V9" s="35">
        <f t="shared" si="11"/>
        <v>9.7383720930232578E-2</v>
      </c>
      <c r="W9" s="35">
        <f t="shared" si="12"/>
        <v>0.12151748666271486</v>
      </c>
      <c r="X9" s="35">
        <f t="shared" si="13"/>
        <v>0.10269576379974327</v>
      </c>
      <c r="Y9" s="19" t="s">
        <v>34</v>
      </c>
      <c r="Z9" s="27" t="s">
        <v>35</v>
      </c>
      <c r="AA9" s="41" t="s">
        <v>66</v>
      </c>
      <c r="AB9" s="19">
        <v>3</v>
      </c>
      <c r="AC9" s="45">
        <v>3</v>
      </c>
      <c r="AD9" s="45">
        <v>1</v>
      </c>
      <c r="AE9" s="16">
        <v>2</v>
      </c>
      <c r="AF9" s="41" t="s">
        <v>72</v>
      </c>
    </row>
    <row r="10" spans="1:32" x14ac:dyDescent="0.35">
      <c r="A10" s="24" t="s">
        <v>44</v>
      </c>
      <c r="B10" s="19">
        <v>200</v>
      </c>
      <c r="C10" s="16">
        <f t="shared" si="0"/>
        <v>10</v>
      </c>
      <c r="D10" s="14">
        <v>4.9000000000000004</v>
      </c>
      <c r="E10" s="15">
        <v>365</v>
      </c>
      <c r="F10" s="15">
        <v>14</v>
      </c>
      <c r="G10" s="15">
        <v>6.9</v>
      </c>
      <c r="H10" s="15">
        <v>56</v>
      </c>
      <c r="I10" s="15">
        <v>1.3</v>
      </c>
      <c r="J10" s="16">
        <v>10</v>
      </c>
      <c r="K10" s="14">
        <f t="shared" si="1"/>
        <v>4.9000000000000002E-2</v>
      </c>
      <c r="L10" s="15">
        <f t="shared" si="2"/>
        <v>36.5</v>
      </c>
      <c r="M10" s="15">
        <f t="shared" si="3"/>
        <v>1.4</v>
      </c>
      <c r="N10" s="15">
        <f t="shared" si="14"/>
        <v>0.69</v>
      </c>
      <c r="O10" s="15">
        <f t="shared" si="4"/>
        <v>5.6</v>
      </c>
      <c r="P10" s="15">
        <f t="shared" si="5"/>
        <v>0.13</v>
      </c>
      <c r="Q10" s="16">
        <f t="shared" si="6"/>
        <v>1</v>
      </c>
      <c r="R10" s="39">
        <f t="shared" si="7"/>
        <v>1.6783120975476094E-2</v>
      </c>
      <c r="S10" s="35">
        <f t="shared" si="8"/>
        <v>4.0073137318235384E-2</v>
      </c>
      <c r="T10" s="35">
        <f t="shared" si="9"/>
        <v>2.7736503219415551E-2</v>
      </c>
      <c r="U10" s="35">
        <f t="shared" si="10"/>
        <v>1.142384105960265E-2</v>
      </c>
      <c r="V10" s="35">
        <f t="shared" si="11"/>
        <v>0.16279069767441864</v>
      </c>
      <c r="W10" s="35">
        <f t="shared" si="12"/>
        <v>1.5411973918197984E-2</v>
      </c>
      <c r="X10" s="35">
        <f t="shared" si="13"/>
        <v>5.1347881899871634E-2</v>
      </c>
      <c r="Y10" s="19" t="s">
        <v>34</v>
      </c>
      <c r="Z10" s="27" t="s">
        <v>36</v>
      </c>
      <c r="AA10" s="42" t="s">
        <v>68</v>
      </c>
      <c r="AB10" s="19">
        <v>1</v>
      </c>
      <c r="AC10" s="45">
        <v>3</v>
      </c>
      <c r="AD10" s="45">
        <v>3</v>
      </c>
      <c r="AE10" s="16">
        <v>1</v>
      </c>
      <c r="AF10" s="41" t="s">
        <v>73</v>
      </c>
    </row>
    <row r="11" spans="1:32" x14ac:dyDescent="0.35">
      <c r="A11" s="24" t="s">
        <v>45</v>
      </c>
      <c r="B11" s="19">
        <v>100</v>
      </c>
      <c r="C11" s="16">
        <f t="shared" si="0"/>
        <v>5</v>
      </c>
      <c r="D11" s="14">
        <v>4</v>
      </c>
      <c r="E11" s="15">
        <v>534</v>
      </c>
      <c r="F11" s="15">
        <v>18.3</v>
      </c>
      <c r="G11" s="15">
        <v>42.2</v>
      </c>
      <c r="H11" s="15">
        <v>1.6</v>
      </c>
      <c r="I11" s="15">
        <v>1.5</v>
      </c>
      <c r="J11" s="16">
        <v>27.3</v>
      </c>
      <c r="K11" s="14">
        <f t="shared" si="1"/>
        <v>0.02</v>
      </c>
      <c r="L11" s="15">
        <f t="shared" si="2"/>
        <v>26.7</v>
      </c>
      <c r="M11" s="15">
        <f t="shared" si="3"/>
        <v>0.91500000000000004</v>
      </c>
      <c r="N11" s="15">
        <f t="shared" si="14"/>
        <v>2.11</v>
      </c>
      <c r="O11" s="15">
        <f t="shared" si="4"/>
        <v>0.08</v>
      </c>
      <c r="P11" s="15">
        <f t="shared" si="5"/>
        <v>7.4999999999999997E-2</v>
      </c>
      <c r="Q11" s="16">
        <f t="shared" si="6"/>
        <v>1.365</v>
      </c>
      <c r="R11" s="39">
        <f t="shared" si="7"/>
        <v>6.8502534593779972E-3</v>
      </c>
      <c r="S11" s="35">
        <f t="shared" si="8"/>
        <v>2.9313774421832459E-2</v>
      </c>
      <c r="T11" s="35">
        <f t="shared" si="9"/>
        <v>1.8127786032689452E-2</v>
      </c>
      <c r="U11" s="35">
        <f t="shared" si="10"/>
        <v>3.493377483443709E-2</v>
      </c>
      <c r="V11" s="35">
        <f t="shared" si="11"/>
        <v>2.325581395348838E-3</v>
      </c>
      <c r="W11" s="35">
        <f t="shared" si="12"/>
        <v>8.8915234143449907E-3</v>
      </c>
      <c r="X11" s="35">
        <f t="shared" si="13"/>
        <v>7.0089858793324786E-2</v>
      </c>
      <c r="Y11" s="19" t="s">
        <v>34</v>
      </c>
      <c r="Z11" s="27" t="s">
        <v>33</v>
      </c>
      <c r="AA11" s="42" t="s">
        <v>67</v>
      </c>
      <c r="AB11" s="19">
        <v>2</v>
      </c>
      <c r="AC11" s="45">
        <v>1</v>
      </c>
      <c r="AD11" s="45">
        <v>1</v>
      </c>
      <c r="AE11" s="16">
        <v>1</v>
      </c>
      <c r="AF11" s="41" t="s">
        <v>72</v>
      </c>
    </row>
    <row r="12" spans="1:32" x14ac:dyDescent="0.35">
      <c r="A12" s="24" t="s">
        <v>51</v>
      </c>
      <c r="B12" s="19">
        <v>150</v>
      </c>
      <c r="C12" s="16">
        <f t="shared" si="0"/>
        <v>7.5</v>
      </c>
      <c r="D12" s="14">
        <v>14</v>
      </c>
      <c r="E12" s="15">
        <v>277</v>
      </c>
      <c r="F12" s="15">
        <v>1.8</v>
      </c>
      <c r="G12" s="15">
        <v>0.2</v>
      </c>
      <c r="H12" s="15">
        <v>75</v>
      </c>
      <c r="I12" s="15">
        <v>66</v>
      </c>
      <c r="J12" s="16">
        <v>7</v>
      </c>
      <c r="K12" s="14">
        <f t="shared" si="1"/>
        <v>0.105</v>
      </c>
      <c r="L12" s="15">
        <f t="shared" si="2"/>
        <v>20.774999999999999</v>
      </c>
      <c r="M12" s="15">
        <f t="shared" si="3"/>
        <v>0.13500000000000001</v>
      </c>
      <c r="N12" s="15">
        <f t="shared" si="14"/>
        <v>1.4999999999999999E-2</v>
      </c>
      <c r="O12" s="15">
        <f t="shared" si="4"/>
        <v>5.625</v>
      </c>
      <c r="P12" s="15">
        <f t="shared" si="5"/>
        <v>4.95</v>
      </c>
      <c r="Q12" s="16">
        <f t="shared" si="6"/>
        <v>0.52500000000000002</v>
      </c>
      <c r="R12" s="39">
        <f t="shared" si="7"/>
        <v>3.5963830661734482E-2</v>
      </c>
      <c r="S12" s="35">
        <f t="shared" si="8"/>
        <v>2.2808751446201099E-2</v>
      </c>
      <c r="T12" s="35">
        <f t="shared" si="9"/>
        <v>2.674591381872214E-3</v>
      </c>
      <c r="U12" s="35">
        <f t="shared" si="10"/>
        <v>2.4834437086092715E-4</v>
      </c>
      <c r="V12" s="35">
        <f t="shared" si="11"/>
        <v>0.16351744186046516</v>
      </c>
      <c r="W12" s="35">
        <f t="shared" si="12"/>
        <v>0.58684054534676944</v>
      </c>
      <c r="X12" s="35">
        <f t="shared" si="13"/>
        <v>2.6957637997432608E-2</v>
      </c>
      <c r="Y12" s="19" t="s">
        <v>34</v>
      </c>
      <c r="Z12" s="27" t="s">
        <v>42</v>
      </c>
      <c r="AA12" s="41" t="s">
        <v>66</v>
      </c>
      <c r="AB12" s="19">
        <v>1</v>
      </c>
      <c r="AC12" s="45">
        <v>1</v>
      </c>
      <c r="AD12" s="45">
        <v>1</v>
      </c>
      <c r="AE12" s="16">
        <v>3</v>
      </c>
      <c r="AF12" s="41" t="s">
        <v>73</v>
      </c>
    </row>
    <row r="13" spans="1:32" x14ac:dyDescent="0.35">
      <c r="A13" s="24" t="s">
        <v>50</v>
      </c>
      <c r="B13" s="19">
        <v>50</v>
      </c>
      <c r="C13" s="16">
        <f t="shared" si="0"/>
        <v>2.5</v>
      </c>
      <c r="D13" s="14">
        <v>23.2</v>
      </c>
      <c r="E13" s="15">
        <v>316</v>
      </c>
      <c r="F13" s="15">
        <v>4</v>
      </c>
      <c r="G13" s="15">
        <v>3</v>
      </c>
      <c r="H13" s="15">
        <v>56</v>
      </c>
      <c r="I13" s="15">
        <v>2.2000000000000002</v>
      </c>
      <c r="J13" s="16">
        <v>24.4</v>
      </c>
      <c r="K13" s="14">
        <f t="shared" si="1"/>
        <v>5.8000000000000003E-2</v>
      </c>
      <c r="L13" s="15">
        <f t="shared" si="2"/>
        <v>7.9</v>
      </c>
      <c r="M13" s="15">
        <f t="shared" si="3"/>
        <v>0.1</v>
      </c>
      <c r="N13" s="15">
        <f t="shared" si="14"/>
        <v>7.4999999999999997E-2</v>
      </c>
      <c r="O13" s="15">
        <f t="shared" si="4"/>
        <v>1.4</v>
      </c>
      <c r="P13" s="15">
        <f t="shared" si="5"/>
        <v>5.5E-2</v>
      </c>
      <c r="Q13" s="16">
        <f t="shared" si="6"/>
        <v>0.61</v>
      </c>
      <c r="R13" s="39">
        <f t="shared" si="7"/>
        <v>1.9865735032196193E-2</v>
      </c>
      <c r="S13" s="35">
        <f t="shared" si="8"/>
        <v>8.6733639675084812E-3</v>
      </c>
      <c r="T13" s="35">
        <f t="shared" si="9"/>
        <v>1.9811788013868251E-3</v>
      </c>
      <c r="U13" s="35">
        <f t="shared" si="10"/>
        <v>1.2417218543046358E-3</v>
      </c>
      <c r="V13" s="35">
        <f t="shared" si="11"/>
        <v>4.0697674418604661E-2</v>
      </c>
      <c r="W13" s="35">
        <f t="shared" si="12"/>
        <v>6.5204505038529929E-3</v>
      </c>
      <c r="X13" s="35">
        <f t="shared" si="13"/>
        <v>3.1322207958921697E-2</v>
      </c>
      <c r="Y13" s="19" t="s">
        <v>34</v>
      </c>
      <c r="Z13" s="27" t="s">
        <v>32</v>
      </c>
      <c r="AA13" s="41" t="s">
        <v>66</v>
      </c>
      <c r="AB13" s="19">
        <v>2</v>
      </c>
      <c r="AC13" s="45">
        <v>1</v>
      </c>
      <c r="AD13" s="45">
        <v>1</v>
      </c>
      <c r="AE13" s="16">
        <v>3</v>
      </c>
      <c r="AF13" s="41" t="s">
        <v>72</v>
      </c>
    </row>
    <row r="14" spans="1:32" x14ac:dyDescent="0.35">
      <c r="A14" s="24" t="s">
        <v>47</v>
      </c>
      <c r="B14" s="19">
        <v>16</v>
      </c>
      <c r="C14" s="16">
        <f t="shared" si="0"/>
        <v>0.8</v>
      </c>
      <c r="D14" s="14">
        <v>130</v>
      </c>
      <c r="E14" s="15">
        <v>0</v>
      </c>
      <c r="F14" s="15">
        <v>0</v>
      </c>
      <c r="G14" s="15">
        <v>0</v>
      </c>
      <c r="H14" s="15">
        <v>0</v>
      </c>
      <c r="I14" s="15">
        <v>0</v>
      </c>
      <c r="J14" s="16">
        <v>0</v>
      </c>
      <c r="K14" s="14">
        <f t="shared" si="1"/>
        <v>0.104</v>
      </c>
      <c r="L14" s="15">
        <f t="shared" si="2"/>
        <v>0</v>
      </c>
      <c r="M14" s="15">
        <f t="shared" si="3"/>
        <v>0</v>
      </c>
      <c r="N14" s="15">
        <f t="shared" si="14"/>
        <v>0</v>
      </c>
      <c r="O14" s="15">
        <f t="shared" si="4"/>
        <v>0</v>
      </c>
      <c r="P14" s="15">
        <f t="shared" si="5"/>
        <v>0</v>
      </c>
      <c r="Q14" s="16">
        <f t="shared" si="6"/>
        <v>0</v>
      </c>
      <c r="R14" s="39">
        <f t="shared" si="7"/>
        <v>3.5621317988765583E-2</v>
      </c>
      <c r="S14" s="35">
        <f t="shared" si="8"/>
        <v>0</v>
      </c>
      <c r="T14" s="35">
        <f t="shared" si="9"/>
        <v>0</v>
      </c>
      <c r="U14" s="35">
        <f t="shared" si="10"/>
        <v>0</v>
      </c>
      <c r="V14" s="35">
        <f t="shared" si="11"/>
        <v>0</v>
      </c>
      <c r="W14" s="35">
        <f t="shared" si="12"/>
        <v>0</v>
      </c>
      <c r="X14" s="35">
        <f t="shared" si="13"/>
        <v>0</v>
      </c>
      <c r="Y14" s="28" t="s">
        <v>25</v>
      </c>
      <c r="Z14" s="27" t="s">
        <v>39</v>
      </c>
      <c r="AA14" s="41" t="s">
        <v>66</v>
      </c>
      <c r="AB14" s="19">
        <v>3</v>
      </c>
      <c r="AC14" s="45">
        <v>1</v>
      </c>
      <c r="AD14" s="45">
        <v>1</v>
      </c>
      <c r="AE14" s="16">
        <v>1</v>
      </c>
      <c r="AF14" s="41" t="s">
        <v>72</v>
      </c>
    </row>
    <row r="15" spans="1:32" x14ac:dyDescent="0.35">
      <c r="A15" s="24" t="s">
        <v>18</v>
      </c>
      <c r="B15" s="19">
        <v>40</v>
      </c>
      <c r="C15" s="16">
        <f t="shared" si="0"/>
        <v>2</v>
      </c>
      <c r="D15" s="14">
        <v>20</v>
      </c>
      <c r="E15" s="15">
        <v>216</v>
      </c>
      <c r="F15" s="15">
        <v>0</v>
      </c>
      <c r="G15" s="15">
        <v>0</v>
      </c>
      <c r="H15" s="15">
        <v>11</v>
      </c>
      <c r="I15" s="15">
        <v>11</v>
      </c>
      <c r="J15" s="16">
        <v>86</v>
      </c>
      <c r="K15" s="14">
        <f t="shared" si="1"/>
        <v>0.04</v>
      </c>
      <c r="L15" s="15">
        <f t="shared" si="2"/>
        <v>4.32</v>
      </c>
      <c r="M15" s="15">
        <f t="shared" si="3"/>
        <v>0</v>
      </c>
      <c r="N15" s="15">
        <f t="shared" si="14"/>
        <v>0</v>
      </c>
      <c r="O15" s="15">
        <f t="shared" si="4"/>
        <v>0.22</v>
      </c>
      <c r="P15" s="15">
        <f t="shared" si="5"/>
        <v>0.22</v>
      </c>
      <c r="Q15" s="16">
        <f t="shared" si="6"/>
        <v>1.72</v>
      </c>
      <c r="R15" s="39">
        <f t="shared" si="7"/>
        <v>1.3700506918755994E-2</v>
      </c>
      <c r="S15" s="35">
        <f t="shared" si="8"/>
        <v>4.7429028278021057E-3</v>
      </c>
      <c r="T15" s="35">
        <f t="shared" si="9"/>
        <v>0</v>
      </c>
      <c r="U15" s="35">
        <f t="shared" si="10"/>
        <v>0</v>
      </c>
      <c r="V15" s="35">
        <f t="shared" si="11"/>
        <v>6.395348837209304E-3</v>
      </c>
      <c r="W15" s="35">
        <f t="shared" si="12"/>
        <v>2.6081802015411971E-2</v>
      </c>
      <c r="X15" s="35">
        <f t="shared" si="13"/>
        <v>8.831835686777921E-2</v>
      </c>
      <c r="Y15" s="19" t="s">
        <v>31</v>
      </c>
      <c r="Z15" s="27" t="s">
        <v>37</v>
      </c>
      <c r="AA15" s="42" t="s">
        <v>59</v>
      </c>
      <c r="AB15" s="19">
        <v>1</v>
      </c>
      <c r="AC15" s="45">
        <v>0</v>
      </c>
      <c r="AD15" s="45">
        <v>1</v>
      </c>
      <c r="AE15" s="16">
        <v>1</v>
      </c>
      <c r="AF15" s="41" t="s">
        <v>73</v>
      </c>
    </row>
    <row r="16" spans="1:32" s="15" customFormat="1" ht="15" thickBot="1" x14ac:dyDescent="0.4">
      <c r="A16" s="25" t="s">
        <v>15</v>
      </c>
      <c r="B16" s="20">
        <v>40</v>
      </c>
      <c r="C16" s="18">
        <f t="shared" si="0"/>
        <v>2</v>
      </c>
      <c r="D16" s="17">
        <v>62</v>
      </c>
      <c r="E16" s="13">
        <v>851</v>
      </c>
      <c r="F16" s="13">
        <v>0</v>
      </c>
      <c r="G16" s="13">
        <v>91</v>
      </c>
      <c r="H16" s="13">
        <v>8</v>
      </c>
      <c r="I16" s="13">
        <v>4</v>
      </c>
      <c r="J16" s="18">
        <v>0</v>
      </c>
      <c r="K16" s="17">
        <f t="shared" si="1"/>
        <v>0.124</v>
      </c>
      <c r="L16" s="13">
        <f t="shared" si="2"/>
        <v>17.02</v>
      </c>
      <c r="M16" s="13">
        <f t="shared" si="3"/>
        <v>0</v>
      </c>
      <c r="N16" s="13">
        <f t="shared" si="14"/>
        <v>1.82</v>
      </c>
      <c r="O16" s="13">
        <f t="shared" si="4"/>
        <v>0.16</v>
      </c>
      <c r="P16" s="13">
        <f t="shared" si="5"/>
        <v>0.08</v>
      </c>
      <c r="Q16" s="18">
        <f t="shared" si="6"/>
        <v>0</v>
      </c>
      <c r="R16" s="36">
        <f t="shared" si="7"/>
        <v>4.2471571448143584E-2</v>
      </c>
      <c r="S16" s="37">
        <f t="shared" si="8"/>
        <v>1.8686158826201813E-2</v>
      </c>
      <c r="T16" s="37">
        <f t="shared" si="9"/>
        <v>0</v>
      </c>
      <c r="U16" s="37">
        <f t="shared" si="10"/>
        <v>3.0132450331125833E-2</v>
      </c>
      <c r="V16" s="37">
        <f t="shared" si="11"/>
        <v>4.6511627906976761E-3</v>
      </c>
      <c r="W16" s="37">
        <f t="shared" si="12"/>
        <v>9.4842916419679898E-3</v>
      </c>
      <c r="X16" s="38">
        <f t="shared" si="13"/>
        <v>0</v>
      </c>
      <c r="Y16" s="20" t="s">
        <v>31</v>
      </c>
      <c r="Z16" s="29" t="s">
        <v>38</v>
      </c>
      <c r="AA16" s="43" t="s">
        <v>66</v>
      </c>
      <c r="AB16" s="20">
        <v>3</v>
      </c>
      <c r="AC16" s="13">
        <v>1</v>
      </c>
      <c r="AD16" s="13">
        <v>2</v>
      </c>
      <c r="AE16" s="18">
        <v>1</v>
      </c>
      <c r="AF16" s="43" t="s">
        <v>72</v>
      </c>
    </row>
    <row r="17" spans="1:24" s="9" customFormat="1" x14ac:dyDescent="0.35">
      <c r="A17" s="9" t="s">
        <v>10</v>
      </c>
      <c r="B17" s="9">
        <f>SUM(B3:B16)</f>
        <v>3536</v>
      </c>
      <c r="C17" s="9">
        <f>SUM(C3:C16)</f>
        <v>176.8</v>
      </c>
      <c r="K17" s="10">
        <f t="shared" ref="K17:Q17" si="15">SUM(K3:K16)</f>
        <v>2.9196</v>
      </c>
      <c r="L17" s="11">
        <f t="shared" si="15"/>
        <v>907.91500000000008</v>
      </c>
      <c r="M17" s="11">
        <f t="shared" si="15"/>
        <v>50.475000000000001</v>
      </c>
      <c r="N17" s="11">
        <f t="shared" si="15"/>
        <v>60.399999999999991</v>
      </c>
      <c r="O17" s="11">
        <f t="shared" si="15"/>
        <v>34.399999999999991</v>
      </c>
      <c r="P17" s="11">
        <f t="shared" si="15"/>
        <v>8.4350000000000005</v>
      </c>
      <c r="Q17" s="11">
        <f t="shared" si="15"/>
        <v>19.474999999999998</v>
      </c>
      <c r="R17" s="11"/>
      <c r="S17" s="11"/>
      <c r="T17" s="11"/>
      <c r="U17" s="11"/>
      <c r="V17" s="11"/>
      <c r="W17" s="11"/>
      <c r="X17" s="11"/>
    </row>
  </sheetData>
  <autoFilter ref="A2:Y2" xr:uid="{91164548-0E66-4AC6-9E76-1868FD35BF45}">
    <sortState xmlns:xlrd2="http://schemas.microsoft.com/office/spreadsheetml/2017/richdata2" ref="A3:Y17">
      <sortCondition descending="1" ref="T2"/>
    </sortState>
  </autoFilter>
  <sortState xmlns:xlrd2="http://schemas.microsoft.com/office/spreadsheetml/2017/richdata2" ref="A3:Z17">
    <sortCondition ref="Q2:Q17"/>
  </sortState>
  <mergeCells count="6">
    <mergeCell ref="AF1:AF2"/>
    <mergeCell ref="K1:Q1"/>
    <mergeCell ref="D1:J1"/>
    <mergeCell ref="R1:X1"/>
    <mergeCell ref="AB1:AE1"/>
    <mergeCell ref="AA1:AA2"/>
  </mergeCells>
  <conditionalFormatting sqref="C3:C16">
    <cfRule type="colorScale" priority="20">
      <colorScale>
        <cfvo type="min"/>
        <cfvo type="max"/>
        <color theme="0"/>
        <color theme="0" tint="-0.249977111117893"/>
      </colorScale>
    </cfRule>
  </conditionalFormatting>
  <conditionalFormatting sqref="K3:K16">
    <cfRule type="colorScale" priority="38">
      <colorScale>
        <cfvo type="min"/>
        <cfvo type="max"/>
        <color theme="0"/>
        <color rgb="FFFF0000"/>
      </colorScale>
    </cfRule>
  </conditionalFormatting>
  <conditionalFormatting sqref="L3:L16">
    <cfRule type="colorScale" priority="42">
      <colorScale>
        <cfvo type="min"/>
        <cfvo type="max"/>
        <color theme="0"/>
        <color rgb="FF92D050"/>
      </colorScale>
    </cfRule>
  </conditionalFormatting>
  <conditionalFormatting sqref="N3:N16">
    <cfRule type="colorScale" priority="23">
      <colorScale>
        <cfvo type="min"/>
        <cfvo type="max"/>
        <color theme="0"/>
        <color theme="0" tint="-0.249977111117893"/>
      </colorScale>
    </cfRule>
  </conditionalFormatting>
  <conditionalFormatting sqref="O3:O16">
    <cfRule type="colorScale" priority="24">
      <colorScale>
        <cfvo type="min"/>
        <cfvo type="max"/>
        <color theme="0"/>
        <color theme="0" tint="-0.249977111117893"/>
      </colorScale>
    </cfRule>
  </conditionalFormatting>
  <conditionalFormatting sqref="P3:P16">
    <cfRule type="colorScale" priority="21">
      <colorScale>
        <cfvo type="min"/>
        <cfvo type="max"/>
        <color theme="0"/>
        <color rgb="FFFFC000"/>
      </colorScale>
    </cfRule>
  </conditionalFormatting>
  <conditionalFormatting sqref="Q3:Q16">
    <cfRule type="colorScale" priority="25">
      <colorScale>
        <cfvo type="min"/>
        <cfvo type="max"/>
        <color theme="0"/>
        <color theme="0" tint="-0.249977111117893"/>
      </colorScale>
    </cfRule>
  </conditionalFormatting>
  <conditionalFormatting sqref="B3:B16">
    <cfRule type="colorScale" priority="34">
      <colorScale>
        <cfvo type="min"/>
        <cfvo type="max"/>
        <color theme="0"/>
        <color theme="0" tint="-0.249977111117893"/>
      </colorScale>
    </cfRule>
  </conditionalFormatting>
  <conditionalFormatting sqref="G3:G16">
    <cfRule type="colorScale" priority="19">
      <colorScale>
        <cfvo type="min"/>
        <cfvo type="max"/>
        <color theme="0"/>
        <color theme="0" tint="-0.249977111117893"/>
      </colorScale>
    </cfRule>
  </conditionalFormatting>
  <conditionalFormatting sqref="H3:H16">
    <cfRule type="colorScale" priority="18">
      <colorScale>
        <cfvo type="min"/>
        <cfvo type="max"/>
        <color theme="0"/>
        <color theme="0" tint="-0.249977111117893"/>
      </colorScale>
    </cfRule>
  </conditionalFormatting>
  <conditionalFormatting sqref="J3:J16">
    <cfRule type="colorScale" priority="16">
      <colorScale>
        <cfvo type="min"/>
        <cfvo type="max"/>
        <color theme="0"/>
        <color theme="0" tint="-0.249977111117893"/>
      </colorScale>
    </cfRule>
  </conditionalFormatting>
  <conditionalFormatting sqref="M3:M16">
    <cfRule type="colorScale" priority="15">
      <colorScale>
        <cfvo type="min"/>
        <cfvo type="max"/>
        <color theme="0"/>
        <color rgb="FF00B0F0"/>
      </colorScale>
    </cfRule>
  </conditionalFormatting>
  <conditionalFormatting sqref="R3:R16">
    <cfRule type="colorScale" priority="14">
      <colorScale>
        <cfvo type="min"/>
        <cfvo type="max"/>
        <color theme="0"/>
        <color rgb="FFFF0000"/>
      </colorScale>
    </cfRule>
  </conditionalFormatting>
  <conditionalFormatting sqref="S3:S16">
    <cfRule type="colorScale" priority="13">
      <colorScale>
        <cfvo type="min"/>
        <cfvo type="max"/>
        <color theme="0"/>
        <color rgb="FF92D050"/>
      </colorScale>
    </cfRule>
  </conditionalFormatting>
  <conditionalFormatting sqref="T3:T16">
    <cfRule type="colorScale" priority="12">
      <colorScale>
        <cfvo type="min"/>
        <cfvo type="max"/>
        <color theme="0"/>
        <color rgb="FF00B0F0"/>
      </colorScale>
    </cfRule>
  </conditionalFormatting>
  <conditionalFormatting sqref="U3:U16">
    <cfRule type="colorScale" priority="11">
      <colorScale>
        <cfvo type="min"/>
        <cfvo type="max"/>
        <color theme="0"/>
        <color theme="0" tint="-0.249977111117893"/>
      </colorScale>
    </cfRule>
  </conditionalFormatting>
  <conditionalFormatting sqref="V3:V16">
    <cfRule type="colorScale" priority="10">
      <colorScale>
        <cfvo type="min"/>
        <cfvo type="max"/>
        <color theme="0"/>
        <color theme="0" tint="-0.249977111117893"/>
      </colorScale>
    </cfRule>
  </conditionalFormatting>
  <conditionalFormatting sqref="W3:W16">
    <cfRule type="colorScale" priority="9">
      <colorScale>
        <cfvo type="min"/>
        <cfvo type="max"/>
        <color theme="0"/>
        <color rgb="FFFFC000"/>
      </colorScale>
    </cfRule>
  </conditionalFormatting>
  <conditionalFormatting sqref="X3:X16">
    <cfRule type="colorScale" priority="8">
      <colorScale>
        <cfvo type="min"/>
        <cfvo type="max"/>
        <color theme="0"/>
        <color theme="0" tint="-0.249977111117893"/>
      </colorScale>
    </cfRule>
  </conditionalFormatting>
  <conditionalFormatting sqref="D3:D16">
    <cfRule type="colorScale" priority="7">
      <colorScale>
        <cfvo type="min"/>
        <cfvo type="max"/>
        <color theme="0"/>
        <color rgb="FFFF0000"/>
      </colorScale>
    </cfRule>
  </conditionalFormatting>
  <conditionalFormatting sqref="E3:E16">
    <cfRule type="colorScale" priority="6">
      <colorScale>
        <cfvo type="min"/>
        <cfvo type="max"/>
        <color theme="0"/>
        <color rgb="FF92D050"/>
      </colorScale>
    </cfRule>
  </conditionalFormatting>
  <conditionalFormatting sqref="F3:F16">
    <cfRule type="colorScale" priority="5">
      <colorScale>
        <cfvo type="min"/>
        <cfvo type="max"/>
        <color theme="0"/>
        <color rgb="FF00B0F0"/>
      </colorScale>
    </cfRule>
  </conditionalFormatting>
  <conditionalFormatting sqref="I3:I16">
    <cfRule type="colorScale" priority="4">
      <colorScale>
        <cfvo type="min"/>
        <cfvo type="max"/>
        <color theme="0"/>
        <color rgb="FFFFC000"/>
      </colorScale>
    </cfRule>
  </conditionalFormatting>
  <conditionalFormatting sqref="AB3:AE16">
    <cfRule type="colorScale" priority="3">
      <colorScale>
        <cfvo type="min"/>
        <cfvo type="max"/>
        <color rgb="FFFF0000"/>
        <color rgb="FF00B0F0"/>
      </colorScale>
    </cfRule>
  </conditionalFormatting>
  <conditionalFormatting sqref="AF3:AF16">
    <cfRule type="containsText" dxfId="1" priority="2" operator="containsText" text="no">
      <formula>NOT(ISERROR(SEARCH("no",AF3)))</formula>
    </cfRule>
  </conditionalFormatting>
  <conditionalFormatting sqref="AA3:AA16">
    <cfRule type="notContainsText" dxfId="0" priority="1" operator="notContains" text="none">
      <formula>ISERROR(SEARCH("none",AA3))</formula>
    </cfRule>
  </conditionalFormatting>
  <hyperlinks>
    <hyperlink ref="Z8" r:id="rId1" xr:uid="{B5481625-F68E-4AA2-9FBE-8AB7CD765B1E}"/>
    <hyperlink ref="Y14" r:id="rId2" display="https://www.extraktmanufaktur.de/" xr:uid="{62E5BAC6-6D20-42DF-B7F7-1EA5F6B9586E}"/>
    <hyperlink ref="Z3" r:id="rId3" xr:uid="{ED0B6BF9-D2B2-4954-9DB3-21E61EC89442}"/>
    <hyperlink ref="Z4" r:id="rId4" xr:uid="{9D33F400-D796-4B75-9A0E-8BB9C6E195BA}"/>
    <hyperlink ref="Z5" r:id="rId5" xr:uid="{A88FA016-D4DD-4542-A0B8-D69D1E7C61FA}"/>
    <hyperlink ref="Z6" r:id="rId6" xr:uid="{0CF811B2-C4D1-4447-BEE0-3AE2C200812D}"/>
    <hyperlink ref="Z7" r:id="rId7" xr:uid="{79FCD73A-F212-40D2-A685-BC7623D4F6F2}"/>
    <hyperlink ref="Z13" r:id="rId8" xr:uid="{5D01018B-CF29-4AD0-9EB0-5BFB788642E0}"/>
    <hyperlink ref="Z11" r:id="rId9" xr:uid="{774D1073-3A62-422C-9204-F21E2CB2EA17}"/>
    <hyperlink ref="Z9" r:id="rId10" xr:uid="{B533D721-A1CB-40C9-A292-66ED3F4F7A82}"/>
    <hyperlink ref="Z10" r:id="rId11" xr:uid="{57D21E9A-ACF8-4878-8B97-14B9802325BA}"/>
    <hyperlink ref="Z15" r:id="rId12" xr:uid="{0BE2F164-4E33-4372-9D01-41B742ABCF47}"/>
    <hyperlink ref="Z16" r:id="rId13" xr:uid="{D6990B85-F834-42C1-A173-C0DBA092DBF3}"/>
    <hyperlink ref="Z14" r:id="rId14" xr:uid="{668AEEB0-E9F2-4F65-B4E0-F5F405459F65}"/>
  </hyperlinks>
  <pageMargins left="0.7" right="0.7" top="0.75" bottom="0.75" header="0.3" footer="0.3"/>
  <pageSetup paperSize="9" orientation="portrait" r:id="rId15"/>
  <drawing r:id="rId16"/>
  <legacy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8EDBF-88D1-4868-8EED-259955843546}">
  <dimension ref="A1:M15"/>
  <sheetViews>
    <sheetView workbookViewId="0">
      <selection activeCell="F7" sqref="F7"/>
    </sheetView>
  </sheetViews>
  <sheetFormatPr defaultRowHeight="14.5" x14ac:dyDescent="0.35"/>
  <cols>
    <col min="1" max="1" width="10.54296875" style="3" customWidth="1"/>
    <col min="2" max="2" width="7.36328125" customWidth="1"/>
    <col min="3" max="3" width="6.7265625" customWidth="1"/>
    <col min="4" max="4" width="10.08984375" customWidth="1"/>
    <col min="5" max="5" width="9.81640625" customWidth="1"/>
  </cols>
  <sheetData>
    <row r="1" spans="1:13" s="7" customFormat="1" ht="29" x14ac:dyDescent="0.35">
      <c r="A1" s="7" t="s">
        <v>0</v>
      </c>
      <c r="B1" s="7" t="s">
        <v>6</v>
      </c>
      <c r="C1" s="7" t="s">
        <v>1</v>
      </c>
      <c r="D1" s="7" t="s">
        <v>2</v>
      </c>
      <c r="E1" s="7" t="s">
        <v>3</v>
      </c>
      <c r="F1" s="8" t="s">
        <v>4</v>
      </c>
      <c r="G1" s="8" t="s">
        <v>5</v>
      </c>
      <c r="H1" s="8" t="s">
        <v>21</v>
      </c>
      <c r="I1" s="8" t="s">
        <v>22</v>
      </c>
      <c r="J1" s="7" t="s">
        <v>7</v>
      </c>
      <c r="K1" s="7" t="s">
        <v>8</v>
      </c>
      <c r="L1" s="7" t="s">
        <v>9</v>
      </c>
    </row>
    <row r="2" spans="1:13" x14ac:dyDescent="0.35">
      <c r="A2" s="4" t="s">
        <v>11</v>
      </c>
      <c r="C2">
        <v>2</v>
      </c>
      <c r="F2">
        <v>20</v>
      </c>
      <c r="G2">
        <v>2.25</v>
      </c>
      <c r="H2">
        <v>13.5</v>
      </c>
      <c r="I2">
        <v>389</v>
      </c>
      <c r="J2">
        <f t="shared" ref="J2:J12" si="0">G2*F2/1000</f>
        <v>4.4999999999999998E-2</v>
      </c>
      <c r="K2">
        <f t="shared" ref="K2:K12" si="1">F2*H2/100</f>
        <v>2.7</v>
      </c>
      <c r="L2">
        <f t="shared" ref="L2:L12" si="2">I2*F2/100</f>
        <v>77.8</v>
      </c>
      <c r="M2">
        <v>1</v>
      </c>
    </row>
    <row r="3" spans="1:13" x14ac:dyDescent="0.35">
      <c r="A3" s="4" t="s">
        <v>12</v>
      </c>
      <c r="C3">
        <v>2</v>
      </c>
      <c r="F3">
        <v>20</v>
      </c>
      <c r="G3">
        <v>6.8</v>
      </c>
      <c r="H3">
        <v>17</v>
      </c>
      <c r="I3">
        <v>486</v>
      </c>
      <c r="J3">
        <f t="shared" si="0"/>
        <v>0.13600000000000001</v>
      </c>
      <c r="K3">
        <f t="shared" si="1"/>
        <v>3.4</v>
      </c>
      <c r="L3">
        <f t="shared" si="2"/>
        <v>97.2</v>
      </c>
      <c r="M3">
        <v>2</v>
      </c>
    </row>
    <row r="4" spans="1:13" x14ac:dyDescent="0.35">
      <c r="A4" s="4" t="s">
        <v>13</v>
      </c>
      <c r="D4">
        <v>2</v>
      </c>
      <c r="F4">
        <v>6</v>
      </c>
      <c r="G4">
        <v>4</v>
      </c>
      <c r="H4">
        <v>18</v>
      </c>
      <c r="I4">
        <v>534</v>
      </c>
      <c r="J4">
        <f t="shared" si="0"/>
        <v>2.4E-2</v>
      </c>
      <c r="K4">
        <f t="shared" si="1"/>
        <v>1.08</v>
      </c>
      <c r="L4">
        <f t="shared" si="2"/>
        <v>32.04</v>
      </c>
      <c r="M4">
        <v>3</v>
      </c>
    </row>
    <row r="5" spans="1:13" x14ac:dyDescent="0.35">
      <c r="A5" s="4" t="s">
        <v>14</v>
      </c>
      <c r="C5">
        <v>3</v>
      </c>
      <c r="F5">
        <v>35</v>
      </c>
      <c r="G5">
        <v>11</v>
      </c>
      <c r="H5">
        <v>31.6</v>
      </c>
      <c r="I5">
        <v>553</v>
      </c>
      <c r="J5">
        <f t="shared" si="0"/>
        <v>0.38500000000000001</v>
      </c>
      <c r="K5">
        <f t="shared" si="1"/>
        <v>11.06</v>
      </c>
      <c r="L5">
        <f t="shared" si="2"/>
        <v>193.55</v>
      </c>
      <c r="M5">
        <v>4</v>
      </c>
    </row>
    <row r="6" spans="1:13" x14ac:dyDescent="0.35">
      <c r="A6" s="4" t="s">
        <v>15</v>
      </c>
      <c r="D6">
        <v>0.5</v>
      </c>
      <c r="F6">
        <v>2</v>
      </c>
      <c r="G6">
        <v>60</v>
      </c>
      <c r="H6">
        <v>0</v>
      </c>
      <c r="I6">
        <v>600</v>
      </c>
      <c r="J6">
        <f t="shared" si="0"/>
        <v>0.12</v>
      </c>
      <c r="K6">
        <f t="shared" si="1"/>
        <v>0</v>
      </c>
      <c r="L6">
        <f t="shared" si="2"/>
        <v>12</v>
      </c>
      <c r="M6">
        <v>5</v>
      </c>
    </row>
    <row r="7" spans="1:13" x14ac:dyDescent="0.35">
      <c r="A7" s="4" t="s">
        <v>16</v>
      </c>
      <c r="E7">
        <v>1</v>
      </c>
      <c r="F7">
        <v>3</v>
      </c>
      <c r="G7">
        <v>30</v>
      </c>
      <c r="H7">
        <v>0</v>
      </c>
      <c r="I7">
        <v>0</v>
      </c>
      <c r="J7">
        <f t="shared" si="0"/>
        <v>0.09</v>
      </c>
      <c r="K7">
        <f t="shared" si="1"/>
        <v>0</v>
      </c>
      <c r="L7">
        <f t="shared" si="2"/>
        <v>0</v>
      </c>
      <c r="M7">
        <v>6</v>
      </c>
    </row>
    <row r="8" spans="1:13" x14ac:dyDescent="0.35">
      <c r="A8" s="4" t="s">
        <v>17</v>
      </c>
      <c r="C8">
        <v>2</v>
      </c>
      <c r="F8">
        <v>35</v>
      </c>
      <c r="G8">
        <v>10</v>
      </c>
      <c r="H8">
        <v>15</v>
      </c>
      <c r="I8">
        <v>654</v>
      </c>
      <c r="J8">
        <f t="shared" si="0"/>
        <v>0.35</v>
      </c>
      <c r="K8">
        <f t="shared" si="1"/>
        <v>5.25</v>
      </c>
      <c r="L8">
        <f t="shared" si="2"/>
        <v>228.9</v>
      </c>
      <c r="M8">
        <v>7</v>
      </c>
    </row>
    <row r="9" spans="1:13" x14ac:dyDescent="0.35">
      <c r="A9" s="4" t="s">
        <v>23</v>
      </c>
      <c r="C9">
        <v>2</v>
      </c>
      <c r="F9">
        <v>35</v>
      </c>
      <c r="G9">
        <v>20</v>
      </c>
      <c r="H9">
        <v>7.8</v>
      </c>
      <c r="I9">
        <v>786</v>
      </c>
      <c r="J9">
        <f t="shared" si="0"/>
        <v>0.7</v>
      </c>
      <c r="K9">
        <f t="shared" si="1"/>
        <v>2.73</v>
      </c>
      <c r="L9">
        <f t="shared" si="2"/>
        <v>275.10000000000002</v>
      </c>
    </row>
    <row r="10" spans="1:13" x14ac:dyDescent="0.35">
      <c r="A10" s="4" t="s">
        <v>18</v>
      </c>
      <c r="E10">
        <v>0.5</v>
      </c>
      <c r="F10">
        <v>2.5</v>
      </c>
      <c r="G10">
        <v>20</v>
      </c>
      <c r="H10">
        <v>0</v>
      </c>
      <c r="I10">
        <v>150</v>
      </c>
      <c r="J10">
        <f t="shared" si="0"/>
        <v>0.05</v>
      </c>
      <c r="K10">
        <f t="shared" si="1"/>
        <v>0</v>
      </c>
      <c r="L10">
        <f t="shared" si="2"/>
        <v>3.75</v>
      </c>
      <c r="M10">
        <v>8</v>
      </c>
    </row>
    <row r="11" spans="1:13" x14ac:dyDescent="0.35">
      <c r="A11" s="4" t="s">
        <v>19</v>
      </c>
      <c r="E11">
        <v>0.5</v>
      </c>
      <c r="F11">
        <v>1.5</v>
      </c>
      <c r="G11">
        <v>50</v>
      </c>
      <c r="H11">
        <v>1.5</v>
      </c>
      <c r="I11">
        <v>480</v>
      </c>
      <c r="J11">
        <f t="shared" si="0"/>
        <v>7.4999999999999997E-2</v>
      </c>
      <c r="K11">
        <f t="shared" si="1"/>
        <v>2.2499999999999999E-2</v>
      </c>
      <c r="L11">
        <f t="shared" si="2"/>
        <v>7.2</v>
      </c>
      <c r="M11">
        <v>9</v>
      </c>
    </row>
    <row r="12" spans="1:13" x14ac:dyDescent="0.35">
      <c r="A12" s="4" t="s">
        <v>20</v>
      </c>
      <c r="B12">
        <v>1</v>
      </c>
      <c r="F12">
        <v>7</v>
      </c>
      <c r="G12">
        <v>16</v>
      </c>
      <c r="H12">
        <v>2</v>
      </c>
      <c r="I12">
        <v>282</v>
      </c>
      <c r="J12">
        <f t="shared" si="0"/>
        <v>0.112</v>
      </c>
      <c r="K12">
        <f t="shared" si="1"/>
        <v>0.14000000000000001</v>
      </c>
      <c r="L12">
        <f t="shared" si="2"/>
        <v>19.739999999999998</v>
      </c>
      <c r="M12">
        <v>10</v>
      </c>
    </row>
    <row r="13" spans="1:13" s="1" customFormat="1" x14ac:dyDescent="0.35">
      <c r="A13" s="1" t="s">
        <v>10</v>
      </c>
      <c r="F13" s="2">
        <f>SUM(F2:F12)</f>
        <v>167</v>
      </c>
      <c r="J13" s="5">
        <f>SUM(J2:J12)</f>
        <v>2.0869999999999997</v>
      </c>
      <c r="K13" s="6">
        <f>SUM(K2:K12)</f>
        <v>26.382500000000004</v>
      </c>
      <c r="L13" s="6">
        <f>SUM(L2:L12)</f>
        <v>947.28000000000009</v>
      </c>
    </row>
    <row r="15" spans="1:13" x14ac:dyDescent="0.35">
      <c r="F15">
        <f>(2.6*266)/19</f>
        <v>36.4</v>
      </c>
    </row>
  </sheetData>
  <autoFilter ref="A1:L1" xr:uid="{5CA39D24-D716-4B96-ABFE-DE30FD52BE2C}"/>
  <conditionalFormatting sqref="F2:F12">
    <cfRule type="colorScale" priority="6">
      <colorScale>
        <cfvo type="min"/>
        <cfvo type="max"/>
        <color theme="0"/>
        <color theme="0" tint="-0.249977111117893"/>
      </colorScale>
    </cfRule>
  </conditionalFormatting>
  <conditionalFormatting sqref="G2:G12">
    <cfRule type="colorScale" priority="4">
      <colorScale>
        <cfvo type="min"/>
        <cfvo type="max"/>
        <color theme="0"/>
        <color theme="0" tint="-0.249977111117893"/>
      </colorScale>
    </cfRule>
  </conditionalFormatting>
  <conditionalFormatting sqref="J2:J12">
    <cfRule type="colorScale" priority="3">
      <colorScale>
        <cfvo type="min"/>
        <cfvo type="max"/>
        <color theme="0"/>
        <color theme="0" tint="-0.249977111117893"/>
      </colorScale>
    </cfRule>
  </conditionalFormatting>
  <conditionalFormatting sqref="H2:H12">
    <cfRule type="colorScale" priority="2">
      <colorScale>
        <cfvo type="min"/>
        <cfvo type="max"/>
        <color theme="0"/>
        <color theme="0" tint="-0.249977111117893"/>
      </colorScale>
    </cfRule>
  </conditionalFormatting>
  <conditionalFormatting sqref="K2:K12">
    <cfRule type="colorScale" priority="1">
      <colorScale>
        <cfvo type="min"/>
        <cfvo type="max"/>
        <color theme="0"/>
        <color theme="0" tint="-0.249977111117893"/>
      </colorScale>
    </cfRule>
  </conditionalFormatting>
  <conditionalFormatting sqref="I2:I12">
    <cfRule type="colorScale" priority="5">
      <colorScale>
        <cfvo type="min"/>
        <cfvo type="max"/>
        <color theme="0"/>
        <color theme="0" tint="-0.249977111117893"/>
      </colorScale>
    </cfRule>
  </conditionalFormatting>
  <conditionalFormatting sqref="L2:L12">
    <cfRule type="colorScale" priority="7">
      <colorScale>
        <cfvo type="min"/>
        <cfvo type="max"/>
        <color theme="0"/>
        <color theme="0" tint="-0.249977111117893"/>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39D24-D716-4B96-ABFE-DE30FD52BE2C}">
  <dimension ref="A1:M12"/>
  <sheetViews>
    <sheetView workbookViewId="0">
      <selection activeCell="G16" sqref="G16"/>
    </sheetView>
  </sheetViews>
  <sheetFormatPr defaultRowHeight="14.5" x14ac:dyDescent="0.35"/>
  <cols>
    <col min="1" max="1" width="7.90625" style="3" bestFit="1" customWidth="1"/>
    <col min="2" max="2" width="8.81640625" bestFit="1" customWidth="1"/>
    <col min="3" max="4" width="4.90625" bestFit="1" customWidth="1"/>
    <col min="5" max="5" width="5" bestFit="1" customWidth="1"/>
  </cols>
  <sheetData>
    <row r="1" spans="1:13" s="7" customFormat="1" ht="29" x14ac:dyDescent="0.35">
      <c r="A1" s="7" t="s">
        <v>0</v>
      </c>
      <c r="B1" s="7" t="s">
        <v>6</v>
      </c>
      <c r="C1" s="7" t="s">
        <v>1</v>
      </c>
      <c r="D1" s="7" t="s">
        <v>2</v>
      </c>
      <c r="E1" s="7" t="s">
        <v>3</v>
      </c>
      <c r="F1" s="8" t="s">
        <v>4</v>
      </c>
      <c r="G1" s="8" t="s">
        <v>5</v>
      </c>
      <c r="H1" s="8" t="s">
        <v>21</v>
      </c>
      <c r="I1" s="8" t="s">
        <v>22</v>
      </c>
      <c r="J1" s="7" t="s">
        <v>7</v>
      </c>
      <c r="K1" s="7" t="s">
        <v>8</v>
      </c>
      <c r="L1" s="7" t="s">
        <v>9</v>
      </c>
    </row>
    <row r="2" spans="1:13" x14ac:dyDescent="0.35">
      <c r="A2" s="4" t="s">
        <v>11</v>
      </c>
      <c r="C2">
        <v>5</v>
      </c>
      <c r="F2">
        <v>50</v>
      </c>
      <c r="G2">
        <v>2.25</v>
      </c>
      <c r="H2">
        <v>13.5</v>
      </c>
      <c r="I2">
        <v>389</v>
      </c>
      <c r="J2">
        <f t="shared" ref="J2:J11" si="0">G2*F2/1000</f>
        <v>0.1125</v>
      </c>
      <c r="K2">
        <f t="shared" ref="K2:K11" si="1">F2*H2/100</f>
        <v>6.75</v>
      </c>
      <c r="L2">
        <f t="shared" ref="L2:L11" si="2">I2*F2/100</f>
        <v>194.5</v>
      </c>
      <c r="M2">
        <v>1</v>
      </c>
    </row>
    <row r="3" spans="1:13" x14ac:dyDescent="0.35">
      <c r="A3" s="4" t="s">
        <v>12</v>
      </c>
      <c r="C3">
        <v>2</v>
      </c>
      <c r="F3">
        <v>20</v>
      </c>
      <c r="G3">
        <v>6.8</v>
      </c>
      <c r="H3">
        <v>17</v>
      </c>
      <c r="I3">
        <v>486</v>
      </c>
      <c r="J3">
        <f t="shared" si="0"/>
        <v>0.13600000000000001</v>
      </c>
      <c r="K3">
        <f t="shared" si="1"/>
        <v>3.4</v>
      </c>
      <c r="L3">
        <f t="shared" si="2"/>
        <v>97.2</v>
      </c>
      <c r="M3">
        <v>2</v>
      </c>
    </row>
    <row r="4" spans="1:13" x14ac:dyDescent="0.35">
      <c r="A4" s="4" t="s">
        <v>13</v>
      </c>
      <c r="D4">
        <v>2</v>
      </c>
      <c r="F4">
        <v>6</v>
      </c>
      <c r="G4">
        <v>4</v>
      </c>
      <c r="H4">
        <v>18</v>
      </c>
      <c r="I4">
        <v>534</v>
      </c>
      <c r="J4">
        <f t="shared" si="0"/>
        <v>2.4E-2</v>
      </c>
      <c r="K4">
        <f t="shared" si="1"/>
        <v>1.08</v>
      </c>
      <c r="L4">
        <f t="shared" si="2"/>
        <v>32.04</v>
      </c>
      <c r="M4">
        <v>3</v>
      </c>
    </row>
    <row r="5" spans="1:13" x14ac:dyDescent="0.35">
      <c r="A5" s="4" t="s">
        <v>14</v>
      </c>
      <c r="C5">
        <v>4</v>
      </c>
      <c r="F5">
        <v>50</v>
      </c>
      <c r="G5">
        <v>11</v>
      </c>
      <c r="H5">
        <v>31.6</v>
      </c>
      <c r="I5">
        <v>553</v>
      </c>
      <c r="J5">
        <f t="shared" si="0"/>
        <v>0.55000000000000004</v>
      </c>
      <c r="K5">
        <f t="shared" si="1"/>
        <v>15.8</v>
      </c>
      <c r="L5">
        <f t="shared" si="2"/>
        <v>276.5</v>
      </c>
      <c r="M5">
        <v>4</v>
      </c>
    </row>
    <row r="6" spans="1:13" x14ac:dyDescent="0.35">
      <c r="A6" s="4" t="s">
        <v>15</v>
      </c>
      <c r="D6">
        <v>0.5</v>
      </c>
      <c r="F6">
        <v>2</v>
      </c>
      <c r="G6">
        <v>60</v>
      </c>
      <c r="H6">
        <v>0</v>
      </c>
      <c r="I6">
        <v>600</v>
      </c>
      <c r="J6">
        <f t="shared" si="0"/>
        <v>0.12</v>
      </c>
      <c r="K6">
        <f t="shared" si="1"/>
        <v>0</v>
      </c>
      <c r="L6">
        <f t="shared" si="2"/>
        <v>12</v>
      </c>
      <c r="M6">
        <v>5</v>
      </c>
    </row>
    <row r="7" spans="1:13" x14ac:dyDescent="0.35">
      <c r="A7" s="4" t="s">
        <v>16</v>
      </c>
      <c r="E7">
        <v>1</v>
      </c>
      <c r="F7">
        <v>3</v>
      </c>
      <c r="G7">
        <v>30</v>
      </c>
      <c r="H7">
        <v>0</v>
      </c>
      <c r="I7">
        <v>0</v>
      </c>
      <c r="J7">
        <f t="shared" si="0"/>
        <v>0.09</v>
      </c>
      <c r="K7">
        <f t="shared" si="1"/>
        <v>0</v>
      </c>
      <c r="L7">
        <f t="shared" si="2"/>
        <v>0</v>
      </c>
      <c r="M7">
        <v>6</v>
      </c>
    </row>
    <row r="8" spans="1:13" x14ac:dyDescent="0.35">
      <c r="A8" s="4" t="s">
        <v>17</v>
      </c>
      <c r="C8">
        <v>2</v>
      </c>
      <c r="F8">
        <v>25</v>
      </c>
      <c r="G8">
        <v>10</v>
      </c>
      <c r="H8">
        <v>15</v>
      </c>
      <c r="I8">
        <v>654</v>
      </c>
      <c r="J8">
        <f t="shared" si="0"/>
        <v>0.25</v>
      </c>
      <c r="K8">
        <f t="shared" si="1"/>
        <v>3.75</v>
      </c>
      <c r="L8">
        <f t="shared" si="2"/>
        <v>163.5</v>
      </c>
      <c r="M8">
        <v>7</v>
      </c>
    </row>
    <row r="9" spans="1:13" x14ac:dyDescent="0.35">
      <c r="A9" s="4" t="s">
        <v>18</v>
      </c>
      <c r="E9">
        <v>0.5</v>
      </c>
      <c r="F9">
        <v>2.5</v>
      </c>
      <c r="G9">
        <v>20</v>
      </c>
      <c r="H9">
        <v>0</v>
      </c>
      <c r="I9">
        <v>150</v>
      </c>
      <c r="J9">
        <f t="shared" si="0"/>
        <v>0.05</v>
      </c>
      <c r="K9">
        <f t="shared" si="1"/>
        <v>0</v>
      </c>
      <c r="L9">
        <f t="shared" si="2"/>
        <v>3.75</v>
      </c>
      <c r="M9">
        <v>8</v>
      </c>
    </row>
    <row r="10" spans="1:13" x14ac:dyDescent="0.35">
      <c r="A10" s="4" t="s">
        <v>19</v>
      </c>
      <c r="E10">
        <v>0.5</v>
      </c>
      <c r="F10">
        <v>1.5</v>
      </c>
      <c r="G10">
        <v>50</v>
      </c>
      <c r="H10">
        <v>1.5</v>
      </c>
      <c r="I10">
        <v>480</v>
      </c>
      <c r="J10">
        <f t="shared" si="0"/>
        <v>7.4999999999999997E-2</v>
      </c>
      <c r="K10">
        <f t="shared" si="1"/>
        <v>2.2499999999999999E-2</v>
      </c>
      <c r="L10">
        <f t="shared" si="2"/>
        <v>7.2</v>
      </c>
      <c r="M10">
        <v>9</v>
      </c>
    </row>
    <row r="11" spans="1:13" x14ac:dyDescent="0.35">
      <c r="A11" s="4" t="s">
        <v>20</v>
      </c>
      <c r="B11">
        <v>1</v>
      </c>
      <c r="F11">
        <v>7</v>
      </c>
      <c r="G11">
        <v>16</v>
      </c>
      <c r="H11">
        <v>2</v>
      </c>
      <c r="I11">
        <v>282</v>
      </c>
      <c r="J11">
        <f t="shared" si="0"/>
        <v>0.112</v>
      </c>
      <c r="K11">
        <f t="shared" si="1"/>
        <v>0.14000000000000001</v>
      </c>
      <c r="L11">
        <f t="shared" si="2"/>
        <v>19.739999999999998</v>
      </c>
      <c r="M11">
        <v>10</v>
      </c>
    </row>
    <row r="12" spans="1:13" s="1" customFormat="1" x14ac:dyDescent="0.35">
      <c r="A12" s="1" t="s">
        <v>10</v>
      </c>
      <c r="F12" s="2">
        <f>SUM(F2:F11)</f>
        <v>167</v>
      </c>
      <c r="J12" s="5">
        <f>SUM(J2:J11)</f>
        <v>1.5195000000000001</v>
      </c>
      <c r="K12" s="6">
        <f>SUM(K2:K11)</f>
        <v>30.942500000000003</v>
      </c>
      <c r="L12" s="6">
        <f>SUM(L2:L11)</f>
        <v>806.43000000000006</v>
      </c>
    </row>
  </sheetData>
  <autoFilter ref="A1:L1" xr:uid="{5CA39D24-D716-4B96-ABFE-DE30FD52BE2C}"/>
  <conditionalFormatting sqref="F2:F11">
    <cfRule type="colorScale" priority="6">
      <colorScale>
        <cfvo type="min"/>
        <cfvo type="max"/>
        <color theme="0"/>
        <color theme="0" tint="-0.249977111117893"/>
      </colorScale>
    </cfRule>
  </conditionalFormatting>
  <conditionalFormatting sqref="G2:G11">
    <cfRule type="colorScale" priority="4">
      <colorScale>
        <cfvo type="min"/>
        <cfvo type="max"/>
        <color theme="0"/>
        <color theme="0" tint="-0.249977111117893"/>
      </colorScale>
    </cfRule>
  </conditionalFormatting>
  <conditionalFormatting sqref="J2:J11">
    <cfRule type="colorScale" priority="3">
      <colorScale>
        <cfvo type="min"/>
        <cfvo type="max"/>
        <color theme="0"/>
        <color theme="0" tint="-0.249977111117893"/>
      </colorScale>
    </cfRule>
  </conditionalFormatting>
  <conditionalFormatting sqref="H2:H11">
    <cfRule type="colorScale" priority="2">
      <colorScale>
        <cfvo type="min"/>
        <cfvo type="max"/>
        <color theme="0"/>
        <color theme="0" tint="-0.249977111117893"/>
      </colorScale>
    </cfRule>
  </conditionalFormatting>
  <conditionalFormatting sqref="K2:K11">
    <cfRule type="colorScale" priority="1">
      <colorScale>
        <cfvo type="min"/>
        <cfvo type="max"/>
        <color theme="0"/>
        <color theme="0" tint="-0.249977111117893"/>
      </colorScale>
    </cfRule>
  </conditionalFormatting>
  <conditionalFormatting sqref="I2:I11">
    <cfRule type="colorScale" priority="5">
      <colorScale>
        <cfvo type="min"/>
        <cfvo type="max"/>
        <color theme="0"/>
        <color theme="0" tint="-0.249977111117893"/>
      </colorScale>
    </cfRule>
  </conditionalFormatting>
  <conditionalFormatting sqref="L2:L11">
    <cfRule type="colorScale" priority="7">
      <colorScale>
        <cfvo type="min"/>
        <cfvo type="max"/>
        <color theme="0"/>
        <color theme="0" tint="-0.249977111117893"/>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v6</vt:lpstr>
      <vt:lpstr>v5</vt:lpstr>
      <vt:lpstr>v4</vt:lpstr>
      <vt:lpstr>v3</vt:lpstr>
      <vt:lpstr>v2</vt:lpstr>
      <vt:lpstr>v1</vt:lpstr>
      <vt:lpstr>'v4'!_FilterDatabase</vt:lpstr>
    </vt:vector>
  </TitlesOfParts>
  <Company>Utrecht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Schweigkofler, F. (Felix)</dc:creator>
  <cp:lastModifiedBy>Schweigkofler, F. (Felix)</cp:lastModifiedBy>
  <dcterms:created xsi:type="dcterms:W3CDTF">2024-07-06T08:39:46Z</dcterms:created>
  <dcterms:modified xsi:type="dcterms:W3CDTF">2025-01-15T21:54:20Z</dcterms:modified>
</cp:coreProperties>
</file>