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pierre/Documents/"/>
    </mc:Choice>
  </mc:AlternateContent>
  <xr:revisionPtr revIDLastSave="0" documentId="13_ncr:1_{4AAAD4B8-701E-8A4B-9731-E83ABD52F582}" xr6:coauthVersionLast="36" xr6:coauthVersionMax="36" xr10:uidLastSave="{00000000-0000-0000-0000-000000000000}"/>
  <bookViews>
    <workbookView xWindow="1520" yWindow="1080" windowWidth="24940" windowHeight="13400" activeTab="1" xr2:uid="{C77DD7EB-22D6-8847-9629-EE0734F76069}"/>
  </bookViews>
  <sheets>
    <sheet name="SUELDOS" sheetId="1" r:id="rId1"/>
    <sheet name="TIEMPO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13" i="3"/>
  <c r="C12" i="3"/>
  <c r="I11" i="3"/>
  <c r="I10" i="3"/>
  <c r="H13" i="3"/>
  <c r="H11" i="3"/>
  <c r="D17" i="2" l="1"/>
  <c r="I12" i="2"/>
  <c r="I11" i="2"/>
  <c r="H14" i="2"/>
  <c r="H12" i="2"/>
  <c r="E7" i="1" l="1"/>
  <c r="E8" i="1"/>
  <c r="B8" i="1"/>
  <c r="G8" i="1" s="1"/>
  <c r="C8" i="1"/>
  <c r="D8" i="1"/>
  <c r="F8" i="1"/>
  <c r="D7" i="2"/>
  <c r="D8" i="2" s="1"/>
  <c r="B7" i="1"/>
  <c r="G7" i="1"/>
  <c r="C7" i="1"/>
  <c r="D7" i="1"/>
  <c r="H7" i="1" s="1"/>
  <c r="I7" i="1" s="1"/>
  <c r="F7" i="1"/>
  <c r="F6" i="1"/>
  <c r="E6" i="1"/>
  <c r="D6" i="1"/>
  <c r="H6" i="1" s="1"/>
  <c r="I6" i="1" s="1"/>
  <c r="C6" i="1"/>
  <c r="B6" i="1"/>
  <c r="G6" i="1" s="1"/>
  <c r="G5" i="1"/>
  <c r="F5" i="1"/>
  <c r="E5" i="1"/>
  <c r="D5" i="1"/>
  <c r="C5" i="1"/>
  <c r="H5" i="1" s="1"/>
  <c r="I5" i="1" s="1"/>
  <c r="B5" i="1"/>
  <c r="F4" i="1"/>
  <c r="F3" i="1"/>
  <c r="E4" i="1"/>
  <c r="D4" i="1"/>
  <c r="C4" i="1"/>
  <c r="H4" i="1" s="1"/>
  <c r="I4" i="1" s="1"/>
  <c r="B4" i="1"/>
  <c r="G4" i="1" s="1"/>
  <c r="C3" i="1"/>
  <c r="H3" i="1" s="1"/>
  <c r="I3" i="1" s="1"/>
  <c r="B3" i="1"/>
  <c r="G3" i="1" s="1"/>
  <c r="E3" i="1"/>
  <c r="D3" i="1"/>
  <c r="D9" i="2" l="1"/>
  <c r="D13" i="2" s="1"/>
  <c r="H8" i="1"/>
  <c r="I8" i="1" s="1"/>
</calcChain>
</file>

<file path=xl/sharedStrings.xml><?xml version="1.0" encoding="utf-8"?>
<sst xmlns="http://schemas.openxmlformats.org/spreadsheetml/2006/main" count="53" uniqueCount="35">
  <si>
    <t>SUELDO</t>
  </si>
  <si>
    <t>Aporte IESS Empleado</t>
  </si>
  <si>
    <t>Aporte IESS Empledor</t>
  </si>
  <si>
    <t>Decimotercer sueldo</t>
  </si>
  <si>
    <t>remuneración del año /12</t>
  </si>
  <si>
    <t>1 SBU</t>
  </si>
  <si>
    <t>14 sueldo</t>
  </si>
  <si>
    <t>SBU</t>
  </si>
  <si>
    <t>COSTO</t>
  </si>
  <si>
    <t>SUELDO  RECIBIR</t>
  </si>
  <si>
    <t>Vacaciones</t>
  </si>
  <si>
    <t>HORA</t>
  </si>
  <si>
    <t>ESTIMADOS DE TIEMPOS</t>
  </si>
  <si>
    <t>funcionalidad 1</t>
  </si>
  <si>
    <t>funcionalidad 2</t>
  </si>
  <si>
    <t>funcionalidad 3</t>
  </si>
  <si>
    <t>funcionalidad 4</t>
  </si>
  <si>
    <t>Tiempo de desarrollo</t>
  </si>
  <si>
    <t>Tiempos de pruebas</t>
  </si>
  <si>
    <t>Tiempo Total</t>
  </si>
  <si>
    <t>Costo por hora</t>
  </si>
  <si>
    <t>Mano de obra</t>
  </si>
  <si>
    <t>internet</t>
  </si>
  <si>
    <t>Computador</t>
  </si>
  <si>
    <t>años</t>
  </si>
  <si>
    <t>depresiación</t>
  </si>
  <si>
    <t>meses</t>
  </si>
  <si>
    <t>Costos mensuales</t>
  </si>
  <si>
    <t>depreciación mensual</t>
  </si>
  <si>
    <t>Tiempo proyecto</t>
  </si>
  <si>
    <t>Costo proecto</t>
  </si>
  <si>
    <t>Equipo</t>
  </si>
  <si>
    <t>Internet</t>
  </si>
  <si>
    <t>Total</t>
  </si>
  <si>
    <t>Costo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</si>
</sst>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43" fontId="0" fillId="0" borderId="0" xfId="1" applyFont="1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43" fontId="2" fillId="0" borderId="0" xfId="0" applyNumberFormat="1" applyFont="1"/>
    <xf numFmtId="43" fontId="0" fillId="2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A00E-A738-E740-BCE6-BA21CC28302D}">
  <dimension ref="A1:J8"/>
  <sheetViews>
    <sheetView topLeftCell="B1" workbookViewId="0">
      <selection activeCell="I8" sqref="I8"/>
    </sheetView>
  </sheetViews>
  <sheetFormatPr baseColWidth="10" defaultRowHeight="16" x14ac:dyDescent="0.2"/>
  <cols>
    <col min="2" max="2" width="20.6640625" customWidth="1"/>
    <col min="3" max="3" width="22" customWidth="1"/>
    <col min="4" max="4" width="23" customWidth="1"/>
    <col min="6" max="6" width="16.6640625" customWidth="1"/>
    <col min="7" max="7" width="17.5" customWidth="1"/>
    <col min="8" max="8" width="17.83203125" customWidth="1"/>
    <col min="9" max="9" width="14.1640625" customWidth="1"/>
  </cols>
  <sheetData>
    <row r="1" spans="1:10" x14ac:dyDescent="0.2">
      <c r="B1" t="s">
        <v>1</v>
      </c>
      <c r="C1" t="s">
        <v>2</v>
      </c>
      <c r="D1" t="s">
        <v>3</v>
      </c>
      <c r="E1" t="s">
        <v>6</v>
      </c>
      <c r="J1" t="s">
        <v>7</v>
      </c>
    </row>
    <row r="2" spans="1:10" x14ac:dyDescent="0.2">
      <c r="A2" t="s">
        <v>0</v>
      </c>
      <c r="B2" s="1">
        <v>9.4500000000000001E-2</v>
      </c>
      <c r="C2" s="3">
        <v>0.1115</v>
      </c>
      <c r="D2" t="s">
        <v>4</v>
      </c>
      <c r="E2" t="s">
        <v>5</v>
      </c>
      <c r="F2" t="s">
        <v>10</v>
      </c>
      <c r="G2" t="s">
        <v>9</v>
      </c>
      <c r="H2" t="s">
        <v>8</v>
      </c>
      <c r="I2" t="s">
        <v>11</v>
      </c>
      <c r="J2">
        <v>460</v>
      </c>
    </row>
    <row r="3" spans="1:10" x14ac:dyDescent="0.2">
      <c r="A3" s="5">
        <v>460</v>
      </c>
      <c r="B3" s="2">
        <f t="shared" ref="B3:B8" si="0">A3*$B$2</f>
        <v>43.47</v>
      </c>
      <c r="C3">
        <f t="shared" ref="C3:C8" si="1">A3*$C$2</f>
        <v>51.29</v>
      </c>
      <c r="D3" s="2">
        <f t="shared" ref="D3:D8" si="2">A3/12</f>
        <v>38.333333333333336</v>
      </c>
      <c r="E3" s="2">
        <f>460/12</f>
        <v>38.333333333333336</v>
      </c>
      <c r="F3" s="2">
        <f t="shared" ref="F3:F8" si="3">A3/2/12</f>
        <v>19.166666666666668</v>
      </c>
      <c r="G3" s="6">
        <f t="shared" ref="G3:G8" si="4">A3-B3</f>
        <v>416.53</v>
      </c>
      <c r="H3" s="4">
        <f t="shared" ref="H3:H8" si="5">A3+C3+D3+E3+F3</f>
        <v>607.12333333333333</v>
      </c>
      <c r="I3" s="7">
        <f>H3/168</f>
        <v>3.6138293650793649</v>
      </c>
    </row>
    <row r="4" spans="1:10" x14ac:dyDescent="0.2">
      <c r="A4" s="5">
        <v>500</v>
      </c>
      <c r="B4" s="2">
        <f t="shared" si="0"/>
        <v>47.25</v>
      </c>
      <c r="C4">
        <f t="shared" si="1"/>
        <v>55.75</v>
      </c>
      <c r="D4" s="2">
        <f t="shared" si="2"/>
        <v>41.666666666666664</v>
      </c>
      <c r="E4" s="2">
        <f>460/12</f>
        <v>38.333333333333336</v>
      </c>
      <c r="F4" s="2">
        <f t="shared" si="3"/>
        <v>20.833333333333332</v>
      </c>
      <c r="G4" s="6">
        <f t="shared" si="4"/>
        <v>452.75</v>
      </c>
      <c r="H4" s="4">
        <f t="shared" si="5"/>
        <v>656.58333333333337</v>
      </c>
      <c r="I4" s="7">
        <f t="shared" ref="I4:I8" si="6">H4/168</f>
        <v>3.9082341269841274</v>
      </c>
    </row>
    <row r="5" spans="1:10" x14ac:dyDescent="0.2">
      <c r="A5">
        <v>480</v>
      </c>
      <c r="B5" s="2">
        <f t="shared" si="0"/>
        <v>45.36</v>
      </c>
      <c r="C5">
        <f t="shared" si="1"/>
        <v>53.52</v>
      </c>
      <c r="D5" s="2">
        <f t="shared" si="2"/>
        <v>40</v>
      </c>
      <c r="E5" s="2">
        <f>460/12</f>
        <v>38.333333333333336</v>
      </c>
      <c r="F5" s="2">
        <f t="shared" si="3"/>
        <v>20</v>
      </c>
      <c r="G5" s="6">
        <f t="shared" si="4"/>
        <v>434.64</v>
      </c>
      <c r="H5" s="4">
        <f t="shared" si="5"/>
        <v>631.85333333333335</v>
      </c>
      <c r="I5" s="7">
        <f t="shared" si="6"/>
        <v>3.7610317460317462</v>
      </c>
    </row>
    <row r="6" spans="1:10" x14ac:dyDescent="0.2">
      <c r="A6">
        <v>470</v>
      </c>
      <c r="B6" s="2">
        <f t="shared" si="0"/>
        <v>44.414999999999999</v>
      </c>
      <c r="C6">
        <f t="shared" si="1"/>
        <v>52.405000000000001</v>
      </c>
      <c r="D6" s="2">
        <f t="shared" si="2"/>
        <v>39.166666666666664</v>
      </c>
      <c r="E6" s="2">
        <f>460/12</f>
        <v>38.333333333333336</v>
      </c>
      <c r="F6" s="2">
        <f t="shared" si="3"/>
        <v>19.583333333333332</v>
      </c>
      <c r="G6" s="6">
        <f t="shared" si="4"/>
        <v>425.58499999999998</v>
      </c>
      <c r="H6" s="4">
        <f t="shared" si="5"/>
        <v>619.48833333333334</v>
      </c>
      <c r="I6" s="7">
        <f t="shared" si="6"/>
        <v>3.6874305555555558</v>
      </c>
    </row>
    <row r="7" spans="1:10" x14ac:dyDescent="0.2">
      <c r="A7">
        <v>600</v>
      </c>
      <c r="B7" s="2">
        <f t="shared" si="0"/>
        <v>56.7</v>
      </c>
      <c r="C7">
        <f t="shared" si="1"/>
        <v>66.900000000000006</v>
      </c>
      <c r="D7" s="2">
        <f t="shared" si="2"/>
        <v>50</v>
      </c>
      <c r="E7" s="2">
        <f t="shared" ref="E7:E8" si="7">460/12</f>
        <v>38.333333333333336</v>
      </c>
      <c r="F7" s="2">
        <f t="shared" si="3"/>
        <v>25</v>
      </c>
      <c r="G7" s="6">
        <f t="shared" si="4"/>
        <v>543.29999999999995</v>
      </c>
      <c r="H7" s="4">
        <f t="shared" si="5"/>
        <v>780.23333333333335</v>
      </c>
      <c r="I7" s="7">
        <f t="shared" si="6"/>
        <v>4.6442460317460315</v>
      </c>
    </row>
    <row r="8" spans="1:10" x14ac:dyDescent="0.2">
      <c r="A8">
        <v>650</v>
      </c>
      <c r="B8" s="2">
        <f t="shared" si="0"/>
        <v>61.424999999999997</v>
      </c>
      <c r="C8">
        <f t="shared" si="1"/>
        <v>72.474999999999994</v>
      </c>
      <c r="D8" s="2">
        <f t="shared" si="2"/>
        <v>54.166666666666664</v>
      </c>
      <c r="E8" s="2">
        <f t="shared" si="7"/>
        <v>38.333333333333336</v>
      </c>
      <c r="F8" s="2">
        <f t="shared" si="3"/>
        <v>27.083333333333332</v>
      </c>
      <c r="G8" s="6">
        <f t="shared" si="4"/>
        <v>588.57500000000005</v>
      </c>
      <c r="H8" s="4">
        <f t="shared" si="5"/>
        <v>842.05833333333339</v>
      </c>
      <c r="I8" s="7">
        <f t="shared" si="6"/>
        <v>5.0122519841269844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8F4-BB15-3247-8DBD-CA85CCAB5E09}">
  <dimension ref="B2:L17"/>
  <sheetViews>
    <sheetView tabSelected="1" zoomScale="143" workbookViewId="0">
      <selection activeCell="D13" sqref="D13"/>
    </sheetView>
  </sheetViews>
  <sheetFormatPr baseColWidth="10" defaultRowHeight="16" x14ac:dyDescent="0.2"/>
  <cols>
    <col min="2" max="2" width="17.33203125" customWidth="1"/>
    <col min="3" max="3" width="19.33203125" customWidth="1"/>
    <col min="7" max="7" width="22.1640625" customWidth="1"/>
    <col min="9" max="9" width="14.83203125" customWidth="1"/>
    <col min="10" max="10" width="18.1640625" customWidth="1"/>
  </cols>
  <sheetData>
    <row r="2" spans="2:12" x14ac:dyDescent="0.2">
      <c r="B2" t="s">
        <v>12</v>
      </c>
    </row>
    <row r="3" spans="2:12" x14ac:dyDescent="0.2">
      <c r="C3" t="s">
        <v>13</v>
      </c>
      <c r="D3">
        <v>30</v>
      </c>
    </row>
    <row r="4" spans="2:12" x14ac:dyDescent="0.2">
      <c r="C4" t="s">
        <v>14</v>
      </c>
      <c r="D4">
        <v>50</v>
      </c>
    </row>
    <row r="5" spans="2:12" x14ac:dyDescent="0.2">
      <c r="C5" t="s">
        <v>15</v>
      </c>
      <c r="D5">
        <v>40</v>
      </c>
      <c r="G5" t="s">
        <v>23</v>
      </c>
      <c r="H5">
        <v>850</v>
      </c>
      <c r="J5" t="s">
        <v>25</v>
      </c>
      <c r="K5">
        <v>3</v>
      </c>
      <c r="L5" t="s">
        <v>24</v>
      </c>
    </row>
    <row r="6" spans="2:12" x14ac:dyDescent="0.2">
      <c r="C6" t="s">
        <v>16</v>
      </c>
      <c r="D6">
        <v>50</v>
      </c>
      <c r="K6">
        <v>36</v>
      </c>
      <c r="L6" t="s">
        <v>26</v>
      </c>
    </row>
    <row r="7" spans="2:12" x14ac:dyDescent="0.2">
      <c r="C7" t="s">
        <v>17</v>
      </c>
      <c r="D7">
        <f>SUM(D3:D6)</f>
        <v>170</v>
      </c>
    </row>
    <row r="8" spans="2:12" x14ac:dyDescent="0.2">
      <c r="C8" t="s">
        <v>18</v>
      </c>
      <c r="D8">
        <f>D7*0.3</f>
        <v>51</v>
      </c>
    </row>
    <row r="9" spans="2:12" x14ac:dyDescent="0.2">
      <c r="C9" s="5" t="s">
        <v>19</v>
      </c>
      <c r="D9" s="5">
        <f>D7+D8</f>
        <v>221</v>
      </c>
    </row>
    <row r="10" spans="2:12" x14ac:dyDescent="0.2">
      <c r="G10" t="s">
        <v>27</v>
      </c>
      <c r="I10" t="s">
        <v>34</v>
      </c>
    </row>
    <row r="11" spans="2:12" x14ac:dyDescent="0.2">
      <c r="G11" t="s">
        <v>22</v>
      </c>
      <c r="H11">
        <v>45</v>
      </c>
      <c r="I11" s="2">
        <f>H11*H14</f>
        <v>59.196428571428569</v>
      </c>
    </row>
    <row r="12" spans="2:12" x14ac:dyDescent="0.2">
      <c r="C12" t="s">
        <v>20</v>
      </c>
      <c r="D12" s="8">
        <v>4.6399999999999997</v>
      </c>
      <c r="G12" t="s">
        <v>28</v>
      </c>
      <c r="H12" s="2">
        <f>H5/K6</f>
        <v>23.611111111111111</v>
      </c>
      <c r="I12" s="2">
        <f>H12*H14</f>
        <v>31.059854497354497</v>
      </c>
    </row>
    <row r="13" spans="2:12" x14ac:dyDescent="0.2">
      <c r="C13" s="5" t="s">
        <v>21</v>
      </c>
      <c r="D13" s="9">
        <f>D9*D12</f>
        <v>1025.4399999999998</v>
      </c>
      <c r="G13" s="10"/>
      <c r="H13" s="10"/>
    </row>
    <row r="14" spans="2:12" x14ac:dyDescent="0.2">
      <c r="C14" t="s">
        <v>31</v>
      </c>
      <c r="D14" s="2">
        <v>59.196428571428569</v>
      </c>
      <c r="G14" s="10" t="s">
        <v>29</v>
      </c>
      <c r="H14" s="11">
        <f>D9/168</f>
        <v>1.3154761904761905</v>
      </c>
      <c r="I14" t="s">
        <v>26</v>
      </c>
    </row>
    <row r="15" spans="2:12" x14ac:dyDescent="0.2">
      <c r="C15" t="s">
        <v>32</v>
      </c>
      <c r="D15" s="2">
        <v>31.059854497354497</v>
      </c>
    </row>
    <row r="17" spans="3:4" x14ac:dyDescent="0.2">
      <c r="C17" s="5" t="s">
        <v>33</v>
      </c>
      <c r="D17" s="9">
        <f>D13+D14+D15</f>
        <v>1115.696283068783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B9C1-F4E7-F94B-8984-4FCAA58246CD}">
  <dimension ref="B4:L15"/>
  <sheetViews>
    <sheetView workbookViewId="0">
      <selection activeCell="C10" sqref="C10"/>
    </sheetView>
  </sheetViews>
  <sheetFormatPr baseColWidth="10" defaultRowHeight="16" x14ac:dyDescent="0.2"/>
  <cols>
    <col min="2" max="2" width="20.5" customWidth="1"/>
    <col min="3" max="3" width="12.6640625" customWidth="1"/>
    <col min="7" max="7" width="21.1640625" customWidth="1"/>
    <col min="8" max="8" width="14.6640625" customWidth="1"/>
    <col min="9" max="9" width="18.1640625" customWidth="1"/>
  </cols>
  <sheetData>
    <row r="4" spans="2:12" x14ac:dyDescent="0.2">
      <c r="B4" t="s">
        <v>17</v>
      </c>
      <c r="C4">
        <v>485</v>
      </c>
      <c r="G4" t="s">
        <v>23</v>
      </c>
      <c r="H4">
        <v>1000</v>
      </c>
      <c r="J4" t="s">
        <v>25</v>
      </c>
      <c r="K4">
        <v>4</v>
      </c>
      <c r="L4" t="s">
        <v>24</v>
      </c>
    </row>
    <row r="5" spans="2:12" x14ac:dyDescent="0.2">
      <c r="B5" t="s">
        <v>18</v>
      </c>
      <c r="C5">
        <v>145.5</v>
      </c>
      <c r="K5">
        <v>48</v>
      </c>
      <c r="L5" t="s">
        <v>26</v>
      </c>
    </row>
    <row r="6" spans="2:12" x14ac:dyDescent="0.2">
      <c r="B6" t="s">
        <v>19</v>
      </c>
      <c r="C6">
        <v>630.5</v>
      </c>
    </row>
    <row r="9" spans="2:12" x14ac:dyDescent="0.2">
      <c r="G9" t="s">
        <v>27</v>
      </c>
      <c r="I9" t="s">
        <v>30</v>
      </c>
    </row>
    <row r="10" spans="2:12" x14ac:dyDescent="0.2">
      <c r="B10" t="s">
        <v>20</v>
      </c>
      <c r="C10">
        <v>5.01</v>
      </c>
      <c r="G10" t="s">
        <v>22</v>
      </c>
      <c r="H10">
        <v>38.5</v>
      </c>
      <c r="I10" s="2">
        <f>H10*H13</f>
        <v>144.48958333333334</v>
      </c>
    </row>
    <row r="11" spans="2:12" x14ac:dyDescent="0.2">
      <c r="B11" t="s">
        <v>21</v>
      </c>
      <c r="C11" s="2">
        <v>3158.8049999999998</v>
      </c>
      <c r="G11" t="s">
        <v>28</v>
      </c>
      <c r="H11" s="2">
        <f>H4/K5</f>
        <v>20.833333333333332</v>
      </c>
      <c r="I11" s="2">
        <f>H11*H13</f>
        <v>78.187003968253961</v>
      </c>
    </row>
    <row r="12" spans="2:12" x14ac:dyDescent="0.2">
      <c r="B12" t="s">
        <v>31</v>
      </c>
      <c r="C12" s="2">
        <f>I11</f>
        <v>78.187003968253961</v>
      </c>
    </row>
    <row r="13" spans="2:12" x14ac:dyDescent="0.2">
      <c r="B13" t="s">
        <v>32</v>
      </c>
      <c r="C13" s="2">
        <f>I10</f>
        <v>144.48958333333334</v>
      </c>
      <c r="G13" t="s">
        <v>29</v>
      </c>
      <c r="H13" s="2">
        <f>C6/168</f>
        <v>3.7529761904761907</v>
      </c>
      <c r="I13" t="s">
        <v>26</v>
      </c>
    </row>
    <row r="15" spans="2:12" x14ac:dyDescent="0.2">
      <c r="B15" t="s">
        <v>33</v>
      </c>
      <c r="C15" s="2">
        <f>SUM(C11:C13)</f>
        <v>3381.4815873015873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SUELDOS</vt:lpstr>
      <vt:lpstr>TIEMPOS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 ARMIJOS CAMACHO</dc:creator>
  <cp:lastModifiedBy>JEANPIERRE ARMIJOS CAMACHO</cp:lastModifiedBy>
  <dcterms:created xsi:type="dcterms:W3CDTF">2025-02-04T15:50:44Z</dcterms:created>
  <dcterms:modified xsi:type="dcterms:W3CDTF">2025-02-11T03:37:00Z</dcterms:modified>
</cp:coreProperties>
</file>