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ClOrfani\PycharmProjects\aiphoria\template\"/>
    </mc:Choice>
  </mc:AlternateContent>
  <xr:revisionPtr revIDLastSave="0" documentId="13_ncr:1_{C6DC76EE-6AF2-4DCB-9986-A555528499FF}" xr6:coauthVersionLast="47" xr6:coauthVersionMax="47" xr10:uidLastSave="{00000000-0000-0000-0000-000000000000}"/>
  <bookViews>
    <workbookView xWindow="-28905" yWindow="135" windowWidth="14610" windowHeight="15585" activeTab="1" xr2:uid="{1000A452-A98F-45C1-B843-91F7F67E097C}"/>
  </bookViews>
  <sheets>
    <sheet name="Readme" sheetId="4" r:id="rId1"/>
    <sheet name="Processes" sheetId="6" r:id="rId2"/>
    <sheet name="Flows" sheetId="1" r:id="rId3"/>
    <sheet name="Carbon fraction (will be moved)" sheetId="7" r:id="rId4"/>
    <sheet name="Sheet2" sheetId="9" r:id="rId5"/>
  </sheets>
  <definedNames>
    <definedName name="_xlnm._FilterDatabase" localSheetId="2" hidden="1">Flows!$B$3:$M$89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3" i="1" l="1"/>
  <c r="P12" i="1"/>
  <c r="P11" i="1"/>
  <c r="P10" i="1"/>
  <c r="P9" i="1"/>
  <c r="P8" i="1"/>
  <c r="P7" i="1"/>
  <c r="P6" i="1"/>
  <c r="P5" i="1"/>
  <c r="P4" i="1"/>
  <c r="I11" i="1" l="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D4"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tc={E0420DE5-0C68-4247-A968-F7ADA1450266}</author>
  </authors>
  <commentList>
    <comment ref="P3" authorId="0" shapeId="0" xr:uid="{E0420DE5-0C68-4247-A968-F7ADA1450266}">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tc={00ACE76D-287A-45EC-B71C-BD8339701482}</author>
  </authors>
  <commentList>
    <comment ref="P3" authorId="0" shapeId="0" xr:uid="{00ACE76D-287A-45EC-B71C-BD8339701482}">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<sst xmlns="http://schemas.openxmlformats.org/spreadsheetml/2006/main" count="255" uniqueCount="134">
  <si>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</si>
  <si>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</si>
  <si>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</si>
  <si>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</si>
  <si>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</si>
  <si>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</si>
  <si>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</si>
  <si>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</si>
  <si>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</si>
  <si>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</si>
  <si>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</si>
  <si>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</si>
  <si>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</si>
  <si>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</si>
  <si>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</si>
  <si>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</si>
  <si>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</si>
  <si>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</si>
  <si>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</si>
  <si>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</si>
  <si>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</si>
  <si>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</si>
  <si>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</si>
  <si>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</si>
  <si>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</si>
  <si>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</si>
  <si>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</si>
  <si>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</si>
  <si>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</si>
  <si>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</si>
  <si>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</si>
  <si>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</si>
  <si>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</si>
  <si>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</si>
  <si>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</si>
  <si>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</si>
  <si>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</si>
  <si>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</si>
  <si>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</si>
  <si>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</si>
  <si>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</si>
  <si>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</si>
  <si>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</si>
  <si>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</si>
  <si>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</si>
  <si>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</si>
  <si>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</si>
  <si>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</si>
  <si>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 xml:space="preserve">Must filled in cells </t>
  </si>
  <si>
    <t xml:space="preserve">Cells to fill for running aiphoria </t>
  </si>
  <si>
    <t xml:space="preserve">Please check the starred (*) cells on the processes and flows sheets. </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</si>
  <si>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</si>
  <si>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</si>
  <si>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</si>
  <si>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</si>
  <si>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</si>
  <si>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</si>
  <si>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</si>
  <si>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</si>
  <si>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</si>
  <si>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</si>
  <si>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</si>
  <si>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</si>
  <si>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</si>
  <si>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</si>
  <si>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</si>
  <si>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</si>
  <si>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</si>
  <si>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</si>
  <si>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</si>
  <si>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</si>
  <si>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</si>
  <si>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</si>
  <si>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</si>
  <si>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</si>
  <si>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</si>
  <si>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</si>
  <si>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</si>
  <si>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</si>
  <si>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</si>
  <si>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</si>
  <si>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</si>
  <si>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</si>
  <si>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</si>
  <si>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</si>
  <si>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</si>
  <si>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</si>
  <si>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</si>
  <si>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</si>
  <si>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</si>
  <si>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</si>
  <si>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</si>
  <si>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</si>
  <si>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</si>
  <si>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 xml:space="preserve">The carbon fraction sheet is only temproary here and it is being used by thte Flows sheet. In the next version of aiphoria this will be moved somewhere else.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</si>
  <si>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</si>
  <si>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</si>
  <si>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</si>
  <si>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100%)  </t>
    </r>
  </si>
  <si>
    <t>Mm3 SWE</t>
  </si>
  <si>
    <t>Unit*</t>
  </si>
  <si>
    <t>Year*</t>
  </si>
  <si>
    <t>Carbon_content_conversion</t>
  </si>
  <si>
    <t>a</t>
  </si>
  <si>
    <t>b</t>
  </si>
  <si>
    <t>c</t>
  </si>
  <si>
    <t>d</t>
  </si>
  <si>
    <t>e</t>
  </si>
  <si>
    <t>f</t>
  </si>
  <si>
    <t>g</t>
  </si>
  <si>
    <t>h</t>
  </si>
  <si>
    <t>i</t>
  </si>
  <si>
    <t>j</t>
  </si>
  <si>
    <t xml:space="preserve">https://excalidraw.com/#json=acMq06Ek074LvgJQcBgt-,_z-k-OWtxYKdxCtl_tJVQg </t>
  </si>
  <si>
    <t xml:space="preserve">tuple </t>
  </si>
  <si>
    <t>Process</t>
  </si>
  <si>
    <t>Process_location</t>
  </si>
  <si>
    <t>Process_ID</t>
  </si>
  <si>
    <t>Transformation_Stage</t>
  </si>
  <si>
    <t>Lifetime</t>
  </si>
  <si>
    <t>Distribution_type</t>
  </si>
  <si>
    <t>Source_process</t>
  </si>
  <si>
    <t>Source_process_location</t>
  </si>
  <si>
    <t>Target_process</t>
  </si>
  <si>
    <t>Target_process_location</t>
  </si>
  <si>
    <t>Source _ID</t>
  </si>
  <si>
    <t>Target_ID</t>
  </si>
  <si>
    <t>Value</t>
  </si>
  <si>
    <t>Carbon_content_conversion_source</t>
  </si>
  <si>
    <t>Fixed</t>
  </si>
  <si>
    <t>LogNormal</t>
  </si>
  <si>
    <t>FoldedNormal</t>
  </si>
  <si>
    <t>Weibull</t>
  </si>
  <si>
    <t>Distribution_parameters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</si>
</sst>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
      <sz val="9"/>
      <color indexed="81"/>
      <name val="Tahoma"/>
      <charset val="1"/>
    </font>
  </fonts>
  <fills count="5">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779319</xdr:colOff>
      <xdr:row>26</xdr:row>
      <xdr:rowOff>64064</xdr:rowOff>
    </xdr:from>
    <xdr:to>
      <xdr:col>10</xdr:col>
      <xdr:colOff>314785</xdr:colOff>
      <xdr:row>42</xdr:row>
      <xdr:rowOff>16634</xdr:rowOff>
    </xdr:to>
    <xdr:pic>
      <xdr:nvPicPr>
        <xdr:cNvPr id="2" name="Graphic 1">
          <a:extLst>
            <a:ext uri="{FF2B5EF4-FFF2-40B4-BE49-F238E27FC236}">
              <a16:creationId xmlns:a16="http://schemas.microsoft.com/office/drawing/2014/main" id="{060A53AB-2C39-4786-AA4D-FFB36F5549B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004955" y="4618746"/>
          <a:ext cx="9594155" cy="272347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E0420DE5-0C68-4247-A968-F7ADA1450266}">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00ACE76D-287A-45EC-B71C-BD8339701482}">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comments" Target="../comments2.x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vmlDrawing" Target="../drawings/vmlDrawing2.v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topLeftCell="A5" zoomScaleNormal="100" workbookViewId="0">
      <selection activeCell="C7" sqref="C7:D7"/>
    </sheetView>
  </sheetViews>
  <sheetFormatPr defaultColWidth="9.1796875" defaultRowHeight="14.5" x14ac:dyDescent="0.35"/>
  <cols>
    <col min="1" max="1" width="37.81640625" style="21" customWidth="1"/>
    <col min="2" max="2" width="36.54296875" style="23" customWidth="1"/>
    <col min="3" max="3" width="29" style="24" bestFit="1" customWidth="1"/>
    <col min="4" max="4" width="69.54296875" style="1" customWidth="1"/>
    <col min="5" max="16384" width="9.1796875" style="21"/>
  </cols>
  <sheetData>
    <row r="1" spans="1:5" x14ac:dyDescent="0.35">
      <c r="A1" s="19" t="s">
        <v>3</v>
      </c>
      <c r="B1" s="20" t="s">
        <v>4</v>
      </c>
      <c r="C1" s="32" t="s">
        <v>5</v>
      </c>
      <c r="D1" s="32"/>
    </row>
    <row r="2" spans="1:5" ht="156" customHeight="1" x14ac:dyDescent="0.35">
      <c r="A2" s="10" t="s">
        <v>1</v>
      </c>
      <c r="B2" s="11" t="s">
        <v>6</v>
      </c>
      <c r="C2" s="31" t="s">
        <v>47</v>
      </c>
      <c r="D2" s="31"/>
      <c r="E2" s="1"/>
    </row>
    <row r="3" spans="1:5" ht="203.25" customHeight="1" x14ac:dyDescent="0.35">
      <c r="A3" s="12" t="s">
        <v>2</v>
      </c>
      <c r="B3" s="11" t="s">
        <v>7</v>
      </c>
      <c r="C3" s="31" t="s">
        <v>96</v>
      </c>
      <c r="D3" s="31"/>
    </row>
    <row r="4" spans="1:5" s="22" customFormat="1" ht="18.649999999999999" customHeight="1" x14ac:dyDescent="0.35">
      <c r="A4" s="13" t="s">
        <v>37</v>
      </c>
      <c r="B4" s="14" t="s">
        <v>38</v>
      </c>
      <c r="C4" s="34" t="s">
        <v>39</v>
      </c>
      <c r="D4" s="34"/>
    </row>
    <row r="5" spans="1:5" s="22" customFormat="1" ht="96.65" customHeight="1" x14ac:dyDescent="0.35">
      <c r="A5" s="13" t="s">
        <v>51</v>
      </c>
      <c r="B5" s="14" t="s">
        <v>52</v>
      </c>
      <c r="C5" s="34" t="s">
        <v>97</v>
      </c>
      <c r="D5" s="34"/>
    </row>
    <row r="6" spans="1:5" ht="145" customHeight="1" x14ac:dyDescent="0.35">
      <c r="A6" s="15" t="s">
        <v>33</v>
      </c>
      <c r="B6" s="16" t="s">
        <v>35</v>
      </c>
      <c r="C6" s="30" t="s">
        <v>98</v>
      </c>
      <c r="D6" s="30"/>
    </row>
    <row r="7" spans="1:5" x14ac:dyDescent="0.35">
      <c r="A7" s="15" t="s">
        <v>34</v>
      </c>
      <c r="B7" s="17" t="s">
        <v>36</v>
      </c>
      <c r="C7" s="33" t="s">
        <v>45</v>
      </c>
      <c r="D7" s="33"/>
    </row>
    <row r="8" spans="1:5" x14ac:dyDescent="0.35">
      <c r="A8" s="15" t="s">
        <v>40</v>
      </c>
      <c r="B8" s="16" t="s">
        <v>41</v>
      </c>
      <c r="C8" s="30" t="s">
        <v>46</v>
      </c>
      <c r="D8" s="30"/>
    </row>
    <row r="9" spans="1:5" x14ac:dyDescent="0.35">
      <c r="A9" s="15" t="s">
        <v>42</v>
      </c>
      <c r="B9" s="16" t="s">
        <v>43</v>
      </c>
      <c r="C9" s="33" t="s">
        <v>44</v>
      </c>
      <c r="D9" s="33"/>
    </row>
    <row r="10" spans="1:5" x14ac:dyDescent="0.35">
      <c r="A10" s="15" t="s">
        <v>48</v>
      </c>
      <c r="B10" s="17" t="s">
        <v>49</v>
      </c>
      <c r="C10" s="33" t="s">
        <v>50</v>
      </c>
      <c r="D10" s="33"/>
    </row>
    <row r="11" spans="1:5" ht="64" customHeight="1" x14ac:dyDescent="0.35">
      <c r="A11" s="18" t="s">
        <v>56</v>
      </c>
      <c r="B11" s="17" t="s">
        <v>53</v>
      </c>
      <c r="C11" s="30" t="s">
        <v>54</v>
      </c>
      <c r="D11" s="30"/>
    </row>
    <row r="12" spans="1:5" ht="72.650000000000006" customHeight="1" x14ac:dyDescent="0.35">
      <c r="A12" s="15" t="s">
        <v>89</v>
      </c>
      <c r="B12" s="17" t="s">
        <v>93</v>
      </c>
      <c r="C12" s="30" t="s">
        <v>90</v>
      </c>
      <c r="D12" s="30"/>
    </row>
    <row r="13" spans="1:5" ht="72.650000000000006" customHeight="1" x14ac:dyDescent="0.35">
      <c r="A13" s="15" t="s">
        <v>91</v>
      </c>
      <c r="B13" s="17" t="s">
        <v>92</v>
      </c>
      <c r="C13" s="30" t="s">
        <v>94</v>
      </c>
      <c r="D13" s="30"/>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2"/>
  <sheetViews>
    <sheetView tabSelected="1" zoomScale="77" zoomScaleNormal="77" workbookViewId="0">
      <selection activeCell="I6" sqref="I6"/>
    </sheetView>
  </sheetViews>
  <sheetFormatPr defaultRowHeight="14.5" x14ac:dyDescent="0.35"/>
  <cols>
    <col min="1" max="1" width="9" customWidth="1"/>
    <col min="2" max="2" width="23.54296875" bestFit="1" customWidth="1"/>
    <col min="3" max="3" width="16.1796875" customWidth="1"/>
    <col min="4" max="4" width="29.1796875" bestFit="1" customWidth="1"/>
    <col min="5" max="5" width="20.6328125" bestFit="1" customWidth="1"/>
    <col min="7" max="7" width="14.453125" bestFit="1" customWidth="1"/>
    <col min="8" max="8" width="19.453125" customWidth="1"/>
    <col min="9" max="9" width="21.54296875" bestFit="1" customWidth="1"/>
    <col min="10" max="10" width="14.453125" bestFit="1" customWidth="1"/>
    <col min="11" max="11" width="32.7265625" bestFit="1" customWidth="1"/>
    <col min="13" max="13" width="14.1796875" bestFit="1" customWidth="1"/>
    <col min="14" max="15" width="17.45312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114</v>
      </c>
      <c r="J1" s="3" t="s">
        <v>11</v>
      </c>
      <c r="K1" s="3" t="s">
        <v>9</v>
      </c>
      <c r="L1" s="3" t="s">
        <v>11</v>
      </c>
      <c r="M1" s="3" t="s">
        <v>9</v>
      </c>
      <c r="N1" s="3" t="s">
        <v>9</v>
      </c>
      <c r="O1" s="3" t="s">
        <v>9</v>
      </c>
      <c r="P1" s="3" t="s">
        <v>32</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37" customFormat="1" ht="29" x14ac:dyDescent="0.35">
      <c r="A3" s="35"/>
      <c r="B3" s="36" t="s">
        <v>115</v>
      </c>
      <c r="C3" s="36" t="s">
        <v>116</v>
      </c>
      <c r="D3" s="36" t="s">
        <v>117</v>
      </c>
      <c r="E3" s="36" t="s">
        <v>118</v>
      </c>
      <c r="F3" s="36" t="s">
        <v>119</v>
      </c>
      <c r="G3" s="36" t="s">
        <v>15</v>
      </c>
      <c r="H3" s="36" t="s">
        <v>120</v>
      </c>
      <c r="I3" s="36" t="s">
        <v>133</v>
      </c>
      <c r="J3" s="36" t="s">
        <v>16</v>
      </c>
      <c r="K3" s="36" t="s">
        <v>17</v>
      </c>
      <c r="L3" s="36" t="s">
        <v>18</v>
      </c>
      <c r="M3" s="36" t="s">
        <v>19</v>
      </c>
      <c r="N3" s="36" t="s">
        <v>20</v>
      </c>
      <c r="O3" s="36" t="s">
        <v>31</v>
      </c>
      <c r="P3" s="36" t="s">
        <v>29</v>
      </c>
      <c r="Q3" s="36" t="s">
        <v>30</v>
      </c>
      <c r="R3" s="36" t="s">
        <v>55</v>
      </c>
    </row>
    <row r="4" spans="1:18" ht="15" x14ac:dyDescent="0.4">
      <c r="A4">
        <v>0</v>
      </c>
      <c r="B4" t="s">
        <v>64</v>
      </c>
      <c r="C4" t="s">
        <v>63</v>
      </c>
      <c r="D4" t="str">
        <f>_xlfn.CONCAT(B4,":",C4)</f>
        <v>Industrial_roundwood:FI</v>
      </c>
      <c r="E4" t="s">
        <v>22</v>
      </c>
      <c r="F4">
        <v>0</v>
      </c>
      <c r="H4" t="s">
        <v>74</v>
      </c>
      <c r="I4">
        <v>1</v>
      </c>
      <c r="M4" s="5"/>
      <c r="P4">
        <v>3.6999999999999998E-2</v>
      </c>
      <c r="Q4">
        <v>0.34699999999999998</v>
      </c>
      <c r="R4" t="s">
        <v>80</v>
      </c>
    </row>
    <row r="5" spans="1:18" ht="15" x14ac:dyDescent="0.4">
      <c r="A5">
        <v>1</v>
      </c>
      <c r="B5" t="s">
        <v>66</v>
      </c>
      <c r="C5" t="s">
        <v>63</v>
      </c>
      <c r="D5" t="str">
        <f t="shared" ref="D5:D12" si="0">_xlfn.CONCAT(B5,":",C5)</f>
        <v>Sawmilling:FI</v>
      </c>
      <c r="E5" t="s">
        <v>23</v>
      </c>
      <c r="F5">
        <v>0</v>
      </c>
      <c r="H5" t="s">
        <v>74</v>
      </c>
      <c r="I5">
        <v>1</v>
      </c>
      <c r="M5" s="5"/>
      <c r="P5">
        <v>0.24299999999999999</v>
      </c>
      <c r="Q5">
        <v>0.39200000000000002</v>
      </c>
      <c r="R5" t="s">
        <v>81</v>
      </c>
    </row>
    <row r="6" spans="1:18" x14ac:dyDescent="0.35">
      <c r="A6">
        <v>2</v>
      </c>
      <c r="B6" t="s">
        <v>69</v>
      </c>
      <c r="C6" t="s">
        <v>63</v>
      </c>
      <c r="D6" t="str">
        <f t="shared" si="0"/>
        <v>Residues:FI</v>
      </c>
      <c r="E6" t="s">
        <v>72</v>
      </c>
      <c r="F6">
        <v>0</v>
      </c>
      <c r="H6" t="s">
        <v>74</v>
      </c>
      <c r="I6">
        <v>1</v>
      </c>
      <c r="P6">
        <v>0.40300000000000002</v>
      </c>
      <c r="Q6">
        <v>0.10100000000000001</v>
      </c>
      <c r="R6" t="s">
        <v>82</v>
      </c>
    </row>
    <row r="7" spans="1:18" x14ac:dyDescent="0.35">
      <c r="A7">
        <v>3</v>
      </c>
      <c r="B7" t="s">
        <v>65</v>
      </c>
      <c r="C7" t="s">
        <v>63</v>
      </c>
      <c r="D7" t="str">
        <f t="shared" ref="D7" si="1">_xlfn.CONCAT(B7,":",C7)</f>
        <v>Sawnwood:FI</v>
      </c>
      <c r="E7" t="s">
        <v>24</v>
      </c>
      <c r="F7">
        <v>0</v>
      </c>
      <c r="H7" t="s">
        <v>74</v>
      </c>
      <c r="I7">
        <v>1</v>
      </c>
      <c r="P7">
        <v>0.40899999999999997</v>
      </c>
      <c r="Q7">
        <v>0.53200000000000003</v>
      </c>
      <c r="R7" t="s">
        <v>83</v>
      </c>
    </row>
    <row r="8" spans="1:18" ht="14.5" customHeight="1" x14ac:dyDescent="0.35">
      <c r="A8">
        <v>4</v>
      </c>
      <c r="B8" t="s">
        <v>67</v>
      </c>
      <c r="C8" t="s">
        <v>63</v>
      </c>
      <c r="D8" t="str">
        <f t="shared" si="0"/>
        <v>Construction:FI</v>
      </c>
      <c r="E8" t="s">
        <v>73</v>
      </c>
      <c r="F8">
        <v>10</v>
      </c>
      <c r="H8" t="s">
        <v>74</v>
      </c>
      <c r="I8">
        <v>1</v>
      </c>
      <c r="P8">
        <v>0.752</v>
      </c>
      <c r="Q8">
        <v>0.44400000000000001</v>
      </c>
      <c r="R8" t="s">
        <v>84</v>
      </c>
    </row>
    <row r="9" spans="1:18" ht="14.5" customHeight="1" x14ac:dyDescent="0.35">
      <c r="A9">
        <v>5</v>
      </c>
      <c r="B9" t="s">
        <v>68</v>
      </c>
      <c r="C9" t="s">
        <v>63</v>
      </c>
      <c r="D9" t="str">
        <f t="shared" si="0"/>
        <v>Furniture:FI</v>
      </c>
      <c r="E9" t="s">
        <v>73</v>
      </c>
      <c r="F9">
        <v>5</v>
      </c>
      <c r="H9" t="s">
        <v>74</v>
      </c>
      <c r="I9">
        <v>1</v>
      </c>
      <c r="P9">
        <v>0.65600000000000003</v>
      </c>
      <c r="Q9">
        <v>0.77300000000000002</v>
      </c>
      <c r="R9" t="s">
        <v>85</v>
      </c>
    </row>
    <row r="10" spans="1:18" x14ac:dyDescent="0.35">
      <c r="A10">
        <v>6</v>
      </c>
      <c r="B10" t="s">
        <v>65</v>
      </c>
      <c r="C10" t="s">
        <v>27</v>
      </c>
      <c r="D10" t="str">
        <f t="shared" si="0"/>
        <v>Sawnwood:Import</v>
      </c>
      <c r="E10" t="s">
        <v>25</v>
      </c>
      <c r="F10">
        <v>0</v>
      </c>
      <c r="H10" t="s">
        <v>74</v>
      </c>
      <c r="I10">
        <v>1</v>
      </c>
      <c r="P10">
        <v>0.26400000000000001</v>
      </c>
      <c r="Q10">
        <v>0.81899999999999995</v>
      </c>
      <c r="R10" t="s">
        <v>87</v>
      </c>
    </row>
    <row r="11" spans="1:18" x14ac:dyDescent="0.35">
      <c r="A11">
        <v>7</v>
      </c>
      <c r="B11" t="s">
        <v>65</v>
      </c>
      <c r="C11" t="s">
        <v>28</v>
      </c>
      <c r="D11" t="str">
        <f t="shared" si="0"/>
        <v>Sawnwood:Export</v>
      </c>
      <c r="E11" t="s">
        <v>25</v>
      </c>
      <c r="F11">
        <v>0</v>
      </c>
      <c r="H11" t="s">
        <v>74</v>
      </c>
      <c r="I11">
        <v>1</v>
      </c>
      <c r="P11">
        <v>0.69099999999999995</v>
      </c>
      <c r="Q11">
        <v>0.16500000000000001</v>
      </c>
      <c r="R11" t="s">
        <v>88</v>
      </c>
    </row>
    <row r="12" spans="1:18" x14ac:dyDescent="0.35">
      <c r="A12">
        <v>8</v>
      </c>
      <c r="B12" t="s">
        <v>70</v>
      </c>
      <c r="C12" t="s">
        <v>63</v>
      </c>
      <c r="D12" t="str">
        <f t="shared" si="0"/>
        <v>Incineration:FI</v>
      </c>
      <c r="E12" t="s">
        <v>71</v>
      </c>
      <c r="F12">
        <v>0</v>
      </c>
      <c r="H12" t="s">
        <v>74</v>
      </c>
      <c r="I12">
        <v>1</v>
      </c>
      <c r="P12">
        <v>0.96599999999999997</v>
      </c>
      <c r="Q12">
        <v>0.48299999999999998</v>
      </c>
      <c r="R12" t="s">
        <v>86</v>
      </c>
    </row>
  </sheetData>
  <phoneticPr fontId="5" type="noConversion"/>
  <dataValidations count="1">
    <dataValidation allowBlank="1" showInputMessage="1" showErrorMessage="1" promptTitle="Distribution parameters" prompt="tuple = number or list of parameters separated by comma. Example: for stddev only number! e.g., 1. For shape and scale list separated by comma e.g., shape=1, scale=1.5" sqref="I4" xr:uid="{D124036C-F0AC-436A-866C-354CA25FBBC5}"/>
  </dataValidations>
  <pageMargins left="0.7" right="0.7" top="0.75" bottom="0.75" header="0.3" footer="0.3"/>
  <pageSetup paperSize="9" orientation="portrait" horizontalDpi="4294967293"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Distribution type" prompt="Distribution type for stock outflows (=decay). _x000a_-Fixed only uses lifetimes so no parameter is used._x000a_-Normal, LogNormal, FoldedNormal use standard deviation. _x000a_-Weibull uses shape and scale. " xr:uid="{1B854FDE-0BAE-42E5-8C60-482CEE80872A}">
          <x14:formula1>
            <xm:f>Sheet2!$C$2:$C$6</xm:f>
          </x14:formula1>
          <xm:sqref>H4:H1048576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55" zoomScaleNormal="55" workbookViewId="0">
      <selection activeCell="I61" sqref="I61"/>
    </sheetView>
  </sheetViews>
  <sheetFormatPr defaultRowHeight="14.5" x14ac:dyDescent="0.35"/>
  <cols>
    <col min="1" max="1" width="10.453125" customWidth="1"/>
    <col min="2" max="2" width="29" bestFit="1"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6.54296875" customWidth="1"/>
    <col min="10" max="10" width="17.81640625" customWidth="1"/>
    <col min="11" max="11" width="15.81640625" customWidth="1"/>
    <col min="12" max="12" width="12.81640625" customWidth="1"/>
    <col min="13" max="13" width="40.81640625" customWidth="1"/>
    <col min="14" max="14" width="21.7265625" style="6" bestFit="1" customWidth="1"/>
    <col min="15" max="15" width="23.26953125" style="6" bestFit="1"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35">
      <c r="A2" s="2" t="s">
        <v>12</v>
      </c>
      <c r="B2" s="3"/>
      <c r="C2" s="3"/>
      <c r="D2" s="3"/>
      <c r="E2" s="3"/>
      <c r="F2" s="3"/>
      <c r="G2" s="3"/>
      <c r="H2" s="3"/>
      <c r="I2" s="3"/>
      <c r="J2" s="3"/>
      <c r="K2" s="3" t="s">
        <v>57</v>
      </c>
      <c r="L2" s="3"/>
      <c r="M2" s="3"/>
      <c r="N2" s="3"/>
      <c r="O2" s="3"/>
      <c r="P2" s="3"/>
      <c r="Q2" s="3"/>
      <c r="R2" s="3" t="s">
        <v>58</v>
      </c>
      <c r="S2" s="3"/>
      <c r="T2" s="3"/>
      <c r="U2" s="3"/>
    </row>
    <row r="3" spans="1:21" x14ac:dyDescent="0.35">
      <c r="A3" s="3"/>
      <c r="B3" s="25" t="s">
        <v>121</v>
      </c>
      <c r="C3" s="25" t="s">
        <v>118</v>
      </c>
      <c r="D3" s="25" t="s">
        <v>122</v>
      </c>
      <c r="E3" s="25" t="s">
        <v>123</v>
      </c>
      <c r="F3" s="25" t="s">
        <v>118</v>
      </c>
      <c r="G3" s="25" t="s">
        <v>124</v>
      </c>
      <c r="H3" s="25" t="s">
        <v>125</v>
      </c>
      <c r="I3" s="25" t="s">
        <v>126</v>
      </c>
      <c r="J3" s="25" t="s">
        <v>127</v>
      </c>
      <c r="K3" s="25" t="s">
        <v>100</v>
      </c>
      <c r="L3" s="25" t="s">
        <v>101</v>
      </c>
      <c r="M3" s="25" t="s">
        <v>26</v>
      </c>
      <c r="N3" s="26" t="s">
        <v>59</v>
      </c>
      <c r="O3" s="26" t="s">
        <v>60</v>
      </c>
      <c r="P3" s="26" t="s">
        <v>102</v>
      </c>
      <c r="Q3" s="26" t="s">
        <v>128</v>
      </c>
      <c r="R3" s="27" t="s">
        <v>61</v>
      </c>
      <c r="S3" s="28" t="s">
        <v>21</v>
      </c>
      <c r="T3" s="27" t="s">
        <v>62</v>
      </c>
      <c r="U3" s="28" t="s">
        <v>21</v>
      </c>
    </row>
    <row r="4" spans="1:21" x14ac:dyDescent="0.35">
      <c r="A4" t="s">
        <v>103</v>
      </c>
      <c r="B4" t="s">
        <v>64</v>
      </c>
      <c r="C4" t="str">
        <f>+_xlfn.XLOOKUP(H4,Processes!$D$4:$D$47,Processes!$E$4:$E$47)</f>
        <v>Source</v>
      </c>
      <c r="D4" t="s">
        <v>63</v>
      </c>
      <c r="E4" t="s">
        <v>66</v>
      </c>
      <c r="F4" t="str">
        <f>+_xlfn.XLOOKUP(I4,Processes!$D$4:$D$47,Processes!$E$4:$E$47)</f>
        <v>First</v>
      </c>
      <c r="G4" t="s">
        <v>63</v>
      </c>
      <c r="H4" s="4" t="str">
        <f t="shared" ref="H4:H23" si="0">_xlfn.CONCAT(B4,":",D4)</f>
        <v>Industrial_roundwood:FI</v>
      </c>
      <c r="I4" s="4" t="str">
        <f t="shared" ref="I4:I23" si="1">_xlfn.CONCAT(E4,":",G4)</f>
        <v>Sawmilling:FI</v>
      </c>
      <c r="J4">
        <v>60</v>
      </c>
      <c r="K4" t="s">
        <v>99</v>
      </c>
      <c r="L4">
        <v>2021</v>
      </c>
      <c r="N4" t="s">
        <v>79</v>
      </c>
      <c r="P4">
        <f>0.4238*'Carbon fraction (will be moved)'!$C$2</f>
        <v>0.20342399999999999</v>
      </c>
      <c r="Q4" s="29" t="s">
        <v>75</v>
      </c>
    </row>
    <row r="5" spans="1:21" x14ac:dyDescent="0.35">
      <c r="A5" t="s">
        <v>104</v>
      </c>
      <c r="B5" t="s">
        <v>66</v>
      </c>
      <c r="C5" t="str">
        <f>+_xlfn.XLOOKUP(H5,Processes!$D$4:$D$47,Processes!$E$4:$E$47)</f>
        <v>First</v>
      </c>
      <c r="D5" t="s">
        <v>63</v>
      </c>
      <c r="E5" t="s">
        <v>65</v>
      </c>
      <c r="F5" t="str">
        <f>+_xlfn.XLOOKUP(I5,Processes!$D$4:$D$47,Processes!$E$4:$E$47)</f>
        <v>Second</v>
      </c>
      <c r="G5" t="s">
        <v>63</v>
      </c>
      <c r="H5" s="4" t="str">
        <f t="shared" si="0"/>
        <v>Sawmilling:FI</v>
      </c>
      <c r="I5" s="4" t="str">
        <f t="shared" si="1"/>
        <v>Sawnwood:FI</v>
      </c>
      <c r="J5">
        <v>50</v>
      </c>
      <c r="K5" t="s">
        <v>99</v>
      </c>
      <c r="L5">
        <v>2021</v>
      </c>
      <c r="N5" t="s">
        <v>79</v>
      </c>
      <c r="P5">
        <f>0.4238*'Carbon fraction (will be moved)'!C2</f>
        <v>0.20342399999999999</v>
      </c>
      <c r="Q5" s="29" t="s">
        <v>78</v>
      </c>
    </row>
    <row r="6" spans="1:21" x14ac:dyDescent="0.35">
      <c r="A6" t="s">
        <v>105</v>
      </c>
      <c r="B6" t="s">
        <v>66</v>
      </c>
      <c r="C6" t="str">
        <f>+_xlfn.XLOOKUP(H6,Processes!$D$4:$D$47,Processes!$E$4:$E$47)</f>
        <v>First</v>
      </c>
      <c r="D6" t="s">
        <v>63</v>
      </c>
      <c r="E6" t="s">
        <v>69</v>
      </c>
      <c r="F6" t="str">
        <f>+_xlfn.XLOOKUP(I6,Processes!$D$4:$D$47,Processes!$E$4:$E$47)</f>
        <v>by_prod</v>
      </c>
      <c r="G6" t="s">
        <v>63</v>
      </c>
      <c r="H6" s="4" t="str">
        <f t="shared" si="0"/>
        <v>Sawmilling:FI</v>
      </c>
      <c r="I6" s="4" t="str">
        <f t="shared" si="1"/>
        <v>Residues:FI</v>
      </c>
      <c r="J6">
        <v>19.5</v>
      </c>
      <c r="K6" t="s">
        <v>99</v>
      </c>
      <c r="L6">
        <v>2021</v>
      </c>
      <c r="N6" t="s">
        <v>79</v>
      </c>
      <c r="P6">
        <f>0.395*'Carbon fraction (will be moved)'!C2</f>
        <v>0.18959999999999999</v>
      </c>
      <c r="Q6" s="29" t="s">
        <v>78</v>
      </c>
    </row>
    <row r="7" spans="1:21" x14ac:dyDescent="0.35">
      <c r="A7" t="s">
        <v>106</v>
      </c>
      <c r="B7" t="s">
        <v>65</v>
      </c>
      <c r="C7" t="str">
        <f>+_xlfn.XLOOKUP(H7,Processes!$D$4:$D$47,Processes!$E$4:$E$47)</f>
        <v>Second</v>
      </c>
      <c r="D7" t="s">
        <v>63</v>
      </c>
      <c r="E7" t="s">
        <v>67</v>
      </c>
      <c r="F7" t="str">
        <f>+_xlfn.XLOOKUP(I7,Processes!$D$4:$D$47,Processes!$E$4:$E$47)</f>
        <v>VAM</v>
      </c>
      <c r="G7" t="s">
        <v>63</v>
      </c>
      <c r="H7" s="4" t="str">
        <f t="shared" si="0"/>
        <v>Sawnwood:FI</v>
      </c>
      <c r="I7" s="4" t="str">
        <f t="shared" si="1"/>
        <v>Construction:FI</v>
      </c>
      <c r="J7">
        <v>60</v>
      </c>
      <c r="K7" t="s">
        <v>13</v>
      </c>
      <c r="L7">
        <v>2021</v>
      </c>
      <c r="N7" t="s">
        <v>79</v>
      </c>
      <c r="P7">
        <f>0.48*'Carbon fraction (will be moved)'!$C$2</f>
        <v>0.23039999999999999</v>
      </c>
      <c r="Q7" t="s">
        <v>76</v>
      </c>
    </row>
    <row r="8" spans="1:21" x14ac:dyDescent="0.35">
      <c r="A8" t="s">
        <v>107</v>
      </c>
      <c r="B8" t="s">
        <v>65</v>
      </c>
      <c r="C8" t="str">
        <f>+_xlfn.XLOOKUP(H8,Processes!$D$4:$D$47,Processes!$E$4:$E$47)</f>
        <v>Second</v>
      </c>
      <c r="D8" t="s">
        <v>63</v>
      </c>
      <c r="E8" t="s">
        <v>68</v>
      </c>
      <c r="F8" t="str">
        <f>+_xlfn.XLOOKUP(I8,Processes!$D$4:$D$47,Processes!$E$4:$E$47)</f>
        <v>VAM</v>
      </c>
      <c r="G8" t="s">
        <v>63</v>
      </c>
      <c r="H8" s="4" t="str">
        <f>_xlfn.CONCAT(B8,":",D8)</f>
        <v>Sawnwood:FI</v>
      </c>
      <c r="I8" s="4" t="str">
        <f>_xlfn.CONCAT(E8,":",G8)</f>
        <v>Furniture:FI</v>
      </c>
      <c r="J8">
        <v>40</v>
      </c>
      <c r="K8" t="s">
        <v>13</v>
      </c>
      <c r="L8">
        <v>2021</v>
      </c>
      <c r="N8" t="s">
        <v>79</v>
      </c>
      <c r="P8">
        <f>0.45*'Carbon fraction (will be moved)'!$C$2</f>
        <v>0.216</v>
      </c>
      <c r="Q8" t="s">
        <v>77</v>
      </c>
    </row>
    <row r="9" spans="1:21" x14ac:dyDescent="0.35">
      <c r="A9" t="s">
        <v>108</v>
      </c>
      <c r="B9" t="s">
        <v>67</v>
      </c>
      <c r="C9" t="str">
        <f>+_xlfn.XLOOKUP(H9,Processes!$D$4:$D$47,Processes!$E$4:$E$47)</f>
        <v>VAM</v>
      </c>
      <c r="D9" t="s">
        <v>63</v>
      </c>
      <c r="E9" t="s">
        <v>66</v>
      </c>
      <c r="F9" t="str">
        <f>+_xlfn.XLOOKUP(I9,Processes!$D$4:$D$47,Processes!$E$4:$E$47)</f>
        <v>First</v>
      </c>
      <c r="G9" t="s">
        <v>63</v>
      </c>
      <c r="H9" s="4" t="str">
        <f t="shared" si="0"/>
        <v>Construction:FI</v>
      </c>
      <c r="I9" s="4" t="str">
        <f t="shared" si="1"/>
        <v>Sawmilling:FI</v>
      </c>
      <c r="J9">
        <v>40</v>
      </c>
      <c r="K9" t="s">
        <v>13</v>
      </c>
      <c r="L9">
        <v>2021</v>
      </c>
      <c r="N9" t="s">
        <v>79</v>
      </c>
      <c r="P9">
        <f>0.48*'Carbon fraction (will be moved)'!$C$2</f>
        <v>0.23039999999999999</v>
      </c>
      <c r="Q9" t="s">
        <v>76</v>
      </c>
    </row>
    <row r="10" spans="1:21" ht="15.65" customHeight="1" x14ac:dyDescent="0.35">
      <c r="A10" t="s">
        <v>109</v>
      </c>
      <c r="B10" t="s">
        <v>67</v>
      </c>
      <c r="C10" t="str">
        <f>+_xlfn.XLOOKUP(H10,Processes!$D$4:$D$47,Processes!$E$4:$E$47)</f>
        <v>VAM</v>
      </c>
      <c r="D10" t="s">
        <v>63</v>
      </c>
      <c r="E10" t="s">
        <v>70</v>
      </c>
      <c r="F10" t="str">
        <f>+_xlfn.XLOOKUP(I10,Processes!$D$4:$D$47,Processes!$E$4:$E$47)</f>
        <v>EoL</v>
      </c>
      <c r="G10" t="s">
        <v>63</v>
      </c>
      <c r="H10" s="4" t="str">
        <f t="shared" si="0"/>
        <v>Construction:FI</v>
      </c>
      <c r="I10" s="4" t="str">
        <f t="shared" si="1"/>
        <v>Incineration:FI</v>
      </c>
      <c r="J10">
        <v>60</v>
      </c>
      <c r="K10" t="s">
        <v>13</v>
      </c>
      <c r="L10">
        <v>2021</v>
      </c>
      <c r="N10" t="s">
        <v>79</v>
      </c>
      <c r="P10">
        <f>0.45*'Carbon fraction (will be moved)'!$C$2</f>
        <v>0.216</v>
      </c>
      <c r="Q10" t="s">
        <v>77</v>
      </c>
    </row>
    <row r="11" spans="1:21" x14ac:dyDescent="0.35">
      <c r="A11" t="s">
        <v>110</v>
      </c>
      <c r="B11" t="s">
        <v>68</v>
      </c>
      <c r="C11" t="s">
        <v>73</v>
      </c>
      <c r="D11" t="s">
        <v>63</v>
      </c>
      <c r="E11" t="s">
        <v>70</v>
      </c>
      <c r="F11" t="str">
        <f>+_xlfn.XLOOKUP(I11,Processes!$D$4:$D$47,Processes!$E$4:$E$47)</f>
        <v>EoL</v>
      </c>
      <c r="G11" t="s">
        <v>63</v>
      </c>
      <c r="H11" s="4" t="str">
        <f t="shared" si="0"/>
        <v>Furniture:FI</v>
      </c>
      <c r="I11" s="4" t="str">
        <f t="shared" si="1"/>
        <v>Incineration:FI</v>
      </c>
      <c r="J11">
        <v>100</v>
      </c>
      <c r="K11" t="s">
        <v>13</v>
      </c>
      <c r="L11">
        <v>2021</v>
      </c>
      <c r="N11" t="s">
        <v>79</v>
      </c>
      <c r="P11">
        <f>0.45*'Carbon fraction (will be moved)'!$C$2</f>
        <v>0.216</v>
      </c>
      <c r="Q11" s="29" t="s">
        <v>78</v>
      </c>
    </row>
    <row r="12" spans="1:21" x14ac:dyDescent="0.35">
      <c r="A12" t="s">
        <v>111</v>
      </c>
      <c r="B12" t="s">
        <v>65</v>
      </c>
      <c r="C12" t="str">
        <f>+_xlfn.XLOOKUP(H12,Processes!$D$4:$D$47,Processes!$E$4:$E$47)</f>
        <v>Second</v>
      </c>
      <c r="D12" t="s">
        <v>63</v>
      </c>
      <c r="E12" t="s">
        <v>65</v>
      </c>
      <c r="F12" t="str">
        <f>+_xlfn.XLOOKUP(I12,Processes!$D$4:$D$47,Processes!$E$4:$E$47)</f>
        <v>RoW</v>
      </c>
      <c r="G12" t="s">
        <v>28</v>
      </c>
      <c r="H12" s="4" t="str">
        <f t="shared" si="0"/>
        <v>Sawnwood:FI</v>
      </c>
      <c r="I12" s="4" t="str">
        <f t="shared" si="1"/>
        <v>Sawnwood:Export</v>
      </c>
      <c r="J12">
        <v>20</v>
      </c>
      <c r="K12" t="s">
        <v>99</v>
      </c>
      <c r="L12">
        <v>2021</v>
      </c>
      <c r="N12" t="s">
        <v>79</v>
      </c>
      <c r="P12">
        <f>0.4238*'Carbon fraction (will be moved)'!$C$2</f>
        <v>0.20342399999999999</v>
      </c>
      <c r="Q12" s="29" t="s">
        <v>78</v>
      </c>
    </row>
    <row r="13" spans="1:21" x14ac:dyDescent="0.35">
      <c r="A13" t="s">
        <v>112</v>
      </c>
      <c r="B13" t="s">
        <v>65</v>
      </c>
      <c r="C13" t="str">
        <f>+_xlfn.XLOOKUP(H13,Processes!$D$4:$D$47,Processes!$E$4:$E$47)</f>
        <v>RoW</v>
      </c>
      <c r="D13" t="s">
        <v>27</v>
      </c>
      <c r="E13" t="s">
        <v>65</v>
      </c>
      <c r="F13" t="s">
        <v>25</v>
      </c>
      <c r="G13" t="s">
        <v>63</v>
      </c>
      <c r="H13" s="4" t="str">
        <f t="shared" si="0"/>
        <v>Sawnwood:Import</v>
      </c>
      <c r="I13" s="4" t="str">
        <f t="shared" si="1"/>
        <v>Sawnwood:FI</v>
      </c>
      <c r="J13">
        <v>10</v>
      </c>
      <c r="K13" t="s">
        <v>99</v>
      </c>
      <c r="L13">
        <v>2021</v>
      </c>
      <c r="N13" t="s">
        <v>79</v>
      </c>
      <c r="P13">
        <f>0.4238*'Carbon fraction (will be moved)'!$C$2</f>
        <v>0.20342399999999999</v>
      </c>
      <c r="Q13" s="29" t="s">
        <v>78</v>
      </c>
    </row>
    <row r="14" spans="1:21" x14ac:dyDescent="0.35">
      <c r="H14" s="4"/>
      <c r="I14" s="4"/>
      <c r="N14"/>
      <c r="Q14" s="29"/>
    </row>
    <row r="15" spans="1:21" x14ac:dyDescent="0.35">
      <c r="H15" s="4"/>
      <c r="I15" s="4"/>
      <c r="N15"/>
      <c r="Q15" s="29"/>
    </row>
    <row r="16" spans="1:21" x14ac:dyDescent="0.35">
      <c r="H16" s="4"/>
      <c r="I16" s="4"/>
      <c r="N16"/>
      <c r="Q16" s="29"/>
    </row>
    <row r="17" spans="8:17" x14ac:dyDescent="0.35">
      <c r="H17" s="4"/>
      <c r="I17" s="4"/>
      <c r="N17"/>
      <c r="Q17" s="29"/>
    </row>
    <row r="18" spans="8:17" x14ac:dyDescent="0.35">
      <c r="H18" s="4"/>
      <c r="I18" s="4"/>
      <c r="N18"/>
      <c r="Q18" s="29"/>
    </row>
    <row r="19" spans="8:17" x14ac:dyDescent="0.35">
      <c r="H19" s="4"/>
      <c r="I19" s="4"/>
      <c r="N19"/>
    </row>
    <row r="20" spans="8:17" x14ac:dyDescent="0.35">
      <c r="H20" s="4"/>
      <c r="I20" s="4"/>
      <c r="N20"/>
    </row>
    <row r="21" spans="8:17" x14ac:dyDescent="0.35">
      <c r="H21" s="4"/>
      <c r="I21" s="4"/>
      <c r="N21"/>
      <c r="Q21" s="29"/>
    </row>
    <row r="22" spans="8:17" x14ac:dyDescent="0.35">
      <c r="H22" s="4"/>
      <c r="I22" s="4"/>
      <c r="N22"/>
      <c r="Q22" s="29"/>
    </row>
    <row r="23" spans="8:17" x14ac:dyDescent="0.35">
      <c r="H23" s="4"/>
      <c r="I23" s="4"/>
      <c r="N23"/>
      <c r="Q23" s="29"/>
    </row>
    <row r="24" spans="8:17" x14ac:dyDescent="0.35">
      <c r="H24" s="4"/>
      <c r="I24" s="4"/>
    </row>
    <row r="25" spans="8:17" x14ac:dyDescent="0.35">
      <c r="H25" s="4"/>
      <c r="I25" s="4"/>
    </row>
    <row r="26" spans="8:17" x14ac:dyDescent="0.35">
      <c r="H26" s="4"/>
      <c r="I26" s="4"/>
    </row>
    <row r="27" spans="8:17" x14ac:dyDescent="0.35">
      <c r="H27" s="4"/>
      <c r="I27" s="4"/>
    </row>
    <row r="28" spans="8:17" x14ac:dyDescent="0.35">
      <c r="H28" s="4"/>
      <c r="I28" s="4"/>
      <c r="N28" s="7"/>
    </row>
    <row r="29" spans="8:17" x14ac:dyDescent="0.35">
      <c r="H29" s="4"/>
      <c r="I29" s="4"/>
      <c r="N29" s="7"/>
    </row>
    <row r="30" spans="8:17" x14ac:dyDescent="0.35">
      <c r="H30" s="4"/>
      <c r="I30" s="4"/>
    </row>
    <row r="31" spans="8:17" x14ac:dyDescent="0.35">
      <c r="H31" s="4"/>
      <c r="I31" s="4"/>
    </row>
    <row r="32" spans="8:17" x14ac:dyDescent="0.35">
      <c r="H32" s="4"/>
      <c r="I32" s="4"/>
    </row>
    <row r="33" spans="3:15" x14ac:dyDescent="0.35">
      <c r="H33" s="4"/>
      <c r="I33" s="4"/>
    </row>
    <row r="34" spans="3:15" x14ac:dyDescent="0.35">
      <c r="H34" s="4"/>
      <c r="I34" s="4"/>
    </row>
    <row r="35" spans="3:15" x14ac:dyDescent="0.35">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H44" s="4"/>
      <c r="I44" s="4"/>
      <c r="N44"/>
      <c r="O44"/>
    </row>
    <row r="45" spans="3:15" x14ac:dyDescent="0.35">
      <c r="C45" s="9" t="s">
        <v>113</v>
      </c>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s>
  <pageMargins left="0.7" right="0.7" top="0.75" bottom="0.75" header="0.3" footer="0.3"/>
  <pageSetup paperSize="9" orientation="portrait" r:id="rId4"/>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D15" sqref="D15"/>
    </sheetView>
  </sheetViews>
  <sheetFormatPr defaultRowHeight="14.5" x14ac:dyDescent="0.35"/>
  <cols>
    <col min="2" max="2" width="15.81640625" customWidth="1"/>
    <col min="3" max="3" width="25.54296875" customWidth="1"/>
    <col min="4" max="4" width="17.26953125" customWidth="1"/>
  </cols>
  <sheetData>
    <row r="1" spans="2:4" x14ac:dyDescent="0.35">
      <c r="D1" t="s">
        <v>22</v>
      </c>
    </row>
    <row r="2" spans="2:4" x14ac:dyDescent="0.35">
      <c r="B2" t="s">
        <v>95</v>
      </c>
      <c r="C2">
        <v>0.48</v>
      </c>
      <c r="D2"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85E50-326C-4E10-8161-9C179B16B80F}">
  <dimension ref="C2:C6"/>
  <sheetViews>
    <sheetView workbookViewId="0">
      <selection activeCell="C19" sqref="C19"/>
    </sheetView>
  </sheetViews>
  <sheetFormatPr defaultRowHeight="14.5" x14ac:dyDescent="0.35"/>
  <sheetData>
    <row r="2" spans="3:3" x14ac:dyDescent="0.35">
      <c r="C2" t="s">
        <v>129</v>
      </c>
    </row>
    <row r="3" spans="3:3" x14ac:dyDescent="0.35">
      <c r="C3" t="s">
        <v>74</v>
      </c>
    </row>
    <row r="4" spans="3:3" x14ac:dyDescent="0.35">
      <c r="C4" t="s">
        <v>130</v>
      </c>
    </row>
    <row r="5" spans="3:3" x14ac:dyDescent="0.35">
      <c r="C5" t="s">
        <v>131</v>
      </c>
    </row>
    <row r="6" spans="3:3" x14ac:dyDescent="0.35">
      <c r="C6" t="s">
        <v>132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FAA9C-B184-448F-B58D-00E4D46BDD72}">
  <ds:schemaRefs>
    <ds:schemaRef ds:uri="http://schemas.openxmlformats.org/package/2006/metadata/core-properties"/>
    <ds:schemaRef ds:uri="http://purl.org/dc/elements/1.1/"/>
    <ds:schemaRef ds:uri="http://purl.org/dc/terms/"/>
    <ds:schemaRef ds:uri="145cc194-9bea-4db6-b116-a042a4529fcd"/>
    <ds:schemaRef ds:uri="http://schemas.microsoft.com/office/2006/documentManagement/types"/>
    <ds:schemaRef ds:uri="http://schemas.microsoft.com/office/infopath/2007/PartnerControls"/>
    <ds:schemaRef ds:uri="7536dd80-7d39-48e8-9ae3-b4166f580a2d"/>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Processes</vt:lpstr>
      <vt:lpstr>Flows</vt:lpstr>
      <vt:lpstr>Carbon fraction (will be moved)</vt:lpstr>
      <vt:lpstr>Sheet2</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dcterms:created xsi:type="dcterms:W3CDTF">2023-11-13T06:23:18Z</dcterms:created>
  <dcterms:modified xsi:type="dcterms:W3CDTF">2024-08-16T08:03:13Z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