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lOrfani\PycharmProjects\aiphoria\data\"/>
    </mc:Choice>
  </mc:AlternateContent>
  <xr:revisionPtr revIDLastSave="0" documentId="13_ncr:1_{119AD5DF-2ABA-4563-BF0B-54C763DCB429}" xr6:coauthVersionLast="47" xr6:coauthVersionMax="47" xr10:uidLastSave="{00000000-0000-0000-0000-000000000000}"/>
  <bookViews>
    <workbookView xWindow="-25320" yWindow="-120" windowWidth="25440" windowHeight="15270" firstSheet="1" activeTab="1" xr2:uid="{1000A452-A98F-45C1-B843-91F7F67E097C}"/>
  </bookViews>
  <sheets>
    <sheet name="Readme" sheetId="4" r:id="rId1"/>
    <sheet name="Settings" sheetId="11" r:id="rId2"/>
    <sheet name="Processes" sheetId="6" r:id="rId3"/>
    <sheet name="Flows" sheetId="1" r:id="rId4"/>
    <sheet name="Scenarios" sheetId="12" r:id="rId5"/>
    <sheet name="Colors" sheetId="13" r:id="rId6"/>
    <sheet name="Data validation parameters" sheetId="9" r:id="rId7"/>
    <sheet name="Carbon fraction (will be moved)" sheetId="7" r:id="rId8"/>
  </sheets>
  <definedNames>
    <definedName name="_xlnm._FilterDatabase" localSheetId="3" hidden="1">Flows!$A$3:$P$3</definedName>
    <definedName name="_xlnm._FilterDatabase" localSheetId="2" hidden="1">Processes!$D$3:$R$3</definedName>
    <definedName name="_xlnm._FilterDatabase" localSheetId="1" hidden="1">Settings!$B$6:$E$6</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 l="1"/>
  <c r="O9" i="1"/>
  <c r="O8" i="1"/>
  <c r="O7" i="1"/>
  <c r="O6" i="1"/>
  <c r="O5" i="1"/>
  <c r="O4" i="1"/>
  <c r="D4" i="6" l="1"/>
  <c r="I11" i="1" l="1"/>
  <c r="H11" i="1"/>
  <c r="I10" i="1"/>
  <c r="H10" i="1"/>
  <c r="D12" i="6"/>
  <c r="D9" i="6"/>
  <c r="I8" i="1" l="1"/>
  <c r="H8" i="1"/>
  <c r="I9" i="1"/>
  <c r="H9" i="1"/>
  <c r="I7" i="1"/>
  <c r="H7" i="1"/>
  <c r="I13" i="1"/>
  <c r="H13" i="1"/>
  <c r="H4" i="1" l="1"/>
  <c r="I4" i="1"/>
  <c r="H5" i="1"/>
  <c r="I5" i="1"/>
  <c r="H6" i="1"/>
  <c r="I6" i="1"/>
  <c r="H12" i="1"/>
  <c r="I12" i="1"/>
  <c r="D7" i="6" l="1"/>
  <c r="D11" i="6" l="1"/>
  <c r="D10" i="6"/>
  <c r="D8" i="6"/>
  <c r="D6" i="6"/>
  <c r="D5" i="6"/>
  <c r="F10" i="1" l="1"/>
  <c r="F11" i="1"/>
  <c r="C10" i="1"/>
  <c r="F13" i="1"/>
  <c r="C8" i="1"/>
  <c r="F8" i="1"/>
  <c r="C7" i="1"/>
  <c r="F7" i="1"/>
  <c r="C9" i="1"/>
  <c r="F9" i="1"/>
  <c r="C13" i="1"/>
  <c r="C5" i="1"/>
  <c r="C6" i="1"/>
  <c r="F5" i="1"/>
  <c r="C12" i="1"/>
  <c r="F4" i="1"/>
  <c r="F12" i="1"/>
  <c r="C4" i="1"/>
  <c r="F6" i="1"/>
</calcChain>
</file>

<file path=xl/sharedStrings.xml><?xml version="1.0" encoding="utf-8"?>
<sst xmlns="http://schemas.openxmlformats.org/spreadsheetml/2006/main" count="390" uniqueCount="236">
  <si>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</si>
  <si>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</si>
  <si>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</si>
  <si>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</si>
  <si>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</si>
  <si>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</si>
  <si>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</si>
  <si>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</si>
  <si>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</si>
  <si>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</si>
  <si>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</si>
  <si>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</si>
  <si>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</si>
  <si>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</si>
  <si>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</si>
  <si>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Density</t>
  </si>
  <si>
    <t>Modelling status</t>
  </si>
  <si>
    <t>Comment</t>
  </si>
  <si>
    <t>Source</t>
  </si>
  <si>
    <t>First</t>
  </si>
  <si>
    <t>Second</t>
  </si>
  <si>
    <t>RoW</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</si>
  <si>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</si>
  <si>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</si>
  <si>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</si>
  <si>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</si>
  <si>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</si>
  <si>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</si>
  <si>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</si>
  <si>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</si>
  <si>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</si>
  <si>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</si>
  <si>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</si>
  <si>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</si>
  <si>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</si>
  <si>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</si>
  <si>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</si>
  <si>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</si>
  <si>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</si>
  <si>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</si>
  <si>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</si>
  <si>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</si>
  <si>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</si>
  <si>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</si>
  <si>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</si>
  <si>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</si>
  <si>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Year</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</si>
  <si>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</si>
  <si>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</si>
  <si>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</si>
  <si>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</si>
  <si>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</si>
  <si>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</si>
  <si>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</si>
  <si>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</si>
  <si>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</si>
  <si>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</si>
  <si>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</si>
  <si>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</si>
  <si>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</si>
  <si>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</si>
  <si>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</si>
  <si>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</si>
  <si>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Sawmilling:FI</t>
  </si>
  <si>
    <t>Residues:FI</t>
  </si>
  <si>
    <t>Process ID</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</si>
  <si>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</si>
  <si>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</si>
  <si>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</si>
  <si>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</si>
  <si>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</si>
  <si>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</si>
  <si>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</si>
  <si>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</si>
  <si>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</si>
  <si>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</si>
  <si>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</si>
  <si>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</si>
  <si>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</si>
  <si>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</si>
  <si>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</si>
  <si>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</si>
  <si>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</si>
  <si>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</si>
  <si>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Fixed</t>
  </si>
  <si>
    <t>LogNormal</t>
  </si>
  <si>
    <t>Weibull</t>
  </si>
  <si>
    <t>FoldedNormal</t>
  </si>
  <si>
    <t>Value</t>
  </si>
  <si>
    <t>Process</t>
  </si>
  <si>
    <t>Lifetime</t>
  </si>
  <si>
    <t xml:space="preserve">tuple </t>
  </si>
  <si>
    <t>These are the settings for the scenario file</t>
  </si>
  <si>
    <t>Parameter name</t>
  </si>
  <si>
    <t>sheet_name_processes</t>
  </si>
  <si>
    <t>skip_num_rows_processes</t>
  </si>
  <si>
    <t>sheet_name_flows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</si>
  <si>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</si>
  <si>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</si>
  <si>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</si>
  <si>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</si>
  <si>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start_year</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</si>
  <si>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</si>
  <si>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</si>
  <si>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</si>
  <si>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</si>
  <si>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</si>
  <si>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</si>
  <si>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</si>
  <si>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</si>
  <si>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</si>
  <si>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</si>
  <si>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</si>
  <si>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</si>
  <si>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</si>
  <si>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</si>
  <si>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</si>
  <si>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</si>
  <si>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</si>
  <si>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</si>
  <si>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</si>
  <si>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</si>
  <si>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</si>
  <si>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</si>
  <si>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</si>
  <si>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</si>
  <si>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</si>
  <si>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</si>
  <si>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</si>
  <si>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</si>
  <si>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</si>
  <si>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</si>
  <si>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</si>
  <si>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</si>
  <si>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</si>
  <si>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</si>
  <si>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</si>
  <si>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</si>
  <si>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</si>
  <si>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</si>
  <si>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</si>
  <si>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</si>
  <si>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</si>
  <si>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</si>
  <si>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</si>
  <si>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</si>
  <si>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</si>
  <si>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</si>
  <si>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</si>
  <si>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</si>
  <si>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</si>
  <si>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</si>
  <si>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</si>
  <si>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</si>
  <si>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</si>
  <si>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</si>
  <si>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</si>
  <si>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</si>
  <si>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</si>
  <si>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</si>
  <si>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</si>
  <si>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</si>
  <si>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</si>
  <si>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</si>
  <si>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</si>
  <si>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</si>
  <si>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</si>
  <si>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</si>
  <si>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</si>
  <si>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</si>
  <si>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</si>
  <si>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</si>
  <si>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</si>
  <si>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</si>
  <si>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</si>
  <si>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Virtual</t>
  </si>
  <si>
    <t>#eb5e34</t>
  </si>
  <si>
    <t>#8c76cf</t>
  </si>
  <si>
    <t>#3281db</t>
  </si>
  <si>
    <t>#61b053</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</si>
  <si>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</si>
  <si>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</si>
  <si>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</si>
  <si>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</si>
  <si>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</si>
  <si>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</si>
  <si>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#efc3ca</t>
  </si>
  <si>
    <t>#fdc57b</t>
  </si>
  <si>
    <t>NOTE: Virtual flows are assigned to this transformation stage by default</t>
  </si>
  <si>
    <t>ignore_columns_processes</t>
  </si>
  <si>
    <t>ignore_columns_flows</t>
  </si>
  <si>
    <t>Ignore Excel columns defined in the list when reading data from Processes sheet. Each column name must be separated by comma (',')</t>
  </si>
  <si>
    <t>Ignore Excel columns defined in the list when reading data from Flows sheet. Each column name must be separated by comma (',')</t>
  </si>
  <si>
    <t>Process location</t>
  </si>
  <si>
    <t>Transformation stage</t>
  </si>
  <si>
    <t>Lifetime source</t>
  </si>
  <si>
    <t>Distribution parameters</t>
  </si>
  <si>
    <t>Wood content</t>
  </si>
  <si>
    <t>Wood content source</t>
  </si>
  <si>
    <t>Density source</t>
  </si>
  <si>
    <t>ignore_columns_scenarios</t>
  </si>
  <si>
    <t>ignore_columns_colors</t>
  </si>
  <si>
    <t>Ignore Excel columns defined in the list when reading data from Scenarios. Each column name must be separated by comma (',')</t>
  </si>
  <si>
    <t>Ignore Excel columns defined in the list when reading data from Colors sheet. Each column name must be separated by comma (',')</t>
  </si>
  <si>
    <t>Source process</t>
  </si>
  <si>
    <t>Source process location</t>
  </si>
  <si>
    <t>Target process</t>
  </si>
  <si>
    <t>Target process location</t>
  </si>
  <si>
    <t>Source ID</t>
  </si>
  <si>
    <t>Target ID</t>
  </si>
  <si>
    <t>Data source</t>
  </si>
  <si>
    <t>Data source comment</t>
  </si>
  <si>
    <t>Assumed density of a furniture product 450 kg/m3</t>
  </si>
  <si>
    <t>baseline_value_name</t>
  </si>
  <si>
    <t>baseline_unit_name</t>
  </si>
  <si>
    <t>Baseline unit name. This is used with relative flows when exporting flow data to CSVs.</t>
  </si>
  <si>
    <t>Baseline value name. Name of the value type that is used as baseline e.g. "Solid wood equivalent"</t>
  </si>
  <si>
    <t>Mm3</t>
  </si>
  <si>
    <t>Carbon (Mt)</t>
  </si>
  <si>
    <t>2 columns needed for each indicator (name and comment)</t>
  </si>
  <si>
    <t>Reduce sawmilling residues by 50%</t>
  </si>
  <si>
    <t>Solid wood equivalent</t>
  </si>
  <si>
    <t>show_plots</t>
  </si>
  <si>
    <t>A</t>
  </si>
  <si>
    <t>This column is ignored (check parameter ignore_columns_processes in Settings-sheet)</t>
  </si>
  <si>
    <t>This column is ignored (check parameter ignore_columns_flows in Settings-sheet)</t>
  </si>
  <si>
    <t>use_scenarios</t>
  </si>
  <si>
    <t>Run alternative scenarios defined on the scenarios sheet. Defaults to True if not defined in settings file.</t>
  </si>
  <si>
    <t xml:space="preserve">Target value </t>
  </si>
  <si>
    <t>prioritize_locations</t>
  </si>
  <si>
    <t>stddev=1</t>
  </si>
  <si>
    <t xml:space="preserve">Priotize flows based on their transformation stage (e.g., Second). This functionality prioritizes / reduces the specific flows from entering the stock so they occur on the same timestep. </t>
  </si>
  <si>
    <t xml:space="preserve">Priotize flows based on their location (e.g., Export). This functionality prioritizes / reduces exports from entering the stock so they occur on the same timestep. </t>
  </si>
  <si>
    <t>LandfillDecayWood</t>
  </si>
  <si>
    <t>LandfillDecayPaper</t>
  </si>
  <si>
    <t>prioritize_transformation_stage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</si>
</sst>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5">
    <fill>
      <patternFill patternType="none"/>
    </fill>
    <fill>
      <patternFill patternType="gray125"/>
    </fill>
    <fill>
      <patternFill patternType="solid">
        <fgColor theme="2"/>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1" fillId="3"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vertical="center"/>
    </xf>
    <xf numFmtId="0" fontId="0" fillId="0" borderId="1" xfId="0" applyBorder="1" applyAlignment="1">
      <alignment horizontal="center" vertical="center" wrapText="1"/>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cellXfs>
  <cellStyles count="2">
    <cellStyle name="Hyperlink" xfId="1" builtinId="8"/>
    <cellStyle name="Normal" xfId="0" builtinId="0"/>
  </cellStyles>
  <dxfs count="8">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192604</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A7" sqref="A7"/>
    </sheetView>
  </sheetViews>
  <sheetFormatPr defaultColWidth="9.140625" defaultRowHeight="15" x14ac:dyDescent="0.25"/>
  <cols>
    <col min="1" max="1" width="37.85546875" style="10" customWidth="1"/>
    <col min="2" max="2" width="36.5703125" style="30" customWidth="1"/>
    <col min="3" max="3" width="29" style="29" bestFit="1" customWidth="1"/>
    <col min="4" max="4" width="69.5703125" style="1" customWidth="1"/>
    <col min="5" max="16384" width="9.140625" style="10"/>
  </cols>
  <sheetData>
    <row r="1" spans="1:5" x14ac:dyDescent="0.25">
      <c r="A1" s="35" t="s">
        <v>3</v>
      </c>
      <c r="B1" s="33" t="s">
        <v>4</v>
      </c>
      <c r="C1" s="37" t="s">
        <v>5</v>
      </c>
      <c r="D1" s="37"/>
    </row>
    <row r="2" spans="1:5" ht="135.6" customHeight="1" x14ac:dyDescent="0.25">
      <c r="A2" s="31" t="s">
        <v>1</v>
      </c>
      <c r="B2" s="31" t="s">
        <v>6</v>
      </c>
      <c r="C2" s="36" t="s">
        <v>118</v>
      </c>
      <c r="D2" s="36"/>
      <c r="E2" s="1"/>
    </row>
    <row r="3" spans="1:5" ht="83.45" customHeight="1" x14ac:dyDescent="0.25">
      <c r="A3" s="32" t="s">
        <v>2</v>
      </c>
      <c r="B3" s="31" t="s">
        <v>7</v>
      </c>
      <c r="C3" s="36" t="s">
        <v>72</v>
      </c>
      <c r="D3" s="36"/>
    </row>
    <row r="4" spans="1:5" s="11" customFormat="1" ht="18.600000000000001" customHeight="1" x14ac:dyDescent="0.25">
      <c r="A4" s="33" t="s">
        <v>30</v>
      </c>
      <c r="B4" s="34" t="s">
        <v>31</v>
      </c>
      <c r="C4" s="39" t="s">
        <v>32</v>
      </c>
      <c r="D4" s="39"/>
    </row>
    <row r="5" spans="1:5" s="11" customFormat="1" ht="63" customHeight="1" x14ac:dyDescent="0.25">
      <c r="A5" s="32" t="s">
        <v>39</v>
      </c>
      <c r="B5" s="31" t="s">
        <v>40</v>
      </c>
      <c r="C5" s="36" t="s">
        <v>117</v>
      </c>
      <c r="D5" s="36"/>
    </row>
    <row r="6" spans="1:5" x14ac:dyDescent="0.25">
      <c r="A6" s="32" t="s">
        <v>28</v>
      </c>
      <c r="B6" s="32" t="s">
        <v>29</v>
      </c>
      <c r="C6" s="38" t="s">
        <v>38</v>
      </c>
      <c r="D6" s="38"/>
    </row>
    <row r="7" spans="1:5" ht="41.1" customHeight="1" x14ac:dyDescent="0.25">
      <c r="A7" s="32" t="s">
        <v>33</v>
      </c>
      <c r="B7" s="31" t="s">
        <v>34</v>
      </c>
      <c r="C7" s="36" t="s">
        <v>129</v>
      </c>
      <c r="D7" s="36"/>
    </row>
    <row r="8" spans="1:5" x14ac:dyDescent="0.25">
      <c r="A8" s="32" t="s">
        <v>35</v>
      </c>
      <c r="B8" s="31" t="s">
        <v>36</v>
      </c>
      <c r="C8" s="38" t="s">
        <v>37</v>
      </c>
      <c r="D8" s="38"/>
    </row>
    <row r="9" spans="1:5" ht="63.95" customHeight="1" x14ac:dyDescent="0.25">
      <c r="A9" s="31" t="s">
        <v>44</v>
      </c>
      <c r="B9" s="32" t="s">
        <v>41</v>
      </c>
      <c r="C9" s="36" t="s">
        <v>42</v>
      </c>
      <c r="D9" s="36"/>
    </row>
    <row r="10" spans="1:5" ht="72.599999999999994" customHeight="1" x14ac:dyDescent="0.25">
      <c r="A10" s="32" t="s">
        <v>66</v>
      </c>
      <c r="B10" s="32" t="s">
        <v>70</v>
      </c>
      <c r="C10" s="36" t="s">
        <v>67</v>
      </c>
      <c r="D10" s="36"/>
    </row>
    <row r="11" spans="1:5" ht="72.599999999999994" customHeight="1" x14ac:dyDescent="0.25">
      <c r="A11" s="32" t="s">
        <v>68</v>
      </c>
      <c r="B11" s="32" t="s">
        <v>69</v>
      </c>
      <c r="C11" s="36" t="s">
        <v>184</v>
      </c>
      <c r="D11" s="36"/>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34"/>
  <sheetViews>
    <sheetView tabSelected="1" topLeftCell="B3" workbookViewId="0">
      <selection activeCell="B35" sqref="B35"/>
    </sheetView>
  </sheetViews>
  <sheetFormatPr defaultRowHeight="15" x14ac:dyDescent="0.25"/>
  <cols>
    <col min="1" max="1" width="3.7109375" customWidth="1"/>
    <col min="2" max="2" width="91.42578125" bestFit="1" customWidth="1"/>
    <col min="3" max="3" width="27.28515625" bestFit="1" customWidth="1"/>
    <col min="4" max="4" width="12.42578125" customWidth="1"/>
    <col min="5" max="5" width="115.5703125" customWidth="1"/>
  </cols>
  <sheetData>
    <row r="2" spans="2:5" ht="21" x14ac:dyDescent="0.35">
      <c r="B2" s="22" t="s">
        <v>92</v>
      </c>
    </row>
    <row r="3" spans="2:5" x14ac:dyDescent="0.25">
      <c r="B3" s="24" t="s">
        <v>113</v>
      </c>
    </row>
    <row r="4" spans="2:5" x14ac:dyDescent="0.25">
      <c r="B4" t="s">
        <v>112</v>
      </c>
      <c r="C4" s="24"/>
      <c r="D4" s="24"/>
      <c r="E4" s="24"/>
    </row>
    <row r="6" spans="2:5" x14ac:dyDescent="0.25">
      <c r="B6" s="12" t="s">
        <v>93</v>
      </c>
      <c r="C6" s="12" t="s">
        <v>88</v>
      </c>
      <c r="D6" s="12" t="s">
        <v>114</v>
      </c>
      <c r="E6" s="12" t="s">
        <v>4</v>
      </c>
    </row>
    <row r="7" spans="2:5" x14ac:dyDescent="0.25">
      <c r="B7" t="s">
        <v>94</v>
      </c>
      <c r="C7" s="26" t="s">
        <v>1</v>
      </c>
      <c r="D7" s="26" t="s">
        <v>127</v>
      </c>
      <c r="E7" t="s">
        <v>98</v>
      </c>
    </row>
    <row r="8" spans="2:5" x14ac:dyDescent="0.25">
      <c r="B8" t="s">
        <v>189</v>
      </c>
      <c r="C8" t="s">
        <v>223</v>
      </c>
      <c r="D8" t="s">
        <v>162</v>
      </c>
      <c r="E8" t="s">
        <v>191</v>
      </c>
    </row>
    <row r="9" spans="2:5" x14ac:dyDescent="0.25">
      <c r="B9" t="s">
        <v>95</v>
      </c>
      <c r="C9" s="25">
        <v>2</v>
      </c>
      <c r="D9" s="25" t="s">
        <v>125</v>
      </c>
      <c r="E9" t="s">
        <v>99</v>
      </c>
    </row>
    <row r="10" spans="2:5" x14ac:dyDescent="0.25">
      <c r="B10" t="s">
        <v>96</v>
      </c>
      <c r="C10" s="26" t="s">
        <v>2</v>
      </c>
      <c r="D10" s="26" t="s">
        <v>126</v>
      </c>
      <c r="E10" t="s">
        <v>100</v>
      </c>
    </row>
    <row r="11" spans="2:5" x14ac:dyDescent="0.25">
      <c r="B11" t="s">
        <v>190</v>
      </c>
      <c r="C11" t="s">
        <v>223</v>
      </c>
      <c r="D11" t="s">
        <v>162</v>
      </c>
      <c r="E11" t="s">
        <v>192</v>
      </c>
    </row>
    <row r="12" spans="2:5" x14ac:dyDescent="0.25">
      <c r="B12" t="s">
        <v>97</v>
      </c>
      <c r="C12" s="25">
        <v>2</v>
      </c>
      <c r="D12" s="25" t="s">
        <v>125</v>
      </c>
      <c r="E12" t="s">
        <v>99</v>
      </c>
    </row>
    <row r="13" spans="2:5" x14ac:dyDescent="0.25">
      <c r="B13" t="s">
        <v>101</v>
      </c>
      <c r="C13" s="25">
        <v>2021</v>
      </c>
      <c r="D13" s="25" t="s">
        <v>125</v>
      </c>
      <c r="E13" t="s">
        <v>102</v>
      </c>
    </row>
    <row r="14" spans="2:5" x14ac:dyDescent="0.25">
      <c r="B14" t="s">
        <v>103</v>
      </c>
      <c r="C14" s="25">
        <v>2030</v>
      </c>
      <c r="D14" s="25" t="s">
        <v>125</v>
      </c>
      <c r="E14" t="s">
        <v>111</v>
      </c>
    </row>
    <row r="15" spans="2:5" x14ac:dyDescent="0.25">
      <c r="B15" t="s">
        <v>104</v>
      </c>
      <c r="C15" s="27" t="b">
        <v>0</v>
      </c>
      <c r="D15" t="s">
        <v>124</v>
      </c>
      <c r="E15" t="s">
        <v>106</v>
      </c>
    </row>
    <row r="16" spans="2:5" x14ac:dyDescent="0.25">
      <c r="B16" t="s">
        <v>107</v>
      </c>
      <c r="C16" s="27" t="b">
        <v>1</v>
      </c>
      <c r="D16" t="s">
        <v>124</v>
      </c>
      <c r="E16" t="s">
        <v>108</v>
      </c>
    </row>
    <row r="17" spans="2:5" x14ac:dyDescent="0.25">
      <c r="B17" t="s">
        <v>115</v>
      </c>
      <c r="C17" s="17">
        <v>0.1</v>
      </c>
      <c r="D17" s="25" t="s">
        <v>128</v>
      </c>
      <c r="E17" t="s">
        <v>116</v>
      </c>
    </row>
    <row r="18" spans="2:5" x14ac:dyDescent="0.25">
      <c r="B18" t="s">
        <v>213</v>
      </c>
      <c r="C18" t="s">
        <v>221</v>
      </c>
      <c r="D18" t="s">
        <v>126</v>
      </c>
      <c r="E18" t="s">
        <v>216</v>
      </c>
    </row>
    <row r="19" spans="2:5" x14ac:dyDescent="0.25">
      <c r="B19" t="s">
        <v>214</v>
      </c>
      <c r="C19" t="s">
        <v>217</v>
      </c>
      <c r="D19" t="s">
        <v>126</v>
      </c>
      <c r="E19" t="s">
        <v>215</v>
      </c>
    </row>
    <row r="20" spans="2:5" x14ac:dyDescent="0.25">
      <c r="B20" t="s">
        <v>109</v>
      </c>
      <c r="C20" s="23">
        <v>3.67</v>
      </c>
      <c r="D20" s="23" t="s">
        <v>128</v>
      </c>
      <c r="E20" t="s">
        <v>110</v>
      </c>
    </row>
    <row r="21" spans="2:5" x14ac:dyDescent="0.25">
      <c r="B21" t="s">
        <v>122</v>
      </c>
      <c r="C21" s="27" t="b">
        <v>1</v>
      </c>
      <c r="D21" t="s">
        <v>124</v>
      </c>
      <c r="E21" t="s">
        <v>123</v>
      </c>
    </row>
    <row r="22" spans="2:5" x14ac:dyDescent="0.25">
      <c r="B22" t="s">
        <v>121</v>
      </c>
      <c r="C22" s="27" t="b">
        <v>1</v>
      </c>
      <c r="D22" t="s">
        <v>124</v>
      </c>
      <c r="E22" t="s">
        <v>123</v>
      </c>
    </row>
    <row r="23" spans="2:5" x14ac:dyDescent="0.25">
      <c r="B23" t="s">
        <v>130</v>
      </c>
      <c r="C23" t="s">
        <v>133</v>
      </c>
      <c r="D23" t="s">
        <v>127</v>
      </c>
      <c r="E23" t="s">
        <v>152</v>
      </c>
    </row>
    <row r="24" spans="2:5" x14ac:dyDescent="0.25">
      <c r="B24" t="s">
        <v>226</v>
      </c>
      <c r="C24" s="27" t="b">
        <v>0</v>
      </c>
      <c r="D24" t="s">
        <v>124</v>
      </c>
      <c r="E24" t="s">
        <v>227</v>
      </c>
    </row>
    <row r="25" spans="2:5" x14ac:dyDescent="0.25">
      <c r="B25" t="s">
        <v>136</v>
      </c>
      <c r="C25" t="s">
        <v>137</v>
      </c>
      <c r="D25" t="s">
        <v>126</v>
      </c>
      <c r="E25" t="s">
        <v>138</v>
      </c>
    </row>
    <row r="26" spans="2:5" x14ac:dyDescent="0.25">
      <c r="B26" t="s">
        <v>200</v>
      </c>
      <c r="D26" t="s">
        <v>162</v>
      </c>
      <c r="E26" t="s">
        <v>202</v>
      </c>
    </row>
    <row r="27" spans="2:5" x14ac:dyDescent="0.25">
      <c r="B27" t="s">
        <v>139</v>
      </c>
      <c r="C27" s="27" t="b">
        <v>1</v>
      </c>
      <c r="D27" t="s">
        <v>124</v>
      </c>
      <c r="E27" t="s">
        <v>140</v>
      </c>
    </row>
    <row r="28" spans="2:5" x14ac:dyDescent="0.25">
      <c r="B28" t="s">
        <v>141</v>
      </c>
      <c r="C28" s="27" t="b">
        <v>1</v>
      </c>
      <c r="D28" t="s">
        <v>124</v>
      </c>
      <c r="E28" t="s">
        <v>142</v>
      </c>
    </row>
    <row r="29" spans="2:5" x14ac:dyDescent="0.25">
      <c r="B29" t="s">
        <v>160</v>
      </c>
      <c r="C29" t="s">
        <v>163</v>
      </c>
      <c r="D29" t="s">
        <v>162</v>
      </c>
      <c r="E29" t="s">
        <v>161</v>
      </c>
    </row>
    <row r="30" spans="2:5" x14ac:dyDescent="0.25">
      <c r="B30" t="s">
        <v>180</v>
      </c>
      <c r="C30" s="25" t="s">
        <v>181</v>
      </c>
      <c r="D30" s="25" t="s">
        <v>126</v>
      </c>
      <c r="E30" t="s">
        <v>182</v>
      </c>
    </row>
    <row r="31" spans="2:5" x14ac:dyDescent="0.25">
      <c r="B31" t="s">
        <v>201</v>
      </c>
      <c r="D31" t="s">
        <v>162</v>
      </c>
      <c r="E31" t="s">
        <v>203</v>
      </c>
    </row>
    <row r="32" spans="2:5" ht="15.75" customHeight="1" x14ac:dyDescent="0.25">
      <c r="B32" t="s">
        <v>222</v>
      </c>
      <c r="D32" t="s">
        <v>162</v>
      </c>
      <c r="E32" t="s">
        <v>232</v>
      </c>
    </row>
    <row r="33" spans="2:5" x14ac:dyDescent="0.25">
      <c r="B33" t="s">
        <v>229</v>
      </c>
      <c r="D33" t="s">
        <v>162</v>
      </c>
      <c r="E33" t="s">
        <v>231</v>
      </c>
    </row>
    <row r="34" spans="2:5" x14ac:dyDescent="0.25">
      <c r="B34" t="s">
        <v>235</v>
      </c>
    </row>
  </sheetData>
  <autoFilter ref="B6:E6" xr:uid="{89FFA668-DA1A-459B-BD42-D0D7F7709F0D}"/>
  <conditionalFormatting sqref="C15:C16">
    <cfRule type="cellIs" dxfId="7" priority="7" operator="equal">
      <formula>TRUE</formula>
    </cfRule>
    <cfRule type="cellIs" dxfId="6" priority="8" operator="notEqual">
      <formula>TRUE</formula>
    </cfRule>
  </conditionalFormatting>
  <conditionalFormatting sqref="C21:C22">
    <cfRule type="cellIs" dxfId="5" priority="5" operator="equal">
      <formula>TRUE</formula>
    </cfRule>
    <cfRule type="cellIs" dxfId="4" priority="6" operator="notEqual">
      <formula>TRUE</formula>
    </cfRule>
  </conditionalFormatting>
  <conditionalFormatting sqref="C24">
    <cfRule type="cellIs" dxfId="3" priority="1" operator="equal">
      <formula>TRUE</formula>
    </cfRule>
    <cfRule type="cellIs" dxfId="2" priority="2" operator="notEqual">
      <formula>TRUE</formula>
    </cfRule>
  </conditionalFormatting>
  <conditionalFormatting sqref="C27:C28">
    <cfRule type="cellIs" dxfId="1" priority="3" operator="equal">
      <formula>TRUE</formula>
    </cfRule>
    <cfRule type="cellIs" dxfId="0" priority="4" operator="notEqual">
      <formula>TRUE</formula>
    </cfRule>
  </conditionalFormatting>
  <dataValidations disablePrompts="1" count="1">
    <dataValidation type="list" allowBlank="1" showInputMessage="1" showErrorMessage="1" sqref="C15:C16 C21:C22 C27:C28 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6A95900C-A9EB-48AB-A762-0F120DA62856}">
          <x14:formula1>
            <xm:f>'Data validation parameters'!$D$6:$D$9</xm:f>
          </x14:formula1>
          <xm:sqref>C23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G17" sqref="G17"/>
    </sheetView>
  </sheetViews>
  <sheetFormatPr defaultRowHeight="15" x14ac:dyDescent="0.25"/>
  <cols>
    <col min="1" max="1" width="24.7109375" customWidth="1"/>
    <col min="2" max="2" width="21" bestFit="1" customWidth="1"/>
    <col min="3" max="3" width="11.28515625" bestFit="1" customWidth="1"/>
    <col min="4" max="4" width="23.28515625" bestFit="1" customWidth="1"/>
    <col min="5" max="5" width="16.5703125" customWidth="1"/>
    <col min="6" max="6" width="12.5703125" customWidth="1"/>
    <col min="7" max="7" width="17" customWidth="1"/>
    <col min="8" max="8" width="12.5703125" bestFit="1" customWidth="1"/>
    <col min="9" max="9" width="25" customWidth="1"/>
    <col min="10" max="10" width="17.42578125" customWidth="1"/>
    <col min="11" max="11" width="24.5703125" customWidth="1"/>
    <col min="12" max="12" width="9.85546875" customWidth="1"/>
    <col min="13" max="13" width="18.28515625" customWidth="1"/>
    <col min="14" max="14" width="10.140625" bestFit="1" customWidth="1"/>
    <col min="15" max="15" width="9.7109375" bestFit="1" customWidth="1"/>
    <col min="16"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91</v>
      </c>
      <c r="J1" s="3" t="s">
        <v>11</v>
      </c>
      <c r="K1" s="3" t="s">
        <v>9</v>
      </c>
      <c r="L1" s="3" t="s">
        <v>11</v>
      </c>
      <c r="M1" s="3" t="s">
        <v>9</v>
      </c>
      <c r="N1" s="3" t="s">
        <v>9</v>
      </c>
      <c r="O1" s="3" t="s">
        <v>9</v>
      </c>
      <c r="P1" s="3" t="s">
        <v>27</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0" customFormat="1" ht="60" x14ac:dyDescent="0.25">
      <c r="A3" s="18" t="s">
        <v>224</v>
      </c>
      <c r="B3" s="19" t="s">
        <v>89</v>
      </c>
      <c r="C3" s="19" t="s">
        <v>193</v>
      </c>
      <c r="D3" s="19" t="s">
        <v>65</v>
      </c>
      <c r="E3" s="19" t="s">
        <v>194</v>
      </c>
      <c r="F3" s="19" t="s">
        <v>90</v>
      </c>
      <c r="G3" s="19" t="s">
        <v>195</v>
      </c>
      <c r="H3" s="19" t="s">
        <v>119</v>
      </c>
      <c r="I3" s="19" t="s">
        <v>196</v>
      </c>
      <c r="J3" s="19" t="s">
        <v>197</v>
      </c>
      <c r="K3" s="19" t="s">
        <v>198</v>
      </c>
      <c r="L3" s="19" t="s">
        <v>15</v>
      </c>
      <c r="M3" s="19" t="s">
        <v>199</v>
      </c>
      <c r="N3" s="19" t="s">
        <v>16</v>
      </c>
      <c r="O3" s="19" t="s">
        <v>26</v>
      </c>
      <c r="P3" s="2" t="s">
        <v>24</v>
      </c>
      <c r="Q3" s="19" t="s">
        <v>25</v>
      </c>
      <c r="R3" s="19" t="s">
        <v>43</v>
      </c>
    </row>
    <row r="4" spans="1:18" ht="15.75" x14ac:dyDescent="0.3">
      <c r="A4">
        <v>0</v>
      </c>
      <c r="B4" t="s">
        <v>48</v>
      </c>
      <c r="C4" t="s">
        <v>47</v>
      </c>
      <c r="D4" t="str">
        <f t="shared" ref="D4:D12" si="0">_xlfn.CONCAT(B4,":",C4)</f>
        <v>Industrial_roundwood:FI</v>
      </c>
      <c r="E4" t="s">
        <v>18</v>
      </c>
      <c r="F4">
        <v>0</v>
      </c>
      <c r="H4" t="s">
        <v>84</v>
      </c>
      <c r="M4" s="5"/>
      <c r="P4">
        <v>3.6999999999999998E-2</v>
      </c>
      <c r="Q4">
        <v>0.34699999999999998</v>
      </c>
      <c r="R4" t="s">
        <v>164</v>
      </c>
    </row>
    <row r="5" spans="1:18" ht="15.75" x14ac:dyDescent="0.3">
      <c r="A5">
        <v>1</v>
      </c>
      <c r="B5" t="s">
        <v>50</v>
      </c>
      <c r="C5" t="s">
        <v>47</v>
      </c>
      <c r="D5" t="str">
        <f t="shared" si="0"/>
        <v>Sawmilling:FI</v>
      </c>
      <c r="E5" t="s">
        <v>19</v>
      </c>
      <c r="F5">
        <v>0</v>
      </c>
      <c r="H5" t="s">
        <v>84</v>
      </c>
      <c r="M5" s="5"/>
      <c r="P5">
        <v>0.24299999999999999</v>
      </c>
      <c r="Q5">
        <v>0.39200000000000002</v>
      </c>
      <c r="R5" t="s">
        <v>165</v>
      </c>
    </row>
    <row r="6" spans="1:18" x14ac:dyDescent="0.25">
      <c r="A6">
        <v>2</v>
      </c>
      <c r="B6" t="s">
        <v>53</v>
      </c>
      <c r="C6" t="s">
        <v>47</v>
      </c>
      <c r="D6" t="str">
        <f t="shared" si="0"/>
        <v>Residues:FI</v>
      </c>
      <c r="E6" t="s">
        <v>56</v>
      </c>
      <c r="F6">
        <v>0</v>
      </c>
      <c r="H6" t="s">
        <v>84</v>
      </c>
      <c r="P6">
        <v>0.40899999999999997</v>
      </c>
      <c r="Q6">
        <v>0.05</v>
      </c>
      <c r="R6" t="s">
        <v>166</v>
      </c>
    </row>
    <row r="7" spans="1:18" x14ac:dyDescent="0.25">
      <c r="A7">
        <v>3</v>
      </c>
      <c r="B7" t="s">
        <v>49</v>
      </c>
      <c r="C7" t="s">
        <v>47</v>
      </c>
      <c r="D7" t="str">
        <f t="shared" si="0"/>
        <v>Sawnwood:FI</v>
      </c>
      <c r="E7" t="s">
        <v>20</v>
      </c>
      <c r="F7">
        <v>0</v>
      </c>
      <c r="H7" t="s">
        <v>84</v>
      </c>
      <c r="P7">
        <v>0.40899999999999997</v>
      </c>
      <c r="Q7">
        <v>0.53200000000000003</v>
      </c>
      <c r="R7" t="s">
        <v>167</v>
      </c>
    </row>
    <row r="8" spans="1:18" ht="14.45" customHeight="1" x14ac:dyDescent="0.25">
      <c r="A8">
        <v>4</v>
      </c>
      <c r="B8" t="s">
        <v>51</v>
      </c>
      <c r="C8" t="s">
        <v>47</v>
      </c>
      <c r="D8" t="str">
        <f t="shared" si="0"/>
        <v>Construction:FI</v>
      </c>
      <c r="E8" t="s">
        <v>57</v>
      </c>
      <c r="F8">
        <v>10</v>
      </c>
      <c r="H8" t="s">
        <v>58</v>
      </c>
      <c r="I8" t="s">
        <v>230</v>
      </c>
      <c r="P8">
        <v>0.752</v>
      </c>
      <c r="Q8">
        <v>0.44400000000000001</v>
      </c>
      <c r="R8" t="s">
        <v>168</v>
      </c>
    </row>
    <row r="9" spans="1:18" ht="14.45" customHeight="1" x14ac:dyDescent="0.25">
      <c r="A9">
        <v>5</v>
      </c>
      <c r="B9" t="s">
        <v>52</v>
      </c>
      <c r="C9" t="s">
        <v>47</v>
      </c>
      <c r="D9" t="str">
        <f t="shared" si="0"/>
        <v>Furniture:FI</v>
      </c>
      <c r="E9" t="s">
        <v>57</v>
      </c>
      <c r="F9">
        <v>5</v>
      </c>
      <c r="H9" t="s">
        <v>58</v>
      </c>
      <c r="I9" t="s">
        <v>230</v>
      </c>
      <c r="P9">
        <v>0.65600000000000003</v>
      </c>
      <c r="Q9">
        <v>0.77300000000000002</v>
      </c>
      <c r="R9" t="s">
        <v>172</v>
      </c>
    </row>
    <row r="10" spans="1:18" x14ac:dyDescent="0.25">
      <c r="A10">
        <v>6</v>
      </c>
      <c r="B10" t="s">
        <v>49</v>
      </c>
      <c r="C10" t="s">
        <v>22</v>
      </c>
      <c r="D10" t="str">
        <f t="shared" si="0"/>
        <v>Sawnwood:Import</v>
      </c>
      <c r="E10" t="s">
        <v>21</v>
      </c>
      <c r="F10">
        <v>0</v>
      </c>
      <c r="H10" t="s">
        <v>84</v>
      </c>
      <c r="P10">
        <v>0.24299999999999999</v>
      </c>
      <c r="Q10">
        <v>0.9</v>
      </c>
      <c r="R10" t="s">
        <v>169</v>
      </c>
    </row>
    <row r="11" spans="1:18" x14ac:dyDescent="0.25">
      <c r="A11">
        <v>7</v>
      </c>
      <c r="B11" t="s">
        <v>49</v>
      </c>
      <c r="C11" t="s">
        <v>23</v>
      </c>
      <c r="D11" t="str">
        <f t="shared" si="0"/>
        <v>Sawnwood:Export</v>
      </c>
      <c r="E11" t="s">
        <v>21</v>
      </c>
      <c r="F11">
        <v>0</v>
      </c>
      <c r="H11" t="s">
        <v>84</v>
      </c>
      <c r="P11">
        <v>0.69099999999999995</v>
      </c>
      <c r="Q11">
        <v>0.16500000000000001</v>
      </c>
      <c r="R11" t="s">
        <v>170</v>
      </c>
    </row>
    <row r="12" spans="1:18" x14ac:dyDescent="0.25">
      <c r="A12">
        <v>8</v>
      </c>
      <c r="B12" t="s">
        <v>54</v>
      </c>
      <c r="C12" t="s">
        <v>47</v>
      </c>
      <c r="D12" t="str">
        <f t="shared" si="0"/>
        <v>Incineration:FI</v>
      </c>
      <c r="E12" t="s">
        <v>55</v>
      </c>
      <c r="F12">
        <v>0</v>
      </c>
      <c r="H12" t="s">
        <v>84</v>
      </c>
      <c r="P12">
        <v>0.96599999999999997</v>
      </c>
      <c r="Q12">
        <v>0.48299999999999998</v>
      </c>
      <c r="R12" t="s">
        <v>171</v>
      </c>
    </row>
    <row r="18" ht="15.6" customHeight="1" x14ac:dyDescent="0.25"/>
  </sheetData>
  <phoneticPr fontId="5" type="noConversion"/>
  <dataValidations xWindow="1088" yWindow="385" count="2">
    <dataValidation allowBlank="1" showInputMessage="1" showErrorMessage="1" promptTitle="see parameters.py for more info" prompt="tuple = number or list of parameters separated by comma. Example: stddev=1. For shape and scale list separated by comma e.g., shape=1, scale=1.5_x000a_Normal: stddev_x000a_LogNormal: stddev_x000a_FoldedNormal: stddev_x000a_Weibull: shape, scale_x000a_LandfillDecayWood /Pap: condition_x000a_"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1088" yWindow="385" count="1">
        <x14:dataValidation type="list" allowBlank="1" showInputMessage="1" showErrorMessage="1" xr:uid="{DA69398A-0340-441A-BF0A-578EFEF6082C}">
          <x14:formula1>
            <xm:f>'Data validation parameters'!$B$6:$B$14</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P91"/>
  <sheetViews>
    <sheetView topLeftCell="E1" zoomScaleNormal="100" workbookViewId="0">
      <selection activeCell="I20" sqref="I20"/>
    </sheetView>
  </sheetViews>
  <sheetFormatPr defaultRowHeight="15" x14ac:dyDescent="0.25"/>
  <cols>
    <col min="1" max="1" width="20.5703125" customWidth="1"/>
    <col min="2" max="2" width="22" customWidth="1"/>
    <col min="3" max="3" width="22.28515625" bestFit="1" customWidth="1"/>
    <col min="4" max="4" width="24.42578125" bestFit="1" customWidth="1"/>
    <col min="5" max="5" width="15.7109375" customWidth="1"/>
    <col min="6" max="6" width="22.28515625" bestFit="1" customWidth="1"/>
    <col min="7" max="7" width="24" bestFit="1" customWidth="1"/>
    <col min="8" max="8" width="24" customWidth="1"/>
    <col min="9" max="9" width="20.42578125" customWidth="1"/>
    <col min="10" max="10" width="9.42578125" customWidth="1"/>
    <col min="11" max="11" width="15.85546875" customWidth="1"/>
    <col min="12" max="12" width="12.85546875" customWidth="1"/>
    <col min="13" max="13" width="13.5703125" bestFit="1" customWidth="1"/>
    <col min="14" max="14" width="21.7109375" style="6" bestFit="1" customWidth="1"/>
    <col min="15" max="15" width="13" customWidth="1"/>
    <col min="16" max="16" width="42" customWidth="1"/>
  </cols>
  <sheetData>
    <row r="1" spans="1:16"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11</v>
      </c>
      <c r="P1" s="3" t="s">
        <v>9</v>
      </c>
    </row>
    <row r="2" spans="1:16" ht="15" customHeight="1" x14ac:dyDescent="0.25">
      <c r="A2" s="2" t="s">
        <v>12</v>
      </c>
      <c r="B2" s="3"/>
      <c r="C2" s="3"/>
      <c r="D2" s="3"/>
      <c r="E2" s="3"/>
      <c r="F2" s="3"/>
      <c r="G2" s="3"/>
      <c r="H2" s="3"/>
      <c r="I2" s="3"/>
      <c r="J2" s="3"/>
      <c r="K2" s="3" t="s">
        <v>45</v>
      </c>
      <c r="L2" s="3"/>
      <c r="M2" s="3"/>
      <c r="N2" s="3"/>
      <c r="O2" s="3" t="s">
        <v>219</v>
      </c>
      <c r="P2" s="3"/>
    </row>
    <row r="3" spans="1:16" ht="59.25" customHeight="1" x14ac:dyDescent="0.25">
      <c r="A3" s="18" t="s">
        <v>225</v>
      </c>
      <c r="B3" s="12" t="s">
        <v>204</v>
      </c>
      <c r="C3" s="12" t="s">
        <v>194</v>
      </c>
      <c r="D3" s="12" t="s">
        <v>205</v>
      </c>
      <c r="E3" s="12" t="s">
        <v>206</v>
      </c>
      <c r="F3" s="12" t="s">
        <v>194</v>
      </c>
      <c r="G3" s="12" t="s">
        <v>207</v>
      </c>
      <c r="H3" s="12" t="s">
        <v>208</v>
      </c>
      <c r="I3" s="12" t="s">
        <v>209</v>
      </c>
      <c r="J3" s="12" t="s">
        <v>88</v>
      </c>
      <c r="K3" s="12" t="s">
        <v>12</v>
      </c>
      <c r="L3" s="12" t="s">
        <v>46</v>
      </c>
      <c r="M3" s="12" t="s">
        <v>210</v>
      </c>
      <c r="N3" s="13" t="s">
        <v>211</v>
      </c>
      <c r="O3" s="14" t="s">
        <v>218</v>
      </c>
      <c r="P3" s="15" t="s">
        <v>17</v>
      </c>
    </row>
    <row r="4" spans="1:16" x14ac:dyDescent="0.25">
      <c r="A4" t="s">
        <v>74</v>
      </c>
      <c r="B4" t="s">
        <v>48</v>
      </c>
      <c r="C4" t="str">
        <f>+_xlfn.XLOOKUP(H4,Processes!$D$4:$D$47,Processes!$E$4:$E$47)</f>
        <v>Source</v>
      </c>
      <c r="D4" t="s">
        <v>47</v>
      </c>
      <c r="E4" t="s">
        <v>50</v>
      </c>
      <c r="F4" t="str">
        <f>+_xlfn.XLOOKUP(I4,Processes!$D$4:$D$47,Processes!$E$4:$E$47)</f>
        <v>First</v>
      </c>
      <c r="G4" t="s">
        <v>47</v>
      </c>
      <c r="H4" s="4" t="str">
        <f t="shared" ref="H4:H13" si="0">_xlfn.CONCAT(B4,":",D4)</f>
        <v>Industrial_roundwood:FI</v>
      </c>
      <c r="I4" s="4" t="str">
        <f t="shared" ref="I4:I13" si="1">_xlfn.CONCAT(E4,":",G4)</f>
        <v>Sawmilling:FI</v>
      </c>
      <c r="J4">
        <v>60</v>
      </c>
      <c r="K4" t="s">
        <v>73</v>
      </c>
      <c r="L4">
        <v>2021</v>
      </c>
      <c r="N4" t="s">
        <v>62</v>
      </c>
      <c r="O4">
        <f>0.4238*'Carbon fraction (will be moved)'!$C$2</f>
        <v>0.20342399999999999</v>
      </c>
      <c r="P4" s="16"/>
    </row>
    <row r="5" spans="1:16" x14ac:dyDescent="0.25">
      <c r="A5" t="s">
        <v>75</v>
      </c>
      <c r="B5" t="s">
        <v>50</v>
      </c>
      <c r="C5" t="str">
        <f>+_xlfn.XLOOKUP(H5,Processes!$D$4:$D$47,Processes!$E$4:$E$47)</f>
        <v>First</v>
      </c>
      <c r="D5" t="s">
        <v>47</v>
      </c>
      <c r="E5" t="s">
        <v>49</v>
      </c>
      <c r="F5" t="str">
        <f>+_xlfn.XLOOKUP(I5,Processes!$D$4:$D$47,Processes!$E$4:$E$47)</f>
        <v>Second</v>
      </c>
      <c r="G5" t="s">
        <v>47</v>
      </c>
      <c r="H5" s="4" t="str">
        <f t="shared" si="0"/>
        <v>Sawmilling:FI</v>
      </c>
      <c r="I5" s="4" t="str">
        <f t="shared" si="1"/>
        <v>Sawnwood:FI</v>
      </c>
      <c r="J5">
        <v>100</v>
      </c>
      <c r="K5" t="s">
        <v>13</v>
      </c>
      <c r="L5">
        <v>2021</v>
      </c>
      <c r="N5" t="s">
        <v>62</v>
      </c>
      <c r="O5">
        <f>0.4238*'Carbon fraction (will be moved)'!$C$2</f>
        <v>0.20342399999999999</v>
      </c>
      <c r="P5" s="16"/>
    </row>
    <row r="6" spans="1:16" x14ac:dyDescent="0.25">
      <c r="A6" t="s">
        <v>76</v>
      </c>
      <c r="B6" t="s">
        <v>50</v>
      </c>
      <c r="C6" t="str">
        <f>+_xlfn.XLOOKUP(H6,Processes!$D$4:$D$47,Processes!$E$4:$E$47)</f>
        <v>First</v>
      </c>
      <c r="D6" t="s">
        <v>47</v>
      </c>
      <c r="E6" t="s">
        <v>53</v>
      </c>
      <c r="F6" t="str">
        <f>+_xlfn.XLOOKUP(I6,Processes!$D$4:$D$47,Processes!$E$4:$E$47)</f>
        <v>by_prod</v>
      </c>
      <c r="G6" t="s">
        <v>47</v>
      </c>
      <c r="H6" s="4" t="str">
        <f t="shared" si="0"/>
        <v>Sawmilling:FI</v>
      </c>
      <c r="I6" s="4" t="str">
        <f t="shared" si="1"/>
        <v>Residues:FI</v>
      </c>
      <c r="J6">
        <v>10</v>
      </c>
      <c r="K6" t="s">
        <v>73</v>
      </c>
      <c r="L6">
        <v>2021</v>
      </c>
      <c r="N6" t="s">
        <v>62</v>
      </c>
      <c r="O6">
        <f>0.395*'Carbon fraction (will be moved)'!$C$2</f>
        <v>0.18959999999999999</v>
      </c>
      <c r="P6" s="16"/>
    </row>
    <row r="7" spans="1:16" x14ac:dyDescent="0.25">
      <c r="A7" t="s">
        <v>81</v>
      </c>
      <c r="B7" t="s">
        <v>49</v>
      </c>
      <c r="C7" t="str">
        <f>+_xlfn.XLOOKUP(H7,Processes!$D$4:$D$47,Processes!$E$4:$E$47)</f>
        <v>Second</v>
      </c>
      <c r="D7" t="s">
        <v>47</v>
      </c>
      <c r="E7" t="s">
        <v>51</v>
      </c>
      <c r="F7" t="str">
        <f>+_xlfn.XLOOKUP(I7,Processes!$D$4:$D$47,Processes!$E$4:$E$47)</f>
        <v>VAM</v>
      </c>
      <c r="G7" t="s">
        <v>47</v>
      </c>
      <c r="H7" s="4" t="str">
        <f t="shared" si="0"/>
        <v>Sawnwood:FI</v>
      </c>
      <c r="I7" s="4" t="str">
        <f t="shared" si="1"/>
        <v>Construction:FI</v>
      </c>
      <c r="J7">
        <v>60</v>
      </c>
      <c r="K7" t="s">
        <v>13</v>
      </c>
      <c r="L7">
        <v>2021</v>
      </c>
      <c r="N7" t="s">
        <v>62</v>
      </c>
      <c r="O7">
        <f>0.48*'Carbon fraction (will be moved)'!$C$2</f>
        <v>0.23039999999999999</v>
      </c>
      <c r="P7" t="s">
        <v>60</v>
      </c>
    </row>
    <row r="8" spans="1:16" ht="18.95" customHeight="1" x14ac:dyDescent="0.25">
      <c r="A8" t="s">
        <v>77</v>
      </c>
      <c r="B8" t="s">
        <v>49</v>
      </c>
      <c r="C8" t="str">
        <f>+_xlfn.XLOOKUP(H8,Processes!$D$4:$D$47,Processes!$E$4:$E$47)</f>
        <v>Second</v>
      </c>
      <c r="D8" t="s">
        <v>47</v>
      </c>
      <c r="E8" t="s">
        <v>52</v>
      </c>
      <c r="F8" t="str">
        <f>+_xlfn.XLOOKUP(I8,Processes!$D$4:$D$47,Processes!$E$4:$E$47)</f>
        <v>VAM</v>
      </c>
      <c r="G8" t="s">
        <v>47</v>
      </c>
      <c r="H8" s="4" t="str">
        <f>_xlfn.CONCAT(B8,":",D8)</f>
        <v>Sawnwood:FI</v>
      </c>
      <c r="I8" s="4" t="str">
        <f>_xlfn.CONCAT(E8,":",G8)</f>
        <v>Furniture:FI</v>
      </c>
      <c r="J8">
        <v>40</v>
      </c>
      <c r="K8" t="s">
        <v>13</v>
      </c>
      <c r="L8">
        <v>2021</v>
      </c>
      <c r="N8" t="s">
        <v>62</v>
      </c>
      <c r="O8">
        <f>0.45*'Carbon fraction (will be moved)'!$C$2</f>
        <v>0.216</v>
      </c>
      <c r="P8" t="s">
        <v>61</v>
      </c>
    </row>
    <row r="9" spans="1:16" x14ac:dyDescent="0.25">
      <c r="A9" t="s">
        <v>78</v>
      </c>
      <c r="B9" t="s">
        <v>51</v>
      </c>
      <c r="C9" t="str">
        <f>+_xlfn.XLOOKUP(H9,Processes!$D$4:$D$47,Processes!$E$4:$E$47)</f>
        <v>VAM</v>
      </c>
      <c r="D9" t="s">
        <v>47</v>
      </c>
      <c r="E9" t="s">
        <v>50</v>
      </c>
      <c r="F9" t="str">
        <f>+_xlfn.XLOOKUP(I9,Processes!$D$4:$D$47,Processes!$E$4:$E$47)</f>
        <v>First</v>
      </c>
      <c r="G9" t="s">
        <v>47</v>
      </c>
      <c r="H9" s="4" t="str">
        <f t="shared" si="0"/>
        <v>Construction:FI</v>
      </c>
      <c r="I9" s="4" t="str">
        <f t="shared" si="1"/>
        <v>Sawmilling:FI</v>
      </c>
      <c r="J9">
        <v>40</v>
      </c>
      <c r="K9" t="s">
        <v>13</v>
      </c>
      <c r="L9">
        <v>2021</v>
      </c>
      <c r="N9" t="s">
        <v>62</v>
      </c>
      <c r="O9">
        <f>0.48*'Carbon fraction (will be moved)'!$C$2</f>
        <v>0.23039999999999999</v>
      </c>
      <c r="P9" t="s">
        <v>60</v>
      </c>
    </row>
    <row r="10" spans="1:16" ht="15.6" customHeight="1" x14ac:dyDescent="0.25">
      <c r="A10" t="s">
        <v>79</v>
      </c>
      <c r="B10" t="s">
        <v>51</v>
      </c>
      <c r="C10" t="str">
        <f>+_xlfn.XLOOKUP(H10,Processes!$D$4:$D$47,Processes!$E$4:$E$47)</f>
        <v>VAM</v>
      </c>
      <c r="D10" t="s">
        <v>47</v>
      </c>
      <c r="E10" t="s">
        <v>54</v>
      </c>
      <c r="F10" t="str">
        <f>+_xlfn.XLOOKUP(I10,Processes!$D$4:$D$47,Processes!$E$4:$E$47)</f>
        <v>EoL</v>
      </c>
      <c r="G10" t="s">
        <v>47</v>
      </c>
      <c r="H10" s="4" t="str">
        <f t="shared" si="0"/>
        <v>Construction:FI</v>
      </c>
      <c r="I10" s="4" t="str">
        <f t="shared" si="1"/>
        <v>Incineration:FI</v>
      </c>
      <c r="J10">
        <v>60</v>
      </c>
      <c r="K10" t="s">
        <v>13</v>
      </c>
      <c r="L10">
        <v>2021</v>
      </c>
      <c r="N10" t="s">
        <v>62</v>
      </c>
      <c r="O10">
        <f>0.45*'Carbon fraction (will be moved)'!$C$2</f>
        <v>0.216</v>
      </c>
      <c r="P10" t="s">
        <v>212</v>
      </c>
    </row>
    <row r="11" spans="1:16" x14ac:dyDescent="0.25">
      <c r="A11" t="s">
        <v>80</v>
      </c>
      <c r="B11" t="s">
        <v>52</v>
      </c>
      <c r="C11" t="s">
        <v>57</v>
      </c>
      <c r="D11" t="s">
        <v>47</v>
      </c>
      <c r="E11" t="s">
        <v>54</v>
      </c>
      <c r="F11" t="str">
        <f>+_xlfn.XLOOKUP(I11,Processes!$D$4:$D$47,Processes!$E$4:$E$47)</f>
        <v>EoL</v>
      </c>
      <c r="G11" t="s">
        <v>47</v>
      </c>
      <c r="H11" s="4" t="str">
        <f t="shared" si="0"/>
        <v>Furniture:FI</v>
      </c>
      <c r="I11" s="4" t="str">
        <f t="shared" si="1"/>
        <v>Incineration:FI</v>
      </c>
      <c r="J11">
        <v>100</v>
      </c>
      <c r="K11" t="s">
        <v>13</v>
      </c>
      <c r="L11">
        <v>2021</v>
      </c>
      <c r="N11" t="s">
        <v>62</v>
      </c>
      <c r="P11" s="16"/>
    </row>
    <row r="12" spans="1:16" x14ac:dyDescent="0.25">
      <c r="A12" t="s">
        <v>82</v>
      </c>
      <c r="B12" t="s">
        <v>49</v>
      </c>
      <c r="C12" t="str">
        <f>+_xlfn.XLOOKUP(H12,Processes!$D$4:$D$47,Processes!$E$4:$E$47)</f>
        <v>Second</v>
      </c>
      <c r="D12" t="s">
        <v>47</v>
      </c>
      <c r="E12" t="s">
        <v>49</v>
      </c>
      <c r="F12" t="str">
        <f>+_xlfn.XLOOKUP(I12,Processes!$D$4:$D$47,Processes!$E$4:$E$47)</f>
        <v>RoW</v>
      </c>
      <c r="G12" t="s">
        <v>23</v>
      </c>
      <c r="H12" s="4" t="str">
        <f t="shared" si="0"/>
        <v>Sawnwood:FI</v>
      </c>
      <c r="I12" s="4" t="str">
        <f t="shared" si="1"/>
        <v>Sawnwood:Export</v>
      </c>
      <c r="J12">
        <v>20</v>
      </c>
      <c r="K12" t="s">
        <v>73</v>
      </c>
      <c r="L12">
        <v>2021</v>
      </c>
      <c r="N12" t="s">
        <v>62</v>
      </c>
      <c r="P12" s="16"/>
    </row>
    <row r="13" spans="1:16" x14ac:dyDescent="0.25">
      <c r="A13" t="s">
        <v>83</v>
      </c>
      <c r="B13" t="s">
        <v>49</v>
      </c>
      <c r="C13" t="str">
        <f>+_xlfn.XLOOKUP(H13,Processes!$D$4:$D$47,Processes!$E$4:$E$47)</f>
        <v>RoW</v>
      </c>
      <c r="D13" t="s">
        <v>22</v>
      </c>
      <c r="E13" t="s">
        <v>49</v>
      </c>
      <c r="F13" t="str">
        <f>+_xlfn.XLOOKUP(I13,Processes!$D$4:$D$47,Processes!$E$4:$E$47)</f>
        <v>Second</v>
      </c>
      <c r="G13" t="s">
        <v>47</v>
      </c>
      <c r="H13" s="4" t="str">
        <f t="shared" si="0"/>
        <v>Sawnwood:Import</v>
      </c>
      <c r="I13" s="4" t="str">
        <f t="shared" si="1"/>
        <v>Sawnwood:FI</v>
      </c>
      <c r="J13">
        <v>10</v>
      </c>
      <c r="K13" t="s">
        <v>73</v>
      </c>
      <c r="L13">
        <v>2021</v>
      </c>
      <c r="N13" t="s">
        <v>62</v>
      </c>
      <c r="P13" s="16"/>
    </row>
    <row r="14" spans="1:16" x14ac:dyDescent="0.25">
      <c r="H14" s="4"/>
      <c r="I14" s="4"/>
      <c r="N14"/>
    </row>
    <row r="15" spans="1:16" x14ac:dyDescent="0.25">
      <c r="H15" s="4"/>
      <c r="I15" s="4"/>
      <c r="N15"/>
    </row>
    <row r="16" spans="1:16" x14ac:dyDescent="0.25">
      <c r="H16" s="4"/>
      <c r="I16" s="4"/>
      <c r="N16"/>
    </row>
    <row r="17" spans="8:14" x14ac:dyDescent="0.25">
      <c r="H17" s="4"/>
      <c r="I17" s="4"/>
      <c r="N17"/>
    </row>
    <row r="18" spans="8:14" x14ac:dyDescent="0.25">
      <c r="H18" s="4"/>
      <c r="I18" s="4"/>
      <c r="N18"/>
    </row>
    <row r="19" spans="8:14" x14ac:dyDescent="0.25">
      <c r="H19" s="4"/>
      <c r="I19" s="4"/>
      <c r="N19"/>
    </row>
    <row r="20" spans="8:14" x14ac:dyDescent="0.25">
      <c r="H20" s="4"/>
      <c r="I20" s="4"/>
      <c r="N20"/>
    </row>
    <row r="21" spans="8:14" x14ac:dyDescent="0.25">
      <c r="H21" s="4"/>
      <c r="I21" s="4"/>
      <c r="N21"/>
    </row>
    <row r="22" spans="8:14" x14ac:dyDescent="0.25">
      <c r="H22" s="4"/>
      <c r="I22" s="4"/>
      <c r="N22"/>
    </row>
    <row r="23" spans="8:14" x14ac:dyDescent="0.25">
      <c r="H23" s="4"/>
      <c r="I23" s="4"/>
      <c r="N23"/>
    </row>
    <row r="24" spans="8:14" x14ac:dyDescent="0.25">
      <c r="H24" s="4"/>
      <c r="I24" s="4"/>
    </row>
    <row r="25" spans="8:14" x14ac:dyDescent="0.25">
      <c r="H25" s="4"/>
      <c r="I25" s="4"/>
    </row>
    <row r="26" spans="8:14" x14ac:dyDescent="0.25">
      <c r="H26" s="4"/>
      <c r="I26" s="4"/>
    </row>
    <row r="27" spans="8:14" x14ac:dyDescent="0.25">
      <c r="H27" s="4"/>
      <c r="I27" s="4"/>
    </row>
    <row r="28" spans="8:14" x14ac:dyDescent="0.25">
      <c r="H28" s="4"/>
      <c r="I28" s="4"/>
      <c r="N28" s="7"/>
    </row>
    <row r="29" spans="8:14" x14ac:dyDescent="0.25">
      <c r="H29" s="4"/>
      <c r="I29" s="4"/>
      <c r="N29" s="7"/>
    </row>
    <row r="30" spans="8:14" x14ac:dyDescent="0.25">
      <c r="H30" s="4"/>
      <c r="I30" s="4"/>
    </row>
    <row r="31" spans="8:14" x14ac:dyDescent="0.25">
      <c r="H31" s="4"/>
      <c r="I31" s="4"/>
    </row>
    <row r="32" spans="8:14" x14ac:dyDescent="0.25">
      <c r="H32" s="4"/>
      <c r="I32" s="4"/>
    </row>
    <row r="33" spans="3:14" x14ac:dyDescent="0.25">
      <c r="H33" s="4"/>
      <c r="I33" s="4"/>
    </row>
    <row r="34" spans="3:14" x14ac:dyDescent="0.25">
      <c r="H34" s="4"/>
      <c r="I34" s="4"/>
    </row>
    <row r="35" spans="3:14" x14ac:dyDescent="0.25">
      <c r="E35" s="16" t="s">
        <v>120</v>
      </c>
      <c r="H35" s="4"/>
      <c r="I35" s="4"/>
    </row>
    <row r="36" spans="3:14" x14ac:dyDescent="0.25">
      <c r="H36" s="4"/>
      <c r="I36" s="4"/>
    </row>
    <row r="37" spans="3:14" x14ac:dyDescent="0.25">
      <c r="H37" s="4"/>
      <c r="I37" s="4"/>
    </row>
    <row r="38" spans="3:14" x14ac:dyDescent="0.25">
      <c r="H38" s="4"/>
      <c r="I38" s="4"/>
    </row>
    <row r="39" spans="3:14" x14ac:dyDescent="0.25">
      <c r="H39" s="4"/>
      <c r="I39" s="4"/>
      <c r="N39"/>
    </row>
    <row r="40" spans="3:14" x14ac:dyDescent="0.25">
      <c r="H40" s="4"/>
      <c r="I40" s="4"/>
      <c r="N40"/>
    </row>
    <row r="41" spans="3:14" x14ac:dyDescent="0.25">
      <c r="H41" s="4"/>
      <c r="I41" s="4"/>
      <c r="N41"/>
    </row>
    <row r="42" spans="3:14" x14ac:dyDescent="0.25">
      <c r="H42" s="4"/>
      <c r="I42" s="4"/>
      <c r="N42"/>
    </row>
    <row r="43" spans="3:14" x14ac:dyDescent="0.25">
      <c r="H43" s="4"/>
      <c r="I43" s="4"/>
      <c r="N43"/>
    </row>
    <row r="44" spans="3:14" x14ac:dyDescent="0.25">
      <c r="H44" s="4"/>
      <c r="I44" s="4"/>
      <c r="N44"/>
    </row>
    <row r="45" spans="3:14" x14ac:dyDescent="0.25">
      <c r="C45" s="9"/>
      <c r="H45" s="4"/>
      <c r="I45" s="4"/>
      <c r="N45"/>
    </row>
    <row r="46" spans="3:14" x14ac:dyDescent="0.25">
      <c r="H46" s="4"/>
      <c r="I46" s="4"/>
      <c r="N46"/>
    </row>
    <row r="47" spans="3:14" x14ac:dyDescent="0.25">
      <c r="H47" s="4"/>
      <c r="I47" s="4"/>
      <c r="N47"/>
    </row>
    <row r="48" spans="3:14" x14ac:dyDescent="0.25">
      <c r="H48" s="4"/>
      <c r="I48" s="4"/>
      <c r="N48"/>
    </row>
    <row r="49" spans="8:14" x14ac:dyDescent="0.25">
      <c r="H49" s="4"/>
      <c r="I49" s="4"/>
      <c r="N49"/>
    </row>
    <row r="50" spans="8:14" x14ac:dyDescent="0.25">
      <c r="H50" s="4"/>
      <c r="I50" s="4"/>
      <c r="N50"/>
    </row>
    <row r="51" spans="8:14" x14ac:dyDescent="0.25">
      <c r="H51" s="4"/>
      <c r="I51" s="4"/>
      <c r="N51"/>
    </row>
    <row r="52" spans="8:14" x14ac:dyDescent="0.25">
      <c r="H52" s="4"/>
      <c r="I52" s="4"/>
      <c r="N52"/>
    </row>
    <row r="53" spans="8:14" x14ac:dyDescent="0.25">
      <c r="H53" s="4"/>
      <c r="I53" s="4"/>
      <c r="N53"/>
    </row>
    <row r="54" spans="8:14" x14ac:dyDescent="0.25">
      <c r="H54" s="4"/>
      <c r="I54" s="4"/>
      <c r="N54"/>
    </row>
    <row r="55" spans="8:14" x14ac:dyDescent="0.25">
      <c r="H55" s="4"/>
      <c r="I55" s="4"/>
      <c r="N55"/>
    </row>
    <row r="56" spans="8:14" x14ac:dyDescent="0.25">
      <c r="H56" s="4"/>
      <c r="I56" s="4"/>
      <c r="N56"/>
    </row>
    <row r="57" spans="8:14" x14ac:dyDescent="0.25">
      <c r="H57" s="4"/>
      <c r="I57" s="4"/>
      <c r="N57"/>
    </row>
    <row r="58" spans="8:14" x14ac:dyDescent="0.25">
      <c r="H58" s="4"/>
      <c r="I58" s="4"/>
      <c r="N58"/>
    </row>
    <row r="59" spans="8:14" x14ac:dyDescent="0.25">
      <c r="H59" s="4"/>
      <c r="I59" s="4"/>
      <c r="N59"/>
    </row>
    <row r="60" spans="8:14" x14ac:dyDescent="0.25">
      <c r="H60" s="4"/>
      <c r="I60" s="4"/>
      <c r="N60"/>
    </row>
    <row r="61" spans="8:14" x14ac:dyDescent="0.25">
      <c r="H61" s="4"/>
      <c r="I61" s="4"/>
      <c r="N61"/>
    </row>
    <row r="62" spans="8:14" x14ac:dyDescent="0.25">
      <c r="H62" s="4"/>
      <c r="I62" s="4"/>
      <c r="N62"/>
    </row>
    <row r="63" spans="8:14" x14ac:dyDescent="0.25">
      <c r="H63" s="4"/>
      <c r="I63" s="4"/>
      <c r="N63"/>
    </row>
    <row r="64" spans="8:14" x14ac:dyDescent="0.25">
      <c r="H64" s="4"/>
      <c r="I64" s="4"/>
      <c r="N64"/>
    </row>
    <row r="65" spans="8:14" x14ac:dyDescent="0.25">
      <c r="H65" s="4"/>
      <c r="I65" s="4"/>
      <c r="N65"/>
    </row>
    <row r="66" spans="8:14" x14ac:dyDescent="0.25">
      <c r="H66" s="4"/>
      <c r="I66" s="4"/>
      <c r="N66"/>
    </row>
    <row r="67" spans="8:14" x14ac:dyDescent="0.25">
      <c r="H67" s="4"/>
      <c r="I67" s="4"/>
      <c r="N67"/>
    </row>
    <row r="68" spans="8:14" x14ac:dyDescent="0.25">
      <c r="H68" s="4"/>
      <c r="I68" s="4"/>
      <c r="N68"/>
    </row>
    <row r="69" spans="8:14" x14ac:dyDescent="0.25">
      <c r="H69" s="4"/>
      <c r="I69" s="4"/>
      <c r="N69"/>
    </row>
    <row r="70" spans="8:14" x14ac:dyDescent="0.25">
      <c r="H70" s="4"/>
      <c r="I70" s="4"/>
      <c r="N70"/>
    </row>
    <row r="71" spans="8:14" x14ac:dyDescent="0.25">
      <c r="H71" s="4"/>
      <c r="I71" s="4"/>
      <c r="N71"/>
    </row>
    <row r="72" spans="8:14" x14ac:dyDescent="0.25">
      <c r="H72" s="4"/>
      <c r="I72" s="4"/>
      <c r="N72"/>
    </row>
    <row r="73" spans="8:14" x14ac:dyDescent="0.25">
      <c r="H73" s="4"/>
      <c r="I73" s="4"/>
      <c r="N73"/>
    </row>
    <row r="74" spans="8:14" x14ac:dyDescent="0.25">
      <c r="H74" s="4"/>
      <c r="I74" s="4"/>
      <c r="N74"/>
    </row>
    <row r="75" spans="8:14" x14ac:dyDescent="0.25">
      <c r="H75" s="4"/>
      <c r="I75" s="4"/>
      <c r="N75"/>
    </row>
    <row r="76" spans="8:14" x14ac:dyDescent="0.25">
      <c r="H76" s="4"/>
      <c r="I76" s="4"/>
      <c r="N76"/>
    </row>
    <row r="77" spans="8:14" x14ac:dyDescent="0.25">
      <c r="H77" s="4"/>
      <c r="I77" s="4"/>
      <c r="N77"/>
    </row>
    <row r="78" spans="8:14" x14ac:dyDescent="0.25">
      <c r="H78" s="4"/>
      <c r="I78" s="4"/>
      <c r="N78"/>
    </row>
    <row r="79" spans="8:14" x14ac:dyDescent="0.25">
      <c r="H79" s="4"/>
      <c r="I79" s="4"/>
      <c r="N79"/>
    </row>
    <row r="80" spans="8:14" x14ac:dyDescent="0.25">
      <c r="H80" s="4"/>
      <c r="I80" s="4"/>
      <c r="N80"/>
    </row>
    <row r="81" spans="2:14" x14ac:dyDescent="0.25">
      <c r="H81" s="4"/>
      <c r="I81" s="4"/>
      <c r="N81"/>
    </row>
    <row r="82" spans="2:14" x14ac:dyDescent="0.25">
      <c r="H82" s="4"/>
      <c r="I82" s="4"/>
      <c r="N82"/>
    </row>
    <row r="83" spans="2:14" x14ac:dyDescent="0.25">
      <c r="H83" s="4"/>
      <c r="I83" s="4"/>
      <c r="N83"/>
    </row>
    <row r="84" spans="2:14" x14ac:dyDescent="0.25">
      <c r="H84" s="4"/>
      <c r="I84" s="4"/>
      <c r="N84"/>
    </row>
    <row r="85" spans="2:14" x14ac:dyDescent="0.25">
      <c r="H85" s="4"/>
      <c r="I85" s="4"/>
      <c r="N85"/>
    </row>
    <row r="86" spans="2:14" x14ac:dyDescent="0.25">
      <c r="N86"/>
    </row>
    <row r="87" spans="2:14" x14ac:dyDescent="0.25">
      <c r="B87" s="4"/>
      <c r="D87" s="4"/>
      <c r="E87" s="4"/>
      <c r="G87" s="4"/>
      <c r="H87" s="4"/>
      <c r="I87" s="4"/>
      <c r="M87" s="4"/>
      <c r="N87"/>
    </row>
    <row r="88" spans="2:14" x14ac:dyDescent="0.25">
      <c r="H88" s="4"/>
      <c r="I88" s="4"/>
      <c r="N88"/>
    </row>
    <row r="89" spans="2:14" x14ac:dyDescent="0.25">
      <c r="H89" s="4"/>
      <c r="I89" s="4"/>
      <c r="N89"/>
    </row>
    <row r="90" spans="2:14" x14ac:dyDescent="0.25">
      <c r="H90" s="4"/>
      <c r="I90" s="4"/>
      <c r="N90"/>
    </row>
    <row r="91" spans="2:14" x14ac:dyDescent="0.25">
      <c r="H91" s="4"/>
      <c r="I91" s="4"/>
      <c r="N91"/>
    </row>
  </sheetData>
  <autoFilter ref="A3:P3"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D7" sqref="D7"/>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28" t="s">
        <v>143</v>
      </c>
      <c r="B1" s="28" t="s">
        <v>144</v>
      </c>
      <c r="C1" s="28" t="s">
        <v>145</v>
      </c>
      <c r="D1" s="28" t="s">
        <v>146</v>
      </c>
      <c r="E1" s="28" t="s">
        <v>228</v>
      </c>
      <c r="F1" s="28" t="s">
        <v>147</v>
      </c>
      <c r="G1" s="28" t="s">
        <v>148</v>
      </c>
      <c r="H1" s="28" t="s">
        <v>149</v>
      </c>
      <c r="I1" s="28" t="s">
        <v>150</v>
      </c>
      <c r="J1" s="28" t="s">
        <v>151</v>
      </c>
      <c r="K1" s="28" t="s">
        <v>151</v>
      </c>
    </row>
    <row r="2" spans="1:11" x14ac:dyDescent="0.25">
      <c r="A2" t="s">
        <v>220</v>
      </c>
      <c r="B2" s="4" t="s">
        <v>63</v>
      </c>
      <c r="C2" s="4" t="s">
        <v>64</v>
      </c>
      <c r="D2">
        <v>-50</v>
      </c>
      <c r="F2" t="s">
        <v>13</v>
      </c>
      <c r="G2">
        <v>2025</v>
      </c>
      <c r="H2">
        <v>2030</v>
      </c>
      <c r="I2" t="s">
        <v>157</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9"/>
  <sheetViews>
    <sheetView workbookViewId="0">
      <selection activeCell="B13" sqref="B13"/>
    </sheetView>
  </sheetViews>
  <sheetFormatPr defaultRowHeight="15" x14ac:dyDescent="0.25"/>
  <cols>
    <col min="1" max="1" width="25.7109375" bestFit="1" customWidth="1"/>
    <col min="2" max="2" width="15.7109375" bestFit="1" customWidth="1"/>
  </cols>
  <sheetData>
    <row r="1" spans="1:3" x14ac:dyDescent="0.25">
      <c r="A1" s="2" t="s">
        <v>173</v>
      </c>
      <c r="B1" s="2" t="s">
        <v>174</v>
      </c>
    </row>
    <row r="2" spans="1:3" x14ac:dyDescent="0.25">
      <c r="A2" t="s">
        <v>18</v>
      </c>
      <c r="B2" t="s">
        <v>185</v>
      </c>
    </row>
    <row r="3" spans="1:3" x14ac:dyDescent="0.25">
      <c r="A3" t="s">
        <v>19</v>
      </c>
      <c r="B3" t="s">
        <v>176</v>
      </c>
    </row>
    <row r="4" spans="1:3" x14ac:dyDescent="0.25">
      <c r="A4" t="s">
        <v>20</v>
      </c>
      <c r="B4" t="s">
        <v>177</v>
      </c>
    </row>
    <row r="5" spans="1:3" x14ac:dyDescent="0.25">
      <c r="A5" t="s">
        <v>57</v>
      </c>
      <c r="B5" t="s">
        <v>178</v>
      </c>
    </row>
    <row r="6" spans="1:3" x14ac:dyDescent="0.25">
      <c r="A6" t="s">
        <v>21</v>
      </c>
      <c r="B6" t="s">
        <v>179</v>
      </c>
    </row>
    <row r="7" spans="1:3" x14ac:dyDescent="0.25">
      <c r="A7" t="s">
        <v>55</v>
      </c>
      <c r="B7" t="s">
        <v>186</v>
      </c>
    </row>
    <row r="8" spans="1:3" x14ac:dyDescent="0.25">
      <c r="A8" t="s">
        <v>56</v>
      </c>
      <c r="B8" t="s">
        <v>187</v>
      </c>
    </row>
    <row r="9" spans="1:3" x14ac:dyDescent="0.25">
      <c r="A9" t="s">
        <v>175</v>
      </c>
      <c r="B9" t="s">
        <v>183</v>
      </c>
      <c r="C9" t="s">
        <v>188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3"/>
  <sheetViews>
    <sheetView workbookViewId="0">
      <selection activeCell="B12" sqref="B12"/>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153</v>
      </c>
    </row>
    <row r="3" spans="2:6" x14ac:dyDescent="0.25">
      <c r="B3" t="s">
        <v>154</v>
      </c>
    </row>
    <row r="5" spans="2:6" x14ac:dyDescent="0.25">
      <c r="B5" s="21" t="s">
        <v>119</v>
      </c>
      <c r="C5" s="21" t="s">
        <v>105</v>
      </c>
      <c r="D5" s="21" t="s">
        <v>130</v>
      </c>
      <c r="E5" s="21" t="s">
        <v>155</v>
      </c>
      <c r="F5" s="21" t="s">
        <v>150</v>
      </c>
    </row>
    <row r="6" spans="2:6" x14ac:dyDescent="0.25">
      <c r="B6" t="s">
        <v>84</v>
      </c>
      <c r="C6" t="b">
        <v>1</v>
      </c>
      <c r="D6" t="s">
        <v>131</v>
      </c>
      <c r="E6" t="s">
        <v>88</v>
      </c>
      <c r="F6" t="s">
        <v>156</v>
      </c>
    </row>
    <row r="7" spans="2:6" x14ac:dyDescent="0.25">
      <c r="B7" t="s">
        <v>58</v>
      </c>
      <c r="C7" t="b">
        <v>0</v>
      </c>
      <c r="D7" t="s">
        <v>132</v>
      </c>
      <c r="E7" t="s">
        <v>13</v>
      </c>
      <c r="F7" t="s">
        <v>157</v>
      </c>
    </row>
    <row r="8" spans="2:6" x14ac:dyDescent="0.25">
      <c r="B8" t="s">
        <v>85</v>
      </c>
      <c r="D8" t="s">
        <v>133</v>
      </c>
      <c r="F8" t="s">
        <v>158</v>
      </c>
    </row>
    <row r="9" spans="2:6" x14ac:dyDescent="0.25">
      <c r="B9" t="s">
        <v>87</v>
      </c>
      <c r="D9" t="s">
        <v>134</v>
      </c>
      <c r="F9" t="s">
        <v>159</v>
      </c>
    </row>
    <row r="10" spans="2:6" x14ac:dyDescent="0.25">
      <c r="B10" t="s">
        <v>86</v>
      </c>
    </row>
    <row r="11" spans="2:6" x14ac:dyDescent="0.25">
      <c r="B11" t="s">
        <v>135</v>
      </c>
    </row>
    <row r="12" spans="2:6" x14ac:dyDescent="0.25">
      <c r="B12" t="s">
        <v>233</v>
      </c>
    </row>
    <row r="13" spans="2:6" x14ac:dyDescent="0.25">
      <c r="B13" t="s">
        <v>234</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2" sqref="C2"/>
    </sheetView>
  </sheetViews>
  <sheetFormatPr defaultRowHeight="15" x14ac:dyDescent="0.25"/>
  <cols>
    <col min="2" max="2" width="15.85546875" customWidth="1"/>
    <col min="3" max="3" width="25.5703125" customWidth="1"/>
    <col min="4" max="4" width="17.28515625" customWidth="1"/>
  </cols>
  <sheetData>
    <row r="1" spans="2:4" x14ac:dyDescent="0.25">
      <c r="D1" t="s">
        <v>18</v>
      </c>
    </row>
    <row r="2" spans="2:4" x14ac:dyDescent="0.25">
      <c r="B2" t="s">
        <v>71</v>
      </c>
      <c r="C2">
        <v>0.48</v>
      </c>
      <c r="D2"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Props1.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Settings</vt:lpstr>
      <vt:lpstr>Processes</vt:lpstr>
      <vt:lpstr>Flows</vt:lpstr>
      <vt:lpstr>Scenarios</vt:lpstr>
      <vt:lpstr>Colors</vt:lpstr>
      <vt:lpstr>Data validation parameters</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cp:lastPrinted>2024-08-08T09:53:01Z</cp:lastPrinted>
  <dcterms:created xsi:type="dcterms:W3CDTF">2023-11-13T06:23:18Z</dcterms:created>
  <dcterms:modified xsi:type="dcterms:W3CDTF">2025-02-26T07:36:44Z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