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C:\Users\ClOrfani\PycharmProjects\aiphoria\data\"/>
    </mc:Choice>
  </mc:AlternateContent>
  <xr:revisionPtr revIDLastSave="0" documentId="13_ncr:1_{6666BAD6-E259-4FEE-A971-DD6056DBEE86}" xr6:coauthVersionLast="47" xr6:coauthVersionMax="47" xr10:uidLastSave="{00000000-0000-0000-0000-000000000000}"/>
  <bookViews>
    <workbookView xWindow="-28920" yWindow="15" windowWidth="29040" windowHeight="15720" xr2:uid="{1000A452-A98F-45C1-B843-91F7F67E097C}"/>
  </bookViews>
  <sheets>
    <sheet name="Readme" sheetId="4" r:id="rId1"/>
    <sheet name="Settings" sheetId="11" r:id="rId2"/>
    <sheet name="Processes" sheetId="6" r:id="rId3"/>
    <sheet name="Flows" sheetId="1" r:id="rId4"/>
    <sheet name="DMFA results (example)" sheetId="8" r:id="rId5"/>
    <sheet name="Carbon fraction (will be moved)" sheetId="7" r:id="rId6"/>
    <sheet name="Sheet1" sheetId="9" r:id="rId7"/>
  </sheets>
  <definedNames>
    <definedName name="_xlnm._FilterDatabase" localSheetId="3" hidden="1">Flows!$B$3:$M$89</definedName>
    <definedName name="Boolean">Sheet1!$D$2:$D$3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3" i="8" l="1"/>
  <c r="P4" i="1" l="1"/>
  <c r="D4" i="6"/>
  <c r="Q3" i="8" l="1"/>
  <c r="N4" i="8"/>
  <c r="Q4" i="8" s="1"/>
  <c r="N5" i="8"/>
  <c r="Q5" i="8" s="1"/>
  <c r="N6" i="8"/>
  <c r="Q6" i="8" s="1"/>
  <c r="N7" i="8"/>
  <c r="Q7" i="8" s="1"/>
  <c r="N8" i="8"/>
  <c r="Q8" i="8" s="1"/>
  <c r="N9" i="8"/>
  <c r="Q9" i="8" s="1"/>
  <c r="N10" i="8"/>
  <c r="Q10" i="8" s="1"/>
  <c r="N11" i="8"/>
  <c r="Q11" i="8" s="1"/>
  <c r="N12" i="8"/>
  <c r="Q12" i="8" s="1"/>
  <c r="P13" i="1"/>
  <c r="P12" i="1"/>
  <c r="P11" i="1"/>
  <c r="P10" i="1"/>
  <c r="P9" i="1"/>
  <c r="P8" i="1"/>
  <c r="P7" i="1"/>
  <c r="P6" i="1"/>
  <c r="P5" i="1"/>
  <c r="S5" i="8" l="1"/>
  <c r="S9" i="8"/>
  <c r="S4" i="8"/>
  <c r="S10" i="8"/>
  <c r="S3" i="8"/>
  <c r="S11" i="8"/>
  <c r="S12" i="8"/>
  <c r="S7" i="8"/>
  <c r="S8" i="8"/>
  <c r="S6" i="8"/>
  <c r="I11" i="1"/>
  <c r="F11" i="1" s="1"/>
  <c r="H11" i="1"/>
  <c r="I10" i="1"/>
  <c r="F10" i="1" s="1"/>
  <c r="H10" i="1"/>
  <c r="D12" i="6"/>
  <c r="D9" i="6"/>
  <c r="C10" i="1" l="1"/>
  <c r="I8" i="1"/>
  <c r="H8" i="1"/>
  <c r="I9" i="1"/>
  <c r="H9" i="1"/>
  <c r="I7" i="1"/>
  <c r="H7" i="1"/>
  <c r="I13" i="1"/>
  <c r="H13" i="1"/>
  <c r="H4" i="1" l="1"/>
  <c r="I4" i="1"/>
  <c r="H5" i="1"/>
  <c r="I5" i="1"/>
  <c r="H6" i="1"/>
  <c r="I6" i="1"/>
  <c r="H12" i="1"/>
  <c r="I12" i="1"/>
  <c r="D7" i="6" l="1"/>
  <c r="D11" i="6" l="1"/>
  <c r="D10" i="6"/>
  <c r="D8" i="6"/>
  <c r="D6" i="6"/>
  <c r="D5" i="6"/>
  <c r="C8" i="1" l="1"/>
  <c r="F8" i="1"/>
  <c r="C7" i="1"/>
  <c r="F7" i="1"/>
  <c r="C9" i="1"/>
  <c r="F9" i="1"/>
  <c r="C13" i="1"/>
  <c r="C5" i="1"/>
  <c r="C6" i="1"/>
  <c r="F5" i="1"/>
  <c r="C12" i="1"/>
  <c r="F4" i="1"/>
  <c r="F12" i="1"/>
  <c r="C4" i="1"/>
  <c r="F6"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tc={A1233539-2DE7-4EBD-8A76-0466F733D277}</author>
  </authors>
  <commentList>
    <comment ref="P3" authorId="0" shapeId="0" xr:uid="{A1233539-2DE7-4EBD-8A76-0466F733D277}">
      <text>
        <t>[Threaded comment]
Your version of Excel allows you to read this threaded comment; however, any edits to it will get removed if the file is opened in a newer version of Excel. Learn more: https://go.microsoft.com/fwlink/?linkid=870924
Comment:
    Conversion to ODMT not carbon!</t>
      </text>
    </comment>
  </commentList>
</comments>
</file>

<file path=xl/sharedStrings.xml><?xml version="1.0" encoding="utf-8"?>
<sst xmlns="http://schemas.openxmlformats.org/spreadsheetml/2006/main" count="715" uniqueCount="208">
  <si>
    <t>Years</t>
  </si>
  <si>
    <t>Processes</t>
  </si>
  <si>
    <t>Flows</t>
  </si>
  <si>
    <t>Tab name</t>
  </si>
  <si>
    <t>Description</t>
  </si>
  <si>
    <t>Notes</t>
  </si>
  <si>
    <t>Source data processes normalized</t>
  </si>
  <si>
    <t>Source data flows normalized</t>
  </si>
  <si>
    <t>Data type</t>
  </si>
  <si>
    <t>string</t>
  </si>
  <si>
    <t>integer</t>
  </si>
  <si>
    <t>float</t>
  </si>
  <si>
    <t>Unit</t>
  </si>
  <si>
    <t>%</t>
  </si>
  <si>
    <t xml:space="preserve"> kg/m3</t>
  </si>
  <si>
    <t>Lifetime_source</t>
  </si>
  <si>
    <t>Wood_content</t>
  </si>
  <si>
    <t>Wood_content_source</t>
  </si>
  <si>
    <t>Density</t>
  </si>
  <si>
    <t>Density_source</t>
  </si>
  <si>
    <t>Modelling status</t>
  </si>
  <si>
    <t>Comment</t>
  </si>
  <si>
    <t>Source</t>
  </si>
  <si>
    <t>First</t>
  </si>
  <si>
    <t>Second</t>
  </si>
  <si>
    <t>RoW</t>
  </si>
  <si>
    <t>Data_source</t>
  </si>
  <si>
    <t>Import</t>
  </si>
  <si>
    <t>Export</t>
  </si>
  <si>
    <t>Normalized X</t>
  </si>
  <si>
    <t>Normalized Y</t>
  </si>
  <si>
    <t xml:space="preserve">Comment </t>
  </si>
  <si>
    <t xml:space="preserve">float </t>
  </si>
  <si>
    <t>Please note</t>
  </si>
  <si>
    <t>Process IDs</t>
  </si>
  <si>
    <t xml:space="preserve">Other topics </t>
  </si>
  <si>
    <t>About</t>
  </si>
  <si>
    <t xml:space="preserve">Notes </t>
  </si>
  <si>
    <t xml:space="preserve">Virtual flows </t>
  </si>
  <si>
    <t>Unbalanced system</t>
  </si>
  <si>
    <t xml:space="preserve">Units of flows </t>
  </si>
  <si>
    <t xml:space="preserve">Absolute values </t>
  </si>
  <si>
    <t>aiphoria does not recognize between absolute units but only between absolute and relative (%)</t>
  </si>
  <si>
    <t>Make sure that no whitespaces exist on the process IDs (at the end or beginning)</t>
  </si>
  <si>
    <t>General information</t>
  </si>
  <si>
    <t xml:space="preserve">About aiphoria </t>
  </si>
  <si>
    <t xml:space="preserve">Positioning of flows in the sankey </t>
  </si>
  <si>
    <t xml:space="preserve">Columns P and Q in the process sheet give the possibility to the user to automatically position the processes and flows in the sankey diagram. Firstly, the user needs to run aiphoria, then when the sankey diagram pops up the user should manually position the processes and flows to the preferred position; get the x and y information from the graph, then paste them into excel and run again. </t>
  </si>
  <si>
    <t>Label shown in graph</t>
  </si>
  <si>
    <t>Process sheet: Normalized x and y columns</t>
  </si>
  <si>
    <t>m3, kg, %</t>
  </si>
  <si>
    <t>2 columns needed for each indicator (value and comment)</t>
  </si>
  <si>
    <t>Year</t>
  </si>
  <si>
    <t>Data_source_comment</t>
  </si>
  <si>
    <t xml:space="preserve">Conversion_factor_used </t>
  </si>
  <si>
    <t>Indicator0</t>
  </si>
  <si>
    <t>Indicator1</t>
  </si>
  <si>
    <t>FI</t>
  </si>
  <si>
    <t>Industrial_roundwood</t>
  </si>
  <si>
    <t>Sawnwood</t>
  </si>
  <si>
    <t>Sawmilling</t>
  </si>
  <si>
    <t>Construction</t>
  </si>
  <si>
    <t>Furniture</t>
  </si>
  <si>
    <t>Residues</t>
  </si>
  <si>
    <t>Incineration</t>
  </si>
  <si>
    <t>EoL</t>
  </si>
  <si>
    <t>by_prod</t>
  </si>
  <si>
    <t>VAM</t>
  </si>
  <si>
    <t>Normal</t>
  </si>
  <si>
    <t>https://doi.org/10.1016/j.resconrec.2024.107476</t>
  </si>
  <si>
    <t>Assumed density of CLT 480 kg/m3</t>
  </si>
  <si>
    <t>Assumer density of a furniture product 450 kg/m3</t>
  </si>
  <si>
    <t>https://doi.org/10.1016/j.resconrec.2024.107476, assumed average conversion factor 80% soft 20% hard</t>
  </si>
  <si>
    <t xml:space="preserve">Random input values </t>
  </si>
  <si>
    <t xml:space="preserve">0 Roundwood </t>
  </si>
  <si>
    <t>1 Sawmilling</t>
  </si>
  <si>
    <t>2 By products</t>
  </si>
  <si>
    <t>3 Sawnwood</t>
  </si>
  <si>
    <t>4 Construction</t>
  </si>
  <si>
    <t xml:space="preserve">5 Furnitute </t>
  </si>
  <si>
    <t>8 Incineration</t>
  </si>
  <si>
    <t xml:space="preserve">6 Import </t>
  </si>
  <si>
    <t xml:space="preserve">7 Export </t>
  </si>
  <si>
    <t>Carbon OC</t>
  </si>
  <si>
    <t>Carbon SC</t>
  </si>
  <si>
    <t>Industrial_roundwood:FI Sawmilling:FI</t>
  </si>
  <si>
    <t>Industrial_roundwood:FI</t>
  </si>
  <si>
    <t>Sawmilling:FI</t>
  </si>
  <si>
    <t>Sawmilling:FI Sawnwood:FI</t>
  </si>
  <si>
    <t>Sawnwood:FI</t>
  </si>
  <si>
    <t>Sawmilling:FI Residues:FI</t>
  </si>
  <si>
    <t>Residues:FI</t>
  </si>
  <si>
    <t>Sawnwood:FI Construction:FI</t>
  </si>
  <si>
    <t>Construction:FI</t>
  </si>
  <si>
    <t>Sawnwood:FI Furniture:FI</t>
  </si>
  <si>
    <t>Furniture:FI</t>
  </si>
  <si>
    <t>Construction:FI Sawmilling:FI</t>
  </si>
  <si>
    <t>Construction:FI Incineration:FI</t>
  </si>
  <si>
    <t>Incineration:FI</t>
  </si>
  <si>
    <t>Furniture:FI Incineration:FI</t>
  </si>
  <si>
    <t>Sawnwood:FI Sawnwood:Export</t>
  </si>
  <si>
    <t>Sawnwood:Export</t>
  </si>
  <si>
    <t>Sawnwood:Import Sawnwood:FI</t>
  </si>
  <si>
    <t>Sawnwood:Import</t>
  </si>
  <si>
    <t>Flow ID</t>
  </si>
  <si>
    <t>Source Process ID</t>
  </si>
  <si>
    <t>Value (Mm3 SWE)</t>
  </si>
  <si>
    <t xml:space="preserve">Value (Tonnes of carbon) </t>
  </si>
  <si>
    <t>Process ID</t>
  </si>
  <si>
    <t>Total inflows</t>
  </si>
  <si>
    <t xml:space="preserve">Total ouflows </t>
  </si>
  <si>
    <t>SWE Mm3 OC</t>
  </si>
  <si>
    <t xml:space="preserve">Only for Furniture </t>
  </si>
  <si>
    <t>Values pasted from aiphoria results</t>
  </si>
  <si>
    <t>Outflow per year</t>
  </si>
  <si>
    <t>Stock inflow per year</t>
  </si>
  <si>
    <t>Stock change per year</t>
  </si>
  <si>
    <t xml:space="preserve">In-use stock per year </t>
  </si>
  <si>
    <t>DMFA results (example) sheet</t>
  </si>
  <si>
    <t>The DMFA results content is pasted here to illustrate the results deriving from the demo case taken place in the example.ipynb</t>
  </si>
  <si>
    <t>Carbon fraction (will be moved) sheet</t>
  </si>
  <si>
    <t xml:space="preserve">Carbon accounting </t>
  </si>
  <si>
    <t xml:space="preserve">Results </t>
  </si>
  <si>
    <t>Carbon fraction</t>
  </si>
  <si>
    <r>
      <t xml:space="preserve">This sheets represent the flows/arrows/edges in the flowchart. The idea is to </t>
    </r>
    <r>
      <rPr>
        <b/>
        <sz val="11"/>
        <color theme="1"/>
        <rFont val="Calibri"/>
        <family val="2"/>
        <scheme val="minor"/>
      </rPr>
      <t>create IDs in an string style "Process-Process location"</t>
    </r>
    <r>
      <rPr>
        <sz val="11"/>
        <color theme="1"/>
        <rFont val="Calibri"/>
        <family val="2"/>
        <scheme val="minor"/>
      </rPr>
      <t xml:space="preserve"> (e.g., P1:EU) for both, the source and target processes. With that, and the transformation stages from </t>
    </r>
    <r>
      <rPr>
        <b/>
        <sz val="11"/>
        <color theme="1"/>
        <rFont val="Calibri"/>
        <family val="2"/>
        <scheme val="minor"/>
      </rPr>
      <t xml:space="preserve">Processes sheet </t>
    </r>
    <r>
      <rPr>
        <sz val="11"/>
        <color theme="1"/>
        <rFont val="Calibri"/>
        <family val="2"/>
        <scheme val="minor"/>
      </rPr>
      <t xml:space="preserve">it is also possible to create the flowchart. In the flows sheet define the source process name on the source process cell. Then fill in the source process location, target process name and target process location. Fill in the value, year and run. </t>
    </r>
    <r>
      <rPr>
        <b/>
        <sz val="11"/>
        <color theme="1"/>
        <rFont val="Calibri"/>
        <family val="2"/>
        <scheme val="minor"/>
      </rPr>
      <t>Columns B to L need be filled in for aiphoria to run.</t>
    </r>
  </si>
  <si>
    <t>Mm3 SWE</t>
  </si>
  <si>
    <t>a</t>
  </si>
  <si>
    <t>b</t>
  </si>
  <si>
    <t>c</t>
  </si>
  <si>
    <t>e</t>
  </si>
  <si>
    <t>f</t>
  </si>
  <si>
    <t>g</t>
  </si>
  <si>
    <t>h</t>
  </si>
  <si>
    <t>d</t>
  </si>
  <si>
    <t>i</t>
  </si>
  <si>
    <t>j</t>
  </si>
  <si>
    <t>Unit*</t>
  </si>
  <si>
    <t>Year*</t>
  </si>
  <si>
    <t>Carbon_content_conversion_source</t>
  </si>
  <si>
    <t>SWE Mm3 SC</t>
  </si>
  <si>
    <t>Fixed</t>
  </si>
  <si>
    <t>LogNormal</t>
  </si>
  <si>
    <t>Weibull</t>
  </si>
  <si>
    <t>FoldedNormal</t>
  </si>
  <si>
    <t>Source_process</t>
  </si>
  <si>
    <t>Transformation_Stage</t>
  </si>
  <si>
    <t>Source_process_location</t>
  </si>
  <si>
    <t>Target_process</t>
  </si>
  <si>
    <t>Target_process_location</t>
  </si>
  <si>
    <t>Source _ID</t>
  </si>
  <si>
    <t>Target_ID</t>
  </si>
  <si>
    <t>Value</t>
  </si>
  <si>
    <t>Process</t>
  </si>
  <si>
    <t>Process_location</t>
  </si>
  <si>
    <t>Process_ID</t>
  </si>
  <si>
    <t>Lifetime</t>
  </si>
  <si>
    <t>Distribution_type</t>
  </si>
  <si>
    <t>Carbon_content_conversion</t>
  </si>
  <si>
    <t xml:space="preserve">tuple </t>
  </si>
  <si>
    <t xml:space="preserve">Distribution_parameters </t>
  </si>
  <si>
    <t>These are the settings for the scenario file</t>
  </si>
  <si>
    <t>Parameter name</t>
  </si>
  <si>
    <t>sheet_name_processes</t>
  </si>
  <si>
    <t>column_range_processes</t>
  </si>
  <si>
    <t>B:R</t>
  </si>
  <si>
    <t>skip_num_rows_processes</t>
  </si>
  <si>
    <t>sheet_name_flows</t>
  </si>
  <si>
    <t>column_range_flows</t>
  </si>
  <si>
    <t>skip_num_rows_flows</t>
  </si>
  <si>
    <t>Sheet name that contains data for Processes, e.g. (Processes)</t>
  </si>
  <si>
    <t>Number of rows to skip when reading data for Processes (e.g. 2). NOTE: Header row must be the first row to read!</t>
  </si>
  <si>
    <t>Sheet name that contains data for Flows, (e.g. Flows)</t>
  </si>
  <si>
    <t>Start column name and end column name separated by colon (e.g. B:R) that contain data for Flows</t>
  </si>
  <si>
    <t>Start column name and end column name separated by colon (e.g. B:R) that contain data for Processes</t>
  </si>
  <si>
    <t>start_year</t>
  </si>
  <si>
    <t>B:U</t>
  </si>
  <si>
    <t>Starting year of the model</t>
  </si>
  <si>
    <t>end_year</t>
  </si>
  <si>
    <t>detect_year_range</t>
  </si>
  <si>
    <t>Boolean values</t>
  </si>
  <si>
    <t>Detect the year range automatically from file</t>
  </si>
  <si>
    <t>use_virtual_flows</t>
  </si>
  <si>
    <t>Use virtual flows. If enabled, creates missing flows for Processes that have imbalance of input and output flows i.e. unreported flows</t>
  </si>
  <si>
    <t>conversion_factor_c_to_co2</t>
  </si>
  <si>
    <t>Conversion factor from C to CO2</t>
  </si>
  <si>
    <t>Ending year of the model, included in in time range</t>
  </si>
  <si>
    <t>Example: first parameter sheet_name_processes goes to cell B6 and value Processes goes to cell C6.</t>
  </si>
  <si>
    <t>NOTE: The parameters are read columns B and C and from row 7 downward, including that row.</t>
  </si>
  <si>
    <t>Type</t>
  </si>
  <si>
    <t>virtual_flows_epsilon</t>
  </si>
  <si>
    <t>If using virtual flows, create virtual flow to process if process total inputs and outputs difference is greater than this value</t>
  </si>
  <si>
    <t xml:space="preserve">The carbon fraction sheet is only temprorary here and it is being used by thee Flows sheet. In the next version of aiphoria this will be moved. </t>
  </si>
  <si>
    <t xml:space="preserve">This is the input file of aiphoria where the user defines the processes/nodes and flows/arrows/edges within the preferred system. aiphoria supports both static and dynamic assessments (e.g from 2021 to 2050). If can be used to assess any system and both product or process based MFAs. </t>
  </si>
  <si>
    <r>
      <t>This sheet is the starting point for aiphoria.</t>
    </r>
    <r>
      <rPr>
        <b/>
        <sz val="11"/>
        <color theme="1"/>
        <rFont val="Calibri"/>
        <family val="2"/>
        <scheme val="minor"/>
      </rPr>
      <t xml:space="preserve"> User define what process/nodes to be included in the study</t>
    </r>
    <r>
      <rPr>
        <sz val="11"/>
        <color theme="1"/>
        <rFont val="Calibri"/>
        <family val="2"/>
        <scheme val="minor"/>
      </rPr>
      <t xml:space="preserve">. With the transformation stages it's possible to locate the nodes in a graph. Life time (LT) and LT distribution are included to consider stock distribution in ODYM. Define the name of the process, its stage within the system boundaries, location, distribution type and distribution parameters (see ODYM tutorials/guides). At the end you should have a process ID with the name and location (e.g. P1:EU). After you have described all the processes within you system, you can move to the flows spreadsheet. It is advised to visualise your system (e.g. using https://excalidraw.com/) before you start implimenting in aiphoria. </t>
    </r>
    <r>
      <rPr>
        <b/>
        <sz val="11"/>
        <color theme="1"/>
        <rFont val="Calibri"/>
        <family val="2"/>
        <scheme val="minor"/>
      </rPr>
      <t>Columns B to I need be filled in for aiphoria to run.</t>
    </r>
  </si>
  <si>
    <t>Distribution type</t>
  </si>
  <si>
    <t>Target Process ID</t>
  </si>
  <si>
    <t>df_processes</t>
  </si>
  <si>
    <t>df_flows</t>
  </si>
  <si>
    <t>https://excalidraw.com/#json=TH95eCDBsN1pfqczsMf84,S3TGIZvZiI-AUl8oZJcUYg</t>
  </si>
  <si>
    <t>fill_missing_relative_flows</t>
  </si>
  <si>
    <t>fill_missing_absolute_flows</t>
  </si>
  <si>
    <t>Fill in missing timestep with the last timestep provided by the user. Default value is True</t>
  </si>
  <si>
    <t>Boolean</t>
  </si>
  <si>
    <t>Integer</t>
  </si>
  <si>
    <t>String</t>
  </si>
  <si>
    <t xml:space="preserve">String </t>
  </si>
  <si>
    <t>Float</t>
  </si>
  <si>
    <t xml:space="preserve">If the system is not balanced (Inputs not equal to outputs) then aiphoria creates virtual flows to show the imbalances. Virtual flows can toggled off from Settings.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</si>
</sst>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0000"/>
    <numFmt numFmtId="166" formatCode="0.00000000"/>
  </numFmts>
  <fonts count="9" x14ac:knownFonts="1">
    <font>
      <sz val="11"/>
      <color theme="1"/>
      <name val="Calibri"/>
      <family val="2"/>
      <scheme val="minor"/>
    </font>
    <font>
      <b/>
      <sz val="11"/>
      <color theme="1"/>
      <name val="Calibri"/>
      <family val="2"/>
      <scheme val="minor"/>
    </font>
    <font>
      <i/>
      <sz val="11"/>
      <color theme="1"/>
      <name val="Calibri"/>
      <family val="2"/>
      <scheme val="minor"/>
    </font>
    <font>
      <sz val="11"/>
      <name val="Calibri"/>
      <family val="2"/>
      <scheme val="minor"/>
    </font>
    <font>
      <sz val="10"/>
      <color rgb="FF4C4845"/>
      <name val="Open Sans"/>
      <family val="2"/>
    </font>
    <font>
      <sz val="8"/>
      <name val="Calibri"/>
      <family val="2"/>
      <scheme val="minor"/>
    </font>
    <font>
      <u/>
      <sz val="11"/>
      <color theme="10"/>
      <name val="Calibri"/>
      <family val="2"/>
      <scheme val="minor"/>
    </font>
    <font>
      <b/>
      <sz val="16"/>
      <color theme="1"/>
      <name val="Calibri"/>
      <family val="2"/>
      <scheme val="minor"/>
    </font>
    <font>
      <sz val="11"/>
      <color theme="5" tint="0.79998168889431442"/>
      <name val="Calibri"/>
      <family val="2"/>
      <scheme val="minor"/>
    </font>
  </fonts>
  <fills count="6">
    <fill>
      <patternFill patternType="none"/>
    </fill>
    <fill>
      <patternFill patternType="gray125"/>
    </fill>
    <fill>
      <patternFill patternType="solid">
        <fgColor theme="2"/>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rgb="FFFFFF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6" fillId="0" borderId="0" applyNumberFormat="0" applyFill="0" applyBorder="0" applyAlignment="0" applyProtection="0"/>
  </cellStyleXfs>
  <cellXfs count="47">
    <xf numFmtId="0" fontId="0" fillId="0" borderId="0" xfId="0"/>
    <xf numFmtId="0" fontId="0" fillId="0" borderId="0" xfId="0" applyAlignment="1">
      <alignment vertical="center" wrapText="1"/>
    </xf>
    <xf numFmtId="0" fontId="1" fillId="2" borderId="0" xfId="0" applyFont="1" applyFill="1"/>
    <xf numFmtId="0" fontId="2" fillId="2" borderId="0" xfId="0" applyFont="1" applyFill="1"/>
    <xf numFmtId="0" fontId="3" fillId="0" borderId="0" xfId="0" applyFont="1"/>
    <xf numFmtId="0" fontId="4" fillId="0" borderId="0" xfId="0" applyFont="1"/>
    <xf numFmtId="0" fontId="0" fillId="0" borderId="0" xfId="0" applyAlignment="1">
      <alignment horizontal="left"/>
    </xf>
    <xf numFmtId="3" fontId="0" fillId="0" borderId="0" xfId="0" applyNumberFormat="1" applyAlignment="1">
      <alignment horizontal="left"/>
    </xf>
    <xf numFmtId="0" fontId="0" fillId="2" borderId="0" xfId="0" applyFill="1"/>
    <xf numFmtId="0" fontId="6" fillId="0" borderId="0" xfId="1" applyFill="1"/>
    <xf numFmtId="0" fontId="0" fillId="3" borderId="0" xfId="0" applyFill="1" applyAlignment="1">
      <alignment horizontal="left" vertical="center" wrapText="1"/>
    </xf>
    <xf numFmtId="0" fontId="1" fillId="4" borderId="0" xfId="0" applyFont="1" applyFill="1" applyAlignment="1">
      <alignment horizontal="left" vertical="center" wrapText="1"/>
    </xf>
    <xf numFmtId="0" fontId="0" fillId="4" borderId="0" xfId="0" applyFill="1" applyAlignment="1">
      <alignment horizontal="left" vertical="center" wrapText="1"/>
    </xf>
    <xf numFmtId="0" fontId="0" fillId="4" borderId="0" xfId="0" applyFill="1" applyAlignment="1">
      <alignment horizontal="left" vertical="center"/>
    </xf>
    <xf numFmtId="0" fontId="1" fillId="3" borderId="0" xfId="0" applyFont="1" applyFill="1" applyAlignment="1">
      <alignment vertical="center"/>
    </xf>
    <xf numFmtId="0" fontId="1" fillId="3" borderId="0" xfId="0" applyFont="1" applyFill="1" applyAlignment="1">
      <alignment horizontal="left" vertical="center"/>
    </xf>
    <xf numFmtId="0" fontId="0" fillId="0" borderId="0" xfId="0" applyAlignment="1">
      <alignment vertical="center"/>
    </xf>
    <xf numFmtId="0" fontId="1" fillId="0" borderId="0" xfId="0" applyFont="1" applyAlignment="1">
      <alignment vertical="center"/>
    </xf>
    <xf numFmtId="0" fontId="0" fillId="0" borderId="0" xfId="0" applyAlignment="1">
      <alignment horizontal="left" vertical="center"/>
    </xf>
    <xf numFmtId="0" fontId="0" fillId="0" borderId="0" xfId="0" applyAlignment="1">
      <alignment horizontal="left" vertical="center" wrapText="1"/>
    </xf>
    <xf numFmtId="0" fontId="1" fillId="2" borderId="1" xfId="0" applyFont="1" applyFill="1" applyBorder="1"/>
    <xf numFmtId="0" fontId="1" fillId="2" borderId="1" xfId="0" applyFont="1" applyFill="1" applyBorder="1" applyAlignment="1">
      <alignment horizontal="left"/>
    </xf>
    <xf numFmtId="0" fontId="1" fillId="2" borderId="2" xfId="0" applyFont="1" applyFill="1" applyBorder="1"/>
    <xf numFmtId="0" fontId="1" fillId="2" borderId="3" xfId="0" applyFont="1" applyFill="1" applyBorder="1"/>
    <xf numFmtId="0" fontId="6" fillId="0" borderId="0" xfId="1"/>
    <xf numFmtId="164" fontId="0" fillId="0" borderId="0" xfId="0" applyNumberFormat="1"/>
    <xf numFmtId="165" fontId="0" fillId="0" borderId="0" xfId="0" applyNumberFormat="1"/>
    <xf numFmtId="166" fontId="0" fillId="0" borderId="0" xfId="0" applyNumberFormat="1"/>
    <xf numFmtId="0" fontId="0" fillId="5" borderId="0" xfId="0" applyFill="1"/>
    <xf numFmtId="0" fontId="2" fillId="2" borderId="0" xfId="0" applyFont="1" applyFill="1" applyAlignment="1">
      <alignment wrapText="1"/>
    </xf>
    <xf numFmtId="0" fontId="1" fillId="2" borderId="0" xfId="0" applyFont="1" applyFill="1" applyAlignment="1">
      <alignment wrapText="1"/>
    </xf>
    <xf numFmtId="0" fontId="0" fillId="0" borderId="0" xfId="0" applyAlignment="1">
      <alignment wrapText="1"/>
    </xf>
    <xf numFmtId="0" fontId="1" fillId="0" borderId="0" xfId="0" applyFont="1"/>
    <xf numFmtId="0" fontId="7" fillId="0" borderId="0" xfId="0" applyFont="1"/>
    <xf numFmtId="2" fontId="0" fillId="0" borderId="0" xfId="0" applyNumberFormat="1"/>
    <xf numFmtId="0" fontId="1" fillId="0" borderId="0" xfId="0" applyFont="1" applyAlignment="1">
      <alignment vertical="top"/>
    </xf>
    <xf numFmtId="1" fontId="0" fillId="0" borderId="0" xfId="0" applyNumberFormat="1"/>
    <xf numFmtId="49" fontId="0" fillId="0" borderId="0" xfId="0" applyNumberFormat="1"/>
    <xf numFmtId="49" fontId="8" fillId="0" borderId="0" xfId="0" applyNumberFormat="1" applyFont="1"/>
    <xf numFmtId="0" fontId="0" fillId="3" borderId="0" xfId="0" applyFill="1" applyAlignment="1">
      <alignment horizontal="left" vertical="center"/>
    </xf>
    <xf numFmtId="0" fontId="1" fillId="4" borderId="0" xfId="0" applyFont="1" applyFill="1" applyAlignment="1">
      <alignment horizontal="left" vertical="center"/>
    </xf>
    <xf numFmtId="11" fontId="0" fillId="0" borderId="0" xfId="0" applyNumberFormat="1"/>
    <xf numFmtId="0" fontId="0" fillId="4" borderId="0" xfId="0" applyFill="1" applyAlignment="1">
      <alignment horizontal="center" vertical="center" wrapText="1"/>
    </xf>
    <xf numFmtId="0" fontId="0" fillId="3" borderId="0" xfId="0" applyFill="1" applyAlignment="1">
      <alignment horizontal="center" vertical="center" wrapText="1"/>
    </xf>
    <xf numFmtId="0" fontId="1" fillId="3" borderId="0" xfId="0" applyFont="1" applyFill="1" applyAlignment="1">
      <alignment horizontal="center" vertical="center"/>
    </xf>
    <xf numFmtId="0" fontId="0" fillId="4" borderId="0" xfId="0" applyFill="1" applyAlignment="1">
      <alignment horizontal="center" vertical="center"/>
    </xf>
    <xf numFmtId="0" fontId="1" fillId="4" borderId="0" xfId="0" applyFont="1" applyFill="1" applyAlignment="1">
      <alignment horizontal="center" vertical="center" wrapText="1"/>
    </xf>
  </cellXfs>
  <cellStyles count="2">
    <cellStyle name="Hyperlink" xfId="1" builtinId="8"/>
    <cellStyle name="Normal" xfId="0" builtinId="0"/>
  </cellStyles>
  <dxfs count="4">
    <dxf>
      <numFmt numFmtId="0" formatCode="General"/>
      <fill>
        <patternFill>
          <bgColor rgb="FFCC0000"/>
        </patternFill>
      </fill>
    </dxf>
    <dxf>
      <fill>
        <patternFill>
          <bgColor theme="9"/>
        </patternFill>
      </fill>
    </dxf>
    <dxf>
      <numFmt numFmtId="0" formatCode="General"/>
      <fill>
        <patternFill>
          <bgColor rgb="FFCC0000"/>
        </patternFill>
      </fill>
    </dxf>
    <dxf>
      <fill>
        <patternFill>
          <bgColor theme="9"/>
        </patternFill>
      </fill>
    </dxf>
  </dxfs>
  <tableStyles count="0" defaultTableStyle="TableStyleMedium2" defaultPivotStyle="PivotStyleLight16"/>
  <colors>
    <mruColors>
      <color rgb="FFCC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2" Type="http://schemas.openxmlformats.org/officeDocument/2006/relationships/image" Target="../media/image2.sv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717176</xdr:colOff>
      <xdr:row>16</xdr:row>
      <xdr:rowOff>132512</xdr:rowOff>
    </xdr:from>
    <xdr:to>
      <xdr:col>10</xdr:col>
      <xdr:colOff>575283</xdr:colOff>
      <xdr:row>33</xdr:row>
      <xdr:rowOff>45515</xdr:rowOff>
    </xdr:to>
    <xdr:pic>
      <xdr:nvPicPr>
        <xdr:cNvPr id="3" name="Graphic 2">
          <a:extLst>
            <a:ext uri="{FF2B5EF4-FFF2-40B4-BE49-F238E27FC236}">
              <a16:creationId xmlns:a16="http://schemas.microsoft.com/office/drawing/2014/main" id="{C3BABF4E-C7EF-DF86-E1EE-F6428C7FAEDD}"/>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4448735" y="3079659"/>
          <a:ext cx="8912460" cy="2961003"/>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Cleo Orfanidou" id="{10F4E90A-0171-4D8D-A06D-5391EEA853D3}" userId="S::Cleo.Orfanidou@efi.int::9264b753-0990-44b3-870f-f7cf7fbafcd9"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P3" dT="2024-07-05T06:41:30.02" personId="{10F4E90A-0171-4D8D-A06D-5391EEA853D3}" id="{A1233539-2DE7-4EBD-8A76-0466F733D277}">
    <text>Conversion to ODMT not carbon!</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8" Type="http://schemas.openxmlformats.org/officeDocument/2006/relationships/comments" Target="../comments1.xml"/><Relationship Id="rId3" Type="http://schemas.openxmlformats.org/officeDocument/2006/relationships/hyperlink" Target="https://doi.org/10.1016/j.resconrec.2024.107476,%20assumed%20average%20conversion%20factor%2080%25%20soft%2020%25%20hard" TargetMode="External"/><Relationship Id="rId7" Type="http://schemas.openxmlformats.org/officeDocument/2006/relationships/vmlDrawing" Target="../drawings/vmlDrawing1.vml"/><Relationship Id="rId2" Type="http://schemas.openxmlformats.org/officeDocument/2006/relationships/hyperlink" Target="https://doi.org/10.1016/j.resconrec.2024.107476,%20assumed%20average%20conversion%20factor%2080%25%20soft%2020%25%20hard" TargetMode="External"/><Relationship Id="rId1" Type="http://schemas.openxmlformats.org/officeDocument/2006/relationships/hyperlink" Target="https://doi.org/10.1016/j.resconrec.2024.107476" TargetMode="External"/><Relationship Id="rId6" Type="http://schemas.openxmlformats.org/officeDocument/2006/relationships/drawing" Target="../drawings/drawing1.xml"/><Relationship Id="rId5" Type="http://schemas.openxmlformats.org/officeDocument/2006/relationships/printerSettings" Target="../printerSettings/printerSettings3.bin"/><Relationship Id="rId4" Type="http://schemas.openxmlformats.org/officeDocument/2006/relationships/hyperlink" Target="https://excalidraw.com/" TargetMode="External"/><Relationship Id="rId9"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0816D1-B4FF-41BE-B292-8CF7D349FFB2}">
  <dimension ref="A1:E11"/>
  <sheetViews>
    <sheetView tabSelected="1" zoomScaleNormal="100" workbookViewId="0">
      <selection activeCell="A5" sqref="A5:XFD5"/>
    </sheetView>
  </sheetViews>
  <sheetFormatPr defaultColWidth="9.1796875" defaultRowHeight="14.5" x14ac:dyDescent="0.35"/>
  <cols>
    <col min="1" max="1" width="37.81640625" style="16" customWidth="1"/>
    <col min="2" max="2" width="36.54296875" style="18" customWidth="1"/>
    <col min="3" max="3" width="29" style="19" bestFit="1" customWidth="1"/>
    <col min="4" max="4" width="69.54296875" style="1" customWidth="1"/>
    <col min="5" max="16384" width="9.1796875" style="16"/>
  </cols>
  <sheetData>
    <row r="1" spans="1:5" x14ac:dyDescent="0.35">
      <c r="A1" s="14" t="s">
        <v>3</v>
      </c>
      <c r="B1" s="15" t="s">
        <v>4</v>
      </c>
      <c r="C1" s="44" t="s">
        <v>5</v>
      </c>
      <c r="D1" s="44"/>
    </row>
    <row r="2" spans="1:5" ht="135.5" customHeight="1" x14ac:dyDescent="0.35">
      <c r="A2" s="10" t="s">
        <v>1</v>
      </c>
      <c r="B2" s="10" t="s">
        <v>6</v>
      </c>
      <c r="C2" s="43" t="s">
        <v>193</v>
      </c>
      <c r="D2" s="43"/>
      <c r="E2" s="1"/>
    </row>
    <row r="3" spans="1:5" ht="83.5" customHeight="1" x14ac:dyDescent="0.35">
      <c r="A3" s="39" t="s">
        <v>2</v>
      </c>
      <c r="B3" s="10" t="s">
        <v>7</v>
      </c>
      <c r="C3" s="43" t="s">
        <v>124</v>
      </c>
      <c r="D3" s="43"/>
    </row>
    <row r="4" spans="1:5" s="17" customFormat="1" ht="18.649999999999999" customHeight="1" x14ac:dyDescent="0.35">
      <c r="A4" s="40" t="s">
        <v>35</v>
      </c>
      <c r="B4" s="11" t="s">
        <v>36</v>
      </c>
      <c r="C4" s="46" t="s">
        <v>37</v>
      </c>
      <c r="D4" s="46"/>
    </row>
    <row r="5" spans="1:5" s="17" customFormat="1" ht="63" customHeight="1" x14ac:dyDescent="0.35">
      <c r="A5" s="40" t="s">
        <v>44</v>
      </c>
      <c r="B5" s="11" t="s">
        <v>45</v>
      </c>
      <c r="C5" s="46" t="s">
        <v>192</v>
      </c>
      <c r="D5" s="46"/>
    </row>
    <row r="6" spans="1:5" x14ac:dyDescent="0.35">
      <c r="A6" s="13" t="s">
        <v>33</v>
      </c>
      <c r="B6" s="13" t="s">
        <v>34</v>
      </c>
      <c r="C6" s="45" t="s">
        <v>43</v>
      </c>
      <c r="D6" s="45"/>
    </row>
    <row r="7" spans="1:5" ht="41" customHeight="1" x14ac:dyDescent="0.35">
      <c r="A7" s="13" t="s">
        <v>38</v>
      </c>
      <c r="B7" s="12" t="s">
        <v>39</v>
      </c>
      <c r="C7" s="42" t="s">
        <v>207</v>
      </c>
      <c r="D7" s="42"/>
    </row>
    <row r="8" spans="1:5" x14ac:dyDescent="0.35">
      <c r="A8" s="13" t="s">
        <v>40</v>
      </c>
      <c r="B8" s="12" t="s">
        <v>41</v>
      </c>
      <c r="C8" s="45" t="s">
        <v>42</v>
      </c>
      <c r="D8" s="45"/>
    </row>
    <row r="9" spans="1:5" ht="64" customHeight="1" x14ac:dyDescent="0.35">
      <c r="A9" s="12" t="s">
        <v>49</v>
      </c>
      <c r="B9" s="13" t="s">
        <v>46</v>
      </c>
      <c r="C9" s="42" t="s">
        <v>47</v>
      </c>
      <c r="D9" s="42"/>
    </row>
    <row r="10" spans="1:5" ht="72.650000000000006" customHeight="1" x14ac:dyDescent="0.35">
      <c r="A10" s="13" t="s">
        <v>118</v>
      </c>
      <c r="B10" s="13" t="s">
        <v>122</v>
      </c>
      <c r="C10" s="42" t="s">
        <v>119</v>
      </c>
      <c r="D10" s="42"/>
    </row>
    <row r="11" spans="1:5" ht="72.650000000000006" customHeight="1" x14ac:dyDescent="0.35">
      <c r="A11" s="13" t="s">
        <v>120</v>
      </c>
      <c r="B11" s="13" t="s">
        <v>121</v>
      </c>
      <c r="C11" s="42" t="s">
        <v>191</v>
      </c>
      <c r="D11" s="42"/>
    </row>
  </sheetData>
  <mergeCells count="11">
    <mergeCell ref="C10:D10"/>
    <mergeCell ref="C11:D11"/>
    <mergeCell ref="C3:D3"/>
    <mergeCell ref="C1:D1"/>
    <mergeCell ref="C2:D2"/>
    <mergeCell ref="C6:D6"/>
    <mergeCell ref="C4:D4"/>
    <mergeCell ref="C8:D8"/>
    <mergeCell ref="C7:D7"/>
    <mergeCell ref="C5:D5"/>
    <mergeCell ref="C9:D9"/>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FFA668-DA1A-459B-BD42-D0D7F7709F0D}">
  <dimension ref="B2:E20"/>
  <sheetViews>
    <sheetView workbookViewId="0">
      <selection activeCell="C20" sqref="C20"/>
    </sheetView>
  </sheetViews>
  <sheetFormatPr defaultRowHeight="14.5" x14ac:dyDescent="0.35"/>
  <cols>
    <col min="2" max="2" width="33.81640625" customWidth="1"/>
    <col min="3" max="4" width="12.453125" customWidth="1"/>
    <col min="5" max="5" width="103.7265625" bestFit="1" customWidth="1"/>
  </cols>
  <sheetData>
    <row r="2" spans="2:5" ht="21" x14ac:dyDescent="0.5">
      <c r="B2" s="33" t="s">
        <v>160</v>
      </c>
    </row>
    <row r="3" spans="2:5" x14ac:dyDescent="0.35">
      <c r="B3" s="35" t="s">
        <v>187</v>
      </c>
    </row>
    <row r="4" spans="2:5" x14ac:dyDescent="0.35">
      <c r="B4" t="s">
        <v>186</v>
      </c>
      <c r="C4" s="35"/>
      <c r="D4" s="35"/>
      <c r="E4" s="35"/>
    </row>
    <row r="6" spans="2:5" x14ac:dyDescent="0.35">
      <c r="B6" s="32" t="s">
        <v>161</v>
      </c>
      <c r="C6" s="32" t="s">
        <v>151</v>
      </c>
      <c r="D6" s="32" t="s">
        <v>188</v>
      </c>
      <c r="E6" s="32" t="s">
        <v>4</v>
      </c>
    </row>
    <row r="7" spans="2:5" x14ac:dyDescent="0.35">
      <c r="B7" t="s">
        <v>162</v>
      </c>
      <c r="C7" s="37" t="s">
        <v>1</v>
      </c>
      <c r="D7" s="37" t="s">
        <v>205</v>
      </c>
      <c r="E7" t="s">
        <v>169</v>
      </c>
    </row>
    <row r="8" spans="2:5" x14ac:dyDescent="0.35">
      <c r="B8" t="s">
        <v>163</v>
      </c>
      <c r="C8" s="37" t="s">
        <v>164</v>
      </c>
      <c r="D8" s="37" t="s">
        <v>205</v>
      </c>
      <c r="E8" t="s">
        <v>173</v>
      </c>
    </row>
    <row r="9" spans="2:5" x14ac:dyDescent="0.35">
      <c r="B9" t="s">
        <v>165</v>
      </c>
      <c r="C9" s="36">
        <v>2</v>
      </c>
      <c r="D9" s="36" t="s">
        <v>203</v>
      </c>
      <c r="E9" t="s">
        <v>170</v>
      </c>
    </row>
    <row r="10" spans="2:5" x14ac:dyDescent="0.35">
      <c r="B10" t="s">
        <v>166</v>
      </c>
      <c r="C10" s="37" t="s">
        <v>2</v>
      </c>
      <c r="D10" s="37" t="s">
        <v>204</v>
      </c>
      <c r="E10" t="s">
        <v>171</v>
      </c>
    </row>
    <row r="11" spans="2:5" x14ac:dyDescent="0.35">
      <c r="B11" t="s">
        <v>167</v>
      </c>
      <c r="C11" s="37" t="s">
        <v>175</v>
      </c>
      <c r="D11" s="37" t="s">
        <v>204</v>
      </c>
      <c r="E11" t="s">
        <v>172</v>
      </c>
    </row>
    <row r="12" spans="2:5" x14ac:dyDescent="0.35">
      <c r="B12" t="s">
        <v>168</v>
      </c>
      <c r="C12" s="36">
        <v>2</v>
      </c>
      <c r="D12" s="36" t="s">
        <v>203</v>
      </c>
      <c r="E12" t="s">
        <v>170</v>
      </c>
    </row>
    <row r="13" spans="2:5" x14ac:dyDescent="0.35">
      <c r="B13" t="s">
        <v>174</v>
      </c>
      <c r="C13" s="36">
        <v>2021</v>
      </c>
      <c r="D13" s="36" t="s">
        <v>203</v>
      </c>
      <c r="E13" t="s">
        <v>176</v>
      </c>
    </row>
    <row r="14" spans="2:5" x14ac:dyDescent="0.35">
      <c r="B14" t="s">
        <v>177</v>
      </c>
      <c r="C14" s="36">
        <v>2030</v>
      </c>
      <c r="D14" s="36" t="s">
        <v>203</v>
      </c>
      <c r="E14" t="s">
        <v>185</v>
      </c>
    </row>
    <row r="15" spans="2:5" x14ac:dyDescent="0.35">
      <c r="B15" t="s">
        <v>178</v>
      </c>
      <c r="C15" s="38" t="b">
        <v>0</v>
      </c>
      <c r="D15" t="s">
        <v>202</v>
      </c>
      <c r="E15" t="s">
        <v>180</v>
      </c>
    </row>
    <row r="16" spans="2:5" x14ac:dyDescent="0.35">
      <c r="B16" t="s">
        <v>181</v>
      </c>
      <c r="C16" s="38" t="b">
        <v>0</v>
      </c>
      <c r="D16" t="s">
        <v>202</v>
      </c>
      <c r="E16" t="s">
        <v>182</v>
      </c>
    </row>
    <row r="17" spans="2:5" x14ac:dyDescent="0.35">
      <c r="B17" t="s">
        <v>189</v>
      </c>
      <c r="C17" s="25">
        <v>0.1</v>
      </c>
      <c r="D17" s="36" t="s">
        <v>206</v>
      </c>
      <c r="E17" t="s">
        <v>190</v>
      </c>
    </row>
    <row r="18" spans="2:5" x14ac:dyDescent="0.35">
      <c r="B18" t="s">
        <v>183</v>
      </c>
      <c r="C18" s="34">
        <v>3.67</v>
      </c>
      <c r="D18" s="34" t="s">
        <v>206</v>
      </c>
      <c r="E18" t="s">
        <v>184</v>
      </c>
    </row>
    <row r="19" spans="2:5" x14ac:dyDescent="0.35">
      <c r="B19" t="s">
        <v>200</v>
      </c>
      <c r="C19" s="38" t="b">
        <v>1</v>
      </c>
      <c r="D19" t="s">
        <v>202</v>
      </c>
      <c r="E19" t="s">
        <v>201</v>
      </c>
    </row>
    <row r="20" spans="2:5" x14ac:dyDescent="0.35">
      <c r="B20" t="s">
        <v>199</v>
      </c>
      <c r="C20" s="38" t="b">
        <v>1</v>
      </c>
      <c r="D20" t="s">
        <v>202</v>
      </c>
      <c r="E20" t="s">
        <v>201</v>
      </c>
    </row>
  </sheetData>
  <conditionalFormatting sqref="C15:C16">
    <cfRule type="cellIs" dxfId="3" priority="3" operator="equal">
      <formula>TRUE</formula>
    </cfRule>
    <cfRule type="cellIs" dxfId="2" priority="4" operator="notEqual">
      <formula>TRUE</formula>
    </cfRule>
  </conditionalFormatting>
  <conditionalFormatting sqref="C19:C20">
    <cfRule type="cellIs" dxfId="1" priority="1" operator="equal">
      <formula>TRUE</formula>
    </cfRule>
    <cfRule type="cellIs" dxfId="0" priority="2" operator="notEqual">
      <formula>TRUE</formula>
    </cfRule>
  </conditionalFormatting>
  <dataValidations count="1">
    <dataValidation type="list" allowBlank="1" showInputMessage="1" showErrorMessage="1" sqref="C15:C16 C19:C20" xr:uid="{79A7E31C-3284-4405-9B5F-03E099B07563}">
      <formula1>Boolean</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C0D592-75C1-4AD1-84F0-2AAE25CA0097}">
  <dimension ref="A1:R18"/>
  <sheetViews>
    <sheetView zoomScale="77" zoomScaleNormal="77" workbookViewId="0">
      <selection activeCell="J25" sqref="J25"/>
    </sheetView>
  </sheetViews>
  <sheetFormatPr defaultRowHeight="14.5" x14ac:dyDescent="0.35"/>
  <cols>
    <col min="1" max="1" width="4.54296875" customWidth="1"/>
    <col min="2" max="2" width="20.1796875" customWidth="1"/>
    <col min="3" max="3" width="12.1796875" customWidth="1"/>
    <col min="4" max="4" width="20.1796875" customWidth="1"/>
    <col min="5" max="5" width="14.453125" customWidth="1"/>
    <col min="7" max="7" width="8" customWidth="1"/>
    <col min="8" max="8" width="13.1796875" customWidth="1"/>
    <col min="9" max="9" width="21.54296875" bestFit="1" customWidth="1"/>
    <col min="10" max="10" width="9.81640625" customWidth="1"/>
    <col min="11" max="11" width="13.1796875" customWidth="1"/>
    <col min="13" max="13" width="9.81640625" customWidth="1"/>
    <col min="14" max="14" width="13.453125" customWidth="1"/>
    <col min="15" max="15" width="12.54296875" customWidth="1"/>
    <col min="16" max="16" width="11.81640625" customWidth="1"/>
    <col min="17" max="17" width="13.7265625" customWidth="1"/>
    <col min="18" max="18" width="19.81640625" bestFit="1" customWidth="1"/>
  </cols>
  <sheetData>
    <row r="1" spans="1:18" x14ac:dyDescent="0.35">
      <c r="A1" s="2"/>
      <c r="B1" s="3" t="s">
        <v>9</v>
      </c>
      <c r="C1" s="3" t="s">
        <v>9</v>
      </c>
      <c r="D1" s="3" t="s">
        <v>9</v>
      </c>
      <c r="E1" s="3" t="s">
        <v>9</v>
      </c>
      <c r="F1" s="3" t="s">
        <v>10</v>
      </c>
      <c r="G1" s="3"/>
      <c r="H1" s="3" t="s">
        <v>9</v>
      </c>
      <c r="I1" s="3" t="s">
        <v>158</v>
      </c>
      <c r="J1" s="3" t="s">
        <v>11</v>
      </c>
      <c r="K1" s="3" t="s">
        <v>9</v>
      </c>
      <c r="L1" s="3" t="s">
        <v>11</v>
      </c>
      <c r="M1" s="3" t="s">
        <v>9</v>
      </c>
      <c r="N1" s="3" t="s">
        <v>9</v>
      </c>
      <c r="O1" s="3" t="s">
        <v>9</v>
      </c>
      <c r="P1" s="3" t="s">
        <v>32</v>
      </c>
      <c r="Q1" s="3" t="s">
        <v>11</v>
      </c>
      <c r="R1" s="3" t="s">
        <v>9</v>
      </c>
    </row>
    <row r="2" spans="1:18" x14ac:dyDescent="0.35">
      <c r="A2" s="2"/>
      <c r="B2" s="3"/>
      <c r="C2" s="3"/>
      <c r="D2" s="3"/>
      <c r="E2" s="3"/>
      <c r="F2" s="3" t="s">
        <v>0</v>
      </c>
      <c r="G2" s="3"/>
      <c r="H2" s="3"/>
      <c r="I2" s="8"/>
      <c r="J2" s="3" t="s">
        <v>13</v>
      </c>
      <c r="K2" s="3"/>
      <c r="L2" s="3" t="s">
        <v>14</v>
      </c>
      <c r="M2" s="3"/>
      <c r="N2" s="3"/>
      <c r="O2" s="3"/>
      <c r="P2" s="3"/>
      <c r="Q2" s="2"/>
      <c r="R2" s="2"/>
    </row>
    <row r="3" spans="1:18" s="31" customFormat="1" ht="29" x14ac:dyDescent="0.35">
      <c r="A3" s="29"/>
      <c r="B3" s="30" t="s">
        <v>152</v>
      </c>
      <c r="C3" s="30" t="s">
        <v>153</v>
      </c>
      <c r="D3" s="30" t="s">
        <v>154</v>
      </c>
      <c r="E3" s="30" t="s">
        <v>145</v>
      </c>
      <c r="F3" s="30" t="s">
        <v>155</v>
      </c>
      <c r="G3" s="30" t="s">
        <v>15</v>
      </c>
      <c r="H3" s="30" t="s">
        <v>156</v>
      </c>
      <c r="I3" s="30" t="s">
        <v>159</v>
      </c>
      <c r="J3" s="30" t="s">
        <v>16</v>
      </c>
      <c r="K3" s="30" t="s">
        <v>17</v>
      </c>
      <c r="L3" s="30" t="s">
        <v>18</v>
      </c>
      <c r="M3" s="30" t="s">
        <v>19</v>
      </c>
      <c r="N3" s="30" t="s">
        <v>20</v>
      </c>
      <c r="O3" s="30" t="s">
        <v>31</v>
      </c>
      <c r="P3" s="30" t="s">
        <v>29</v>
      </c>
      <c r="Q3" s="30" t="s">
        <v>30</v>
      </c>
      <c r="R3" s="30" t="s">
        <v>48</v>
      </c>
    </row>
    <row r="4" spans="1:18" ht="15" x14ac:dyDescent="0.4">
      <c r="A4">
        <v>0</v>
      </c>
      <c r="B4" t="s">
        <v>58</v>
      </c>
      <c r="C4" t="s">
        <v>57</v>
      </c>
      <c r="D4" t="str">
        <f>_xlfn.CONCAT(B4,":",C4)</f>
        <v>Industrial_roundwood:FI</v>
      </c>
      <c r="E4" t="s">
        <v>22</v>
      </c>
      <c r="F4">
        <v>0</v>
      </c>
      <c r="H4" t="s">
        <v>140</v>
      </c>
      <c r="I4">
        <v>1</v>
      </c>
      <c r="M4" s="5"/>
      <c r="P4">
        <v>3.6999999999999998E-2</v>
      </c>
      <c r="Q4">
        <v>0.34699999999999998</v>
      </c>
      <c r="R4" t="s">
        <v>74</v>
      </c>
    </row>
    <row r="5" spans="1:18" ht="15" x14ac:dyDescent="0.4">
      <c r="A5">
        <v>1</v>
      </c>
      <c r="B5" t="s">
        <v>60</v>
      </c>
      <c r="C5" t="s">
        <v>57</v>
      </c>
      <c r="D5" t="str">
        <f t="shared" ref="D5:D12" si="0">_xlfn.CONCAT(B5,":",C5)</f>
        <v>Sawmilling:FI</v>
      </c>
      <c r="E5" t="s">
        <v>23</v>
      </c>
      <c r="F5">
        <v>0</v>
      </c>
      <c r="H5" t="s">
        <v>140</v>
      </c>
      <c r="I5">
        <v>1</v>
      </c>
      <c r="M5" s="5"/>
      <c r="P5">
        <v>0.24299999999999999</v>
      </c>
      <c r="Q5">
        <v>0.39200000000000002</v>
      </c>
      <c r="R5" t="s">
        <v>75</v>
      </c>
    </row>
    <row r="6" spans="1:18" x14ac:dyDescent="0.35">
      <c r="A6">
        <v>2</v>
      </c>
      <c r="B6" t="s">
        <v>63</v>
      </c>
      <c r="C6" t="s">
        <v>57</v>
      </c>
      <c r="D6" t="str">
        <f t="shared" si="0"/>
        <v>Residues:FI</v>
      </c>
      <c r="E6" t="s">
        <v>66</v>
      </c>
      <c r="F6">
        <v>0</v>
      </c>
      <c r="H6" t="s">
        <v>140</v>
      </c>
      <c r="I6">
        <v>1</v>
      </c>
      <c r="P6">
        <v>0.40300000000000002</v>
      </c>
      <c r="Q6">
        <v>0.10100000000000001</v>
      </c>
      <c r="R6" t="s">
        <v>76</v>
      </c>
    </row>
    <row r="7" spans="1:18" x14ac:dyDescent="0.35">
      <c r="A7">
        <v>3</v>
      </c>
      <c r="B7" t="s">
        <v>59</v>
      </c>
      <c r="C7" t="s">
        <v>57</v>
      </c>
      <c r="D7" t="str">
        <f t="shared" ref="D7" si="1">_xlfn.CONCAT(B7,":",C7)</f>
        <v>Sawnwood:FI</v>
      </c>
      <c r="E7" t="s">
        <v>24</v>
      </c>
      <c r="F7">
        <v>0</v>
      </c>
      <c r="H7" t="s">
        <v>140</v>
      </c>
      <c r="I7">
        <v>1</v>
      </c>
      <c r="P7">
        <v>0.40899999999999997</v>
      </c>
      <c r="Q7">
        <v>0.53200000000000003</v>
      </c>
      <c r="R7" t="s">
        <v>77</v>
      </c>
    </row>
    <row r="8" spans="1:18" ht="14.5" customHeight="1" x14ac:dyDescent="0.35">
      <c r="A8">
        <v>4</v>
      </c>
      <c r="B8" t="s">
        <v>61</v>
      </c>
      <c r="C8" t="s">
        <v>57</v>
      </c>
      <c r="D8" t="str">
        <f t="shared" si="0"/>
        <v>Construction:FI</v>
      </c>
      <c r="E8" t="s">
        <v>67</v>
      </c>
      <c r="F8">
        <v>10</v>
      </c>
      <c r="H8" t="s">
        <v>68</v>
      </c>
      <c r="I8">
        <v>1</v>
      </c>
      <c r="P8">
        <v>0.752</v>
      </c>
      <c r="Q8">
        <v>0.44400000000000001</v>
      </c>
      <c r="R8" t="s">
        <v>78</v>
      </c>
    </row>
    <row r="9" spans="1:18" ht="14.5" customHeight="1" x14ac:dyDescent="0.35">
      <c r="A9">
        <v>5</v>
      </c>
      <c r="B9" t="s">
        <v>62</v>
      </c>
      <c r="C9" t="s">
        <v>57</v>
      </c>
      <c r="D9" t="str">
        <f t="shared" si="0"/>
        <v>Furniture:FI</v>
      </c>
      <c r="E9" t="s">
        <v>67</v>
      </c>
      <c r="F9">
        <v>5</v>
      </c>
      <c r="H9" t="s">
        <v>68</v>
      </c>
      <c r="I9">
        <v>1</v>
      </c>
      <c r="P9">
        <v>0.65600000000000003</v>
      </c>
      <c r="Q9">
        <v>0.77300000000000002</v>
      </c>
      <c r="R9" t="s">
        <v>79</v>
      </c>
    </row>
    <row r="10" spans="1:18" x14ac:dyDescent="0.35">
      <c r="A10">
        <v>6</v>
      </c>
      <c r="B10" t="s">
        <v>59</v>
      </c>
      <c r="C10" t="s">
        <v>27</v>
      </c>
      <c r="D10" t="str">
        <f t="shared" si="0"/>
        <v>Sawnwood:Import</v>
      </c>
      <c r="E10" t="s">
        <v>25</v>
      </c>
      <c r="F10">
        <v>0</v>
      </c>
      <c r="H10" t="s">
        <v>140</v>
      </c>
      <c r="I10">
        <v>1</v>
      </c>
      <c r="P10">
        <v>0.26400000000000001</v>
      </c>
      <c r="Q10">
        <v>0.81899999999999995</v>
      </c>
      <c r="R10" t="s">
        <v>81</v>
      </c>
    </row>
    <row r="11" spans="1:18" x14ac:dyDescent="0.35">
      <c r="A11">
        <v>7</v>
      </c>
      <c r="B11" t="s">
        <v>59</v>
      </c>
      <c r="C11" t="s">
        <v>28</v>
      </c>
      <c r="D11" t="str">
        <f t="shared" si="0"/>
        <v>Sawnwood:Export</v>
      </c>
      <c r="E11" t="s">
        <v>25</v>
      </c>
      <c r="F11">
        <v>0</v>
      </c>
      <c r="H11" t="s">
        <v>140</v>
      </c>
      <c r="I11">
        <v>1</v>
      </c>
      <c r="P11">
        <v>0.69099999999999995</v>
      </c>
      <c r="Q11">
        <v>0.16500000000000001</v>
      </c>
      <c r="R11" t="s">
        <v>82</v>
      </c>
    </row>
    <row r="12" spans="1:18" x14ac:dyDescent="0.35">
      <c r="A12">
        <v>8</v>
      </c>
      <c r="B12" t="s">
        <v>64</v>
      </c>
      <c r="C12" t="s">
        <v>57</v>
      </c>
      <c r="D12" t="str">
        <f t="shared" si="0"/>
        <v>Incineration:FI</v>
      </c>
      <c r="E12" t="s">
        <v>65</v>
      </c>
      <c r="F12">
        <v>0</v>
      </c>
      <c r="H12" t="s">
        <v>140</v>
      </c>
      <c r="I12">
        <v>1</v>
      </c>
      <c r="P12">
        <v>0.96599999999999997</v>
      </c>
      <c r="Q12">
        <v>0.48299999999999998</v>
      </c>
      <c r="R12" t="s">
        <v>80</v>
      </c>
    </row>
    <row r="18" ht="15.65" customHeight="1" x14ac:dyDescent="0.35"/>
  </sheetData>
  <phoneticPr fontId="5" type="noConversion"/>
  <dataValidations count="2">
    <dataValidation allowBlank="1" showInputMessage="1" showErrorMessage="1" promptTitle="Distribution parameter" prompt="tuple = number or list of parameters separated by comma. Example: for stddev only number! e.g., 1. For shape and scale list separated by comma e.g., shape=1, scale=1.5" sqref="I4:I1048576" xr:uid="{564AD8C3-F96D-40DD-BFD1-1C6E073701B7}"/>
    <dataValidation allowBlank="1" showInputMessage="1" showErrorMessage="1" promptTitle="Sankey diagram positioning" prompt="Sankey diagram X and Y node positioning. Check / adjust positioning after you run case and see coordinates. " sqref="P4:Q1048576 Q2" xr:uid="{167D7519-74A2-4731-8D99-C2A980321CC9}"/>
  </dataValidations>
  <pageMargins left="0.7" right="0.7" top="0.75" bottom="0.75" header="0.3" footer="0.3"/>
  <pageSetup paperSize="9" orientation="portrait" horizontalDpi="4294967293" r:id="rId1"/>
  <extLst>
    <ext xmlns:x14="http://schemas.microsoft.com/office/spreadsheetml/2009/9/main" uri="{CCE6A557-97BC-4b89-ADB6-D9C93CAAB3DF}">
      <x14:dataValidations xmlns:xm="http://schemas.microsoft.com/office/excel/2006/main" count="1">
        <x14:dataValidation type="list" showInputMessage="1" showErrorMessage="1" promptTitle="Distribution type" prompt="Distribution type for stock outflows (=decay). _x000a_-Fixed only uses lifetimes so no parameter is used._x000a_-Normal, LogNormal, FoldedNormal use standard deviation. _x000a_-Weibull uses shape and scale. " xr:uid="{0258C8E4-0AAB-48FF-93D5-AADF99BF39C4}">
          <x14:formula1>
            <xm:f>Sheet1!$C$2:$C$6</xm:f>
          </x14:formula1>
          <xm:sqref>H4:H1048576</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92AEE8-68EE-4B81-A49D-50BF066DFFE7}">
  <dimension ref="A1:U91"/>
  <sheetViews>
    <sheetView zoomScale="85" zoomScaleNormal="85" workbookViewId="0">
      <selection activeCell="D35" sqref="D35"/>
    </sheetView>
  </sheetViews>
  <sheetFormatPr defaultRowHeight="14.5" x14ac:dyDescent="0.35"/>
  <cols>
    <col min="1" max="1" width="10.453125" customWidth="1"/>
    <col min="2" max="2" width="22" customWidth="1"/>
    <col min="3" max="3" width="21" bestFit="1" customWidth="1"/>
    <col min="4" max="4" width="15.1796875" customWidth="1"/>
    <col min="5" max="5" width="16.26953125" customWidth="1"/>
    <col min="6" max="6" width="21" bestFit="1" customWidth="1"/>
    <col min="7" max="7" width="23.1796875" bestFit="1" customWidth="1"/>
    <col min="8" max="8" width="24" customWidth="1"/>
    <col min="9" max="9" width="20.453125" customWidth="1"/>
    <col min="10" max="10" width="9.453125" customWidth="1"/>
    <col min="11" max="11" width="15.81640625" customWidth="1"/>
    <col min="12" max="12" width="12.81640625" customWidth="1"/>
    <col min="13" max="13" width="11" customWidth="1"/>
    <col min="14" max="14" width="21.7265625" style="6" bestFit="1" customWidth="1"/>
    <col min="15" max="15" width="20.54296875" style="6" customWidth="1"/>
    <col min="16" max="16" width="21.7265625" bestFit="1" customWidth="1"/>
    <col min="17" max="17" width="22.453125" bestFit="1" customWidth="1"/>
  </cols>
  <sheetData>
    <row r="1" spans="1:21" x14ac:dyDescent="0.35">
      <c r="A1" s="2" t="s">
        <v>8</v>
      </c>
      <c r="B1" s="3" t="s">
        <v>9</v>
      </c>
      <c r="C1" s="3" t="s">
        <v>9</v>
      </c>
      <c r="D1" s="3" t="s">
        <v>9</v>
      </c>
      <c r="E1" s="3" t="s">
        <v>9</v>
      </c>
      <c r="F1" s="3" t="s">
        <v>9</v>
      </c>
      <c r="G1" s="3" t="s">
        <v>9</v>
      </c>
      <c r="H1" s="3" t="s">
        <v>9</v>
      </c>
      <c r="I1" s="3" t="s">
        <v>9</v>
      </c>
      <c r="J1" s="3" t="s">
        <v>11</v>
      </c>
      <c r="K1" s="3" t="s">
        <v>9</v>
      </c>
      <c r="L1" s="3" t="s">
        <v>10</v>
      </c>
      <c r="M1" s="3" t="s">
        <v>9</v>
      </c>
      <c r="N1" s="3" t="s">
        <v>9</v>
      </c>
      <c r="O1" s="3" t="s">
        <v>9</v>
      </c>
      <c r="P1" s="3" t="s">
        <v>11</v>
      </c>
      <c r="Q1" s="3" t="s">
        <v>9</v>
      </c>
      <c r="R1" s="3" t="s">
        <v>11</v>
      </c>
      <c r="S1" s="3" t="s">
        <v>9</v>
      </c>
      <c r="T1" s="3" t="s">
        <v>11</v>
      </c>
      <c r="U1" s="3" t="s">
        <v>9</v>
      </c>
    </row>
    <row r="2" spans="1:21" ht="15" customHeight="1" x14ac:dyDescent="0.35">
      <c r="A2" s="2" t="s">
        <v>12</v>
      </c>
      <c r="B2" s="3"/>
      <c r="C2" s="3"/>
      <c r="D2" s="3"/>
      <c r="E2" s="3"/>
      <c r="F2" s="3"/>
      <c r="G2" s="3"/>
      <c r="H2" s="3"/>
      <c r="I2" s="3"/>
      <c r="J2" s="3"/>
      <c r="K2" s="3" t="s">
        <v>50</v>
      </c>
      <c r="L2" s="3"/>
      <c r="M2" s="3"/>
      <c r="N2" s="3"/>
      <c r="O2" s="3"/>
      <c r="P2" s="3"/>
      <c r="Q2" s="3"/>
      <c r="R2" s="3" t="s">
        <v>51</v>
      </c>
      <c r="S2" s="3"/>
      <c r="T2" s="3"/>
      <c r="U2" s="3"/>
    </row>
    <row r="3" spans="1:21" x14ac:dyDescent="0.35">
      <c r="A3" s="3"/>
      <c r="B3" s="20" t="s">
        <v>144</v>
      </c>
      <c r="C3" s="20" t="s">
        <v>145</v>
      </c>
      <c r="D3" s="20" t="s">
        <v>146</v>
      </c>
      <c r="E3" s="20" t="s">
        <v>147</v>
      </c>
      <c r="F3" s="20" t="s">
        <v>145</v>
      </c>
      <c r="G3" s="20" t="s">
        <v>148</v>
      </c>
      <c r="H3" s="20" t="s">
        <v>149</v>
      </c>
      <c r="I3" s="20" t="s">
        <v>150</v>
      </c>
      <c r="J3" s="20" t="s">
        <v>151</v>
      </c>
      <c r="K3" s="20" t="s">
        <v>136</v>
      </c>
      <c r="L3" s="20" t="s">
        <v>137</v>
      </c>
      <c r="M3" s="20" t="s">
        <v>26</v>
      </c>
      <c r="N3" s="21" t="s">
        <v>53</v>
      </c>
      <c r="O3" s="21" t="s">
        <v>54</v>
      </c>
      <c r="P3" s="21" t="s">
        <v>157</v>
      </c>
      <c r="Q3" s="21" t="s">
        <v>138</v>
      </c>
      <c r="R3" s="22" t="s">
        <v>55</v>
      </c>
      <c r="S3" s="23" t="s">
        <v>21</v>
      </c>
      <c r="T3" s="22" t="s">
        <v>56</v>
      </c>
      <c r="U3" s="23" t="s">
        <v>21</v>
      </c>
    </row>
    <row r="4" spans="1:21" x14ac:dyDescent="0.35">
      <c r="A4" t="s">
        <v>126</v>
      </c>
      <c r="B4" t="s">
        <v>58</v>
      </c>
      <c r="C4" t="str">
        <f>+_xlfn.XLOOKUP(H4,Processes!$D$4:$D$47,Processes!$E$4:$E$47)</f>
        <v>Source</v>
      </c>
      <c r="D4" t="s">
        <v>57</v>
      </c>
      <c r="E4" t="s">
        <v>60</v>
      </c>
      <c r="F4" t="str">
        <f>+_xlfn.XLOOKUP(I4,Processes!$D$4:$D$47,Processes!$E$4:$E$47)</f>
        <v>First</v>
      </c>
      <c r="G4" t="s">
        <v>57</v>
      </c>
      <c r="H4" s="4" t="str">
        <f t="shared" ref="H4:H13" si="0">_xlfn.CONCAT(B4,":",D4)</f>
        <v>Industrial_roundwood:FI</v>
      </c>
      <c r="I4" s="4" t="str">
        <f t="shared" ref="I4:I13" si="1">_xlfn.CONCAT(E4,":",G4)</f>
        <v>Sawmilling:FI</v>
      </c>
      <c r="J4">
        <v>60</v>
      </c>
      <c r="K4" t="s">
        <v>125</v>
      </c>
      <c r="L4">
        <v>2021</v>
      </c>
      <c r="N4" t="s">
        <v>73</v>
      </c>
      <c r="P4">
        <f>0.4238*'Carbon fraction (will be moved)'!$C$2</f>
        <v>0.20342399999999999</v>
      </c>
      <c r="Q4" s="24" t="s">
        <v>69</v>
      </c>
    </row>
    <row r="5" spans="1:21" x14ac:dyDescent="0.35">
      <c r="A5" t="s">
        <v>127</v>
      </c>
      <c r="B5" t="s">
        <v>60</v>
      </c>
      <c r="C5" t="str">
        <f>+_xlfn.XLOOKUP(H5,Processes!$D$4:$D$47,Processes!$E$4:$E$47)</f>
        <v>First</v>
      </c>
      <c r="D5" t="s">
        <v>57</v>
      </c>
      <c r="E5" t="s">
        <v>59</v>
      </c>
      <c r="F5" t="str">
        <f>+_xlfn.XLOOKUP(I5,Processes!$D$4:$D$47,Processes!$E$4:$E$47)</f>
        <v>Second</v>
      </c>
      <c r="G5" t="s">
        <v>57</v>
      </c>
      <c r="H5" s="4" t="str">
        <f t="shared" si="0"/>
        <v>Sawmilling:FI</v>
      </c>
      <c r="I5" s="4" t="str">
        <f t="shared" si="1"/>
        <v>Sawnwood:FI</v>
      </c>
      <c r="J5">
        <v>100</v>
      </c>
      <c r="K5" t="s">
        <v>13</v>
      </c>
      <c r="L5">
        <v>2021</v>
      </c>
      <c r="N5" t="s">
        <v>73</v>
      </c>
      <c r="P5">
        <f>0.4238*'Carbon fraction (will be moved)'!C2</f>
        <v>0.20342399999999999</v>
      </c>
      <c r="Q5" s="24" t="s">
        <v>72</v>
      </c>
    </row>
    <row r="6" spans="1:21" x14ac:dyDescent="0.35">
      <c r="A6" t="s">
        <v>128</v>
      </c>
      <c r="B6" t="s">
        <v>60</v>
      </c>
      <c r="C6" t="str">
        <f>+_xlfn.XLOOKUP(H6,Processes!$D$4:$D$47,Processes!$E$4:$E$47)</f>
        <v>First</v>
      </c>
      <c r="D6" t="s">
        <v>57</v>
      </c>
      <c r="E6" t="s">
        <v>63</v>
      </c>
      <c r="F6" t="str">
        <f>+_xlfn.XLOOKUP(I6,Processes!$D$4:$D$47,Processes!$E$4:$E$47)</f>
        <v>by_prod</v>
      </c>
      <c r="G6" t="s">
        <v>57</v>
      </c>
      <c r="H6" s="4" t="str">
        <f t="shared" si="0"/>
        <v>Sawmilling:FI</v>
      </c>
      <c r="I6" s="4" t="str">
        <f t="shared" si="1"/>
        <v>Residues:FI</v>
      </c>
      <c r="J6">
        <v>10</v>
      </c>
      <c r="K6" t="s">
        <v>125</v>
      </c>
      <c r="L6">
        <v>2021</v>
      </c>
      <c r="N6" t="s">
        <v>73</v>
      </c>
      <c r="P6">
        <f>0.395*'Carbon fraction (will be moved)'!C2</f>
        <v>0.18959999999999999</v>
      </c>
      <c r="Q6" s="24" t="s">
        <v>72</v>
      </c>
    </row>
    <row r="7" spans="1:21" x14ac:dyDescent="0.35">
      <c r="A7" t="s">
        <v>133</v>
      </c>
      <c r="B7" t="s">
        <v>59</v>
      </c>
      <c r="C7" t="str">
        <f>+_xlfn.XLOOKUP(H7,Processes!$D$4:$D$47,Processes!$E$4:$E$47)</f>
        <v>Second</v>
      </c>
      <c r="D7" t="s">
        <v>57</v>
      </c>
      <c r="E7" t="s">
        <v>61</v>
      </c>
      <c r="F7" t="str">
        <f>+_xlfn.XLOOKUP(I7,Processes!$D$4:$D$47,Processes!$E$4:$E$47)</f>
        <v>VAM</v>
      </c>
      <c r="G7" t="s">
        <v>57</v>
      </c>
      <c r="H7" s="4" t="str">
        <f t="shared" si="0"/>
        <v>Sawnwood:FI</v>
      </c>
      <c r="I7" s="4" t="str">
        <f t="shared" si="1"/>
        <v>Construction:FI</v>
      </c>
      <c r="J7">
        <v>60</v>
      </c>
      <c r="K7" t="s">
        <v>13</v>
      </c>
      <c r="L7">
        <v>2021</v>
      </c>
      <c r="N7" t="s">
        <v>73</v>
      </c>
      <c r="P7">
        <f>0.48*'Carbon fraction (will be moved)'!$C$2</f>
        <v>0.23039999999999999</v>
      </c>
      <c r="Q7" t="s">
        <v>70</v>
      </c>
    </row>
    <row r="8" spans="1:21" ht="18" customHeight="1" x14ac:dyDescent="0.35">
      <c r="A8" t="s">
        <v>129</v>
      </c>
      <c r="B8" t="s">
        <v>59</v>
      </c>
      <c r="C8" t="str">
        <f>+_xlfn.XLOOKUP(H8,Processes!$D$4:$D$47,Processes!$E$4:$E$47)</f>
        <v>Second</v>
      </c>
      <c r="D8" t="s">
        <v>57</v>
      </c>
      <c r="E8" t="s">
        <v>62</v>
      </c>
      <c r="F8" t="str">
        <f>+_xlfn.XLOOKUP(I8,Processes!$D$4:$D$47,Processes!$E$4:$E$47)</f>
        <v>VAM</v>
      </c>
      <c r="G8" t="s">
        <v>57</v>
      </c>
      <c r="H8" s="4" t="str">
        <f>_xlfn.CONCAT(B8,":",D8)</f>
        <v>Sawnwood:FI</v>
      </c>
      <c r="I8" s="4" t="str">
        <f>_xlfn.CONCAT(E8,":",G8)</f>
        <v>Furniture:FI</v>
      </c>
      <c r="J8">
        <v>40</v>
      </c>
      <c r="K8" t="s">
        <v>13</v>
      </c>
      <c r="L8">
        <v>2021</v>
      </c>
      <c r="N8" t="s">
        <v>73</v>
      </c>
      <c r="P8">
        <f>0.45*'Carbon fraction (will be moved)'!$C$2</f>
        <v>0.216</v>
      </c>
      <c r="Q8" t="s">
        <v>71</v>
      </c>
    </row>
    <row r="9" spans="1:21" x14ac:dyDescent="0.35">
      <c r="A9" t="s">
        <v>130</v>
      </c>
      <c r="B9" t="s">
        <v>61</v>
      </c>
      <c r="C9" t="str">
        <f>+_xlfn.XLOOKUP(H9,Processes!$D$4:$D$47,Processes!$E$4:$E$47)</f>
        <v>VAM</v>
      </c>
      <c r="D9" t="s">
        <v>57</v>
      </c>
      <c r="E9" t="s">
        <v>60</v>
      </c>
      <c r="F9" t="str">
        <f>+_xlfn.XLOOKUP(I9,Processes!$D$4:$D$47,Processes!$E$4:$E$47)</f>
        <v>First</v>
      </c>
      <c r="G9" t="s">
        <v>57</v>
      </c>
      <c r="H9" s="4" t="str">
        <f t="shared" si="0"/>
        <v>Construction:FI</v>
      </c>
      <c r="I9" s="4" t="str">
        <f t="shared" si="1"/>
        <v>Sawmilling:FI</v>
      </c>
      <c r="J9">
        <v>40</v>
      </c>
      <c r="K9" t="s">
        <v>13</v>
      </c>
      <c r="L9">
        <v>2021</v>
      </c>
      <c r="N9" t="s">
        <v>73</v>
      </c>
      <c r="P9">
        <f>0.48*'Carbon fraction (will be moved)'!$C$2</f>
        <v>0.23039999999999999</v>
      </c>
      <c r="Q9" t="s">
        <v>70</v>
      </c>
    </row>
    <row r="10" spans="1:21" ht="15.65" customHeight="1" x14ac:dyDescent="0.35">
      <c r="A10" t="s">
        <v>131</v>
      </c>
      <c r="B10" t="s">
        <v>61</v>
      </c>
      <c r="C10" t="str">
        <f>+_xlfn.XLOOKUP(H10,Processes!$D$4:$D$47,Processes!$E$4:$E$47)</f>
        <v>VAM</v>
      </c>
      <c r="D10" t="s">
        <v>57</v>
      </c>
      <c r="E10" t="s">
        <v>64</v>
      </c>
      <c r="F10" t="str">
        <f>+_xlfn.XLOOKUP(I10,Processes!$D$4:$D$47,Processes!$E$4:$E$47)</f>
        <v>EoL</v>
      </c>
      <c r="G10" t="s">
        <v>57</v>
      </c>
      <c r="H10" s="4" t="str">
        <f t="shared" si="0"/>
        <v>Construction:FI</v>
      </c>
      <c r="I10" s="4" t="str">
        <f t="shared" si="1"/>
        <v>Incineration:FI</v>
      </c>
      <c r="J10">
        <v>60</v>
      </c>
      <c r="K10" t="s">
        <v>13</v>
      </c>
      <c r="L10">
        <v>2021</v>
      </c>
      <c r="N10" t="s">
        <v>73</v>
      </c>
      <c r="P10">
        <f>0.45*'Carbon fraction (will be moved)'!$C$2</f>
        <v>0.216</v>
      </c>
      <c r="Q10" t="s">
        <v>71</v>
      </c>
    </row>
    <row r="11" spans="1:21" x14ac:dyDescent="0.35">
      <c r="A11" t="s">
        <v>132</v>
      </c>
      <c r="B11" t="s">
        <v>62</v>
      </c>
      <c r="C11" t="s">
        <v>67</v>
      </c>
      <c r="D11" t="s">
        <v>57</v>
      </c>
      <c r="E11" t="s">
        <v>64</v>
      </c>
      <c r="F11" t="str">
        <f>+_xlfn.XLOOKUP(I11,Processes!$D$4:$D$47,Processes!$E$4:$E$47)</f>
        <v>EoL</v>
      </c>
      <c r="G11" t="s">
        <v>57</v>
      </c>
      <c r="H11" s="4" t="str">
        <f t="shared" si="0"/>
        <v>Furniture:FI</v>
      </c>
      <c r="I11" s="4" t="str">
        <f t="shared" si="1"/>
        <v>Incineration:FI</v>
      </c>
      <c r="J11">
        <v>100</v>
      </c>
      <c r="K11" t="s">
        <v>13</v>
      </c>
      <c r="L11">
        <v>2021</v>
      </c>
      <c r="N11" t="s">
        <v>73</v>
      </c>
      <c r="P11">
        <f>0.45*'Carbon fraction (will be moved)'!$C$2</f>
        <v>0.216</v>
      </c>
      <c r="Q11" s="24" t="s">
        <v>72</v>
      </c>
    </row>
    <row r="12" spans="1:21" x14ac:dyDescent="0.35">
      <c r="A12" t="s">
        <v>134</v>
      </c>
      <c r="B12" t="s">
        <v>59</v>
      </c>
      <c r="C12" t="str">
        <f>+_xlfn.XLOOKUP(H12,Processes!$D$4:$D$47,Processes!$E$4:$E$47)</f>
        <v>Second</v>
      </c>
      <c r="D12" t="s">
        <v>57</v>
      </c>
      <c r="E12" t="s">
        <v>59</v>
      </c>
      <c r="F12" t="str">
        <f>+_xlfn.XLOOKUP(I12,Processes!$D$4:$D$47,Processes!$E$4:$E$47)</f>
        <v>RoW</v>
      </c>
      <c r="G12" t="s">
        <v>28</v>
      </c>
      <c r="H12" s="4" t="str">
        <f t="shared" si="0"/>
        <v>Sawnwood:FI</v>
      </c>
      <c r="I12" s="4" t="str">
        <f t="shared" si="1"/>
        <v>Sawnwood:Export</v>
      </c>
      <c r="J12">
        <v>20</v>
      </c>
      <c r="K12" t="s">
        <v>125</v>
      </c>
      <c r="L12">
        <v>2021</v>
      </c>
      <c r="N12" t="s">
        <v>73</v>
      </c>
      <c r="P12">
        <f>0.4238*'Carbon fraction (will be moved)'!$C$2</f>
        <v>0.20342399999999999</v>
      </c>
      <c r="Q12" s="24" t="s">
        <v>72</v>
      </c>
    </row>
    <row r="13" spans="1:21" x14ac:dyDescent="0.35">
      <c r="A13" t="s">
        <v>135</v>
      </c>
      <c r="B13" t="s">
        <v>59</v>
      </c>
      <c r="C13" t="str">
        <f>+_xlfn.XLOOKUP(H13,Processes!$D$4:$D$47,Processes!$E$4:$E$47)</f>
        <v>RoW</v>
      </c>
      <c r="D13" t="s">
        <v>27</v>
      </c>
      <c r="E13" t="s">
        <v>59</v>
      </c>
      <c r="F13" t="s">
        <v>25</v>
      </c>
      <c r="G13" t="s">
        <v>57</v>
      </c>
      <c r="H13" s="4" t="str">
        <f t="shared" si="0"/>
        <v>Sawnwood:Import</v>
      </c>
      <c r="I13" s="4" t="str">
        <f t="shared" si="1"/>
        <v>Sawnwood:FI</v>
      </c>
      <c r="J13">
        <v>10</v>
      </c>
      <c r="K13" t="s">
        <v>125</v>
      </c>
      <c r="L13">
        <v>2021</v>
      </c>
      <c r="N13" t="s">
        <v>73</v>
      </c>
      <c r="P13">
        <f>0.4238*'Carbon fraction (will be moved)'!$C$2</f>
        <v>0.20342399999999999</v>
      </c>
      <c r="Q13" s="24" t="s">
        <v>72</v>
      </c>
    </row>
    <row r="14" spans="1:21" x14ac:dyDescent="0.35">
      <c r="H14" s="4"/>
      <c r="I14" s="4"/>
      <c r="N14"/>
      <c r="Q14" s="24"/>
    </row>
    <row r="15" spans="1:21" x14ac:dyDescent="0.35">
      <c r="H15" s="4"/>
      <c r="I15" s="4"/>
      <c r="N15"/>
      <c r="Q15" s="24"/>
    </row>
    <row r="16" spans="1:21" x14ac:dyDescent="0.35">
      <c r="H16" s="4"/>
      <c r="I16" s="4"/>
      <c r="N16"/>
      <c r="Q16" s="24"/>
    </row>
    <row r="17" spans="8:17" x14ac:dyDescent="0.35">
      <c r="H17" s="4"/>
      <c r="I17" s="4"/>
      <c r="N17"/>
      <c r="Q17" s="24"/>
    </row>
    <row r="18" spans="8:17" x14ac:dyDescent="0.35">
      <c r="H18" s="4"/>
      <c r="I18" s="4"/>
      <c r="N18"/>
      <c r="Q18" s="24"/>
    </row>
    <row r="19" spans="8:17" x14ac:dyDescent="0.35">
      <c r="H19" s="4"/>
      <c r="I19" s="4"/>
      <c r="N19"/>
    </row>
    <row r="20" spans="8:17" x14ac:dyDescent="0.35">
      <c r="H20" s="4"/>
      <c r="I20" s="4"/>
      <c r="N20"/>
    </row>
    <row r="21" spans="8:17" x14ac:dyDescent="0.35">
      <c r="H21" s="4"/>
      <c r="I21" s="4"/>
      <c r="N21"/>
      <c r="Q21" s="24"/>
    </row>
    <row r="22" spans="8:17" x14ac:dyDescent="0.35">
      <c r="H22" s="4"/>
      <c r="I22" s="4"/>
      <c r="N22"/>
      <c r="Q22" s="24"/>
    </row>
    <row r="23" spans="8:17" x14ac:dyDescent="0.35">
      <c r="H23" s="4"/>
      <c r="I23" s="4"/>
      <c r="N23"/>
      <c r="Q23" s="24"/>
    </row>
    <row r="24" spans="8:17" x14ac:dyDescent="0.35">
      <c r="H24" s="4"/>
      <c r="I24" s="4"/>
    </row>
    <row r="25" spans="8:17" x14ac:dyDescent="0.35">
      <c r="H25" s="4"/>
      <c r="I25" s="4"/>
    </row>
    <row r="26" spans="8:17" x14ac:dyDescent="0.35">
      <c r="H26" s="4"/>
      <c r="I26" s="4"/>
    </row>
    <row r="27" spans="8:17" x14ac:dyDescent="0.35">
      <c r="H27" s="4"/>
      <c r="I27" s="4"/>
    </row>
    <row r="28" spans="8:17" x14ac:dyDescent="0.35">
      <c r="H28" s="4"/>
      <c r="I28" s="4"/>
      <c r="N28" s="7"/>
    </row>
    <row r="29" spans="8:17" x14ac:dyDescent="0.35">
      <c r="H29" s="4"/>
      <c r="I29" s="4"/>
      <c r="N29" s="7"/>
    </row>
    <row r="30" spans="8:17" x14ac:dyDescent="0.35">
      <c r="H30" s="4"/>
      <c r="I30" s="4"/>
    </row>
    <row r="31" spans="8:17" x14ac:dyDescent="0.35">
      <c r="H31" s="4"/>
      <c r="I31" s="4"/>
    </row>
    <row r="32" spans="8:17" x14ac:dyDescent="0.35">
      <c r="H32" s="4"/>
      <c r="I32" s="4"/>
    </row>
    <row r="33" spans="3:15" x14ac:dyDescent="0.35">
      <c r="H33" s="4"/>
      <c r="I33" s="4"/>
    </row>
    <row r="34" spans="3:15" x14ac:dyDescent="0.35">
      <c r="H34" s="4"/>
      <c r="I34" s="4"/>
    </row>
    <row r="35" spans="3:15" x14ac:dyDescent="0.35">
      <c r="E35" s="24" t="s">
        <v>198</v>
      </c>
      <c r="H35" s="4"/>
      <c r="I35" s="4"/>
    </row>
    <row r="36" spans="3:15" x14ac:dyDescent="0.35">
      <c r="H36" s="4"/>
      <c r="I36" s="4"/>
      <c r="O36"/>
    </row>
    <row r="37" spans="3:15" x14ac:dyDescent="0.35">
      <c r="H37" s="4"/>
      <c r="I37" s="4"/>
      <c r="O37"/>
    </row>
    <row r="38" spans="3:15" x14ac:dyDescent="0.35">
      <c r="H38" s="4"/>
      <c r="I38" s="4"/>
      <c r="O38"/>
    </row>
    <row r="39" spans="3:15" x14ac:dyDescent="0.35">
      <c r="H39" s="4"/>
      <c r="I39" s="4"/>
      <c r="N39"/>
      <c r="O39"/>
    </row>
    <row r="40" spans="3:15" x14ac:dyDescent="0.35">
      <c r="H40" s="4"/>
      <c r="I40" s="4"/>
      <c r="N40"/>
      <c r="O40"/>
    </row>
    <row r="41" spans="3:15" x14ac:dyDescent="0.35">
      <c r="H41" s="4"/>
      <c r="I41" s="4"/>
      <c r="N41"/>
      <c r="O41"/>
    </row>
    <row r="42" spans="3:15" x14ac:dyDescent="0.35">
      <c r="H42" s="4"/>
      <c r="I42" s="4"/>
      <c r="N42"/>
      <c r="O42"/>
    </row>
    <row r="43" spans="3:15" x14ac:dyDescent="0.35">
      <c r="H43" s="4"/>
      <c r="I43" s="4"/>
      <c r="N43"/>
      <c r="O43"/>
    </row>
    <row r="44" spans="3:15" x14ac:dyDescent="0.35">
      <c r="H44" s="4"/>
      <c r="I44" s="4"/>
      <c r="N44"/>
      <c r="O44"/>
    </row>
    <row r="45" spans="3:15" x14ac:dyDescent="0.35">
      <c r="C45" s="9"/>
      <c r="H45" s="4"/>
      <c r="I45" s="4"/>
      <c r="N45"/>
      <c r="O45"/>
    </row>
    <row r="46" spans="3:15" x14ac:dyDescent="0.35">
      <c r="H46" s="4"/>
      <c r="I46" s="4"/>
      <c r="N46"/>
      <c r="O46"/>
    </row>
    <row r="47" spans="3:15" x14ac:dyDescent="0.35">
      <c r="H47" s="4"/>
      <c r="I47" s="4"/>
      <c r="N47"/>
      <c r="O47"/>
    </row>
    <row r="48" spans="3:15" x14ac:dyDescent="0.35">
      <c r="H48" s="4"/>
      <c r="I48" s="4"/>
      <c r="N48"/>
      <c r="O48"/>
    </row>
    <row r="49" spans="8:15" x14ac:dyDescent="0.35">
      <c r="H49" s="4"/>
      <c r="I49" s="4"/>
      <c r="N49"/>
      <c r="O49"/>
    </row>
    <row r="50" spans="8:15" x14ac:dyDescent="0.35">
      <c r="H50" s="4"/>
      <c r="I50" s="4"/>
      <c r="N50"/>
      <c r="O50"/>
    </row>
    <row r="51" spans="8:15" x14ac:dyDescent="0.35">
      <c r="H51" s="4"/>
      <c r="I51" s="4"/>
      <c r="N51"/>
      <c r="O51"/>
    </row>
    <row r="52" spans="8:15" x14ac:dyDescent="0.35">
      <c r="H52" s="4"/>
      <c r="I52" s="4"/>
      <c r="N52"/>
      <c r="O52"/>
    </row>
    <row r="53" spans="8:15" x14ac:dyDescent="0.35">
      <c r="H53" s="4"/>
      <c r="I53" s="4"/>
      <c r="N53"/>
      <c r="O53"/>
    </row>
    <row r="54" spans="8:15" x14ac:dyDescent="0.35">
      <c r="H54" s="4"/>
      <c r="I54" s="4"/>
      <c r="N54"/>
      <c r="O54"/>
    </row>
    <row r="55" spans="8:15" x14ac:dyDescent="0.35">
      <c r="H55" s="4"/>
      <c r="I55" s="4"/>
      <c r="N55"/>
      <c r="O55"/>
    </row>
    <row r="56" spans="8:15" x14ac:dyDescent="0.35">
      <c r="H56" s="4"/>
      <c r="I56" s="4"/>
      <c r="N56"/>
      <c r="O56"/>
    </row>
    <row r="57" spans="8:15" x14ac:dyDescent="0.35">
      <c r="H57" s="4"/>
      <c r="I57" s="4"/>
      <c r="N57"/>
      <c r="O57"/>
    </row>
    <row r="58" spans="8:15" x14ac:dyDescent="0.35">
      <c r="H58" s="4"/>
      <c r="I58" s="4"/>
      <c r="N58"/>
      <c r="O58"/>
    </row>
    <row r="59" spans="8:15" x14ac:dyDescent="0.35">
      <c r="H59" s="4"/>
      <c r="I59" s="4"/>
      <c r="N59"/>
      <c r="O59"/>
    </row>
    <row r="60" spans="8:15" x14ac:dyDescent="0.35">
      <c r="H60" s="4"/>
      <c r="I60" s="4"/>
      <c r="N60"/>
      <c r="O60"/>
    </row>
    <row r="61" spans="8:15" x14ac:dyDescent="0.35">
      <c r="H61" s="4"/>
      <c r="I61" s="4"/>
      <c r="N61"/>
      <c r="O61"/>
    </row>
    <row r="62" spans="8:15" x14ac:dyDescent="0.35">
      <c r="H62" s="4"/>
      <c r="I62" s="4"/>
      <c r="N62"/>
      <c r="O62"/>
    </row>
    <row r="63" spans="8:15" x14ac:dyDescent="0.35">
      <c r="H63" s="4"/>
      <c r="I63" s="4"/>
      <c r="N63"/>
      <c r="O63"/>
    </row>
    <row r="64" spans="8:15" x14ac:dyDescent="0.35">
      <c r="H64" s="4"/>
      <c r="I64" s="4"/>
      <c r="N64"/>
      <c r="O64"/>
    </row>
    <row r="65" spans="8:15" x14ac:dyDescent="0.35">
      <c r="H65" s="4"/>
      <c r="I65" s="4"/>
      <c r="N65"/>
      <c r="O65"/>
    </row>
    <row r="66" spans="8:15" x14ac:dyDescent="0.35">
      <c r="H66" s="4"/>
      <c r="I66" s="4"/>
      <c r="N66"/>
      <c r="O66"/>
    </row>
    <row r="67" spans="8:15" x14ac:dyDescent="0.35">
      <c r="H67" s="4"/>
      <c r="I67" s="4"/>
      <c r="N67"/>
      <c r="O67"/>
    </row>
    <row r="68" spans="8:15" x14ac:dyDescent="0.35">
      <c r="H68" s="4"/>
      <c r="I68" s="4"/>
      <c r="N68"/>
      <c r="O68"/>
    </row>
    <row r="69" spans="8:15" x14ac:dyDescent="0.35">
      <c r="H69" s="4"/>
      <c r="I69" s="4"/>
      <c r="N69"/>
      <c r="O69"/>
    </row>
    <row r="70" spans="8:15" x14ac:dyDescent="0.35">
      <c r="H70" s="4"/>
      <c r="I70" s="4"/>
      <c r="N70"/>
      <c r="O70"/>
    </row>
    <row r="71" spans="8:15" x14ac:dyDescent="0.35">
      <c r="H71" s="4"/>
      <c r="I71" s="4"/>
      <c r="N71"/>
      <c r="O71"/>
    </row>
    <row r="72" spans="8:15" x14ac:dyDescent="0.35">
      <c r="H72" s="4"/>
      <c r="I72" s="4"/>
      <c r="N72"/>
      <c r="O72"/>
    </row>
    <row r="73" spans="8:15" x14ac:dyDescent="0.35">
      <c r="H73" s="4"/>
      <c r="I73" s="4"/>
      <c r="N73"/>
      <c r="O73"/>
    </row>
    <row r="74" spans="8:15" x14ac:dyDescent="0.35">
      <c r="H74" s="4"/>
      <c r="I74" s="4"/>
      <c r="N74"/>
      <c r="O74"/>
    </row>
    <row r="75" spans="8:15" x14ac:dyDescent="0.35">
      <c r="H75" s="4"/>
      <c r="I75" s="4"/>
      <c r="N75"/>
      <c r="O75"/>
    </row>
    <row r="76" spans="8:15" x14ac:dyDescent="0.35">
      <c r="H76" s="4"/>
      <c r="I76" s="4"/>
      <c r="N76"/>
      <c r="O76"/>
    </row>
    <row r="77" spans="8:15" x14ac:dyDescent="0.35">
      <c r="H77" s="4"/>
      <c r="I77" s="4"/>
      <c r="N77"/>
      <c r="O77"/>
    </row>
    <row r="78" spans="8:15" x14ac:dyDescent="0.35">
      <c r="H78" s="4"/>
      <c r="I78" s="4"/>
      <c r="N78"/>
      <c r="O78"/>
    </row>
    <row r="79" spans="8:15" x14ac:dyDescent="0.35">
      <c r="H79" s="4"/>
      <c r="I79" s="4"/>
      <c r="N79"/>
      <c r="O79"/>
    </row>
    <row r="80" spans="8:15" x14ac:dyDescent="0.35">
      <c r="H80" s="4"/>
      <c r="I80" s="4"/>
      <c r="N80"/>
      <c r="O80"/>
    </row>
    <row r="81" spans="2:15" x14ac:dyDescent="0.35">
      <c r="H81" s="4"/>
      <c r="I81" s="4"/>
      <c r="N81"/>
      <c r="O81"/>
    </row>
    <row r="82" spans="2:15" x14ac:dyDescent="0.35">
      <c r="H82" s="4"/>
      <c r="I82" s="4"/>
      <c r="N82"/>
      <c r="O82"/>
    </row>
    <row r="83" spans="2:15" x14ac:dyDescent="0.35">
      <c r="H83" s="4"/>
      <c r="I83" s="4"/>
      <c r="N83"/>
      <c r="O83"/>
    </row>
    <row r="84" spans="2:15" x14ac:dyDescent="0.35">
      <c r="H84" s="4"/>
      <c r="I84" s="4"/>
      <c r="N84"/>
      <c r="O84"/>
    </row>
    <row r="85" spans="2:15" x14ac:dyDescent="0.35">
      <c r="H85" s="4"/>
      <c r="I85" s="4"/>
      <c r="N85"/>
      <c r="O85"/>
    </row>
    <row r="86" spans="2:15" x14ac:dyDescent="0.35">
      <c r="N86"/>
      <c r="O86"/>
    </row>
    <row r="87" spans="2:15" x14ac:dyDescent="0.35">
      <c r="B87" s="4"/>
      <c r="D87" s="4"/>
      <c r="E87" s="4"/>
      <c r="G87" s="4"/>
      <c r="H87" s="4"/>
      <c r="I87" s="4"/>
      <c r="M87" s="4"/>
      <c r="N87"/>
      <c r="O87"/>
    </row>
    <row r="88" spans="2:15" x14ac:dyDescent="0.35">
      <c r="H88" s="4"/>
      <c r="I88" s="4"/>
      <c r="N88"/>
      <c r="O88"/>
    </row>
    <row r="89" spans="2:15" x14ac:dyDescent="0.35">
      <c r="H89" s="4"/>
      <c r="I89" s="4"/>
      <c r="N89"/>
      <c r="O89"/>
    </row>
    <row r="90" spans="2:15" x14ac:dyDescent="0.35">
      <c r="H90" s="4"/>
      <c r="I90" s="4"/>
      <c r="N90"/>
      <c r="O90"/>
    </row>
    <row r="91" spans="2:15" x14ac:dyDescent="0.35">
      <c r="H91" s="4"/>
      <c r="I91" s="4"/>
      <c r="N91"/>
      <c r="O91"/>
    </row>
  </sheetData>
  <phoneticPr fontId="5" type="noConversion"/>
  <hyperlinks>
    <hyperlink ref="Q4" r:id="rId1" xr:uid="{44BDC3E8-14C2-47A6-9A94-576E28D9D557}"/>
    <hyperlink ref="Q11:Q13" r:id="rId2" display="https://doi.org/10.1016/j.resconrec.2024.107476, assumed average conversion factor 80% soft 20% hard" xr:uid="{09224BB8-3720-400B-909A-BF395F73FAE2}"/>
    <hyperlink ref="Q13" r:id="rId3" xr:uid="{3D605790-367C-4E01-9AE5-AEF809643374}"/>
    <hyperlink ref="E35" r:id="rId4" location="json=TH95eCDBsN1pfqczsMf84,S3TGIZvZiI-AUl8oZJcUYg" xr:uid="{26F0F99B-4281-4D67-B3C8-B1BC12D732B7}"/>
  </hyperlinks>
  <pageMargins left="0.7" right="0.7" top="0.75" bottom="0.75" header="0.3" footer="0.3"/>
  <pageSetup paperSize="9" orientation="portrait" r:id="rId5"/>
  <drawing r:id="rId6"/>
  <legacyDrawing r:id="rId7"/>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39B9F-9E6A-42D1-BF39-12023C14C5F8}">
  <dimension ref="A1:AG102"/>
  <sheetViews>
    <sheetView topLeftCell="J1" workbookViewId="0">
      <selection activeCell="N30" sqref="N30"/>
    </sheetView>
  </sheetViews>
  <sheetFormatPr defaultRowHeight="14.5" x14ac:dyDescent="0.35"/>
  <cols>
    <col min="1" max="1" width="30.81640625" customWidth="1"/>
    <col min="2" max="12" width="13.453125" bestFit="1" customWidth="1"/>
    <col min="13" max="13" width="19.1796875" customWidth="1"/>
    <col min="14" max="14" width="13.54296875" customWidth="1"/>
    <col min="16" max="16" width="15.26953125" customWidth="1"/>
    <col min="17" max="17" width="10.453125" bestFit="1" customWidth="1"/>
    <col min="19" max="19" width="10.453125" bestFit="1" customWidth="1"/>
    <col min="25" max="25" width="17.36328125" customWidth="1"/>
    <col min="26" max="26" width="19.36328125" customWidth="1"/>
    <col min="27" max="27" width="18.54296875" customWidth="1"/>
    <col min="28" max="28" width="21.54296875" customWidth="1"/>
  </cols>
  <sheetData>
    <row r="1" spans="1:33" x14ac:dyDescent="0.35">
      <c r="A1" s="28" t="s">
        <v>112</v>
      </c>
      <c r="C1" s="32" t="s">
        <v>111</v>
      </c>
      <c r="X1" s="32" t="s">
        <v>197</v>
      </c>
      <c r="AD1" s="32" t="s">
        <v>196</v>
      </c>
    </row>
    <row r="2" spans="1:33" x14ac:dyDescent="0.35">
      <c r="A2" s="28" t="s">
        <v>113</v>
      </c>
      <c r="B2" s="27"/>
      <c r="C2">
        <v>2021</v>
      </c>
      <c r="D2">
        <v>2022</v>
      </c>
      <c r="E2">
        <v>2023</v>
      </c>
      <c r="F2">
        <v>2024</v>
      </c>
      <c r="G2">
        <v>2025</v>
      </c>
      <c r="H2">
        <v>2026</v>
      </c>
      <c r="I2">
        <v>2027</v>
      </c>
      <c r="J2">
        <v>2028</v>
      </c>
      <c r="K2">
        <v>2029</v>
      </c>
      <c r="L2">
        <v>2030</v>
      </c>
      <c r="N2" t="s">
        <v>114</v>
      </c>
      <c r="P2" t="s">
        <v>115</v>
      </c>
      <c r="Q2" t="s">
        <v>116</v>
      </c>
      <c r="S2" t="s">
        <v>117</v>
      </c>
      <c r="X2" t="s">
        <v>104</v>
      </c>
      <c r="Y2" t="s">
        <v>105</v>
      </c>
      <c r="Z2" t="s">
        <v>195</v>
      </c>
      <c r="AA2" t="s">
        <v>106</v>
      </c>
      <c r="AB2" t="s">
        <v>107</v>
      </c>
      <c r="AD2" t="s">
        <v>52</v>
      </c>
      <c r="AE2" t="s">
        <v>108</v>
      </c>
      <c r="AF2" t="s">
        <v>109</v>
      </c>
      <c r="AG2" t="s">
        <v>110</v>
      </c>
    </row>
    <row r="3" spans="1:33" x14ac:dyDescent="0.35">
      <c r="B3">
        <v>2021</v>
      </c>
      <c r="C3" s="27">
        <v>4.5864251507765596E-6</v>
      </c>
      <c r="D3" s="25">
        <v>0</v>
      </c>
      <c r="E3" s="25">
        <v>0</v>
      </c>
      <c r="F3" s="25">
        <v>0</v>
      </c>
      <c r="G3" s="25">
        <v>0</v>
      </c>
      <c r="H3" s="25">
        <v>0</v>
      </c>
      <c r="I3" s="25">
        <v>0</v>
      </c>
      <c r="J3" s="25">
        <v>0</v>
      </c>
      <c r="K3" s="25">
        <v>0</v>
      </c>
      <c r="L3" s="25">
        <v>0</v>
      </c>
      <c r="N3" s="26">
        <f>SUM(C3:L3)</f>
        <v>4.5864251507765596E-6</v>
      </c>
      <c r="P3">
        <v>16</v>
      </c>
      <c r="Q3" s="26">
        <f t="shared" ref="Q3:Q12" si="0">P3-N3</f>
        <v>15.999995413574849</v>
      </c>
      <c r="S3" s="26">
        <f>Q3</f>
        <v>15.999995413574849</v>
      </c>
      <c r="W3">
        <v>2021</v>
      </c>
      <c r="X3" t="s">
        <v>85</v>
      </c>
      <c r="Y3" t="s">
        <v>86</v>
      </c>
      <c r="Z3" t="s">
        <v>87</v>
      </c>
      <c r="AA3">
        <v>60</v>
      </c>
      <c r="AB3">
        <v>12.205439999999999</v>
      </c>
      <c r="AD3">
        <v>2021</v>
      </c>
      <c r="AE3" t="s">
        <v>86</v>
      </c>
      <c r="AF3">
        <v>0</v>
      </c>
      <c r="AG3">
        <v>60</v>
      </c>
    </row>
    <row r="4" spans="1:33" x14ac:dyDescent="0.35">
      <c r="B4">
        <v>2022</v>
      </c>
      <c r="C4" s="27">
        <v>5.0215344417914299E-4</v>
      </c>
      <c r="D4" s="27">
        <v>4.5864251507765596E-6</v>
      </c>
      <c r="E4" s="25">
        <v>0</v>
      </c>
      <c r="F4" s="25">
        <v>0</v>
      </c>
      <c r="G4" s="25">
        <v>0</v>
      </c>
      <c r="H4" s="25">
        <v>0</v>
      </c>
      <c r="I4" s="25">
        <v>0</v>
      </c>
      <c r="J4" s="25">
        <v>0</v>
      </c>
      <c r="K4" s="25">
        <v>0</v>
      </c>
      <c r="L4" s="25">
        <v>0</v>
      </c>
      <c r="N4" s="26">
        <f t="shared" ref="N4:N12" si="1">SUM(C4:L4)</f>
        <v>5.0673986932991955E-4</v>
      </c>
      <c r="P4">
        <v>16</v>
      </c>
      <c r="Q4" s="26">
        <f t="shared" si="0"/>
        <v>15.99949326013067</v>
      </c>
      <c r="S4" s="26">
        <f>SUM(Q3:Q4)</f>
        <v>31.999488673705521</v>
      </c>
      <c r="W4">
        <v>2021</v>
      </c>
      <c r="X4" t="s">
        <v>88</v>
      </c>
      <c r="Y4" t="s">
        <v>87</v>
      </c>
      <c r="Z4" t="s">
        <v>89</v>
      </c>
      <c r="AA4">
        <v>50</v>
      </c>
      <c r="AB4">
        <v>10.171200000000001</v>
      </c>
      <c r="AD4">
        <v>2021</v>
      </c>
      <c r="AE4" s="32" t="s">
        <v>87</v>
      </c>
      <c r="AF4">
        <v>60</v>
      </c>
      <c r="AG4">
        <v>60</v>
      </c>
    </row>
    <row r="5" spans="1:33" x14ac:dyDescent="0.35">
      <c r="B5">
        <v>2023</v>
      </c>
      <c r="C5" s="27">
        <v>2.1091628636751701E-2</v>
      </c>
      <c r="D5" s="27">
        <v>5.0215344417914299E-4</v>
      </c>
      <c r="E5" s="27">
        <v>4.5864251507765596E-6</v>
      </c>
      <c r="F5" s="25">
        <v>0</v>
      </c>
      <c r="G5" s="25">
        <v>0</v>
      </c>
      <c r="H5" s="25">
        <v>0</v>
      </c>
      <c r="I5" s="25">
        <v>0</v>
      </c>
      <c r="J5" s="25">
        <v>0</v>
      </c>
      <c r="K5" s="25">
        <v>0</v>
      </c>
      <c r="L5" s="25">
        <v>0</v>
      </c>
      <c r="N5" s="26">
        <f t="shared" si="1"/>
        <v>2.1598368506081621E-2</v>
      </c>
      <c r="P5">
        <v>16</v>
      </c>
      <c r="Q5" s="26">
        <f t="shared" si="0"/>
        <v>15.978401631493918</v>
      </c>
      <c r="S5" s="26">
        <f>SUM(Q3:Q5)</f>
        <v>47.977890305199438</v>
      </c>
      <c r="W5">
        <v>2021</v>
      </c>
      <c r="X5" t="s">
        <v>90</v>
      </c>
      <c r="Y5" t="s">
        <v>87</v>
      </c>
      <c r="Z5" t="s">
        <v>91</v>
      </c>
      <c r="AA5">
        <v>10</v>
      </c>
      <c r="AB5">
        <v>1.8959999999999999</v>
      </c>
      <c r="AD5">
        <v>2021</v>
      </c>
      <c r="AE5" t="s">
        <v>91</v>
      </c>
      <c r="AF5">
        <v>10</v>
      </c>
      <c r="AG5">
        <v>0</v>
      </c>
    </row>
    <row r="6" spans="1:33" x14ac:dyDescent="0.35">
      <c r="B6">
        <v>2024</v>
      </c>
      <c r="C6" s="27">
        <v>0.34240374266478502</v>
      </c>
      <c r="D6" s="27">
        <v>2.1091628636751701E-2</v>
      </c>
      <c r="E6" s="27">
        <v>5.0215344417914299E-4</v>
      </c>
      <c r="F6" s="27">
        <v>4.5864251507765596E-6</v>
      </c>
      <c r="G6" s="25">
        <v>0</v>
      </c>
      <c r="H6" s="25">
        <v>0</v>
      </c>
      <c r="I6" s="25">
        <v>0</v>
      </c>
      <c r="J6" s="25">
        <v>0</v>
      </c>
      <c r="K6" s="25">
        <v>0</v>
      </c>
      <c r="L6" s="25">
        <v>0</v>
      </c>
      <c r="N6" s="26">
        <f t="shared" si="1"/>
        <v>0.36400211117086662</v>
      </c>
      <c r="P6">
        <v>16</v>
      </c>
      <c r="Q6" s="26">
        <f t="shared" si="0"/>
        <v>15.635997888829133</v>
      </c>
      <c r="S6" s="26">
        <f>SUM($Q$3:Q6)</f>
        <v>63.613888194028569</v>
      </c>
      <c r="W6">
        <v>2021</v>
      </c>
      <c r="X6" t="s">
        <v>92</v>
      </c>
      <c r="Y6" t="s">
        <v>89</v>
      </c>
      <c r="Z6" t="s">
        <v>93</v>
      </c>
      <c r="AA6">
        <v>24</v>
      </c>
      <c r="AB6">
        <v>5.5296000000000003</v>
      </c>
      <c r="AD6">
        <v>2021</v>
      </c>
      <c r="AE6" t="s">
        <v>89</v>
      </c>
      <c r="AF6">
        <v>60</v>
      </c>
      <c r="AG6">
        <v>60</v>
      </c>
    </row>
    <row r="7" spans="1:33" x14ac:dyDescent="0.35">
      <c r="B7">
        <v>2025</v>
      </c>
      <c r="C7" s="27">
        <v>2.1744819517324401</v>
      </c>
      <c r="D7" s="27">
        <v>0.34240374266478502</v>
      </c>
      <c r="E7" s="27">
        <v>2.1091628636751701E-2</v>
      </c>
      <c r="F7" s="27">
        <v>5.0215344417914299E-4</v>
      </c>
      <c r="G7" s="27">
        <v>4.5864251525529198E-6</v>
      </c>
      <c r="H7" s="25">
        <v>0</v>
      </c>
      <c r="I7" s="25">
        <v>0</v>
      </c>
      <c r="J7" s="25">
        <v>0</v>
      </c>
      <c r="K7" s="25">
        <v>0</v>
      </c>
      <c r="L7" s="25">
        <v>0</v>
      </c>
      <c r="N7" s="26">
        <f t="shared" si="1"/>
        <v>2.5384840629033087</v>
      </c>
      <c r="P7">
        <v>16</v>
      </c>
      <c r="Q7" s="26">
        <f t="shared" si="0"/>
        <v>13.461515937096692</v>
      </c>
      <c r="S7" s="26">
        <f>SUM($Q$3:Q7)</f>
        <v>77.075404131125254</v>
      </c>
      <c r="W7">
        <v>2021</v>
      </c>
      <c r="X7" t="s">
        <v>94</v>
      </c>
      <c r="Y7" t="s">
        <v>89</v>
      </c>
      <c r="Z7" t="s">
        <v>95</v>
      </c>
      <c r="AA7">
        <v>16</v>
      </c>
      <c r="AB7">
        <v>3.456</v>
      </c>
      <c r="AD7">
        <v>2021</v>
      </c>
      <c r="AE7" t="s">
        <v>93</v>
      </c>
      <c r="AF7">
        <v>24</v>
      </c>
      <c r="AG7">
        <v>0</v>
      </c>
    </row>
    <row r="8" spans="1:33" x14ac:dyDescent="0.35">
      <c r="B8">
        <v>2026</v>
      </c>
      <c r="C8" s="27">
        <v>5.4615159370966797</v>
      </c>
      <c r="D8" s="27">
        <v>2.1744819517324401</v>
      </c>
      <c r="E8" s="27">
        <v>0.34240374266478502</v>
      </c>
      <c r="F8" s="27">
        <v>2.10916286367588E-2</v>
      </c>
      <c r="G8" s="27">
        <v>5.02153444298159E-4</v>
      </c>
      <c r="H8" s="27">
        <v>4.5864254669680804E-6</v>
      </c>
      <c r="I8" s="25">
        <v>0</v>
      </c>
      <c r="J8" s="25">
        <v>0</v>
      </c>
      <c r="K8" s="25">
        <v>0</v>
      </c>
      <c r="L8" s="25">
        <v>0</v>
      </c>
      <c r="N8" s="26">
        <f t="shared" si="1"/>
        <v>8.0000000000004299</v>
      </c>
      <c r="P8">
        <v>16</v>
      </c>
      <c r="Q8" s="26">
        <f t="shared" si="0"/>
        <v>7.9999999999995701</v>
      </c>
      <c r="S8" s="26">
        <f>SUM($Q$3:Q8)</f>
        <v>85.075404131124827</v>
      </c>
      <c r="W8">
        <v>2021</v>
      </c>
      <c r="X8" t="s">
        <v>96</v>
      </c>
      <c r="Y8" t="s">
        <v>93</v>
      </c>
      <c r="Z8" t="s">
        <v>87</v>
      </c>
      <c r="AA8">
        <v>0</v>
      </c>
      <c r="AB8">
        <v>0</v>
      </c>
      <c r="AD8">
        <v>2021</v>
      </c>
      <c r="AE8" t="s">
        <v>95</v>
      </c>
      <c r="AF8">
        <v>16</v>
      </c>
      <c r="AG8">
        <v>0</v>
      </c>
    </row>
    <row r="9" spans="1:33" x14ac:dyDescent="0.35">
      <c r="B9">
        <v>2027</v>
      </c>
      <c r="C9" s="27">
        <v>5.4615159370966797</v>
      </c>
      <c r="D9" s="27">
        <v>5.4615159370966797</v>
      </c>
      <c r="E9" s="27">
        <v>2.1744819517324401</v>
      </c>
      <c r="F9" s="27">
        <v>0.34240374266488999</v>
      </c>
      <c r="G9" s="27">
        <v>2.1091628641744999E-2</v>
      </c>
      <c r="H9" s="27">
        <v>5.0215347872395401E-4</v>
      </c>
      <c r="I9" s="27">
        <v>4.5864600117795303E-6</v>
      </c>
      <c r="J9" s="25">
        <v>0</v>
      </c>
      <c r="K9" s="25">
        <v>0</v>
      </c>
      <c r="L9" s="25">
        <v>0</v>
      </c>
      <c r="N9" s="26">
        <f t="shared" si="1"/>
        <v>13.461515937171171</v>
      </c>
      <c r="P9">
        <v>16</v>
      </c>
      <c r="Q9" s="26">
        <f t="shared" si="0"/>
        <v>2.5384840628288288</v>
      </c>
      <c r="S9" s="26">
        <f>SUM($Q$3:Q9)</f>
        <v>87.613888193953656</v>
      </c>
      <c r="W9">
        <v>2021</v>
      </c>
      <c r="X9" t="s">
        <v>97</v>
      </c>
      <c r="Y9" t="s">
        <v>93</v>
      </c>
      <c r="Z9" t="s">
        <v>98</v>
      </c>
      <c r="AA9">
        <v>0</v>
      </c>
      <c r="AB9">
        <v>0</v>
      </c>
      <c r="AD9">
        <v>2021</v>
      </c>
      <c r="AE9" t="s">
        <v>103</v>
      </c>
      <c r="AF9">
        <v>0</v>
      </c>
      <c r="AG9">
        <v>10</v>
      </c>
    </row>
    <row r="10" spans="1:33" x14ac:dyDescent="0.35">
      <c r="B10">
        <v>2028</v>
      </c>
      <c r="C10" s="27">
        <v>2.1744819517324401</v>
      </c>
      <c r="D10" s="27">
        <v>5.4615159370966797</v>
      </c>
      <c r="E10" s="27">
        <v>5.4615159370966797</v>
      </c>
      <c r="F10" s="27">
        <v>2.1744819517331102</v>
      </c>
      <c r="G10" s="27">
        <v>0.34240374274586</v>
      </c>
      <c r="H10" s="27">
        <v>2.1091630087779398E-2</v>
      </c>
      <c r="I10" s="27">
        <v>5.0215726109748005E-4</v>
      </c>
      <c r="J10" s="27">
        <v>4.5879110395219397E-6</v>
      </c>
      <c r="K10" s="25">
        <v>0</v>
      </c>
      <c r="L10" s="25">
        <v>0</v>
      </c>
      <c r="N10" s="26">
        <f t="shared" si="1"/>
        <v>15.635997895664687</v>
      </c>
      <c r="P10">
        <v>16</v>
      </c>
      <c r="Q10" s="26">
        <f t="shared" si="0"/>
        <v>0.36400210433531299</v>
      </c>
      <c r="S10" s="26">
        <f>SUM($Q$3:Q10)</f>
        <v>87.977890298288969</v>
      </c>
      <c r="W10">
        <v>2021</v>
      </c>
      <c r="X10" t="s">
        <v>99</v>
      </c>
      <c r="Y10" t="s">
        <v>95</v>
      </c>
      <c r="Z10" t="s">
        <v>98</v>
      </c>
      <c r="AA10">
        <v>0</v>
      </c>
      <c r="AB10">
        <v>0</v>
      </c>
      <c r="AD10">
        <v>2021</v>
      </c>
      <c r="AE10" t="s">
        <v>101</v>
      </c>
      <c r="AF10">
        <v>20</v>
      </c>
      <c r="AG10">
        <v>0</v>
      </c>
    </row>
    <row r="11" spans="1:33" x14ac:dyDescent="0.35">
      <c r="B11">
        <v>2029</v>
      </c>
      <c r="C11" s="27">
        <v>0.34240374266478502</v>
      </c>
      <c r="D11" s="27">
        <v>2.1744819517324401</v>
      </c>
      <c r="E11" s="27">
        <v>5.4615159370966797</v>
      </c>
      <c r="F11" s="27">
        <v>5.4615159370983601</v>
      </c>
      <c r="G11" s="27">
        <v>2.1744819522473202</v>
      </c>
      <c r="H11" s="27">
        <v>0.342403766220924</v>
      </c>
      <c r="I11" s="27">
        <v>2.1091788956288899E-2</v>
      </c>
      <c r="J11" s="27">
        <v>5.0231612960516204E-4</v>
      </c>
      <c r="K11" s="27">
        <v>4.6114671761188203E-6</v>
      </c>
      <c r="L11" s="25">
        <v>0</v>
      </c>
      <c r="N11" s="26">
        <f t="shared" si="1"/>
        <v>15.978402003613578</v>
      </c>
      <c r="P11">
        <v>16</v>
      </c>
      <c r="Q11" s="26">
        <f t="shared" si="0"/>
        <v>2.1597996386422125E-2</v>
      </c>
      <c r="S11" s="26">
        <f>SUM($Q$3:Q11)</f>
        <v>87.999488294675388</v>
      </c>
      <c r="W11">
        <v>2021</v>
      </c>
      <c r="X11" t="s">
        <v>100</v>
      </c>
      <c r="Y11" t="s">
        <v>89</v>
      </c>
      <c r="Z11" t="s">
        <v>101</v>
      </c>
      <c r="AA11">
        <v>20</v>
      </c>
      <c r="AB11">
        <v>4.0684800000000001</v>
      </c>
      <c r="AD11">
        <v>2021</v>
      </c>
      <c r="AE11" t="s">
        <v>98</v>
      </c>
      <c r="AF11">
        <v>0</v>
      </c>
      <c r="AG11">
        <v>0</v>
      </c>
    </row>
    <row r="12" spans="1:33" x14ac:dyDescent="0.35">
      <c r="B12">
        <v>2030</v>
      </c>
      <c r="C12" s="27">
        <v>2.10916286367515E-2</v>
      </c>
      <c r="D12" s="27">
        <v>0.34240374266478502</v>
      </c>
      <c r="E12" s="27">
        <v>2.1744819517324401</v>
      </c>
      <c r="F12" s="27">
        <v>5.4615159370983601</v>
      </c>
      <c r="G12" s="27">
        <v>5.4615159383898702</v>
      </c>
      <c r="H12" s="27">
        <v>2.1744821013289202</v>
      </c>
      <c r="I12" s="27">
        <v>0.342406345309202</v>
      </c>
      <c r="J12" s="27">
        <v>2.1098461808268298E-2</v>
      </c>
      <c r="K12" s="27">
        <v>5.0489521788676895E-4</v>
      </c>
      <c r="L12" s="27">
        <v>4.7610636570993796E-6</v>
      </c>
      <c r="N12" s="26">
        <f t="shared" si="1"/>
        <v>15.99950576325014</v>
      </c>
      <c r="P12">
        <v>16</v>
      </c>
      <c r="Q12" s="26">
        <f t="shared" si="0"/>
        <v>4.9423674986037724E-4</v>
      </c>
      <c r="S12" s="26">
        <f>SUM($Q$3:Q12)</f>
        <v>87.999982531425246</v>
      </c>
      <c r="W12">
        <v>2021</v>
      </c>
      <c r="X12" t="s">
        <v>102</v>
      </c>
      <c r="Y12" t="s">
        <v>103</v>
      </c>
      <c r="Z12" t="s">
        <v>89</v>
      </c>
      <c r="AA12">
        <v>10</v>
      </c>
      <c r="AB12">
        <v>2.03424</v>
      </c>
      <c r="AD12">
        <v>2022</v>
      </c>
      <c r="AE12" t="s">
        <v>86</v>
      </c>
      <c r="AF12">
        <v>0</v>
      </c>
      <c r="AG12">
        <v>60</v>
      </c>
    </row>
    <row r="13" spans="1:33" x14ac:dyDescent="0.35">
      <c r="C13" s="32" t="s">
        <v>139</v>
      </c>
      <c r="W13">
        <v>2022</v>
      </c>
      <c r="X13" t="s">
        <v>102</v>
      </c>
      <c r="Y13" t="s">
        <v>103</v>
      </c>
      <c r="Z13" t="s">
        <v>89</v>
      </c>
      <c r="AA13">
        <v>10</v>
      </c>
      <c r="AB13">
        <v>2.03424</v>
      </c>
      <c r="AD13">
        <v>2022</v>
      </c>
      <c r="AE13" t="s">
        <v>87</v>
      </c>
      <c r="AF13">
        <v>60</v>
      </c>
      <c r="AG13">
        <v>60</v>
      </c>
    </row>
    <row r="14" spans="1:33" x14ac:dyDescent="0.35">
      <c r="B14" s="27"/>
      <c r="C14">
        <v>2021</v>
      </c>
      <c r="D14">
        <v>2022</v>
      </c>
      <c r="E14">
        <v>2023</v>
      </c>
      <c r="F14">
        <v>2024</v>
      </c>
      <c r="G14">
        <v>2025</v>
      </c>
      <c r="H14">
        <v>2026</v>
      </c>
      <c r="I14">
        <v>2027</v>
      </c>
      <c r="J14">
        <v>2028</v>
      </c>
      <c r="K14">
        <v>2029</v>
      </c>
      <c r="L14">
        <v>2030</v>
      </c>
      <c r="W14">
        <v>2022</v>
      </c>
      <c r="X14" t="s">
        <v>100</v>
      </c>
      <c r="Y14" t="s">
        <v>89</v>
      </c>
      <c r="Z14" t="s">
        <v>101</v>
      </c>
      <c r="AA14">
        <v>20</v>
      </c>
      <c r="AB14">
        <v>4.0684800000000001</v>
      </c>
      <c r="AD14">
        <v>2022</v>
      </c>
      <c r="AE14" t="s">
        <v>91</v>
      </c>
      <c r="AF14">
        <v>10</v>
      </c>
      <c r="AG14">
        <v>0</v>
      </c>
    </row>
    <row r="15" spans="1:33" x14ac:dyDescent="0.35">
      <c r="A15" s="27"/>
      <c r="B15">
        <v>2021</v>
      </c>
      <c r="C15" s="27">
        <v>15.999995413574799</v>
      </c>
      <c r="D15" s="25">
        <v>0</v>
      </c>
      <c r="E15" s="25">
        <v>0</v>
      </c>
      <c r="F15" s="25">
        <v>0</v>
      </c>
      <c r="G15" s="25">
        <v>0</v>
      </c>
      <c r="H15" s="25">
        <v>0</v>
      </c>
      <c r="I15" s="25">
        <v>0</v>
      </c>
      <c r="J15" s="25">
        <v>0</v>
      </c>
      <c r="K15" s="25">
        <v>0</v>
      </c>
      <c r="L15" s="25">
        <v>0</v>
      </c>
      <c r="W15">
        <v>2022</v>
      </c>
      <c r="X15" t="s">
        <v>99</v>
      </c>
      <c r="Y15" t="s">
        <v>95</v>
      </c>
      <c r="Z15" t="s">
        <v>98</v>
      </c>
      <c r="AA15">
        <v>5.1000000000000004E-4</v>
      </c>
      <c r="AB15">
        <v>1.1E-4</v>
      </c>
      <c r="AD15">
        <v>2022</v>
      </c>
      <c r="AE15" t="s">
        <v>89</v>
      </c>
      <c r="AF15">
        <v>60</v>
      </c>
      <c r="AG15">
        <v>60</v>
      </c>
    </row>
    <row r="16" spans="1:33" x14ac:dyDescent="0.35">
      <c r="B16">
        <v>2022</v>
      </c>
      <c r="C16" s="27">
        <v>15.999493260130601</v>
      </c>
      <c r="D16" s="27">
        <v>15.999995413574799</v>
      </c>
      <c r="E16" s="25">
        <v>0</v>
      </c>
      <c r="F16" s="25">
        <v>0</v>
      </c>
      <c r="G16" s="25">
        <v>0</v>
      </c>
      <c r="H16" s="25">
        <v>0</v>
      </c>
      <c r="I16" s="25">
        <v>0</v>
      </c>
      <c r="J16" s="25">
        <v>0</v>
      </c>
      <c r="K16" s="25">
        <v>0</v>
      </c>
      <c r="L16" s="25">
        <v>0</v>
      </c>
      <c r="W16">
        <v>2022</v>
      </c>
      <c r="X16" t="s">
        <v>97</v>
      </c>
      <c r="Y16" t="s">
        <v>93</v>
      </c>
      <c r="Z16" t="s">
        <v>98</v>
      </c>
      <c r="AA16">
        <v>0</v>
      </c>
      <c r="AB16">
        <v>0</v>
      </c>
      <c r="AD16">
        <v>2022</v>
      </c>
      <c r="AE16" t="s">
        <v>93</v>
      </c>
      <c r="AF16">
        <v>24</v>
      </c>
      <c r="AG16">
        <v>0</v>
      </c>
    </row>
    <row r="17" spans="2:33" x14ac:dyDescent="0.35">
      <c r="B17">
        <v>2023</v>
      </c>
      <c r="C17" s="27">
        <v>15.978401631493901</v>
      </c>
      <c r="D17" s="27">
        <v>15.999493260130601</v>
      </c>
      <c r="E17" s="27">
        <v>15.999995413574799</v>
      </c>
      <c r="F17" s="25">
        <v>0</v>
      </c>
      <c r="G17" s="25">
        <v>0</v>
      </c>
      <c r="H17" s="25">
        <v>0</v>
      </c>
      <c r="I17" s="25">
        <v>0</v>
      </c>
      <c r="J17" s="25">
        <v>0</v>
      </c>
      <c r="K17" s="25">
        <v>0</v>
      </c>
      <c r="L17" s="25">
        <v>0</v>
      </c>
      <c r="W17">
        <v>2022</v>
      </c>
      <c r="X17" t="s">
        <v>96</v>
      </c>
      <c r="Y17" t="s">
        <v>93</v>
      </c>
      <c r="Z17" t="s">
        <v>87</v>
      </c>
      <c r="AA17">
        <v>0</v>
      </c>
      <c r="AB17">
        <v>0</v>
      </c>
      <c r="AD17">
        <v>2022</v>
      </c>
      <c r="AE17" t="s">
        <v>95</v>
      </c>
      <c r="AF17">
        <v>16</v>
      </c>
      <c r="AG17">
        <v>5.1000000000000004E-4</v>
      </c>
    </row>
    <row r="18" spans="2:33" x14ac:dyDescent="0.35">
      <c r="B18">
        <v>2024</v>
      </c>
      <c r="C18" s="27">
        <v>15.635997888829101</v>
      </c>
      <c r="D18" s="27">
        <v>15.978401631493901</v>
      </c>
      <c r="E18" s="27">
        <v>15.999493260130601</v>
      </c>
      <c r="F18" s="27">
        <v>15.9999954135797</v>
      </c>
      <c r="G18" s="25">
        <v>0</v>
      </c>
      <c r="H18" s="25">
        <v>0</v>
      </c>
      <c r="I18" s="25">
        <v>0</v>
      </c>
      <c r="J18" s="25">
        <v>0</v>
      </c>
      <c r="K18" s="25">
        <v>0</v>
      </c>
      <c r="L18" s="25">
        <v>0</v>
      </c>
      <c r="W18">
        <v>2022</v>
      </c>
      <c r="X18" t="s">
        <v>90</v>
      </c>
      <c r="Y18" t="s">
        <v>87</v>
      </c>
      <c r="Z18" t="s">
        <v>91</v>
      </c>
      <c r="AA18">
        <v>10</v>
      </c>
      <c r="AB18">
        <v>1.8959999999999999</v>
      </c>
      <c r="AD18">
        <v>2022</v>
      </c>
      <c r="AE18" t="s">
        <v>103</v>
      </c>
      <c r="AF18">
        <v>0</v>
      </c>
      <c r="AG18">
        <v>10</v>
      </c>
    </row>
    <row r="19" spans="2:33" x14ac:dyDescent="0.35">
      <c r="B19">
        <v>2025</v>
      </c>
      <c r="C19" s="27">
        <v>13.4615159370966</v>
      </c>
      <c r="D19" s="27">
        <v>15.635997888829101</v>
      </c>
      <c r="E19" s="27">
        <v>15.978401631493901</v>
      </c>
      <c r="F19" s="27">
        <v>15.9994932601355</v>
      </c>
      <c r="G19" s="27">
        <v>15.9999954173633</v>
      </c>
      <c r="H19" s="25">
        <v>0</v>
      </c>
      <c r="I19" s="25">
        <v>0</v>
      </c>
      <c r="J19" s="25">
        <v>0</v>
      </c>
      <c r="K19" s="25">
        <v>0</v>
      </c>
      <c r="L19" s="25">
        <v>0</v>
      </c>
      <c r="W19">
        <v>2022</v>
      </c>
      <c r="X19" t="s">
        <v>92</v>
      </c>
      <c r="Y19" t="s">
        <v>89</v>
      </c>
      <c r="Z19" t="s">
        <v>93</v>
      </c>
      <c r="AA19">
        <v>24</v>
      </c>
      <c r="AB19">
        <v>5.5296000000000003</v>
      </c>
      <c r="AD19">
        <v>2022</v>
      </c>
      <c r="AE19" t="s">
        <v>101</v>
      </c>
      <c r="AF19">
        <v>20</v>
      </c>
      <c r="AG19">
        <v>0</v>
      </c>
    </row>
    <row r="20" spans="2:33" x14ac:dyDescent="0.35">
      <c r="B20">
        <v>2026</v>
      </c>
      <c r="C20" s="27">
        <v>8</v>
      </c>
      <c r="D20" s="27">
        <v>13.4615159370966</v>
      </c>
      <c r="E20" s="27">
        <v>15.635997888829101</v>
      </c>
      <c r="F20" s="27">
        <v>15.9784016314988</v>
      </c>
      <c r="G20" s="27">
        <v>15.999493263919</v>
      </c>
      <c r="H20" s="27">
        <v>15.9999965143165</v>
      </c>
      <c r="I20" s="25">
        <v>0</v>
      </c>
      <c r="J20" s="25">
        <v>0</v>
      </c>
      <c r="K20" s="25">
        <v>0</v>
      </c>
      <c r="L20" s="25">
        <v>0</v>
      </c>
      <c r="W20">
        <v>2022</v>
      </c>
      <c r="X20" t="s">
        <v>88</v>
      </c>
      <c r="Y20" t="s">
        <v>87</v>
      </c>
      <c r="Z20" t="s">
        <v>89</v>
      </c>
      <c r="AA20">
        <v>50</v>
      </c>
      <c r="AB20">
        <v>10.171200000000001</v>
      </c>
      <c r="AD20">
        <v>2022</v>
      </c>
      <c r="AE20" t="s">
        <v>98</v>
      </c>
      <c r="AF20">
        <v>5.1000000000000004E-4</v>
      </c>
      <c r="AG20">
        <v>0</v>
      </c>
    </row>
    <row r="21" spans="2:33" x14ac:dyDescent="0.35">
      <c r="B21">
        <v>2027</v>
      </c>
      <c r="C21" s="27">
        <v>2.5384840629033101</v>
      </c>
      <c r="D21" s="27">
        <v>8</v>
      </c>
      <c r="E21" s="27">
        <v>13.4615159370966</v>
      </c>
      <c r="F21" s="27">
        <v>15.6359978888339</v>
      </c>
      <c r="G21" s="27">
        <v>15.978401635277301</v>
      </c>
      <c r="H21" s="27">
        <v>15.999494360837801</v>
      </c>
      <c r="I21" s="27">
        <v>16.000117031108601</v>
      </c>
      <c r="J21" s="25">
        <v>0</v>
      </c>
      <c r="K21" s="25">
        <v>0</v>
      </c>
      <c r="L21" s="25">
        <v>0</v>
      </c>
      <c r="W21">
        <v>2022</v>
      </c>
      <c r="X21" t="s">
        <v>85</v>
      </c>
      <c r="Y21" t="s">
        <v>86</v>
      </c>
      <c r="Z21" t="s">
        <v>87</v>
      </c>
      <c r="AA21">
        <v>60</v>
      </c>
      <c r="AB21">
        <v>12.205439999999999</v>
      </c>
      <c r="AD21">
        <v>2023</v>
      </c>
      <c r="AE21" t="s">
        <v>86</v>
      </c>
      <c r="AF21">
        <v>0</v>
      </c>
      <c r="AG21">
        <v>60</v>
      </c>
    </row>
    <row r="22" spans="2:33" x14ac:dyDescent="0.35">
      <c r="B22">
        <v>2028</v>
      </c>
      <c r="C22" s="27">
        <v>0.364002111170867</v>
      </c>
      <c r="D22" s="27">
        <v>2.5384840629033101</v>
      </c>
      <c r="E22" s="27">
        <v>8</v>
      </c>
      <c r="F22" s="27">
        <v>13.461515937100801</v>
      </c>
      <c r="G22" s="27">
        <v>15.6359978925314</v>
      </c>
      <c r="H22" s="27">
        <v>15.97840273075</v>
      </c>
      <c r="I22" s="27">
        <v>15.9996148738475</v>
      </c>
      <c r="J22" s="27">
        <v>16.005179020530399</v>
      </c>
      <c r="K22" s="25">
        <v>0</v>
      </c>
      <c r="L22" s="25">
        <v>0</v>
      </c>
      <c r="M22" s="27"/>
      <c r="W22">
        <v>2022</v>
      </c>
      <c r="X22" t="s">
        <v>94</v>
      </c>
      <c r="Y22" t="s">
        <v>89</v>
      </c>
      <c r="Z22" t="s">
        <v>95</v>
      </c>
      <c r="AA22">
        <v>16</v>
      </c>
      <c r="AB22">
        <v>3.456</v>
      </c>
      <c r="AD22">
        <v>2023</v>
      </c>
      <c r="AE22" t="s">
        <v>87</v>
      </c>
      <c r="AF22">
        <v>60</v>
      </c>
      <c r="AG22">
        <v>60</v>
      </c>
    </row>
    <row r="23" spans="2:33" x14ac:dyDescent="0.35">
      <c r="B23">
        <v>2029</v>
      </c>
      <c r="C23" s="27">
        <v>2.1598368506081399E-2</v>
      </c>
      <c r="D23" s="27">
        <v>0.364002111170867</v>
      </c>
      <c r="E23" s="27">
        <v>2.5384840629033101</v>
      </c>
      <c r="F23" s="27">
        <v>8.0000000000024496</v>
      </c>
      <c r="G23" s="27">
        <v>13.4615159402841</v>
      </c>
      <c r="H23" s="27">
        <v>15.635998964529101</v>
      </c>
      <c r="I23" s="27">
        <v>15.978523084891201</v>
      </c>
      <c r="J23" s="27">
        <v>16.004676704400801</v>
      </c>
      <c r="K23" s="27">
        <v>16.0873558952138</v>
      </c>
      <c r="L23" s="25">
        <v>0</v>
      </c>
      <c r="W23">
        <v>2023</v>
      </c>
      <c r="X23" t="s">
        <v>97</v>
      </c>
      <c r="Y23" t="s">
        <v>93</v>
      </c>
      <c r="Z23" t="s">
        <v>98</v>
      </c>
      <c r="AA23">
        <v>0</v>
      </c>
      <c r="AB23">
        <v>0</v>
      </c>
      <c r="AD23">
        <v>2023</v>
      </c>
      <c r="AE23" t="s">
        <v>91</v>
      </c>
      <c r="AF23">
        <v>10</v>
      </c>
      <c r="AG23">
        <v>0</v>
      </c>
    </row>
    <row r="24" spans="2:33" x14ac:dyDescent="0.35">
      <c r="B24">
        <v>2030</v>
      </c>
      <c r="C24" s="27">
        <v>5.0673986932991695E-4</v>
      </c>
      <c r="D24" s="27">
        <v>2.1598368506081399E-2</v>
      </c>
      <c r="E24" s="27">
        <v>0.364002111170867</v>
      </c>
      <c r="F24" s="27">
        <v>2.5384840629040899</v>
      </c>
      <c r="G24" s="27">
        <v>8.0000000018942394</v>
      </c>
      <c r="H24" s="27">
        <v>13.461516863200201</v>
      </c>
      <c r="I24" s="27">
        <v>15.636116739582</v>
      </c>
      <c r="J24" s="27">
        <v>15.9835782425925</v>
      </c>
      <c r="K24" s="27">
        <v>16.0868509999959</v>
      </c>
      <c r="L24">
        <v>16.609231414033101</v>
      </c>
      <c r="W24">
        <v>2023</v>
      </c>
      <c r="X24" t="s">
        <v>102</v>
      </c>
      <c r="Y24" t="s">
        <v>103</v>
      </c>
      <c r="Z24" t="s">
        <v>89</v>
      </c>
      <c r="AA24">
        <v>10</v>
      </c>
      <c r="AB24">
        <v>2.03424</v>
      </c>
      <c r="AD24">
        <v>2023</v>
      </c>
      <c r="AE24" t="s">
        <v>89</v>
      </c>
      <c r="AF24">
        <v>60</v>
      </c>
      <c r="AG24">
        <v>60</v>
      </c>
    </row>
    <row r="25" spans="2:33" x14ac:dyDescent="0.35">
      <c r="C25" s="32" t="s">
        <v>83</v>
      </c>
      <c r="W25">
        <v>2023</v>
      </c>
      <c r="X25" t="s">
        <v>100</v>
      </c>
      <c r="Y25" t="s">
        <v>89</v>
      </c>
      <c r="Z25" t="s">
        <v>101</v>
      </c>
      <c r="AA25">
        <v>20</v>
      </c>
      <c r="AB25">
        <v>4.0684800000000001</v>
      </c>
      <c r="AD25">
        <v>2023</v>
      </c>
      <c r="AE25" t="s">
        <v>93</v>
      </c>
      <c r="AF25">
        <v>24</v>
      </c>
      <c r="AG25">
        <v>0</v>
      </c>
    </row>
    <row r="26" spans="2:33" x14ac:dyDescent="0.35">
      <c r="B26" s="27"/>
      <c r="C26">
        <v>2021</v>
      </c>
      <c r="D26">
        <v>2022</v>
      </c>
      <c r="E26">
        <v>2023</v>
      </c>
      <c r="F26">
        <v>2024</v>
      </c>
      <c r="G26">
        <v>2025</v>
      </c>
      <c r="H26">
        <v>2026</v>
      </c>
      <c r="I26">
        <v>2027</v>
      </c>
      <c r="J26">
        <v>2028</v>
      </c>
      <c r="K26">
        <v>2029</v>
      </c>
      <c r="L26">
        <v>2030</v>
      </c>
      <c r="W26">
        <v>2023</v>
      </c>
      <c r="X26" t="s">
        <v>99</v>
      </c>
      <c r="Y26" t="s">
        <v>95</v>
      </c>
      <c r="Z26" t="s">
        <v>98</v>
      </c>
      <c r="AA26">
        <v>2.1600000000000001E-2</v>
      </c>
      <c r="AB26">
        <v>4.6699999999999997E-3</v>
      </c>
      <c r="AD26">
        <v>2023</v>
      </c>
      <c r="AE26" t="s">
        <v>95</v>
      </c>
      <c r="AF26">
        <v>16</v>
      </c>
      <c r="AG26">
        <v>2.1600000000000001E-2</v>
      </c>
    </row>
    <row r="27" spans="2:33" x14ac:dyDescent="0.35">
      <c r="B27">
        <v>2021</v>
      </c>
      <c r="C27" s="27">
        <v>9.9066783265655502E-7</v>
      </c>
      <c r="D27" s="25">
        <v>0</v>
      </c>
      <c r="E27" s="25">
        <v>0</v>
      </c>
      <c r="F27" s="25">
        <v>0</v>
      </c>
      <c r="G27" s="25">
        <v>0</v>
      </c>
      <c r="H27" s="25">
        <v>0</v>
      </c>
      <c r="I27" s="25">
        <v>0</v>
      </c>
      <c r="J27" s="25">
        <v>0</v>
      </c>
      <c r="K27" s="25">
        <v>0</v>
      </c>
      <c r="L27" s="25">
        <v>0</v>
      </c>
      <c r="M27" s="41"/>
      <c r="W27">
        <v>2023</v>
      </c>
      <c r="X27" t="s">
        <v>96</v>
      </c>
      <c r="Y27" t="s">
        <v>93</v>
      </c>
      <c r="Z27" t="s">
        <v>87</v>
      </c>
      <c r="AA27">
        <v>0</v>
      </c>
      <c r="AB27">
        <v>0</v>
      </c>
      <c r="AD27">
        <v>2023</v>
      </c>
      <c r="AE27" t="s">
        <v>103</v>
      </c>
      <c r="AF27">
        <v>0</v>
      </c>
      <c r="AG27">
        <v>10</v>
      </c>
    </row>
    <row r="28" spans="2:33" x14ac:dyDescent="0.35">
      <c r="B28">
        <v>2022</v>
      </c>
      <c r="C28" s="27">
        <v>1.0846514394247101E-4</v>
      </c>
      <c r="D28" s="27">
        <v>9.9066783265655502E-7</v>
      </c>
      <c r="E28" s="25">
        <v>0</v>
      </c>
      <c r="F28" s="25">
        <v>0</v>
      </c>
      <c r="G28" s="25">
        <v>0</v>
      </c>
      <c r="H28" s="25">
        <v>0</v>
      </c>
      <c r="I28" s="25">
        <v>0</v>
      </c>
      <c r="J28" s="25">
        <v>0</v>
      </c>
      <c r="K28" s="25">
        <v>0</v>
      </c>
      <c r="L28" s="25">
        <v>0</v>
      </c>
      <c r="N28" s="41"/>
      <c r="W28">
        <v>2023</v>
      </c>
      <c r="X28" t="s">
        <v>88</v>
      </c>
      <c r="Y28" t="s">
        <v>87</v>
      </c>
      <c r="Z28" t="s">
        <v>89</v>
      </c>
      <c r="AA28">
        <v>50</v>
      </c>
      <c r="AB28">
        <v>10.171200000000001</v>
      </c>
      <c r="AD28">
        <v>2023</v>
      </c>
      <c r="AE28" t="s">
        <v>101</v>
      </c>
      <c r="AF28">
        <v>20</v>
      </c>
      <c r="AG28">
        <v>0</v>
      </c>
    </row>
    <row r="29" spans="2:33" x14ac:dyDescent="0.35">
      <c r="B29">
        <v>2023</v>
      </c>
      <c r="C29" s="27">
        <v>4.5557917855383297E-3</v>
      </c>
      <c r="D29" s="27">
        <v>1.0846514394247101E-4</v>
      </c>
      <c r="E29" s="27">
        <v>9.9066783265655502E-7</v>
      </c>
      <c r="F29" s="25">
        <v>0</v>
      </c>
      <c r="G29" s="25">
        <v>0</v>
      </c>
      <c r="H29" s="25">
        <v>0</v>
      </c>
      <c r="I29" s="25">
        <v>0</v>
      </c>
      <c r="J29" s="25">
        <v>0</v>
      </c>
      <c r="K29" s="25">
        <v>0</v>
      </c>
      <c r="L29" s="25">
        <v>0</v>
      </c>
      <c r="O29" s="41"/>
      <c r="W29">
        <v>2023</v>
      </c>
      <c r="X29" t="s">
        <v>92</v>
      </c>
      <c r="Y29" t="s">
        <v>89</v>
      </c>
      <c r="Z29" t="s">
        <v>93</v>
      </c>
      <c r="AA29">
        <v>24</v>
      </c>
      <c r="AB29">
        <v>5.5296000000000003</v>
      </c>
      <c r="AD29">
        <v>2023</v>
      </c>
      <c r="AE29" t="s">
        <v>98</v>
      </c>
      <c r="AF29">
        <v>2.1600000000000001E-2</v>
      </c>
      <c r="AG29">
        <v>0</v>
      </c>
    </row>
    <row r="30" spans="2:33" x14ac:dyDescent="0.35">
      <c r="B30">
        <v>2024</v>
      </c>
      <c r="C30" s="27">
        <v>7.3959208415594002E-2</v>
      </c>
      <c r="D30" s="27">
        <v>4.5557917855383297E-3</v>
      </c>
      <c r="E30" s="27">
        <v>1.0846514394247101E-4</v>
      </c>
      <c r="F30" s="27">
        <v>9.9066783265655502E-7</v>
      </c>
      <c r="G30" s="25">
        <v>0</v>
      </c>
      <c r="H30" s="25">
        <v>0</v>
      </c>
      <c r="I30" s="25">
        <v>0</v>
      </c>
      <c r="J30" s="25">
        <v>0</v>
      </c>
      <c r="K30" s="25">
        <v>0</v>
      </c>
      <c r="L30" s="25">
        <v>0</v>
      </c>
      <c r="P30" s="41"/>
      <c r="W30">
        <v>2023</v>
      </c>
      <c r="X30" t="s">
        <v>90</v>
      </c>
      <c r="Y30" t="s">
        <v>87</v>
      </c>
      <c r="Z30" t="s">
        <v>91</v>
      </c>
      <c r="AA30">
        <v>10</v>
      </c>
      <c r="AB30">
        <v>1.8959999999999999</v>
      </c>
      <c r="AD30">
        <v>2024</v>
      </c>
      <c r="AE30" t="s">
        <v>86</v>
      </c>
      <c r="AF30">
        <v>0</v>
      </c>
      <c r="AG30">
        <v>60</v>
      </c>
    </row>
    <row r="31" spans="2:33" x14ac:dyDescent="0.35">
      <c r="B31">
        <v>2025</v>
      </c>
      <c r="C31" s="27">
        <v>0.46968810157420798</v>
      </c>
      <c r="D31" s="27">
        <v>7.3959208415594002E-2</v>
      </c>
      <c r="E31" s="27">
        <v>4.5557917855383297E-3</v>
      </c>
      <c r="F31" s="27">
        <v>1.0846514394247101E-4</v>
      </c>
      <c r="G31" s="27">
        <v>9.9066783265655502E-7</v>
      </c>
      <c r="H31" s="25">
        <v>0</v>
      </c>
      <c r="I31" s="25">
        <v>0</v>
      </c>
      <c r="J31" s="25">
        <v>0</v>
      </c>
      <c r="K31" s="25">
        <v>0</v>
      </c>
      <c r="L31" s="25">
        <v>0</v>
      </c>
      <c r="Q31" s="41"/>
      <c r="W31">
        <v>2023</v>
      </c>
      <c r="X31" t="s">
        <v>85</v>
      </c>
      <c r="Y31" t="s">
        <v>86</v>
      </c>
      <c r="Z31" t="s">
        <v>87</v>
      </c>
      <c r="AA31">
        <v>60</v>
      </c>
      <c r="AB31">
        <v>12.205439999999999</v>
      </c>
      <c r="AD31">
        <v>2024</v>
      </c>
      <c r="AE31" t="s">
        <v>87</v>
      </c>
      <c r="AF31">
        <v>60</v>
      </c>
      <c r="AG31">
        <v>60</v>
      </c>
    </row>
    <row r="32" spans="2:33" x14ac:dyDescent="0.35">
      <c r="B32">
        <v>2026</v>
      </c>
      <c r="C32" s="27">
        <v>1.17968744241288</v>
      </c>
      <c r="D32" s="27">
        <v>0.46968810157420798</v>
      </c>
      <c r="E32" s="27">
        <v>7.3959208415594002E-2</v>
      </c>
      <c r="F32" s="27">
        <v>4.5557917855401E-3</v>
      </c>
      <c r="G32" s="27">
        <v>1.08465143968672E-4</v>
      </c>
      <c r="H32" s="27">
        <v>9.9066790060220392E-7</v>
      </c>
      <c r="I32" s="25">
        <v>0</v>
      </c>
      <c r="J32" s="25">
        <v>0</v>
      </c>
      <c r="K32" s="25">
        <v>0</v>
      </c>
      <c r="L32" s="25">
        <v>0</v>
      </c>
      <c r="R32" s="41"/>
      <c r="W32">
        <v>2023</v>
      </c>
      <c r="X32" t="s">
        <v>94</v>
      </c>
      <c r="Y32" t="s">
        <v>89</v>
      </c>
      <c r="Z32" t="s">
        <v>95</v>
      </c>
      <c r="AA32">
        <v>16</v>
      </c>
      <c r="AB32">
        <v>3.456</v>
      </c>
      <c r="AD32">
        <v>2024</v>
      </c>
      <c r="AE32" t="s">
        <v>91</v>
      </c>
      <c r="AF32">
        <v>10</v>
      </c>
      <c r="AG32">
        <v>0</v>
      </c>
    </row>
    <row r="33" spans="2:33" x14ac:dyDescent="0.35">
      <c r="B33">
        <v>2027</v>
      </c>
      <c r="C33" s="27">
        <v>1.17968744241288</v>
      </c>
      <c r="D33" s="27">
        <v>1.17968744241288</v>
      </c>
      <c r="E33" s="27">
        <v>0.46968810157420798</v>
      </c>
      <c r="F33" s="27">
        <v>7.3959208415616207E-2</v>
      </c>
      <c r="G33" s="27">
        <v>4.5557917866170198E-3</v>
      </c>
      <c r="H33" s="27">
        <v>1.0846515140494599E-4</v>
      </c>
      <c r="I33" s="25">
        <v>9.9067536263319703E-7</v>
      </c>
      <c r="J33" s="25">
        <v>0</v>
      </c>
      <c r="K33" s="25">
        <v>0</v>
      </c>
      <c r="L33" s="25">
        <v>0</v>
      </c>
      <c r="S33" s="41"/>
      <c r="W33">
        <v>2024</v>
      </c>
      <c r="X33" t="s">
        <v>102</v>
      </c>
      <c r="Y33" t="s">
        <v>103</v>
      </c>
      <c r="Z33" t="s">
        <v>89</v>
      </c>
      <c r="AA33">
        <v>10</v>
      </c>
      <c r="AB33">
        <v>2.03424</v>
      </c>
      <c r="AD33">
        <v>2024</v>
      </c>
      <c r="AE33" t="s">
        <v>89</v>
      </c>
      <c r="AF33">
        <v>60</v>
      </c>
      <c r="AG33">
        <v>60</v>
      </c>
    </row>
    <row r="34" spans="2:33" x14ac:dyDescent="0.35">
      <c r="B34">
        <v>2028</v>
      </c>
      <c r="C34" s="27">
        <v>0.46968810157420798</v>
      </c>
      <c r="D34" s="27">
        <v>1.17968744241288</v>
      </c>
      <c r="E34" s="27">
        <v>1.17968744241288</v>
      </c>
      <c r="F34" s="27">
        <v>0.46968810157435198</v>
      </c>
      <c r="G34" s="27">
        <v>7.3959208433105703E-2</v>
      </c>
      <c r="H34" s="27">
        <v>4.5557920989600601E-3</v>
      </c>
      <c r="I34" s="27">
        <v>1.08465968397197E-4</v>
      </c>
      <c r="J34" s="25">
        <v>9.9098878481029807E-7</v>
      </c>
      <c r="K34" s="25">
        <v>0</v>
      </c>
      <c r="L34" s="25">
        <v>0</v>
      </c>
      <c r="T34" s="41"/>
      <c r="W34">
        <v>2024</v>
      </c>
      <c r="X34" t="s">
        <v>100</v>
      </c>
      <c r="Y34" t="s">
        <v>89</v>
      </c>
      <c r="Z34" t="s">
        <v>101</v>
      </c>
      <c r="AA34">
        <v>20</v>
      </c>
      <c r="AB34">
        <v>4.0684800000000001</v>
      </c>
      <c r="AD34">
        <v>2024</v>
      </c>
      <c r="AE34" t="s">
        <v>93</v>
      </c>
      <c r="AF34">
        <v>24</v>
      </c>
      <c r="AG34">
        <v>0</v>
      </c>
    </row>
    <row r="35" spans="2:33" x14ac:dyDescent="0.35">
      <c r="B35">
        <v>2029</v>
      </c>
      <c r="C35" s="27">
        <v>7.3959208415593697E-2</v>
      </c>
      <c r="D35" s="27">
        <v>0.46968810157420798</v>
      </c>
      <c r="E35" s="27">
        <v>1.17968744241288</v>
      </c>
      <c r="F35" s="27">
        <v>1.17968744241324</v>
      </c>
      <c r="G35" s="27">
        <v>0.46968810168542102</v>
      </c>
      <c r="H35" s="27">
        <v>7.3959213503719395E-2</v>
      </c>
      <c r="I35" s="27">
        <v>4.5558264145579798E-3</v>
      </c>
      <c r="J35" s="27">
        <v>1.08500283994672E-4</v>
      </c>
      <c r="K35" s="25">
        <v>9.9607691028680194E-7</v>
      </c>
      <c r="L35" s="25">
        <v>0</v>
      </c>
      <c r="U35" s="41"/>
      <c r="W35">
        <v>2024</v>
      </c>
      <c r="X35" t="s">
        <v>99</v>
      </c>
      <c r="Y35" t="s">
        <v>95</v>
      </c>
      <c r="Z35" t="s">
        <v>98</v>
      </c>
      <c r="AA35">
        <v>0.36399999999999999</v>
      </c>
      <c r="AB35">
        <v>7.8619999999999995E-2</v>
      </c>
      <c r="AD35">
        <v>2024</v>
      </c>
      <c r="AE35" t="s">
        <v>95</v>
      </c>
      <c r="AF35">
        <v>16</v>
      </c>
      <c r="AG35">
        <v>0.36399999999999999</v>
      </c>
    </row>
    <row r="36" spans="2:33" x14ac:dyDescent="0.35">
      <c r="B36">
        <v>2030</v>
      </c>
      <c r="C36" s="27">
        <v>4.5557917855383297E-3</v>
      </c>
      <c r="D36" s="27">
        <v>7.3959208415593697E-2</v>
      </c>
      <c r="E36" s="27">
        <v>0.46968810157420798</v>
      </c>
      <c r="F36" s="27">
        <v>1.17968744241324</v>
      </c>
      <c r="G36" s="27">
        <v>1.1796874426922099</v>
      </c>
      <c r="H36" s="27">
        <v>0.469688133887048</v>
      </c>
      <c r="I36" s="27">
        <v>7.3959770586788001E-2</v>
      </c>
      <c r="J36" s="27">
        <v>4.5572677505858403E-3</v>
      </c>
      <c r="K36" s="27">
        <v>1.0905736706368E-4</v>
      </c>
      <c r="L36" s="27">
        <v>1.0283897502461E-6</v>
      </c>
      <c r="V36" s="41"/>
      <c r="W36">
        <v>2024</v>
      </c>
      <c r="X36" t="s">
        <v>97</v>
      </c>
      <c r="Y36" t="s">
        <v>93</v>
      </c>
      <c r="Z36" t="s">
        <v>98</v>
      </c>
      <c r="AA36">
        <v>0</v>
      </c>
      <c r="AB36">
        <v>0</v>
      </c>
      <c r="AD36">
        <v>2024</v>
      </c>
      <c r="AE36" t="s">
        <v>103</v>
      </c>
      <c r="AF36">
        <v>0</v>
      </c>
      <c r="AG36">
        <v>10</v>
      </c>
    </row>
    <row r="37" spans="2:33" x14ac:dyDescent="0.35">
      <c r="C37" s="32" t="s">
        <v>84</v>
      </c>
      <c r="W37">
        <v>2024</v>
      </c>
      <c r="X37" t="s">
        <v>96</v>
      </c>
      <c r="Y37" t="s">
        <v>93</v>
      </c>
      <c r="Z37" t="s">
        <v>87</v>
      </c>
      <c r="AA37">
        <v>0</v>
      </c>
      <c r="AB37">
        <v>0</v>
      </c>
      <c r="AD37">
        <v>2024</v>
      </c>
      <c r="AE37" t="s">
        <v>101</v>
      </c>
      <c r="AF37">
        <v>20</v>
      </c>
      <c r="AG37">
        <v>0</v>
      </c>
    </row>
    <row r="38" spans="2:33" x14ac:dyDescent="0.35">
      <c r="B38" s="27"/>
      <c r="C38">
        <v>2021</v>
      </c>
      <c r="D38">
        <v>2022</v>
      </c>
      <c r="E38">
        <v>2023</v>
      </c>
      <c r="F38">
        <v>2024</v>
      </c>
      <c r="G38">
        <v>2025</v>
      </c>
      <c r="H38">
        <v>2026</v>
      </c>
      <c r="I38">
        <v>2027</v>
      </c>
      <c r="J38">
        <v>2028</v>
      </c>
      <c r="K38">
        <v>2029</v>
      </c>
      <c r="L38">
        <v>2030</v>
      </c>
      <c r="W38">
        <v>2024</v>
      </c>
      <c r="X38" t="s">
        <v>94</v>
      </c>
      <c r="Y38" t="s">
        <v>89</v>
      </c>
      <c r="Z38" t="s">
        <v>95</v>
      </c>
      <c r="AA38">
        <v>16</v>
      </c>
      <c r="AB38">
        <v>3.456</v>
      </c>
      <c r="AD38">
        <v>2024</v>
      </c>
      <c r="AE38" t="s">
        <v>98</v>
      </c>
      <c r="AF38">
        <v>0.36399999999999999</v>
      </c>
      <c r="AG38">
        <v>0</v>
      </c>
    </row>
    <row r="39" spans="2:33" x14ac:dyDescent="0.35">
      <c r="B39">
        <v>2021</v>
      </c>
      <c r="C39">
        <v>3.4559990093321602</v>
      </c>
      <c r="D39">
        <v>0</v>
      </c>
      <c r="E39">
        <v>0</v>
      </c>
      <c r="F39">
        <v>0</v>
      </c>
      <c r="G39">
        <v>0</v>
      </c>
      <c r="H39">
        <v>0</v>
      </c>
      <c r="I39">
        <v>0</v>
      </c>
      <c r="J39">
        <v>0</v>
      </c>
      <c r="K39">
        <v>0</v>
      </c>
      <c r="L39">
        <v>0</v>
      </c>
      <c r="W39">
        <v>2024</v>
      </c>
      <c r="X39" t="s">
        <v>90</v>
      </c>
      <c r="Y39" t="s">
        <v>87</v>
      </c>
      <c r="Z39" t="s">
        <v>91</v>
      </c>
      <c r="AA39">
        <v>10</v>
      </c>
      <c r="AB39">
        <v>1.8959999999999999</v>
      </c>
      <c r="AD39">
        <v>2025</v>
      </c>
      <c r="AE39" t="s">
        <v>86</v>
      </c>
      <c r="AF39">
        <v>0</v>
      </c>
      <c r="AG39">
        <v>60</v>
      </c>
    </row>
    <row r="40" spans="2:33" x14ac:dyDescent="0.35">
      <c r="B40">
        <v>2022</v>
      </c>
      <c r="C40">
        <v>3.4558905441882199</v>
      </c>
      <c r="D40">
        <v>3.4559990093321602</v>
      </c>
      <c r="E40">
        <v>0</v>
      </c>
      <c r="F40">
        <v>0</v>
      </c>
      <c r="G40">
        <v>0</v>
      </c>
      <c r="H40">
        <v>0</v>
      </c>
      <c r="I40">
        <v>0</v>
      </c>
      <c r="J40">
        <v>0</v>
      </c>
      <c r="K40">
        <v>0</v>
      </c>
      <c r="L40">
        <v>0</v>
      </c>
      <c r="W40">
        <v>2024</v>
      </c>
      <c r="X40" t="s">
        <v>88</v>
      </c>
      <c r="Y40" t="s">
        <v>87</v>
      </c>
      <c r="Z40" t="s">
        <v>89</v>
      </c>
      <c r="AA40">
        <v>50</v>
      </c>
      <c r="AB40">
        <v>10.171200000000001</v>
      </c>
      <c r="AD40">
        <v>2025</v>
      </c>
      <c r="AE40" t="s">
        <v>87</v>
      </c>
      <c r="AF40">
        <v>60</v>
      </c>
      <c r="AG40">
        <v>60</v>
      </c>
    </row>
    <row r="41" spans="2:33" x14ac:dyDescent="0.35">
      <c r="B41">
        <v>2023</v>
      </c>
      <c r="C41">
        <v>3.4513347524026798</v>
      </c>
      <c r="D41">
        <v>3.4558905441882199</v>
      </c>
      <c r="E41">
        <v>3.4559990093321602</v>
      </c>
      <c r="F41">
        <v>0</v>
      </c>
      <c r="G41">
        <v>0</v>
      </c>
      <c r="H41">
        <v>0</v>
      </c>
      <c r="I41">
        <v>0</v>
      </c>
      <c r="J41">
        <v>0</v>
      </c>
      <c r="K41">
        <v>0</v>
      </c>
      <c r="L41">
        <v>0</v>
      </c>
      <c r="W41">
        <v>2024</v>
      </c>
      <c r="X41" t="s">
        <v>85</v>
      </c>
      <c r="Y41" t="s">
        <v>86</v>
      </c>
      <c r="Z41" t="s">
        <v>87</v>
      </c>
      <c r="AA41">
        <v>60</v>
      </c>
      <c r="AB41">
        <v>12.205439999999999</v>
      </c>
      <c r="AD41">
        <v>2025</v>
      </c>
      <c r="AE41" t="s">
        <v>91</v>
      </c>
      <c r="AF41">
        <v>10</v>
      </c>
      <c r="AG41">
        <v>0</v>
      </c>
    </row>
    <row r="42" spans="2:33" x14ac:dyDescent="0.35">
      <c r="B42">
        <v>2024</v>
      </c>
      <c r="C42">
        <v>3.3773755439870898</v>
      </c>
      <c r="D42">
        <v>3.4513347524026798</v>
      </c>
      <c r="E42">
        <v>3.4558905441882199</v>
      </c>
      <c r="F42">
        <v>3.4559990093332198</v>
      </c>
      <c r="G42">
        <v>0</v>
      </c>
      <c r="H42">
        <v>0</v>
      </c>
      <c r="I42">
        <v>0</v>
      </c>
      <c r="J42">
        <v>0</v>
      </c>
      <c r="K42">
        <v>0</v>
      </c>
      <c r="L42">
        <v>0</v>
      </c>
      <c r="W42">
        <v>2024</v>
      </c>
      <c r="X42" t="s">
        <v>92</v>
      </c>
      <c r="Y42" t="s">
        <v>89</v>
      </c>
      <c r="Z42" t="s">
        <v>93</v>
      </c>
      <c r="AA42">
        <v>24</v>
      </c>
      <c r="AB42">
        <v>5.5296000000000003</v>
      </c>
      <c r="AD42">
        <v>2025</v>
      </c>
      <c r="AE42" t="s">
        <v>89</v>
      </c>
      <c r="AF42">
        <v>60</v>
      </c>
      <c r="AG42">
        <v>60</v>
      </c>
    </row>
    <row r="43" spans="2:33" x14ac:dyDescent="0.35">
      <c r="B43">
        <v>2025</v>
      </c>
      <c r="C43">
        <v>2.9076874424128798</v>
      </c>
      <c r="D43">
        <v>3.3773755439870898</v>
      </c>
      <c r="E43">
        <v>3.4513347524026798</v>
      </c>
      <c r="F43">
        <v>3.45589054418928</v>
      </c>
      <c r="G43">
        <v>3.4559990101504798</v>
      </c>
      <c r="H43">
        <v>0</v>
      </c>
      <c r="I43">
        <v>0</v>
      </c>
      <c r="J43">
        <v>0</v>
      </c>
      <c r="K43">
        <v>0</v>
      </c>
      <c r="L43">
        <v>0</v>
      </c>
      <c r="W43">
        <v>2025</v>
      </c>
      <c r="X43" t="s">
        <v>97</v>
      </c>
      <c r="Y43" t="s">
        <v>93</v>
      </c>
      <c r="Z43" t="s">
        <v>98</v>
      </c>
      <c r="AA43">
        <v>0</v>
      </c>
      <c r="AB43">
        <v>0</v>
      </c>
      <c r="AD43">
        <v>2025</v>
      </c>
      <c r="AE43" t="s">
        <v>93</v>
      </c>
      <c r="AF43">
        <v>24</v>
      </c>
      <c r="AG43">
        <v>0</v>
      </c>
    </row>
    <row r="44" spans="2:33" x14ac:dyDescent="0.35">
      <c r="B44">
        <v>2026</v>
      </c>
      <c r="C44">
        <v>1.728</v>
      </c>
      <c r="D44">
        <v>2.9076874424128798</v>
      </c>
      <c r="E44">
        <v>3.3773755439870898</v>
      </c>
      <c r="F44">
        <v>3.4513347524037399</v>
      </c>
      <c r="G44">
        <v>3.4558905450065098</v>
      </c>
      <c r="H44">
        <v>3.4559992470923699</v>
      </c>
      <c r="I44">
        <v>0</v>
      </c>
      <c r="J44">
        <v>0</v>
      </c>
      <c r="K44">
        <v>0</v>
      </c>
      <c r="L44">
        <v>0</v>
      </c>
      <c r="W44">
        <v>2025</v>
      </c>
      <c r="X44" t="s">
        <v>100</v>
      </c>
      <c r="Y44" t="s">
        <v>89</v>
      </c>
      <c r="Z44" t="s">
        <v>101</v>
      </c>
      <c r="AA44">
        <v>20</v>
      </c>
      <c r="AB44">
        <v>4.0684800000000001</v>
      </c>
      <c r="AD44">
        <v>2025</v>
      </c>
      <c r="AE44" t="s">
        <v>95</v>
      </c>
      <c r="AF44">
        <v>16</v>
      </c>
      <c r="AG44">
        <v>2.5384799999999998</v>
      </c>
    </row>
    <row r="45" spans="2:33" x14ac:dyDescent="0.35">
      <c r="B45">
        <v>2027</v>
      </c>
      <c r="C45">
        <v>0.54831255758711495</v>
      </c>
      <c r="D45">
        <v>1.728</v>
      </c>
      <c r="E45">
        <v>2.9076874424128798</v>
      </c>
      <c r="F45">
        <v>3.3773755439881299</v>
      </c>
      <c r="G45">
        <v>3.4513347532198901</v>
      </c>
      <c r="H45">
        <v>3.4558907819409699</v>
      </c>
      <c r="I45">
        <v>3.4560252787194599</v>
      </c>
      <c r="J45">
        <v>0</v>
      </c>
      <c r="K45">
        <v>0</v>
      </c>
      <c r="L45">
        <v>0</v>
      </c>
      <c r="W45">
        <v>2025</v>
      </c>
      <c r="X45" t="s">
        <v>99</v>
      </c>
      <c r="Y45" t="s">
        <v>95</v>
      </c>
      <c r="Z45" t="s">
        <v>98</v>
      </c>
      <c r="AA45">
        <v>2.5384799999999998</v>
      </c>
      <c r="AB45">
        <v>0.54830999999999996</v>
      </c>
      <c r="AD45">
        <v>2025</v>
      </c>
      <c r="AE45" t="s">
        <v>103</v>
      </c>
      <c r="AF45">
        <v>0</v>
      </c>
      <c r="AG45">
        <v>10</v>
      </c>
    </row>
    <row r="46" spans="2:33" x14ac:dyDescent="0.35">
      <c r="B46">
        <v>2028</v>
      </c>
      <c r="C46">
        <v>7.8624456012907296E-2</v>
      </c>
      <c r="D46">
        <v>0.54831255758711495</v>
      </c>
      <c r="E46">
        <v>1.728</v>
      </c>
      <c r="F46">
        <v>2.9076874424137702</v>
      </c>
      <c r="G46">
        <v>3.3773755447867901</v>
      </c>
      <c r="H46">
        <v>3.4513349898420098</v>
      </c>
      <c r="I46">
        <v>3.45591681275106</v>
      </c>
      <c r="J46">
        <v>3.4571186684345698</v>
      </c>
      <c r="K46">
        <v>0</v>
      </c>
      <c r="L46">
        <v>0</v>
      </c>
      <c r="W46">
        <v>2025</v>
      </c>
      <c r="X46" t="s">
        <v>96</v>
      </c>
      <c r="Y46" t="s">
        <v>93</v>
      </c>
      <c r="Z46" t="s">
        <v>87</v>
      </c>
      <c r="AA46">
        <v>0</v>
      </c>
      <c r="AB46">
        <v>0</v>
      </c>
      <c r="AD46">
        <v>2025</v>
      </c>
      <c r="AE46" t="s">
        <v>101</v>
      </c>
      <c r="AF46">
        <v>20</v>
      </c>
      <c r="AG46">
        <v>0</v>
      </c>
    </row>
    <row r="47" spans="2:33" x14ac:dyDescent="0.35">
      <c r="B47">
        <v>2029</v>
      </c>
      <c r="C47">
        <v>4.6652475973135996E-3</v>
      </c>
      <c r="D47">
        <v>7.8624456012907296E-2</v>
      </c>
      <c r="E47">
        <v>0.54831255758711495</v>
      </c>
      <c r="F47">
        <v>1.72800000000053</v>
      </c>
      <c r="G47">
        <v>2.9076874431013602</v>
      </c>
      <c r="H47">
        <v>3.3773757763382899</v>
      </c>
      <c r="I47">
        <v>3.4513609863364998</v>
      </c>
      <c r="J47">
        <v>3.4570101681505698</v>
      </c>
      <c r="K47">
        <v>3.4748688733661801</v>
      </c>
      <c r="L47">
        <v>0</v>
      </c>
      <c r="W47">
        <v>2025</v>
      </c>
      <c r="X47" t="s">
        <v>102</v>
      </c>
      <c r="Y47" t="s">
        <v>103</v>
      </c>
      <c r="Z47" t="s">
        <v>89</v>
      </c>
      <c r="AA47">
        <v>10</v>
      </c>
      <c r="AB47">
        <v>2.03424</v>
      </c>
      <c r="AD47">
        <v>2025</v>
      </c>
      <c r="AE47" t="s">
        <v>98</v>
      </c>
      <c r="AF47">
        <v>2.5384799999999998</v>
      </c>
      <c r="AG47">
        <v>0</v>
      </c>
    </row>
    <row r="48" spans="2:33" x14ac:dyDescent="0.35">
      <c r="B48">
        <v>2030</v>
      </c>
      <c r="C48">
        <v>1.09455811775262E-4</v>
      </c>
      <c r="D48">
        <v>4.6652475973135996E-3</v>
      </c>
      <c r="E48">
        <v>7.8624456012907296E-2</v>
      </c>
      <c r="F48">
        <v>0.54831255758728403</v>
      </c>
      <c r="G48">
        <v>1.72800000040915</v>
      </c>
      <c r="H48">
        <v>2.9076876424512399</v>
      </c>
      <c r="I48">
        <v>3.37740121574971</v>
      </c>
      <c r="J48">
        <v>3.45245290039998</v>
      </c>
      <c r="K48">
        <v>3.47475981599912</v>
      </c>
      <c r="L48">
        <v>3.58759398543115</v>
      </c>
      <c r="W48">
        <v>2025</v>
      </c>
      <c r="X48" t="s">
        <v>92</v>
      </c>
      <c r="Y48" t="s">
        <v>89</v>
      </c>
      <c r="Z48" t="s">
        <v>93</v>
      </c>
      <c r="AA48">
        <v>24</v>
      </c>
      <c r="AB48">
        <v>5.5296000000000003</v>
      </c>
      <c r="AD48">
        <v>2026</v>
      </c>
      <c r="AE48" t="s">
        <v>86</v>
      </c>
      <c r="AF48">
        <v>0</v>
      </c>
      <c r="AG48">
        <v>60</v>
      </c>
    </row>
    <row r="49" spans="23:33" x14ac:dyDescent="0.35">
      <c r="W49">
        <v>2025</v>
      </c>
      <c r="X49" t="s">
        <v>90</v>
      </c>
      <c r="Y49" t="s">
        <v>87</v>
      </c>
      <c r="Z49" t="s">
        <v>91</v>
      </c>
      <c r="AA49">
        <v>10</v>
      </c>
      <c r="AB49">
        <v>1.8959999999999999</v>
      </c>
      <c r="AD49">
        <v>2026</v>
      </c>
      <c r="AE49" t="s">
        <v>87</v>
      </c>
      <c r="AF49">
        <v>60</v>
      </c>
      <c r="AG49">
        <v>60</v>
      </c>
    </row>
    <row r="50" spans="23:33" x14ac:dyDescent="0.35">
      <c r="W50">
        <v>2025</v>
      </c>
      <c r="X50" t="s">
        <v>88</v>
      </c>
      <c r="Y50" t="s">
        <v>87</v>
      </c>
      <c r="Z50" t="s">
        <v>89</v>
      </c>
      <c r="AA50">
        <v>50</v>
      </c>
      <c r="AB50">
        <v>10.171200000000001</v>
      </c>
      <c r="AD50">
        <v>2026</v>
      </c>
      <c r="AE50" t="s">
        <v>91</v>
      </c>
      <c r="AF50">
        <v>10</v>
      </c>
      <c r="AG50">
        <v>0</v>
      </c>
    </row>
    <row r="51" spans="23:33" x14ac:dyDescent="0.35">
      <c r="W51">
        <v>2025</v>
      </c>
      <c r="X51" t="s">
        <v>85</v>
      </c>
      <c r="Y51" t="s">
        <v>86</v>
      </c>
      <c r="Z51" t="s">
        <v>87</v>
      </c>
      <c r="AA51">
        <v>60</v>
      </c>
      <c r="AB51">
        <v>12.205439999999999</v>
      </c>
      <c r="AD51">
        <v>2026</v>
      </c>
      <c r="AE51" t="s">
        <v>89</v>
      </c>
      <c r="AF51">
        <v>60</v>
      </c>
      <c r="AG51">
        <v>60</v>
      </c>
    </row>
    <row r="52" spans="23:33" x14ac:dyDescent="0.35">
      <c r="W52">
        <v>2025</v>
      </c>
      <c r="X52" t="s">
        <v>94</v>
      </c>
      <c r="Y52" t="s">
        <v>89</v>
      </c>
      <c r="Z52" t="s">
        <v>95</v>
      </c>
      <c r="AA52">
        <v>16</v>
      </c>
      <c r="AB52">
        <v>3.456</v>
      </c>
      <c r="AD52">
        <v>2026</v>
      </c>
      <c r="AE52" t="s">
        <v>93</v>
      </c>
      <c r="AF52">
        <v>24</v>
      </c>
      <c r="AG52">
        <v>1.0000000000000001E-5</v>
      </c>
    </row>
    <row r="53" spans="23:33" x14ac:dyDescent="0.35">
      <c r="W53">
        <v>2026</v>
      </c>
      <c r="X53" t="s">
        <v>100</v>
      </c>
      <c r="Y53" t="s">
        <v>89</v>
      </c>
      <c r="Z53" t="s">
        <v>101</v>
      </c>
      <c r="AA53">
        <v>20</v>
      </c>
      <c r="AB53">
        <v>4.0684800000000001</v>
      </c>
      <c r="AD53">
        <v>2026</v>
      </c>
      <c r="AE53" t="s">
        <v>95</v>
      </c>
      <c r="AF53">
        <v>16</v>
      </c>
      <c r="AG53">
        <v>8</v>
      </c>
    </row>
    <row r="54" spans="23:33" x14ac:dyDescent="0.35">
      <c r="W54">
        <v>2026</v>
      </c>
      <c r="X54" t="s">
        <v>99</v>
      </c>
      <c r="Y54" t="s">
        <v>95</v>
      </c>
      <c r="Z54" t="s">
        <v>98</v>
      </c>
      <c r="AA54">
        <v>8</v>
      </c>
      <c r="AB54">
        <v>1.728</v>
      </c>
      <c r="AD54">
        <v>2026</v>
      </c>
      <c r="AE54" t="s">
        <v>103</v>
      </c>
      <c r="AF54">
        <v>0</v>
      </c>
      <c r="AG54">
        <v>10</v>
      </c>
    </row>
    <row r="55" spans="23:33" x14ac:dyDescent="0.35">
      <c r="W55">
        <v>2026</v>
      </c>
      <c r="X55" t="s">
        <v>97</v>
      </c>
      <c r="Y55" t="s">
        <v>93</v>
      </c>
      <c r="Z55" t="s">
        <v>98</v>
      </c>
      <c r="AA55">
        <v>0</v>
      </c>
      <c r="AB55">
        <v>0</v>
      </c>
      <c r="AD55">
        <v>2026</v>
      </c>
      <c r="AE55" t="s">
        <v>101</v>
      </c>
      <c r="AF55">
        <v>20</v>
      </c>
      <c r="AG55">
        <v>0</v>
      </c>
    </row>
    <row r="56" spans="23:33" x14ac:dyDescent="0.35">
      <c r="W56">
        <v>2026</v>
      </c>
      <c r="X56" t="s">
        <v>96</v>
      </c>
      <c r="Y56" t="s">
        <v>93</v>
      </c>
      <c r="Z56" t="s">
        <v>87</v>
      </c>
      <c r="AA56">
        <v>0</v>
      </c>
      <c r="AB56">
        <v>0</v>
      </c>
      <c r="AD56">
        <v>2026</v>
      </c>
      <c r="AE56" t="s">
        <v>98</v>
      </c>
      <c r="AF56">
        <v>8</v>
      </c>
      <c r="AG56">
        <v>0</v>
      </c>
    </row>
    <row r="57" spans="23:33" x14ac:dyDescent="0.35">
      <c r="W57">
        <v>2026</v>
      </c>
      <c r="X57" t="s">
        <v>102</v>
      </c>
      <c r="Y57" t="s">
        <v>103</v>
      </c>
      <c r="Z57" t="s">
        <v>89</v>
      </c>
      <c r="AA57">
        <v>10</v>
      </c>
      <c r="AB57">
        <v>2.03424</v>
      </c>
      <c r="AD57">
        <v>2027</v>
      </c>
      <c r="AE57" t="s">
        <v>86</v>
      </c>
      <c r="AF57">
        <v>0</v>
      </c>
      <c r="AG57">
        <v>60</v>
      </c>
    </row>
    <row r="58" spans="23:33" x14ac:dyDescent="0.35">
      <c r="W58">
        <v>2026</v>
      </c>
      <c r="X58" t="s">
        <v>92</v>
      </c>
      <c r="Y58" t="s">
        <v>89</v>
      </c>
      <c r="Z58" t="s">
        <v>93</v>
      </c>
      <c r="AA58">
        <v>24</v>
      </c>
      <c r="AB58">
        <v>5.5296000000000003</v>
      </c>
      <c r="AD58">
        <v>2027</v>
      </c>
      <c r="AE58" t="s">
        <v>87</v>
      </c>
      <c r="AF58">
        <v>60.000300000000003</v>
      </c>
      <c r="AG58">
        <v>60.000300000000003</v>
      </c>
    </row>
    <row r="59" spans="23:33" x14ac:dyDescent="0.35">
      <c r="W59">
        <v>2026</v>
      </c>
      <c r="X59" t="s">
        <v>90</v>
      </c>
      <c r="Y59" t="s">
        <v>87</v>
      </c>
      <c r="Z59" t="s">
        <v>91</v>
      </c>
      <c r="AA59">
        <v>10</v>
      </c>
      <c r="AB59">
        <v>1.8959999999999999</v>
      </c>
      <c r="AD59">
        <v>2027</v>
      </c>
      <c r="AE59" t="s">
        <v>91</v>
      </c>
      <c r="AF59">
        <v>10</v>
      </c>
      <c r="AG59">
        <v>0</v>
      </c>
    </row>
    <row r="60" spans="23:33" x14ac:dyDescent="0.35">
      <c r="W60">
        <v>2026</v>
      </c>
      <c r="X60" t="s">
        <v>88</v>
      </c>
      <c r="Y60" t="s">
        <v>87</v>
      </c>
      <c r="Z60" t="s">
        <v>89</v>
      </c>
      <c r="AA60">
        <v>50</v>
      </c>
      <c r="AB60">
        <v>10.171200000000001</v>
      </c>
      <c r="AD60">
        <v>2027</v>
      </c>
      <c r="AE60" t="s">
        <v>89</v>
      </c>
      <c r="AF60">
        <v>60.000300000000003</v>
      </c>
      <c r="AG60">
        <v>60.000300000000003</v>
      </c>
    </row>
    <row r="61" spans="23:33" x14ac:dyDescent="0.35">
      <c r="W61">
        <v>2026</v>
      </c>
      <c r="X61" t="s">
        <v>85</v>
      </c>
      <c r="Y61" t="s">
        <v>86</v>
      </c>
      <c r="Z61" t="s">
        <v>87</v>
      </c>
      <c r="AA61">
        <v>60</v>
      </c>
      <c r="AB61">
        <v>12.205439999999999</v>
      </c>
      <c r="AD61">
        <v>2027</v>
      </c>
      <c r="AE61" t="s">
        <v>93</v>
      </c>
      <c r="AF61">
        <v>24.00018</v>
      </c>
      <c r="AG61">
        <v>7.6000000000000004E-4</v>
      </c>
    </row>
    <row r="62" spans="23:33" x14ac:dyDescent="0.35">
      <c r="W62">
        <v>2026</v>
      </c>
      <c r="X62" t="s">
        <v>94</v>
      </c>
      <c r="Y62" t="s">
        <v>89</v>
      </c>
      <c r="Z62" t="s">
        <v>95</v>
      </c>
      <c r="AA62">
        <v>16</v>
      </c>
      <c r="AB62">
        <v>3.456</v>
      </c>
      <c r="AD62">
        <v>2027</v>
      </c>
      <c r="AE62" t="s">
        <v>95</v>
      </c>
      <c r="AF62">
        <v>16.000119999999999</v>
      </c>
      <c r="AG62">
        <v>13.46152</v>
      </c>
    </row>
    <row r="63" spans="23:33" x14ac:dyDescent="0.35">
      <c r="W63">
        <v>2027</v>
      </c>
      <c r="X63" t="s">
        <v>102</v>
      </c>
      <c r="Y63" t="s">
        <v>103</v>
      </c>
      <c r="Z63" t="s">
        <v>89</v>
      </c>
      <c r="AA63">
        <v>10</v>
      </c>
      <c r="AB63">
        <v>2.03424</v>
      </c>
      <c r="AD63">
        <v>2027</v>
      </c>
      <c r="AE63" t="s">
        <v>103</v>
      </c>
      <c r="AF63">
        <v>0</v>
      </c>
      <c r="AG63">
        <v>10</v>
      </c>
    </row>
    <row r="64" spans="23:33" x14ac:dyDescent="0.35">
      <c r="W64">
        <v>2027</v>
      </c>
      <c r="X64" t="s">
        <v>100</v>
      </c>
      <c r="Y64" t="s">
        <v>89</v>
      </c>
      <c r="Z64" t="s">
        <v>101</v>
      </c>
      <c r="AA64">
        <v>20</v>
      </c>
      <c r="AB64">
        <v>4.0684800000000001</v>
      </c>
      <c r="AD64">
        <v>2027</v>
      </c>
      <c r="AE64" t="s">
        <v>101</v>
      </c>
      <c r="AF64">
        <v>20</v>
      </c>
      <c r="AG64">
        <v>0</v>
      </c>
    </row>
    <row r="65" spans="23:33" x14ac:dyDescent="0.35">
      <c r="W65">
        <v>2027</v>
      </c>
      <c r="X65" t="s">
        <v>99</v>
      </c>
      <c r="Y65" t="s">
        <v>95</v>
      </c>
      <c r="Z65" t="s">
        <v>98</v>
      </c>
      <c r="AA65">
        <v>13.46152</v>
      </c>
      <c r="AB65">
        <v>2.9076900000000001</v>
      </c>
      <c r="AD65">
        <v>2027</v>
      </c>
      <c r="AE65" t="s">
        <v>98</v>
      </c>
      <c r="AF65">
        <v>13.461970000000001</v>
      </c>
      <c r="AG65">
        <v>0</v>
      </c>
    </row>
    <row r="66" spans="23:33" x14ac:dyDescent="0.35">
      <c r="W66">
        <v>2027</v>
      </c>
      <c r="X66" t="s">
        <v>97</v>
      </c>
      <c r="Y66" t="s">
        <v>93</v>
      </c>
      <c r="Z66" t="s">
        <v>98</v>
      </c>
      <c r="AA66">
        <v>4.6000000000000001E-4</v>
      </c>
      <c r="AB66">
        <v>1E-4</v>
      </c>
      <c r="AD66">
        <v>2028</v>
      </c>
      <c r="AE66" t="s">
        <v>86</v>
      </c>
      <c r="AF66">
        <v>0</v>
      </c>
      <c r="AG66">
        <v>60</v>
      </c>
    </row>
    <row r="67" spans="23:33" x14ac:dyDescent="0.35">
      <c r="W67">
        <v>2027</v>
      </c>
      <c r="X67" t="s">
        <v>96</v>
      </c>
      <c r="Y67" t="s">
        <v>93</v>
      </c>
      <c r="Z67" t="s">
        <v>87</v>
      </c>
      <c r="AA67">
        <v>2.9999999999999997E-4</v>
      </c>
      <c r="AB67">
        <v>6.9999999999999994E-5</v>
      </c>
      <c r="AD67">
        <v>2028</v>
      </c>
      <c r="AE67" t="s">
        <v>87</v>
      </c>
      <c r="AF67">
        <v>60.01296</v>
      </c>
      <c r="AG67">
        <v>60.01296</v>
      </c>
    </row>
    <row r="68" spans="23:33" x14ac:dyDescent="0.35">
      <c r="W68">
        <v>2027</v>
      </c>
      <c r="X68" t="s">
        <v>94</v>
      </c>
      <c r="Y68" t="s">
        <v>89</v>
      </c>
      <c r="Z68" t="s">
        <v>95</v>
      </c>
      <c r="AA68">
        <v>16.000119999999999</v>
      </c>
      <c r="AB68">
        <v>3.4560300000000002</v>
      </c>
      <c r="AD68">
        <v>2028</v>
      </c>
      <c r="AE68" t="s">
        <v>91</v>
      </c>
      <c r="AF68">
        <v>10</v>
      </c>
      <c r="AG68">
        <v>0</v>
      </c>
    </row>
    <row r="69" spans="23:33" x14ac:dyDescent="0.35">
      <c r="W69">
        <v>2027</v>
      </c>
      <c r="X69" t="s">
        <v>90</v>
      </c>
      <c r="Y69" t="s">
        <v>87</v>
      </c>
      <c r="Z69" t="s">
        <v>91</v>
      </c>
      <c r="AA69">
        <v>10</v>
      </c>
      <c r="AB69">
        <v>1.8959999999999999</v>
      </c>
      <c r="AD69">
        <v>2028</v>
      </c>
      <c r="AE69" t="s">
        <v>89</v>
      </c>
      <c r="AF69">
        <v>60.01296</v>
      </c>
      <c r="AG69">
        <v>60.01296</v>
      </c>
    </row>
    <row r="70" spans="23:33" x14ac:dyDescent="0.35">
      <c r="W70">
        <v>2027</v>
      </c>
      <c r="X70" t="s">
        <v>88</v>
      </c>
      <c r="Y70" t="s">
        <v>87</v>
      </c>
      <c r="Z70" t="s">
        <v>89</v>
      </c>
      <c r="AA70">
        <v>50.000300000000003</v>
      </c>
      <c r="AB70">
        <v>10.17126</v>
      </c>
      <c r="AD70">
        <v>2028</v>
      </c>
      <c r="AE70" t="s">
        <v>93</v>
      </c>
      <c r="AF70">
        <v>24.00778</v>
      </c>
      <c r="AG70">
        <v>3.2399999999999998E-2</v>
      </c>
    </row>
    <row r="71" spans="23:33" x14ac:dyDescent="0.35">
      <c r="W71">
        <v>2027</v>
      </c>
      <c r="X71" t="s">
        <v>85</v>
      </c>
      <c r="Y71" t="s">
        <v>86</v>
      </c>
      <c r="Z71" t="s">
        <v>87</v>
      </c>
      <c r="AA71">
        <v>60</v>
      </c>
      <c r="AB71">
        <v>12.205439999999999</v>
      </c>
      <c r="AD71">
        <v>2028</v>
      </c>
      <c r="AE71" t="s">
        <v>95</v>
      </c>
      <c r="AF71">
        <v>16.005179999999999</v>
      </c>
      <c r="AG71">
        <v>15.635999999999999</v>
      </c>
    </row>
    <row r="72" spans="23:33" x14ac:dyDescent="0.35">
      <c r="W72">
        <v>2027</v>
      </c>
      <c r="X72" t="s">
        <v>92</v>
      </c>
      <c r="Y72" t="s">
        <v>89</v>
      </c>
      <c r="Z72" t="s">
        <v>93</v>
      </c>
      <c r="AA72">
        <v>24.00018</v>
      </c>
      <c r="AB72">
        <v>5.5296399999999997</v>
      </c>
      <c r="AD72">
        <v>2028</v>
      </c>
      <c r="AE72" t="s">
        <v>103</v>
      </c>
      <c r="AF72">
        <v>0</v>
      </c>
      <c r="AG72">
        <v>10</v>
      </c>
    </row>
    <row r="73" spans="23:33" x14ac:dyDescent="0.35">
      <c r="W73">
        <v>2028</v>
      </c>
      <c r="X73" t="s">
        <v>97</v>
      </c>
      <c r="Y73" t="s">
        <v>93</v>
      </c>
      <c r="Z73" t="s">
        <v>98</v>
      </c>
      <c r="AA73">
        <v>1.9439999999999999E-2</v>
      </c>
      <c r="AB73">
        <v>4.1999999999999997E-3</v>
      </c>
      <c r="AD73">
        <v>2028</v>
      </c>
      <c r="AE73" t="s">
        <v>101</v>
      </c>
      <c r="AF73">
        <v>20</v>
      </c>
      <c r="AG73">
        <v>0</v>
      </c>
    </row>
    <row r="74" spans="23:33" x14ac:dyDescent="0.35">
      <c r="W74">
        <v>2028</v>
      </c>
      <c r="X74" t="s">
        <v>100</v>
      </c>
      <c r="Y74" t="s">
        <v>89</v>
      </c>
      <c r="Z74" t="s">
        <v>101</v>
      </c>
      <c r="AA74">
        <v>20</v>
      </c>
      <c r="AB74">
        <v>4.0684800000000001</v>
      </c>
      <c r="AD74">
        <v>2028</v>
      </c>
      <c r="AE74" t="s">
        <v>98</v>
      </c>
      <c r="AF74">
        <v>15.65544</v>
      </c>
      <c r="AG74">
        <v>0</v>
      </c>
    </row>
    <row r="75" spans="23:33" x14ac:dyDescent="0.35">
      <c r="W75">
        <v>2028</v>
      </c>
      <c r="X75" t="s">
        <v>99</v>
      </c>
      <c r="Y75" t="s">
        <v>95</v>
      </c>
      <c r="Z75" t="s">
        <v>98</v>
      </c>
      <c r="AA75">
        <v>15.635999999999999</v>
      </c>
      <c r="AB75">
        <v>3.37738</v>
      </c>
      <c r="AD75">
        <v>2029</v>
      </c>
      <c r="AE75" t="s">
        <v>86</v>
      </c>
      <c r="AF75">
        <v>0</v>
      </c>
      <c r="AG75">
        <v>60</v>
      </c>
    </row>
    <row r="76" spans="23:33" x14ac:dyDescent="0.35">
      <c r="W76">
        <v>2028</v>
      </c>
      <c r="X76" t="s">
        <v>102</v>
      </c>
      <c r="Y76" t="s">
        <v>103</v>
      </c>
      <c r="Z76" t="s">
        <v>89</v>
      </c>
      <c r="AA76">
        <v>10</v>
      </c>
      <c r="AB76">
        <v>2.03424</v>
      </c>
      <c r="AD76">
        <v>2029</v>
      </c>
      <c r="AE76" t="s">
        <v>87</v>
      </c>
      <c r="AF76">
        <v>60.218400000000003</v>
      </c>
      <c r="AG76">
        <v>60.218400000000003</v>
      </c>
    </row>
    <row r="77" spans="23:33" x14ac:dyDescent="0.35">
      <c r="W77">
        <v>2028</v>
      </c>
      <c r="X77" t="s">
        <v>96</v>
      </c>
      <c r="Y77" t="s">
        <v>93</v>
      </c>
      <c r="Z77" t="s">
        <v>87</v>
      </c>
      <c r="AA77">
        <v>1.2959999999999999E-2</v>
      </c>
      <c r="AB77">
        <v>2.99E-3</v>
      </c>
      <c r="AD77">
        <v>2029</v>
      </c>
      <c r="AE77" t="s">
        <v>91</v>
      </c>
      <c r="AF77">
        <v>10</v>
      </c>
      <c r="AG77">
        <v>0</v>
      </c>
    </row>
    <row r="78" spans="23:33" x14ac:dyDescent="0.35">
      <c r="W78">
        <v>2028</v>
      </c>
      <c r="X78" t="s">
        <v>90</v>
      </c>
      <c r="Y78" t="s">
        <v>87</v>
      </c>
      <c r="Z78" t="s">
        <v>91</v>
      </c>
      <c r="AA78">
        <v>10</v>
      </c>
      <c r="AB78">
        <v>1.8959999999999999</v>
      </c>
      <c r="AD78">
        <v>2029</v>
      </c>
      <c r="AE78" t="s">
        <v>89</v>
      </c>
      <c r="AF78">
        <v>60.218400000000003</v>
      </c>
      <c r="AG78">
        <v>60.218400000000003</v>
      </c>
    </row>
    <row r="79" spans="23:33" x14ac:dyDescent="0.35">
      <c r="W79">
        <v>2028</v>
      </c>
      <c r="X79" t="s">
        <v>92</v>
      </c>
      <c r="Y79" t="s">
        <v>89</v>
      </c>
      <c r="Z79" t="s">
        <v>93</v>
      </c>
      <c r="AA79">
        <v>24.00778</v>
      </c>
      <c r="AB79">
        <v>5.53139</v>
      </c>
      <c r="AD79">
        <v>2029</v>
      </c>
      <c r="AE79" t="s">
        <v>93</v>
      </c>
      <c r="AF79">
        <v>24.131039999999999</v>
      </c>
      <c r="AG79">
        <v>0.54600000000000004</v>
      </c>
    </row>
    <row r="80" spans="23:33" x14ac:dyDescent="0.35">
      <c r="W80">
        <v>2028</v>
      </c>
      <c r="X80" t="s">
        <v>88</v>
      </c>
      <c r="Y80" t="s">
        <v>87</v>
      </c>
      <c r="Z80" t="s">
        <v>89</v>
      </c>
      <c r="AA80">
        <v>50.01296</v>
      </c>
      <c r="AB80">
        <v>10.17384</v>
      </c>
      <c r="AD80">
        <v>2029</v>
      </c>
      <c r="AE80" t="s">
        <v>95</v>
      </c>
      <c r="AF80">
        <v>16.08736</v>
      </c>
      <c r="AG80">
        <v>15.978400000000001</v>
      </c>
    </row>
    <row r="81" spans="23:33" x14ac:dyDescent="0.35">
      <c r="W81">
        <v>2028</v>
      </c>
      <c r="X81" t="s">
        <v>85</v>
      </c>
      <c r="Y81" t="s">
        <v>86</v>
      </c>
      <c r="Z81" t="s">
        <v>87</v>
      </c>
      <c r="AA81">
        <v>60</v>
      </c>
      <c r="AB81">
        <v>12.205439999999999</v>
      </c>
      <c r="AD81">
        <v>2029</v>
      </c>
      <c r="AE81" t="s">
        <v>103</v>
      </c>
      <c r="AF81">
        <v>0</v>
      </c>
      <c r="AG81">
        <v>10</v>
      </c>
    </row>
    <row r="82" spans="23:33" x14ac:dyDescent="0.35">
      <c r="W82">
        <v>2028</v>
      </c>
      <c r="X82" t="s">
        <v>94</v>
      </c>
      <c r="Y82" t="s">
        <v>89</v>
      </c>
      <c r="Z82" t="s">
        <v>95</v>
      </c>
      <c r="AA82">
        <v>16.005179999999999</v>
      </c>
      <c r="AB82">
        <v>3.4571200000000002</v>
      </c>
      <c r="AD82">
        <v>2029</v>
      </c>
      <c r="AE82" t="s">
        <v>101</v>
      </c>
      <c r="AF82">
        <v>20</v>
      </c>
      <c r="AG82">
        <v>0</v>
      </c>
    </row>
    <row r="83" spans="23:33" x14ac:dyDescent="0.35">
      <c r="W83">
        <v>2029</v>
      </c>
      <c r="X83" t="s">
        <v>102</v>
      </c>
      <c r="Y83" t="s">
        <v>103</v>
      </c>
      <c r="Z83" t="s">
        <v>89</v>
      </c>
      <c r="AA83">
        <v>10</v>
      </c>
      <c r="AB83">
        <v>2.03424</v>
      </c>
      <c r="AD83">
        <v>2029</v>
      </c>
      <c r="AE83" t="s">
        <v>98</v>
      </c>
      <c r="AF83">
        <v>16.306000000000001</v>
      </c>
      <c r="AG83">
        <v>0</v>
      </c>
    </row>
    <row r="84" spans="23:33" x14ac:dyDescent="0.35">
      <c r="W84">
        <v>2029</v>
      </c>
      <c r="X84" t="s">
        <v>100</v>
      </c>
      <c r="Y84" t="s">
        <v>89</v>
      </c>
      <c r="Z84" t="s">
        <v>101</v>
      </c>
      <c r="AA84">
        <v>20</v>
      </c>
      <c r="AB84">
        <v>4.0684800000000001</v>
      </c>
      <c r="AD84">
        <v>2030</v>
      </c>
      <c r="AE84" t="s">
        <v>86</v>
      </c>
      <c r="AF84">
        <v>0</v>
      </c>
      <c r="AG84">
        <v>60</v>
      </c>
    </row>
    <row r="85" spans="23:33" x14ac:dyDescent="0.35">
      <c r="W85">
        <v>2029</v>
      </c>
      <c r="X85" t="s">
        <v>97</v>
      </c>
      <c r="Y85" t="s">
        <v>93</v>
      </c>
      <c r="Z85" t="s">
        <v>98</v>
      </c>
      <c r="AA85">
        <v>0.3276</v>
      </c>
      <c r="AB85">
        <v>7.0760000000000003E-2</v>
      </c>
      <c r="AD85">
        <v>2030</v>
      </c>
      <c r="AE85" t="s">
        <v>87</v>
      </c>
      <c r="AF85">
        <v>61.523090000000003</v>
      </c>
      <c r="AG85">
        <v>61.523090000000003</v>
      </c>
    </row>
    <row r="86" spans="23:33" x14ac:dyDescent="0.35">
      <c r="W86">
        <v>2029</v>
      </c>
      <c r="X86" t="s">
        <v>96</v>
      </c>
      <c r="Y86" t="s">
        <v>93</v>
      </c>
      <c r="Z86" t="s">
        <v>87</v>
      </c>
      <c r="AA86">
        <v>0.21840000000000001</v>
      </c>
      <c r="AB86">
        <v>5.0319999999999997E-2</v>
      </c>
      <c r="AD86">
        <v>2030</v>
      </c>
      <c r="AE86" t="s">
        <v>91</v>
      </c>
      <c r="AF86">
        <v>10</v>
      </c>
      <c r="AG86">
        <v>0</v>
      </c>
    </row>
    <row r="87" spans="23:33" x14ac:dyDescent="0.35">
      <c r="W87">
        <v>2029</v>
      </c>
      <c r="X87" t="s">
        <v>99</v>
      </c>
      <c r="Y87" t="s">
        <v>95</v>
      </c>
      <c r="Z87" t="s">
        <v>98</v>
      </c>
      <c r="AA87">
        <v>15.978400000000001</v>
      </c>
      <c r="AB87">
        <v>3.45133</v>
      </c>
      <c r="AD87">
        <v>2030</v>
      </c>
      <c r="AE87" t="s">
        <v>89</v>
      </c>
      <c r="AF87">
        <v>61.523090000000003</v>
      </c>
      <c r="AG87">
        <v>61.523090000000003</v>
      </c>
    </row>
    <row r="88" spans="23:33" x14ac:dyDescent="0.35">
      <c r="W88">
        <v>2029</v>
      </c>
      <c r="X88" t="s">
        <v>92</v>
      </c>
      <c r="Y88" t="s">
        <v>89</v>
      </c>
      <c r="Z88" t="s">
        <v>93</v>
      </c>
      <c r="AA88">
        <v>24.131039999999999</v>
      </c>
      <c r="AB88">
        <v>5.5597899999999996</v>
      </c>
      <c r="AD88">
        <v>2030</v>
      </c>
      <c r="AE88" t="s">
        <v>93</v>
      </c>
      <c r="AF88">
        <v>24.91385</v>
      </c>
      <c r="AG88">
        <v>3.8077299999999998</v>
      </c>
    </row>
    <row r="89" spans="23:33" x14ac:dyDescent="0.35">
      <c r="W89">
        <v>2029</v>
      </c>
      <c r="X89" t="s">
        <v>90</v>
      </c>
      <c r="Y89" t="s">
        <v>87</v>
      </c>
      <c r="Z89" t="s">
        <v>91</v>
      </c>
      <c r="AA89">
        <v>10</v>
      </c>
      <c r="AB89">
        <v>1.8959999999999999</v>
      </c>
      <c r="AD89">
        <v>2030</v>
      </c>
      <c r="AE89" t="s">
        <v>95</v>
      </c>
      <c r="AF89">
        <v>16.60924</v>
      </c>
      <c r="AG89">
        <v>15.999510000000001</v>
      </c>
    </row>
    <row r="90" spans="23:33" x14ac:dyDescent="0.35">
      <c r="W90">
        <v>2029</v>
      </c>
      <c r="X90" t="s">
        <v>88</v>
      </c>
      <c r="Y90" t="s">
        <v>87</v>
      </c>
      <c r="Z90" t="s">
        <v>89</v>
      </c>
      <c r="AA90">
        <v>50.218400000000003</v>
      </c>
      <c r="AB90">
        <v>10.215630000000001</v>
      </c>
      <c r="AD90">
        <v>2030</v>
      </c>
      <c r="AE90" t="s">
        <v>103</v>
      </c>
      <c r="AF90">
        <v>0</v>
      </c>
      <c r="AG90">
        <v>10</v>
      </c>
    </row>
    <row r="91" spans="23:33" x14ac:dyDescent="0.35">
      <c r="W91">
        <v>2029</v>
      </c>
      <c r="X91" t="s">
        <v>85</v>
      </c>
      <c r="Y91" t="s">
        <v>86</v>
      </c>
      <c r="Z91" t="s">
        <v>87</v>
      </c>
      <c r="AA91">
        <v>60</v>
      </c>
      <c r="AB91">
        <v>12.205439999999999</v>
      </c>
      <c r="AD91">
        <v>2030</v>
      </c>
      <c r="AE91" t="s">
        <v>101</v>
      </c>
      <c r="AF91">
        <v>20</v>
      </c>
      <c r="AG91">
        <v>0</v>
      </c>
    </row>
    <row r="92" spans="23:33" x14ac:dyDescent="0.35">
      <c r="W92">
        <v>2029</v>
      </c>
      <c r="X92" t="s">
        <v>94</v>
      </c>
      <c r="Y92" t="s">
        <v>89</v>
      </c>
      <c r="Z92" t="s">
        <v>95</v>
      </c>
      <c r="AA92">
        <v>16.08736</v>
      </c>
      <c r="AB92">
        <v>3.4748700000000001</v>
      </c>
      <c r="AD92">
        <v>2030</v>
      </c>
      <c r="AE92" t="s">
        <v>98</v>
      </c>
      <c r="AF92">
        <v>18.284140000000001</v>
      </c>
      <c r="AG92">
        <v>0</v>
      </c>
    </row>
    <row r="93" spans="23:33" x14ac:dyDescent="0.35">
      <c r="W93">
        <v>2030</v>
      </c>
      <c r="X93" t="s">
        <v>100</v>
      </c>
      <c r="Y93" t="s">
        <v>89</v>
      </c>
      <c r="Z93" t="s">
        <v>101</v>
      </c>
      <c r="AA93">
        <v>20</v>
      </c>
      <c r="AB93">
        <v>4.0684800000000001</v>
      </c>
    </row>
    <row r="94" spans="23:33" x14ac:dyDescent="0.35">
      <c r="W94">
        <v>2030</v>
      </c>
      <c r="X94" t="s">
        <v>85</v>
      </c>
      <c r="Y94" t="s">
        <v>86</v>
      </c>
      <c r="Z94" t="s">
        <v>87</v>
      </c>
      <c r="AA94">
        <v>60</v>
      </c>
      <c r="AB94">
        <v>12.205439999999999</v>
      </c>
    </row>
    <row r="95" spans="23:33" x14ac:dyDescent="0.35">
      <c r="W95">
        <v>2030</v>
      </c>
      <c r="X95" t="s">
        <v>88</v>
      </c>
      <c r="Y95" t="s">
        <v>87</v>
      </c>
      <c r="Z95" t="s">
        <v>89</v>
      </c>
      <c r="AA95">
        <v>51.523090000000003</v>
      </c>
      <c r="AB95">
        <v>10.481030000000001</v>
      </c>
    </row>
    <row r="96" spans="23:33" x14ac:dyDescent="0.35">
      <c r="W96">
        <v>2030</v>
      </c>
      <c r="X96" t="s">
        <v>90</v>
      </c>
      <c r="Y96" t="s">
        <v>87</v>
      </c>
      <c r="Z96" t="s">
        <v>91</v>
      </c>
      <c r="AA96">
        <v>10</v>
      </c>
      <c r="AB96">
        <v>1.8959999999999999</v>
      </c>
    </row>
    <row r="97" spans="23:28" x14ac:dyDescent="0.35">
      <c r="W97">
        <v>2030</v>
      </c>
      <c r="X97" t="s">
        <v>92</v>
      </c>
      <c r="Y97" t="s">
        <v>89</v>
      </c>
      <c r="Z97" t="s">
        <v>93</v>
      </c>
      <c r="AA97">
        <v>24.91385</v>
      </c>
      <c r="AB97">
        <v>5.7401499999999999</v>
      </c>
    </row>
    <row r="98" spans="23:28" x14ac:dyDescent="0.35">
      <c r="W98">
        <v>2030</v>
      </c>
      <c r="X98" t="s">
        <v>94</v>
      </c>
      <c r="Y98" t="s">
        <v>89</v>
      </c>
      <c r="Z98" t="s">
        <v>95</v>
      </c>
      <c r="AA98">
        <v>16.60924</v>
      </c>
      <c r="AB98">
        <v>3.5876000000000001</v>
      </c>
    </row>
    <row r="99" spans="23:28" x14ac:dyDescent="0.35">
      <c r="W99">
        <v>2030</v>
      </c>
      <c r="X99" t="s">
        <v>96</v>
      </c>
      <c r="Y99" t="s">
        <v>93</v>
      </c>
      <c r="Z99" t="s">
        <v>87</v>
      </c>
      <c r="AA99">
        <v>1.5230900000000001</v>
      </c>
      <c r="AB99">
        <v>0.35092000000000001</v>
      </c>
    </row>
    <row r="100" spans="23:28" x14ac:dyDescent="0.35">
      <c r="W100">
        <v>2030</v>
      </c>
      <c r="X100" t="s">
        <v>97</v>
      </c>
      <c r="Y100" t="s">
        <v>93</v>
      </c>
      <c r="Z100" t="s">
        <v>98</v>
      </c>
      <c r="AA100">
        <v>2.28464</v>
      </c>
      <c r="AB100">
        <v>0.49347999999999997</v>
      </c>
    </row>
    <row r="101" spans="23:28" x14ac:dyDescent="0.35">
      <c r="W101">
        <v>2030</v>
      </c>
      <c r="X101" t="s">
        <v>99</v>
      </c>
      <c r="Y101" t="s">
        <v>95</v>
      </c>
      <c r="Z101" t="s">
        <v>98</v>
      </c>
      <c r="AA101">
        <v>15.999510000000001</v>
      </c>
      <c r="AB101">
        <v>3.4558900000000001</v>
      </c>
    </row>
    <row r="102" spans="23:28" x14ac:dyDescent="0.35">
      <c r="W102">
        <v>2030</v>
      </c>
      <c r="X102" t="s">
        <v>102</v>
      </c>
      <c r="Y102" t="s">
        <v>103</v>
      </c>
      <c r="Z102" t="s">
        <v>89</v>
      </c>
      <c r="AA102">
        <v>10</v>
      </c>
      <c r="AB102">
        <v>2.03424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C620F7-4B8A-4ECD-9835-AFC6C4EF2431}">
  <dimension ref="B1:D2"/>
  <sheetViews>
    <sheetView workbookViewId="0">
      <selection activeCell="C6" sqref="C6"/>
    </sheetView>
  </sheetViews>
  <sheetFormatPr defaultRowHeight="14.5" x14ac:dyDescent="0.35"/>
  <cols>
    <col min="2" max="2" width="15.81640625" customWidth="1"/>
    <col min="3" max="3" width="25.54296875" customWidth="1"/>
    <col min="4" max="4" width="17.26953125" customWidth="1"/>
  </cols>
  <sheetData>
    <row r="1" spans="2:4" x14ac:dyDescent="0.35">
      <c r="D1" t="s">
        <v>22</v>
      </c>
    </row>
    <row r="2" spans="2:4" x14ac:dyDescent="0.35">
      <c r="B2" t="s">
        <v>123</v>
      </c>
      <c r="C2">
        <v>0.48</v>
      </c>
      <c r="D2" t="s">
        <v>69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2935D7-39CC-4336-870D-98DAC14A69ED}">
  <dimension ref="C1:D6"/>
  <sheetViews>
    <sheetView workbookViewId="0">
      <selection activeCell="D12" sqref="D12"/>
    </sheetView>
  </sheetViews>
  <sheetFormatPr defaultRowHeight="14.5" x14ac:dyDescent="0.35"/>
  <cols>
    <col min="3" max="3" width="16.453125" customWidth="1"/>
    <col min="4" max="4" width="19.1796875" customWidth="1"/>
    <col min="11" max="11" width="30.54296875" customWidth="1"/>
  </cols>
  <sheetData>
    <row r="1" spans="3:4" x14ac:dyDescent="0.35">
      <c r="C1" s="32" t="s">
        <v>194</v>
      </c>
      <c r="D1" s="32" t="s">
        <v>179</v>
      </c>
    </row>
    <row r="2" spans="3:4" x14ac:dyDescent="0.35">
      <c r="C2" t="s">
        <v>140</v>
      </c>
      <c r="D2" t="b">
        <v>1</v>
      </c>
    </row>
    <row r="3" spans="3:4" x14ac:dyDescent="0.35">
      <c r="C3" t="s">
        <v>68</v>
      </c>
      <c r="D3" t="b">
        <v>0</v>
      </c>
    </row>
    <row r="4" spans="3:4" x14ac:dyDescent="0.35">
      <c r="C4" t="s">
        <v>141</v>
      </c>
    </row>
    <row r="5" spans="3:4" x14ac:dyDescent="0.35">
      <c r="C5" t="s">
        <v>143</v>
      </c>
    </row>
    <row r="6" spans="3:4" x14ac:dyDescent="0.35">
      <c r="C6" t="s">
        <v>142</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Asiakirja" ma:contentTypeID="0x010100806C55B750152A459818B636E97A41C3" ma:contentTypeVersion="19" ma:contentTypeDescription="Luo uusi asiakirja." ma:contentTypeScope="" ma:versionID="74fd9cb75cef04cf26a1ff9ddef01b4b">
  <xsd:schema xmlns:xsd="http://www.w3.org/2001/XMLSchema" xmlns:xs="http://www.w3.org/2001/XMLSchema" xmlns:p="http://schemas.microsoft.com/office/2006/metadata/properties" xmlns:ns2="7536dd80-7d39-48e8-9ae3-b4166f580a2d" xmlns:ns3="145cc194-9bea-4db6-b116-a042a4529fcd" targetNamespace="http://schemas.microsoft.com/office/2006/metadata/properties" ma:root="true" ma:fieldsID="afbcbfdd38894bc2ff0644b00c8ec680" ns2:_="" ns3:_="">
    <xsd:import namespace="7536dd80-7d39-48e8-9ae3-b4166f580a2d"/>
    <xsd:import namespace="145cc194-9bea-4db6-b116-a042a4529fcd"/>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AutoTags" minOccurs="0"/>
                <xsd:element ref="ns2:MediaServiceGenerationTime" minOccurs="0"/>
                <xsd:element ref="ns2:MediaServiceEventHashCode" minOccurs="0"/>
                <xsd:element ref="ns2:MediaServiceOCR" minOccurs="0"/>
                <xsd:element ref="ns2:lcf76f155ced4ddcb4097134ff3c332f" minOccurs="0"/>
                <xsd:element ref="ns3:TaxCatchAll" minOccurs="0"/>
                <xsd:element ref="ns2:MediaServiceDateTaken" minOccurs="0"/>
                <xsd:element ref="ns2:Comment" minOccurs="0"/>
                <xsd:element ref="ns2:MediaServiceObjectDetectorVersions" minOccurs="0"/>
                <xsd:element ref="ns2:MediaLengthInSeconds" minOccurs="0"/>
                <xsd:element ref="ns2:MediaServiceSearchProperties"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536dd80-7d39-48e8-9ae3-b4166f580a2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lcf76f155ced4ddcb4097134ff3c332f" ma:index="19" nillable="true" ma:taxonomy="true" ma:internalName="lcf76f155ced4ddcb4097134ff3c332f" ma:taxonomyFieldName="MediaServiceImageTags" ma:displayName="Kuvien tunnisteet" ma:readOnly="false" ma:fieldId="{5cf76f15-5ced-4ddc-b409-7134ff3c332f}" ma:taxonomyMulti="true" ma:sspId="3d606419-4bd4-4dd8-8f0f-b14ca53228e6" ma:termSetId="09814cd3-568e-fe90-9814-8d621ff8fb84" ma:anchorId="fba54fb3-c3e1-fe81-a776-ca4b69148c4d" ma:open="true" ma:isKeyword="false">
      <xsd:complexType>
        <xsd:sequence>
          <xsd:element ref="pc:Terms" minOccurs="0" maxOccurs="1"/>
        </xsd:sequence>
      </xsd:complexType>
    </xsd:element>
    <xsd:element name="MediaServiceDateTaken" ma:index="21" nillable="true" ma:displayName="MediaServiceDateTaken" ma:hidden="true" ma:indexed="true" ma:internalName="MediaServiceDateTaken" ma:readOnly="true">
      <xsd:simpleType>
        <xsd:restriction base="dms:Text"/>
      </xsd:simpleType>
    </xsd:element>
    <xsd:element name="Comment" ma:index="22" nillable="true" ma:displayName="Comment" ma:format="Dropdown" ma:internalName="Comment">
      <xsd:simpleType>
        <xsd:restriction base="dms:Text">
          <xsd:maxLength value="255"/>
        </xsd:restriction>
      </xsd:simpleType>
    </xsd:element>
    <xsd:element name="MediaServiceObjectDetectorVersions" ma:index="23" nillable="true" ma:displayName="MediaServiceObjectDetectorVersions" ma:hidden="true" ma:indexed="true" ma:internalName="MediaServiceObjectDetectorVersions" ma:readOnly="true">
      <xsd:simpleType>
        <xsd:restriction base="dms:Text"/>
      </xsd:simpleType>
    </xsd:element>
    <xsd:element name="MediaLengthInSeconds" ma:index="24" nillable="true" ma:displayName="MediaLengthInSeconds" ma:hidden="true" ma:internalName="MediaLengthInSeconds" ma:readOnly="true">
      <xsd:simpleType>
        <xsd:restriction base="dms:Unknown"/>
      </xsd:simpleType>
    </xsd:element>
    <xsd:element name="MediaServiceSearchProperties" ma:index="25" nillable="true" ma:displayName="MediaServiceSearchProperties" ma:hidden="true" ma:internalName="MediaServiceSearchProperties" ma:readOnly="true">
      <xsd:simpleType>
        <xsd:restriction base="dms:Note"/>
      </xsd:simpleType>
    </xsd:element>
    <xsd:element name="MediaServiceLocation" ma:index="26"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45cc194-9bea-4db6-b116-a042a4529fcd" elementFormDefault="qualified">
    <xsd:import namespace="http://schemas.microsoft.com/office/2006/documentManagement/types"/>
    <xsd:import namespace="http://schemas.microsoft.com/office/infopath/2007/PartnerControls"/>
    <xsd:element name="SharedWithUsers" ma:index="12" nillable="true" ma:displayName="Jaettu"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Jakamisen tiedot" ma:internalName="SharedWithDetails" ma:readOnly="true">
      <xsd:simpleType>
        <xsd:restriction base="dms:Note">
          <xsd:maxLength value="255"/>
        </xsd:restriction>
      </xsd:simpleType>
    </xsd:element>
    <xsd:element name="TaxCatchAll" ma:index="20" nillable="true" ma:displayName="Taxonomy Catch All Column" ma:hidden="true" ma:list="{776b20ef-6fdb-4c1d-9dab-24d7fbcf24df}" ma:internalName="TaxCatchAll" ma:showField="CatchAllData" ma:web="145cc194-9bea-4db6-b116-a042a4529fc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Sisältölaji"/>
        <xsd:element ref="dc:title" minOccurs="0" maxOccurs="1" ma:index="4" ma:displayName="Otsikk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7536dd80-7d39-48e8-9ae3-b4166f580a2d">
      <Terms xmlns="http://schemas.microsoft.com/office/infopath/2007/PartnerControls"/>
    </lcf76f155ced4ddcb4097134ff3c332f>
    <TaxCatchAll xmlns="145cc194-9bea-4db6-b116-a042a4529fcd" xsi:nil="true"/>
    <Comment xmlns="7536dd80-7d39-48e8-9ae3-b4166f580a2d" xsi:nil="true"/>
  </documentManagement>
</p:properties>
</file>

<file path=customXml/itemProps1.xml><?xml version="1.0" encoding="utf-8"?>
<ds:datastoreItem xmlns:ds="http://schemas.openxmlformats.org/officeDocument/2006/customXml" ds:itemID="{D60021C7-CA75-4673-96EA-55284BF8113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536dd80-7d39-48e8-9ae3-b4166f580a2d"/>
    <ds:schemaRef ds:uri="145cc194-9bea-4db6-b116-a042a4529fc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AB3C6F0-DB35-46F0-8FEB-B5E57B48A727}">
  <ds:schemaRefs>
    <ds:schemaRef ds:uri="http://schemas.microsoft.com/sharepoint/v3/contenttype/forms"/>
  </ds:schemaRefs>
</ds:datastoreItem>
</file>

<file path=customXml/itemProps3.xml><?xml version="1.0" encoding="utf-8"?>
<ds:datastoreItem xmlns:ds="http://schemas.openxmlformats.org/officeDocument/2006/customXml" ds:itemID="{557FAA9C-B184-448F-B58D-00E4D46BDD72}">
  <ds:schemaRefs>
    <ds:schemaRef ds:uri="http://schemas.microsoft.com/office/2006/documentManagement/types"/>
    <ds:schemaRef ds:uri="http://purl.org/dc/dcmitype/"/>
    <ds:schemaRef ds:uri="7536dd80-7d39-48e8-9ae3-b4166f580a2d"/>
    <ds:schemaRef ds:uri="http://schemas.microsoft.com/office/2006/metadata/properties"/>
    <ds:schemaRef ds:uri="http://purl.org/dc/terms/"/>
    <ds:schemaRef ds:uri="http://purl.org/dc/elements/1.1/"/>
    <ds:schemaRef ds:uri="145cc194-9bea-4db6-b116-a042a4529fcd"/>
    <ds:schemaRef ds:uri="http://schemas.microsoft.com/office/infopath/2007/PartnerControls"/>
    <ds:schemaRef ds:uri="http://schemas.openxmlformats.org/package/2006/metadata/core-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Readme</vt:lpstr>
      <vt:lpstr>Settings</vt:lpstr>
      <vt:lpstr>Processes</vt:lpstr>
      <vt:lpstr>Flows</vt:lpstr>
      <vt:lpstr>DMFA results (example)</vt:lpstr>
      <vt:lpstr>Carbon fraction (will be moved)</vt:lpstr>
      <vt:lpstr>Sheet1</vt:lpstr>
      <vt:lpstr>Boolean</vt:lpstr>
    </vt:vector>
  </TitlesOfParts>
  <Manager/>
  <Company>VITO</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Gustavo Ezequiel Martinez</dc:creator>
  <cp:keywords/>
  <dc:description/>
  <cp:lastModifiedBy>Cleo Orfanidou</cp:lastModifiedBy>
  <cp:revision/>
  <cp:lastPrinted>2024-08-08T09:53:01Z</cp:lastPrinted>
  <dcterms:created xsi:type="dcterms:W3CDTF">2023-11-13T06:23:18Z</dcterms:created>
  <dcterms:modified xsi:type="dcterms:W3CDTF">2024-09-19T10:56:06Z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0x010100806C55B750152A459818B636E97A41C3</vt:lpwstr>
  </property>
  <property fmtid="{D5CDD505-2E9C-101B-9397-08002B2CF9AE}" pid="3" name="MediaServiceImageTags">
    <vt:lpwstr/>
  </property>
</Properties>
</file>