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F6731CD4-0D19-43E4-82B9-20AD9346CFE4}" xr6:coauthVersionLast="47" xr6:coauthVersionMax="47" xr10:uidLastSave="{00000000-0000-0000-0000-000000000000}"/>
  <bookViews>
    <workbookView xWindow="-28920" yWindow="15" windowWidth="29040" windowHeight="15720" activeTab="4" xr2:uid="{1000A452-A98F-45C1-B843-91F7F67E097C}"/>
  </bookViews>
  <sheets>
    <sheet name="Readme" sheetId="4" r:id="rId1"/>
    <sheet name="Settings" sheetId="11" r:id="rId2"/>
    <sheet name="Processes" sheetId="6" r:id="rId3"/>
    <sheet name="Flows" sheetId="1" r:id="rId4"/>
    <sheet name="DMFA results (example)" sheetId="8" r:id="rId5"/>
    <sheet name="Carbon fraction (will be moved)" sheetId="7" r:id="rId6"/>
    <sheet name="Sheet1" sheetId="9" r:id="rId7"/>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<sst xmlns="http://schemas.openxmlformats.org/spreadsheetml/2006/main" count="703" uniqueCount="206">
  <si>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</si>
  <si>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</si>
  <si>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</si>
  <si>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</si>
  <si>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</si>
  <si>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</si>
  <si>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</si>
  <si>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</si>
  <si>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</si>
  <si>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</si>
  <si>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</si>
  <si>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</si>
  <si>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</si>
  <si>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</si>
  <si>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</si>
  <si>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</si>
  <si>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</si>
  <si>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</si>
  <si>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</si>
  <si>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</si>
  <si>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</si>
  <si>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</si>
  <si>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</si>
  <si>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</si>
  <si>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</si>
  <si>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</si>
  <si>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</si>
  <si>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</si>
  <si>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</si>
  <si>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</si>
  <si>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</si>
  <si>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</si>
  <si>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</si>
  <si>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</si>
  <si>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</si>
  <si>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</si>
  <si>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</si>
  <si>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</si>
  <si>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</si>
  <si>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</si>
  <si>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</si>
  <si>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</si>
  <si>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</si>
  <si>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</si>
  <si>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</si>
  <si>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</si>
  <si>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</si>
  <si>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</si>
  <si>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</si>
  <si>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</si>
  <si>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</si>
  <si>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</si>
  <si>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</si>
  <si>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</si>
  <si>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</si>
  <si>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</si>
  <si>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</si>
  <si>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</si>
  <si>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</si>
  <si>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</si>
  <si>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</si>
  <si>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</si>
  <si>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</si>
  <si>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</si>
  <si>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</si>
  <si>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</si>
  <si>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</si>
  <si>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</si>
  <si>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</si>
  <si>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</si>
  <si>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</si>
  <si>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</si>
  <si>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</si>
  <si>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</si>
  <si>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</si>
  <si>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</si>
  <si>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</si>
  <si>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</si>
  <si>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</si>
  <si>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</si>
  <si>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</si>
  <si>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</si>
  <si>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</si>
  <si>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</si>
  <si>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</si>
  <si>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</si>
  <si>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</si>
  <si>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</si>
  <si>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</si>
  <si>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</si>
  <si>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</si>
  <si>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</si>
  <si>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</si>
  <si>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</si>
  <si>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</si>
  <si>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</si>
  <si>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</si>
  <si>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</si>
  <si>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</si>
  <si>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</si>
  <si>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</si>
  <si>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</si>
  <si>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</si>
  <si>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</si>
  <si>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</si>
  <si>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</si>
  <si>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</si>
  <si>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</si>
  <si>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</si>
  <si>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</si>
  <si>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</si>
  <si>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</si>
  <si>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</si>
  <si>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</si>
  <si>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</si>
  <si>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</si>
  <si>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</si>
  <si>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</si>
  <si>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</si>
  <si>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</si>
  <si>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</si>
  <si>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</si>
  <si>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</si>
  <si>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</si>
  <si>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</si>
  <si>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</si>
  <si>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</si>
  <si>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</si>
  <si>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</si>
  <si>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</si>
  <si>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</si>
  <si>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</si>
  <si>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</si>
  <si>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</si>
  <si>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</si>
  <si>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</si>
  <si>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</si>
  <si>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</si>
  <si>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</si>
  <si>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</si>
  <si>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</si>
  <si>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</si>
  <si>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</si>
  <si>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</si>
  <si>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</si>
  <si>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</si>
  <si>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</si>
  <si>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</si>
  <si>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</si>
  <si>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</si>
  <si>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</si>
  <si>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</si>
  <si>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</si>
  <si>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</si>
  <si>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</si>
  <si>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</si>
  <si>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</si>
  <si>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</si>
  <si>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</si>
  <si>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</si>
  <si>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</si>
  <si>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</si>
  <si>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</si>
  <si>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</si>
  <si>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</si>
  <si>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</si>
  <si>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</si>
  <si>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</si>
  <si>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</si>
  <si>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</si>
  <si>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</si>
  <si>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</si>
  <si>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</si>
  <si>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</si>
  <si>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</si>
  <si>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</si>
  <si>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</si>
  <si>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</si>
  <si>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</si>
  <si>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</si>
  <si>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</si>
  <si>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</si>
  <si>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</si>
  <si>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</si>
  <si>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</si>
  <si>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</si>
  <si>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</si>
  <si>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</si>
  <si>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</si>
  <si>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</si>
  <si>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</si>
  <si>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</si>
  <si>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</si>
  <si>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</si>
  <si>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</si>
  <si>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</si>
  <si>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</si>
  <si>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50%)  </t>
    </r>
  </si>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</sst>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8"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9"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2">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238497</xdr:colOff>
      <xdr:row>14</xdr:row>
      <xdr:rowOff>162193</xdr:rowOff>
    </xdr:from>
    <xdr:to>
      <xdr:col>11</xdr:col>
      <xdr:colOff>571500</xdr:colOff>
      <xdr:row>32</xdr:row>
      <xdr:rowOff>68549</xdr:rowOff>
    </xdr:to>
    <xdr:pic>
      <xdr:nvPicPr>
        <xdr:cNvPr id="4" name="Graphic 3">
          <a:extLst>
            <a:ext uri="{FF2B5EF4-FFF2-40B4-BE49-F238E27FC236}">
              <a16:creationId xmlns:a16="http://schemas.microsoft.com/office/drawing/2014/main" id="{A65083D5-FD42-D957-1C27-02B79123CF5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23409" y="2750752"/>
          <a:ext cx="9443385" cy="3130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comments" Target="../comments1.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zoomScaleNormal="100" workbookViewId="0">
      <selection activeCell="C3" sqref="C3:D3"/>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44" t="s">
        <v>5</v>
      </c>
      <c r="D1" s="44"/>
    </row>
    <row r="2" spans="1:5" ht="156" customHeight="1" x14ac:dyDescent="0.35">
      <c r="A2" s="10" t="s">
        <v>1</v>
      </c>
      <c r="B2" s="10" t="s">
        <v>6</v>
      </c>
      <c r="C2" s="43" t="s">
        <v>200</v>
      </c>
      <c r="D2" s="43"/>
      <c r="E2" s="1"/>
    </row>
    <row r="3" spans="1:5" ht="203.25" customHeight="1" x14ac:dyDescent="0.35">
      <c r="A3" s="39" t="s">
        <v>2</v>
      </c>
      <c r="B3" s="10" t="s">
        <v>7</v>
      </c>
      <c r="C3" s="43" t="s">
        <v>130</v>
      </c>
      <c r="D3" s="43"/>
    </row>
    <row r="4" spans="1:5" s="17" customFormat="1" ht="18.649999999999999" customHeight="1" x14ac:dyDescent="0.35">
      <c r="A4" s="40" t="s">
        <v>37</v>
      </c>
      <c r="B4" s="11" t="s">
        <v>38</v>
      </c>
      <c r="C4" s="46" t="s">
        <v>39</v>
      </c>
      <c r="D4" s="46"/>
    </row>
    <row r="5" spans="1:5" s="17" customFormat="1" ht="96.65" customHeight="1" x14ac:dyDescent="0.35">
      <c r="A5" s="40" t="s">
        <v>50</v>
      </c>
      <c r="B5" s="11" t="s">
        <v>51</v>
      </c>
      <c r="C5" s="46" t="s">
        <v>199</v>
      </c>
      <c r="D5" s="46"/>
    </row>
    <row r="6" spans="1:5" ht="145" customHeight="1" x14ac:dyDescent="0.35">
      <c r="A6" s="13" t="s">
        <v>33</v>
      </c>
      <c r="B6" s="12" t="s">
        <v>35</v>
      </c>
      <c r="C6" s="42" t="s">
        <v>197</v>
      </c>
      <c r="D6" s="42"/>
    </row>
    <row r="7" spans="1:5" x14ac:dyDescent="0.35">
      <c r="A7" s="13" t="s">
        <v>34</v>
      </c>
      <c r="B7" s="13" t="s">
        <v>36</v>
      </c>
      <c r="C7" s="45" t="s">
        <v>45</v>
      </c>
      <c r="D7" s="45"/>
    </row>
    <row r="8" spans="1:5" x14ac:dyDescent="0.35">
      <c r="A8" s="13" t="s">
        <v>40</v>
      </c>
      <c r="B8" s="12" t="s">
        <v>41</v>
      </c>
      <c r="C8" s="42" t="s">
        <v>46</v>
      </c>
      <c r="D8" s="42"/>
    </row>
    <row r="9" spans="1:5" x14ac:dyDescent="0.35">
      <c r="A9" s="13" t="s">
        <v>42</v>
      </c>
      <c r="B9" s="12" t="s">
        <v>43</v>
      </c>
      <c r="C9" s="45" t="s">
        <v>44</v>
      </c>
      <c r="D9" s="45"/>
    </row>
    <row r="10" spans="1:5" x14ac:dyDescent="0.35">
      <c r="A10" s="13" t="s">
        <v>47</v>
      </c>
      <c r="B10" s="13" t="s">
        <v>48</v>
      </c>
      <c r="C10" s="45" t="s">
        <v>49</v>
      </c>
      <c r="D10" s="45"/>
    </row>
    <row r="11" spans="1:5" ht="64" customHeight="1" x14ac:dyDescent="0.35">
      <c r="A11" s="12" t="s">
        <v>55</v>
      </c>
      <c r="B11" s="13" t="s">
        <v>52</v>
      </c>
      <c r="C11" s="42" t="s">
        <v>53</v>
      </c>
      <c r="D11" s="42"/>
    </row>
    <row r="12" spans="1:5" ht="72.650000000000006" customHeight="1" x14ac:dyDescent="0.35">
      <c r="A12" s="13" t="s">
        <v>124</v>
      </c>
      <c r="B12" s="13" t="s">
        <v>128</v>
      </c>
      <c r="C12" s="42" t="s">
        <v>125</v>
      </c>
      <c r="D12" s="42"/>
    </row>
    <row r="13" spans="1:5" ht="72.650000000000006" customHeight="1" x14ac:dyDescent="0.35">
      <c r="A13" s="13" t="s">
        <v>126</v>
      </c>
      <c r="B13" s="13" t="s">
        <v>127</v>
      </c>
      <c r="C13" s="42" t="s">
        <v>198</v>
      </c>
      <c r="D13" s="42"/>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18"/>
  <sheetViews>
    <sheetView workbookViewId="0">
      <selection activeCell="C26" sqref="C26"/>
    </sheetView>
  </sheetViews>
  <sheetFormatPr defaultRowHeight="14.5" x14ac:dyDescent="0.35"/>
  <cols>
    <col min="2" max="2" width="33.81640625" customWidth="1"/>
    <col min="3" max="4" width="12.453125" customWidth="1"/>
    <col min="5" max="5" width="103.7265625" bestFit="1" customWidth="1"/>
  </cols>
  <sheetData>
    <row r="2" spans="2:5" ht="21" x14ac:dyDescent="0.5">
      <c r="B2" s="33" t="s">
        <v>166</v>
      </c>
    </row>
    <row r="3" spans="2:5" x14ac:dyDescent="0.35">
      <c r="B3" s="35" t="s">
        <v>193</v>
      </c>
    </row>
    <row r="4" spans="2:5" x14ac:dyDescent="0.35">
      <c r="B4" t="s">
        <v>192</v>
      </c>
      <c r="C4" s="35"/>
      <c r="D4" s="35"/>
      <c r="E4" s="35"/>
    </row>
    <row r="6" spans="2:5" x14ac:dyDescent="0.35">
      <c r="B6" s="32" t="s">
        <v>167</v>
      </c>
      <c r="C6" s="32" t="s">
        <v>157</v>
      </c>
      <c r="D6" s="32" t="s">
        <v>194</v>
      </c>
      <c r="E6" s="32" t="s">
        <v>4</v>
      </c>
    </row>
    <row r="7" spans="2:5" x14ac:dyDescent="0.35">
      <c r="B7" t="s">
        <v>168</v>
      </c>
      <c r="C7" s="37" t="s">
        <v>1</v>
      </c>
      <c r="D7" s="37"/>
      <c r="E7" t="s">
        <v>175</v>
      </c>
    </row>
    <row r="8" spans="2:5" x14ac:dyDescent="0.35">
      <c r="B8" t="s">
        <v>169</v>
      </c>
      <c r="C8" s="37" t="s">
        <v>170</v>
      </c>
      <c r="D8" s="37"/>
      <c r="E8" t="s">
        <v>179</v>
      </c>
    </row>
    <row r="9" spans="2:5" x14ac:dyDescent="0.35">
      <c r="B9" t="s">
        <v>171</v>
      </c>
      <c r="C9" s="36">
        <v>2</v>
      </c>
      <c r="D9" s="36"/>
      <c r="E9" t="s">
        <v>176</v>
      </c>
    </row>
    <row r="10" spans="2:5" x14ac:dyDescent="0.35">
      <c r="B10" t="s">
        <v>172</v>
      </c>
      <c r="C10" s="37" t="s">
        <v>2</v>
      </c>
      <c r="D10" s="37"/>
      <c r="E10" t="s">
        <v>177</v>
      </c>
    </row>
    <row r="11" spans="2:5" x14ac:dyDescent="0.35">
      <c r="B11" t="s">
        <v>173</v>
      </c>
      <c r="C11" s="37" t="s">
        <v>181</v>
      </c>
      <c r="D11" s="37"/>
      <c r="E11" t="s">
        <v>178</v>
      </c>
    </row>
    <row r="12" spans="2:5" x14ac:dyDescent="0.35">
      <c r="B12" t="s">
        <v>174</v>
      </c>
      <c r="C12" s="36">
        <v>2</v>
      </c>
      <c r="D12" s="36"/>
      <c r="E12" t="s">
        <v>176</v>
      </c>
    </row>
    <row r="13" spans="2:5" x14ac:dyDescent="0.35">
      <c r="B13" t="s">
        <v>180</v>
      </c>
      <c r="C13" s="36">
        <v>2021</v>
      </c>
      <c r="D13" s="36"/>
      <c r="E13" t="s">
        <v>182</v>
      </c>
    </row>
    <row r="14" spans="2:5" x14ac:dyDescent="0.35">
      <c r="B14" t="s">
        <v>183</v>
      </c>
      <c r="C14" s="36">
        <v>2030</v>
      </c>
      <c r="D14" s="36"/>
      <c r="E14" t="s">
        <v>191</v>
      </c>
    </row>
    <row r="15" spans="2:5" x14ac:dyDescent="0.35">
      <c r="B15" t="s">
        <v>184</v>
      </c>
      <c r="C15" s="38" t="b">
        <v>0</v>
      </c>
      <c r="D15" s="36"/>
      <c r="E15" t="s">
        <v>186</v>
      </c>
    </row>
    <row r="16" spans="2:5" x14ac:dyDescent="0.35">
      <c r="B16" t="s">
        <v>187</v>
      </c>
      <c r="C16" s="38" t="b">
        <v>0</v>
      </c>
      <c r="D16" s="36"/>
      <c r="E16" t="s">
        <v>188</v>
      </c>
    </row>
    <row r="17" spans="2:5" x14ac:dyDescent="0.35">
      <c r="B17" t="s">
        <v>195</v>
      </c>
      <c r="C17" s="25">
        <v>0.1</v>
      </c>
      <c r="E17" t="s">
        <v>196</v>
      </c>
    </row>
    <row r="18" spans="2:5" x14ac:dyDescent="0.35">
      <c r="B18" t="s">
        <v>189</v>
      </c>
      <c r="C18" s="34">
        <v>3.67</v>
      </c>
      <c r="D18" s="34"/>
      <c r="E18" t="s">
        <v>190</v>
      </c>
    </row>
  </sheetData>
  <conditionalFormatting sqref="C15:C16">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xr:uid="{79A7E31C-3284-4405-9B5F-03E099B07563}">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J25" sqref="J25"/>
    </sheetView>
  </sheetViews>
  <sheetFormatPr defaultRowHeight="14.5" x14ac:dyDescent="0.35"/>
  <cols>
    <col min="1" max="1" width="4.54296875" customWidth="1"/>
    <col min="2" max="2" width="20.1796875" customWidth="1"/>
    <col min="3" max="3" width="12.17968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81640625" customWidth="1"/>
    <col min="14" max="14" width="13.453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164</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1" customFormat="1" ht="29" x14ac:dyDescent="0.35">
      <c r="A3" s="29"/>
      <c r="B3" s="30" t="s">
        <v>158</v>
      </c>
      <c r="C3" s="30" t="s">
        <v>159</v>
      </c>
      <c r="D3" s="30" t="s">
        <v>160</v>
      </c>
      <c r="E3" s="30" t="s">
        <v>151</v>
      </c>
      <c r="F3" s="30" t="s">
        <v>161</v>
      </c>
      <c r="G3" s="30" t="s">
        <v>15</v>
      </c>
      <c r="H3" s="30" t="s">
        <v>162</v>
      </c>
      <c r="I3" s="30" t="s">
        <v>165</v>
      </c>
      <c r="J3" s="30" t="s">
        <v>16</v>
      </c>
      <c r="K3" s="30" t="s">
        <v>17</v>
      </c>
      <c r="L3" s="30" t="s">
        <v>18</v>
      </c>
      <c r="M3" s="30" t="s">
        <v>19</v>
      </c>
      <c r="N3" s="30" t="s">
        <v>20</v>
      </c>
      <c r="O3" s="30" t="s">
        <v>31</v>
      </c>
      <c r="P3" s="30" t="s">
        <v>29</v>
      </c>
      <c r="Q3" s="30" t="s">
        <v>30</v>
      </c>
      <c r="R3" s="30" t="s">
        <v>54</v>
      </c>
    </row>
    <row r="4" spans="1:18" ht="15" x14ac:dyDescent="0.4">
      <c r="A4">
        <v>0</v>
      </c>
      <c r="B4" t="s">
        <v>64</v>
      </c>
      <c r="C4" t="s">
        <v>63</v>
      </c>
      <c r="D4" t="str">
        <f>_xlfn.CONCAT(B4,":",C4)</f>
        <v>Industrial_roundwood:FI</v>
      </c>
      <c r="E4" t="s">
        <v>22</v>
      </c>
      <c r="F4">
        <v>0</v>
      </c>
      <c r="H4" t="s">
        <v>146</v>
      </c>
      <c r="I4">
        <v>1</v>
      </c>
      <c r="M4" s="5"/>
      <c r="P4">
        <v>3.6999999999999998E-2</v>
      </c>
      <c r="Q4">
        <v>0.34699999999999998</v>
      </c>
      <c r="R4" t="s">
        <v>80</v>
      </c>
    </row>
    <row r="5" spans="1:18" ht="15" x14ac:dyDescent="0.4">
      <c r="A5">
        <v>1</v>
      </c>
      <c r="B5" t="s">
        <v>66</v>
      </c>
      <c r="C5" t="s">
        <v>63</v>
      </c>
      <c r="D5" t="str">
        <f t="shared" ref="D5:D12" si="0">_xlfn.CONCAT(B5,":",C5)</f>
        <v>Sawmilling:FI</v>
      </c>
      <c r="E5" t="s">
        <v>23</v>
      </c>
      <c r="F5">
        <v>0</v>
      </c>
      <c r="H5" t="s">
        <v>146</v>
      </c>
      <c r="I5">
        <v>1</v>
      </c>
      <c r="M5" s="5"/>
      <c r="P5">
        <v>0.24299999999999999</v>
      </c>
      <c r="Q5">
        <v>0.39200000000000002</v>
      </c>
      <c r="R5" t="s">
        <v>81</v>
      </c>
    </row>
    <row r="6" spans="1:18" x14ac:dyDescent="0.35">
      <c r="A6">
        <v>2</v>
      </c>
      <c r="B6" t="s">
        <v>69</v>
      </c>
      <c r="C6" t="s">
        <v>63</v>
      </c>
      <c r="D6" t="str">
        <f t="shared" si="0"/>
        <v>Residues:FI</v>
      </c>
      <c r="E6" t="s">
        <v>72</v>
      </c>
      <c r="F6">
        <v>0</v>
      </c>
      <c r="H6" t="s">
        <v>146</v>
      </c>
      <c r="I6">
        <v>1</v>
      </c>
      <c r="P6">
        <v>0.40300000000000002</v>
      </c>
      <c r="Q6">
        <v>0.10100000000000001</v>
      </c>
      <c r="R6" t="s">
        <v>82</v>
      </c>
    </row>
    <row r="7" spans="1:18" x14ac:dyDescent="0.35">
      <c r="A7">
        <v>3</v>
      </c>
      <c r="B7" t="s">
        <v>65</v>
      </c>
      <c r="C7" t="s">
        <v>63</v>
      </c>
      <c r="D7" t="str">
        <f t="shared" ref="D7" si="1">_xlfn.CONCAT(B7,":",C7)</f>
        <v>Sawnwood:FI</v>
      </c>
      <c r="E7" t="s">
        <v>24</v>
      </c>
      <c r="F7">
        <v>0</v>
      </c>
      <c r="H7" t="s">
        <v>146</v>
      </c>
      <c r="I7">
        <v>1</v>
      </c>
      <c r="P7">
        <v>0.40899999999999997</v>
      </c>
      <c r="Q7">
        <v>0.53200000000000003</v>
      </c>
      <c r="R7" t="s">
        <v>83</v>
      </c>
    </row>
    <row r="8" spans="1:18" ht="14.5" customHeight="1" x14ac:dyDescent="0.35">
      <c r="A8">
        <v>4</v>
      </c>
      <c r="B8" t="s">
        <v>67</v>
      </c>
      <c r="C8" t="s">
        <v>63</v>
      </c>
      <c r="D8" t="str">
        <f t="shared" si="0"/>
        <v>Construction:FI</v>
      </c>
      <c r="E8" t="s">
        <v>73</v>
      </c>
      <c r="F8">
        <v>10</v>
      </c>
      <c r="H8" t="s">
        <v>74</v>
      </c>
      <c r="I8">
        <v>1</v>
      </c>
      <c r="P8">
        <v>0.752</v>
      </c>
      <c r="Q8">
        <v>0.44400000000000001</v>
      </c>
      <c r="R8" t="s">
        <v>84</v>
      </c>
    </row>
    <row r="9" spans="1:18" ht="14.5" customHeight="1" x14ac:dyDescent="0.35">
      <c r="A9">
        <v>5</v>
      </c>
      <c r="B9" t="s">
        <v>68</v>
      </c>
      <c r="C9" t="s">
        <v>63</v>
      </c>
      <c r="D9" t="str">
        <f t="shared" si="0"/>
        <v>Furniture:FI</v>
      </c>
      <c r="E9" t="s">
        <v>73</v>
      </c>
      <c r="F9">
        <v>5</v>
      </c>
      <c r="H9" t="s">
        <v>74</v>
      </c>
      <c r="I9">
        <v>1</v>
      </c>
      <c r="P9">
        <v>0.65600000000000003</v>
      </c>
      <c r="Q9">
        <v>0.77300000000000002</v>
      </c>
      <c r="R9" t="s">
        <v>85</v>
      </c>
    </row>
    <row r="10" spans="1:18" x14ac:dyDescent="0.35">
      <c r="A10">
        <v>6</v>
      </c>
      <c r="B10" t="s">
        <v>65</v>
      </c>
      <c r="C10" t="s">
        <v>27</v>
      </c>
      <c r="D10" t="str">
        <f t="shared" si="0"/>
        <v>Sawnwood:Import</v>
      </c>
      <c r="E10" t="s">
        <v>25</v>
      </c>
      <c r="F10">
        <v>0</v>
      </c>
      <c r="H10" t="s">
        <v>146</v>
      </c>
      <c r="I10">
        <v>1</v>
      </c>
      <c r="P10">
        <v>0.26400000000000001</v>
      </c>
      <c r="Q10">
        <v>0.81899999999999995</v>
      </c>
      <c r="R10" t="s">
        <v>87</v>
      </c>
    </row>
    <row r="11" spans="1:18" x14ac:dyDescent="0.35">
      <c r="A11">
        <v>7</v>
      </c>
      <c r="B11" t="s">
        <v>65</v>
      </c>
      <c r="C11" t="s">
        <v>28</v>
      </c>
      <c r="D11" t="str">
        <f t="shared" si="0"/>
        <v>Sawnwood:Export</v>
      </c>
      <c r="E11" t="s">
        <v>25</v>
      </c>
      <c r="F11">
        <v>0</v>
      </c>
      <c r="H11" t="s">
        <v>146</v>
      </c>
      <c r="I11">
        <v>1</v>
      </c>
      <c r="P11">
        <v>0.69099999999999995</v>
      </c>
      <c r="Q11">
        <v>0.16500000000000001</v>
      </c>
      <c r="R11" t="s">
        <v>88</v>
      </c>
    </row>
    <row r="12" spans="1:18" x14ac:dyDescent="0.35">
      <c r="A12">
        <v>8</v>
      </c>
      <c r="B12" t="s">
        <v>70</v>
      </c>
      <c r="C12" t="s">
        <v>63</v>
      </c>
      <c r="D12" t="str">
        <f t="shared" si="0"/>
        <v>Incineration:FI</v>
      </c>
      <c r="E12" t="s">
        <v>71</v>
      </c>
      <c r="F12">
        <v>0</v>
      </c>
      <c r="H12" t="s">
        <v>146</v>
      </c>
      <c r="I12">
        <v>1</v>
      </c>
      <c r="P12">
        <v>0.96599999999999997</v>
      </c>
      <c r="Q12">
        <v>0.48299999999999998</v>
      </c>
      <c r="R12" t="s">
        <v>86</v>
      </c>
    </row>
    <row r="18" ht="15.65" customHeight="1" x14ac:dyDescent="0.35"/>
  </sheetData>
  <phoneticPr fontId="5" type="noConversion"/>
  <dataValidations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C16" sqref="C16"/>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453125" customWidth="1"/>
    <col min="10" max="10" width="9.453125" customWidth="1"/>
    <col min="11" max="11" width="15.81640625" customWidth="1"/>
    <col min="12" max="12" width="12.81640625" customWidth="1"/>
    <col min="13" max="13" width="11" customWidth="1"/>
    <col min="14" max="14" width="21.7265625" style="6" bestFit="1" customWidth="1"/>
    <col min="15" max="15" width="20.5429687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56</v>
      </c>
      <c r="L2" s="3"/>
      <c r="M2" s="3"/>
      <c r="N2" s="3"/>
      <c r="O2" s="3"/>
      <c r="P2" s="3"/>
      <c r="Q2" s="3"/>
      <c r="R2" s="3" t="s">
        <v>57</v>
      </c>
      <c r="S2" s="3"/>
      <c r="T2" s="3"/>
      <c r="U2" s="3"/>
    </row>
    <row r="3" spans="1:21" x14ac:dyDescent="0.35">
      <c r="A3" s="3"/>
      <c r="B3" s="20" t="s">
        <v>150</v>
      </c>
      <c r="C3" s="20" t="s">
        <v>151</v>
      </c>
      <c r="D3" s="20" t="s">
        <v>152</v>
      </c>
      <c r="E3" s="20" t="s">
        <v>153</v>
      </c>
      <c r="F3" s="20" t="s">
        <v>151</v>
      </c>
      <c r="G3" s="20" t="s">
        <v>154</v>
      </c>
      <c r="H3" s="20" t="s">
        <v>155</v>
      </c>
      <c r="I3" s="20" t="s">
        <v>156</v>
      </c>
      <c r="J3" s="20" t="s">
        <v>157</v>
      </c>
      <c r="K3" s="20" t="s">
        <v>142</v>
      </c>
      <c r="L3" s="20" t="s">
        <v>143</v>
      </c>
      <c r="M3" s="20" t="s">
        <v>26</v>
      </c>
      <c r="N3" s="21" t="s">
        <v>59</v>
      </c>
      <c r="O3" s="21" t="s">
        <v>60</v>
      </c>
      <c r="P3" s="21" t="s">
        <v>163</v>
      </c>
      <c r="Q3" s="21" t="s">
        <v>144</v>
      </c>
      <c r="R3" s="22" t="s">
        <v>61</v>
      </c>
      <c r="S3" s="23" t="s">
        <v>21</v>
      </c>
      <c r="T3" s="22" t="s">
        <v>62</v>
      </c>
      <c r="U3" s="23" t="s">
        <v>21</v>
      </c>
    </row>
    <row r="4" spans="1:21" x14ac:dyDescent="0.35">
      <c r="A4" t="s">
        <v>132</v>
      </c>
      <c r="B4" t="s">
        <v>64</v>
      </c>
      <c r="C4" t="str">
        <f>+_xlfn.XLOOKUP(H4,Processes!$D$4:$D$47,Processes!$E$4:$E$47)</f>
        <v>Source</v>
      </c>
      <c r="D4" t="s">
        <v>63</v>
      </c>
      <c r="E4" t="s">
        <v>66</v>
      </c>
      <c r="F4" t="str">
        <f>+_xlfn.XLOOKUP(I4,Processes!$D$4:$D$47,Processes!$E$4:$E$47)</f>
        <v>First</v>
      </c>
      <c r="G4" t="s">
        <v>63</v>
      </c>
      <c r="H4" s="4" t="str">
        <f t="shared" ref="H4:H13" si="0">_xlfn.CONCAT(B4,":",D4)</f>
        <v>Industrial_roundwood:FI</v>
      </c>
      <c r="I4" s="4" t="str">
        <f t="shared" ref="I4:I13" si="1">_xlfn.CONCAT(E4,":",G4)</f>
        <v>Sawmilling:FI</v>
      </c>
      <c r="J4">
        <v>60</v>
      </c>
      <c r="K4" t="s">
        <v>131</v>
      </c>
      <c r="L4">
        <v>2021</v>
      </c>
      <c r="N4" t="s">
        <v>79</v>
      </c>
      <c r="P4">
        <f>0.4238*'Carbon fraction (will be moved)'!$C$2</f>
        <v>0.20342399999999999</v>
      </c>
      <c r="Q4" s="24" t="s">
        <v>75</v>
      </c>
    </row>
    <row r="5" spans="1:21" x14ac:dyDescent="0.35">
      <c r="A5" t="s">
        <v>133</v>
      </c>
      <c r="B5" t="s">
        <v>66</v>
      </c>
      <c r="C5" t="str">
        <f>+_xlfn.XLOOKUP(H5,Processes!$D$4:$D$47,Processes!$E$4:$E$47)</f>
        <v>First</v>
      </c>
      <c r="D5" t="s">
        <v>63</v>
      </c>
      <c r="E5" t="s">
        <v>65</v>
      </c>
      <c r="F5" t="str">
        <f>+_xlfn.XLOOKUP(I5,Processes!$D$4:$D$47,Processes!$E$4:$E$47)</f>
        <v>Second</v>
      </c>
      <c r="G5" t="s">
        <v>63</v>
      </c>
      <c r="H5" s="4" t="str">
        <f t="shared" si="0"/>
        <v>Sawmilling:FI</v>
      </c>
      <c r="I5" s="4" t="str">
        <f t="shared" si="1"/>
        <v>Sawnwood:FI</v>
      </c>
      <c r="J5">
        <v>100</v>
      </c>
      <c r="K5" t="s">
        <v>13</v>
      </c>
      <c r="L5">
        <v>2021</v>
      </c>
      <c r="N5" t="s">
        <v>79</v>
      </c>
      <c r="P5">
        <f>0.4238*'Carbon fraction (will be moved)'!C2</f>
        <v>0.20342399999999999</v>
      </c>
      <c r="Q5" s="24" t="s">
        <v>78</v>
      </c>
    </row>
    <row r="6" spans="1:21" x14ac:dyDescent="0.35">
      <c r="A6" t="s">
        <v>134</v>
      </c>
      <c r="B6" t="s">
        <v>66</v>
      </c>
      <c r="C6" t="str">
        <f>+_xlfn.XLOOKUP(H6,Processes!$D$4:$D$47,Processes!$E$4:$E$47)</f>
        <v>First</v>
      </c>
      <c r="D6" t="s">
        <v>63</v>
      </c>
      <c r="E6" t="s">
        <v>69</v>
      </c>
      <c r="F6" t="str">
        <f>+_xlfn.XLOOKUP(I6,Processes!$D$4:$D$47,Processes!$E$4:$E$47)</f>
        <v>by_prod</v>
      </c>
      <c r="G6" t="s">
        <v>63</v>
      </c>
      <c r="H6" s="4" t="str">
        <f t="shared" si="0"/>
        <v>Sawmilling:FI</v>
      </c>
      <c r="I6" s="4" t="str">
        <f t="shared" si="1"/>
        <v>Residues:FI</v>
      </c>
      <c r="J6">
        <v>10</v>
      </c>
      <c r="K6" t="s">
        <v>131</v>
      </c>
      <c r="L6">
        <v>2021</v>
      </c>
      <c r="N6" t="s">
        <v>79</v>
      </c>
      <c r="P6">
        <f>0.395*'Carbon fraction (will be moved)'!C2</f>
        <v>0.18959999999999999</v>
      </c>
      <c r="Q6" s="24" t="s">
        <v>78</v>
      </c>
    </row>
    <row r="7" spans="1:21" x14ac:dyDescent="0.35">
      <c r="A7" t="s">
        <v>139</v>
      </c>
      <c r="B7" t="s">
        <v>65</v>
      </c>
      <c r="C7" t="str">
        <f>+_xlfn.XLOOKUP(H7,Processes!$D$4:$D$47,Processes!$E$4:$E$47)</f>
        <v>Second</v>
      </c>
      <c r="D7" t="s">
        <v>63</v>
      </c>
      <c r="E7" t="s">
        <v>67</v>
      </c>
      <c r="F7" t="str">
        <f>+_xlfn.XLOOKUP(I7,Processes!$D$4:$D$47,Processes!$E$4:$E$47)</f>
        <v>VAM</v>
      </c>
      <c r="G7" t="s">
        <v>63</v>
      </c>
      <c r="H7" s="4" t="str">
        <f t="shared" si="0"/>
        <v>Sawnwood:FI</v>
      </c>
      <c r="I7" s="4" t="str">
        <f t="shared" si="1"/>
        <v>Construction:FI</v>
      </c>
      <c r="J7">
        <v>60</v>
      </c>
      <c r="K7" t="s">
        <v>13</v>
      </c>
      <c r="L7">
        <v>2021</v>
      </c>
      <c r="N7" t="s">
        <v>79</v>
      </c>
      <c r="P7">
        <f>0.48*'Carbon fraction (will be moved)'!$C$2</f>
        <v>0.23039999999999999</v>
      </c>
      <c r="Q7" t="s">
        <v>76</v>
      </c>
    </row>
    <row r="8" spans="1:21" ht="18" customHeight="1" x14ac:dyDescent="0.35">
      <c r="A8" t="s">
        <v>135</v>
      </c>
      <c r="B8" t="s">
        <v>65</v>
      </c>
      <c r="C8" t="str">
        <f>+_xlfn.XLOOKUP(H8,Processes!$D$4:$D$47,Processes!$E$4:$E$47)</f>
        <v>Second</v>
      </c>
      <c r="D8" t="s">
        <v>63</v>
      </c>
      <c r="E8" t="s">
        <v>68</v>
      </c>
      <c r="F8" t="str">
        <f>+_xlfn.XLOOKUP(I8,Processes!$D$4:$D$47,Processes!$E$4:$E$47)</f>
        <v>VAM</v>
      </c>
      <c r="G8" t="s">
        <v>63</v>
      </c>
      <c r="H8" s="4" t="str">
        <f>_xlfn.CONCAT(B8,":",D8)</f>
        <v>Sawnwood:FI</v>
      </c>
      <c r="I8" s="4" t="str">
        <f>_xlfn.CONCAT(E8,":",G8)</f>
        <v>Furniture:FI</v>
      </c>
      <c r="J8">
        <v>40</v>
      </c>
      <c r="K8" t="s">
        <v>13</v>
      </c>
      <c r="L8">
        <v>2021</v>
      </c>
      <c r="N8" t="s">
        <v>79</v>
      </c>
      <c r="P8">
        <f>0.45*'Carbon fraction (will be moved)'!$C$2</f>
        <v>0.216</v>
      </c>
      <c r="Q8" t="s">
        <v>77</v>
      </c>
    </row>
    <row r="9" spans="1:21" x14ac:dyDescent="0.35">
      <c r="A9" t="s">
        <v>136</v>
      </c>
      <c r="B9" t="s">
        <v>67</v>
      </c>
      <c r="C9" t="str">
        <f>+_xlfn.XLOOKUP(H9,Processes!$D$4:$D$47,Processes!$E$4:$E$47)</f>
        <v>VAM</v>
      </c>
      <c r="D9" t="s">
        <v>63</v>
      </c>
      <c r="E9" t="s">
        <v>66</v>
      </c>
      <c r="F9" t="str">
        <f>+_xlfn.XLOOKUP(I9,Processes!$D$4:$D$47,Processes!$E$4:$E$47)</f>
        <v>First</v>
      </c>
      <c r="G9" t="s">
        <v>63</v>
      </c>
      <c r="H9" s="4" t="str">
        <f t="shared" si="0"/>
        <v>Construction:FI</v>
      </c>
      <c r="I9" s="4" t="str">
        <f t="shared" si="1"/>
        <v>Sawmilling:FI</v>
      </c>
      <c r="J9">
        <v>40</v>
      </c>
      <c r="K9" t="s">
        <v>13</v>
      </c>
      <c r="L9">
        <v>2021</v>
      </c>
      <c r="N9" t="s">
        <v>79</v>
      </c>
      <c r="P9">
        <f>0.48*'Carbon fraction (will be moved)'!$C$2</f>
        <v>0.23039999999999999</v>
      </c>
      <c r="Q9" t="s">
        <v>76</v>
      </c>
    </row>
    <row r="10" spans="1:21" ht="15.65" customHeight="1" x14ac:dyDescent="0.35">
      <c r="A10" t="s">
        <v>137</v>
      </c>
      <c r="B10" t="s">
        <v>67</v>
      </c>
      <c r="C10" t="str">
        <f>+_xlfn.XLOOKUP(H10,Processes!$D$4:$D$47,Processes!$E$4:$E$47)</f>
        <v>VAM</v>
      </c>
      <c r="D10" t="s">
        <v>63</v>
      </c>
      <c r="E10" t="s">
        <v>70</v>
      </c>
      <c r="F10" t="str">
        <f>+_xlfn.XLOOKUP(I10,Processes!$D$4:$D$47,Processes!$E$4:$E$47)</f>
        <v>EoL</v>
      </c>
      <c r="G10" t="s">
        <v>63</v>
      </c>
      <c r="H10" s="4" t="str">
        <f t="shared" si="0"/>
        <v>Construction:FI</v>
      </c>
      <c r="I10" s="4" t="str">
        <f t="shared" si="1"/>
        <v>Incineration:FI</v>
      </c>
      <c r="J10">
        <v>60</v>
      </c>
      <c r="K10" t="s">
        <v>13</v>
      </c>
      <c r="L10">
        <v>2021</v>
      </c>
      <c r="N10" t="s">
        <v>79</v>
      </c>
      <c r="P10">
        <f>0.45*'Carbon fraction (will be moved)'!$C$2</f>
        <v>0.216</v>
      </c>
      <c r="Q10" t="s">
        <v>77</v>
      </c>
    </row>
    <row r="11" spans="1:21" x14ac:dyDescent="0.35">
      <c r="A11" t="s">
        <v>138</v>
      </c>
      <c r="B11" t="s">
        <v>68</v>
      </c>
      <c r="C11" t="s">
        <v>73</v>
      </c>
      <c r="D11" t="s">
        <v>63</v>
      </c>
      <c r="E11" t="s">
        <v>70</v>
      </c>
      <c r="F11" t="str">
        <f>+_xlfn.XLOOKUP(I11,Processes!$D$4:$D$47,Processes!$E$4:$E$47)</f>
        <v>EoL</v>
      </c>
      <c r="G11" t="s">
        <v>63</v>
      </c>
      <c r="H11" s="4" t="str">
        <f t="shared" si="0"/>
        <v>Furniture:FI</v>
      </c>
      <c r="I11" s="4" t="str">
        <f t="shared" si="1"/>
        <v>Incineration:FI</v>
      </c>
      <c r="J11">
        <v>100</v>
      </c>
      <c r="K11" t="s">
        <v>13</v>
      </c>
      <c r="L11">
        <v>2021</v>
      </c>
      <c r="N11" t="s">
        <v>79</v>
      </c>
      <c r="P11">
        <f>0.45*'Carbon fraction (will be moved)'!$C$2</f>
        <v>0.216</v>
      </c>
      <c r="Q11" s="24" t="s">
        <v>78</v>
      </c>
    </row>
    <row r="12" spans="1:21" x14ac:dyDescent="0.35">
      <c r="A12" t="s">
        <v>140</v>
      </c>
      <c r="B12" t="s">
        <v>65</v>
      </c>
      <c r="C12" t="str">
        <f>+_xlfn.XLOOKUP(H12,Processes!$D$4:$D$47,Processes!$E$4:$E$47)</f>
        <v>Second</v>
      </c>
      <c r="D12" t="s">
        <v>63</v>
      </c>
      <c r="E12" t="s">
        <v>65</v>
      </c>
      <c r="F12" t="str">
        <f>+_xlfn.XLOOKUP(I12,Processes!$D$4:$D$47,Processes!$E$4:$E$47)</f>
        <v>RoW</v>
      </c>
      <c r="G12" t="s">
        <v>28</v>
      </c>
      <c r="H12" s="4" t="str">
        <f t="shared" si="0"/>
        <v>Sawnwood:FI</v>
      </c>
      <c r="I12" s="4" t="str">
        <f t="shared" si="1"/>
        <v>Sawnwood:Export</v>
      </c>
      <c r="J12">
        <v>20</v>
      </c>
      <c r="K12" t="s">
        <v>131</v>
      </c>
      <c r="L12">
        <v>2021</v>
      </c>
      <c r="N12" t="s">
        <v>79</v>
      </c>
      <c r="P12">
        <f>0.4238*'Carbon fraction (will be moved)'!$C$2</f>
        <v>0.20342399999999999</v>
      </c>
      <c r="Q12" s="24" t="s">
        <v>78</v>
      </c>
    </row>
    <row r="13" spans="1:21" x14ac:dyDescent="0.35">
      <c r="A13" t="s">
        <v>141</v>
      </c>
      <c r="B13" t="s">
        <v>65</v>
      </c>
      <c r="C13" t="str">
        <f>+_xlfn.XLOOKUP(H13,Processes!$D$4:$D$47,Processes!$E$4:$E$47)</f>
        <v>RoW</v>
      </c>
      <c r="D13" t="s">
        <v>27</v>
      </c>
      <c r="E13" t="s">
        <v>65</v>
      </c>
      <c r="F13" t="s">
        <v>25</v>
      </c>
      <c r="G13" t="s">
        <v>63</v>
      </c>
      <c r="H13" s="4" t="str">
        <f t="shared" si="0"/>
        <v>Sawnwood:Import</v>
      </c>
      <c r="I13" s="4" t="str">
        <f t="shared" si="1"/>
        <v>Sawnwood:FI</v>
      </c>
      <c r="J13">
        <v>10</v>
      </c>
      <c r="K13" t="s">
        <v>131</v>
      </c>
      <c r="L13">
        <v>2021</v>
      </c>
      <c r="N13" t="s">
        <v>79</v>
      </c>
      <c r="P13">
        <f>0.4238*'Carbon fraction (will be moved)'!$C$2</f>
        <v>0.20342399999999999</v>
      </c>
      <c r="Q13" s="24" t="s">
        <v>78</v>
      </c>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E35" s="24" t="s">
        <v>205</v>
      </c>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s>
  <pageMargins left="0.7" right="0.7" top="0.75" bottom="0.75" header="0.3" footer="0.3"/>
  <pageSetup paperSize="9" orientation="portrait" r:id="rId4"/>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abSelected="1" workbookViewId="0">
      <selection activeCell="N39" sqref="N39"/>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5" max="25" width="17.36328125" customWidth="1"/>
    <col min="26" max="26" width="19.36328125" customWidth="1"/>
    <col min="27" max="27" width="18.54296875" customWidth="1"/>
    <col min="28" max="28" width="21.54296875" customWidth="1"/>
  </cols>
  <sheetData>
    <row r="1" spans="1:33" x14ac:dyDescent="0.35">
      <c r="A1" s="28" t="s">
        <v>118</v>
      </c>
      <c r="C1" s="32" t="s">
        <v>117</v>
      </c>
      <c r="X1" s="32" t="s">
        <v>204</v>
      </c>
      <c r="AD1" s="32" t="s">
        <v>203</v>
      </c>
    </row>
    <row r="2" spans="1:33" x14ac:dyDescent="0.35">
      <c r="A2" s="28" t="s">
        <v>119</v>
      </c>
      <c r="B2" s="27"/>
      <c r="C2">
        <v>2021</v>
      </c>
      <c r="D2">
        <v>2022</v>
      </c>
      <c r="E2">
        <v>2023</v>
      </c>
      <c r="F2">
        <v>2024</v>
      </c>
      <c r="G2">
        <v>2025</v>
      </c>
      <c r="H2">
        <v>2026</v>
      </c>
      <c r="I2">
        <v>2027</v>
      </c>
      <c r="J2">
        <v>2028</v>
      </c>
      <c r="K2">
        <v>2029</v>
      </c>
      <c r="L2">
        <v>2030</v>
      </c>
      <c r="N2" t="s">
        <v>120</v>
      </c>
      <c r="P2" t="s">
        <v>121</v>
      </c>
      <c r="Q2" t="s">
        <v>122</v>
      </c>
      <c r="S2" t="s">
        <v>123</v>
      </c>
      <c r="X2" t="s">
        <v>110</v>
      </c>
      <c r="Y2" t="s">
        <v>111</v>
      </c>
      <c r="Z2" t="s">
        <v>202</v>
      </c>
      <c r="AA2" t="s">
        <v>112</v>
      </c>
      <c r="AB2" t="s">
        <v>113</v>
      </c>
      <c r="AD2" t="s">
        <v>58</v>
      </c>
      <c r="AE2" t="s">
        <v>114</v>
      </c>
      <c r="AF2" t="s">
        <v>115</v>
      </c>
      <c r="AG2" t="s">
        <v>116</v>
      </c>
    </row>
    <row r="3" spans="1:33" x14ac:dyDescent="0.3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91</v>
      </c>
      <c r="Y3" t="s">
        <v>92</v>
      </c>
      <c r="Z3" t="s">
        <v>93</v>
      </c>
      <c r="AA3">
        <v>60</v>
      </c>
      <c r="AB3">
        <v>12.205439999999999</v>
      </c>
      <c r="AD3">
        <v>2021</v>
      </c>
      <c r="AE3" t="s">
        <v>92</v>
      </c>
      <c r="AF3">
        <v>0</v>
      </c>
      <c r="AG3">
        <v>60</v>
      </c>
    </row>
    <row r="4" spans="1:33" x14ac:dyDescent="0.3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94</v>
      </c>
      <c r="Y4" t="s">
        <v>93</v>
      </c>
      <c r="Z4" t="s">
        <v>95</v>
      </c>
      <c r="AA4">
        <v>50</v>
      </c>
      <c r="AB4">
        <v>10.171200000000001</v>
      </c>
      <c r="AD4">
        <v>2021</v>
      </c>
      <c r="AE4" s="32" t="s">
        <v>93</v>
      </c>
      <c r="AF4">
        <v>60</v>
      </c>
      <c r="AG4">
        <v>60</v>
      </c>
    </row>
    <row r="5" spans="1:33" x14ac:dyDescent="0.3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96</v>
      </c>
      <c r="Y5" t="s">
        <v>93</v>
      </c>
      <c r="Z5" t="s">
        <v>97</v>
      </c>
      <c r="AA5">
        <v>10</v>
      </c>
      <c r="AB5">
        <v>1.8959999999999999</v>
      </c>
      <c r="AD5">
        <v>2021</v>
      </c>
      <c r="AE5" t="s">
        <v>97</v>
      </c>
      <c r="AF5">
        <v>10</v>
      </c>
      <c r="AG5">
        <v>0</v>
      </c>
    </row>
    <row r="6" spans="1:33" x14ac:dyDescent="0.3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98</v>
      </c>
      <c r="Y6" t="s">
        <v>95</v>
      </c>
      <c r="Z6" t="s">
        <v>99</v>
      </c>
      <c r="AA6">
        <v>24</v>
      </c>
      <c r="AB6">
        <v>5.5296000000000003</v>
      </c>
      <c r="AD6">
        <v>2021</v>
      </c>
      <c r="AE6" t="s">
        <v>95</v>
      </c>
      <c r="AF6">
        <v>60</v>
      </c>
      <c r="AG6">
        <v>60</v>
      </c>
    </row>
    <row r="7" spans="1:33" x14ac:dyDescent="0.3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100</v>
      </c>
      <c r="Y7" t="s">
        <v>95</v>
      </c>
      <c r="Z7" t="s">
        <v>101</v>
      </c>
      <c r="AA7">
        <v>16</v>
      </c>
      <c r="AB7">
        <v>3.456</v>
      </c>
      <c r="AD7">
        <v>2021</v>
      </c>
      <c r="AE7" t="s">
        <v>99</v>
      </c>
      <c r="AF7">
        <v>24</v>
      </c>
      <c r="AG7">
        <v>0</v>
      </c>
    </row>
    <row r="8" spans="1:33" x14ac:dyDescent="0.3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102</v>
      </c>
      <c r="Y8" t="s">
        <v>99</v>
      </c>
      <c r="Z8" t="s">
        <v>93</v>
      </c>
      <c r="AA8">
        <v>0</v>
      </c>
      <c r="AB8">
        <v>0</v>
      </c>
      <c r="AD8">
        <v>2021</v>
      </c>
      <c r="AE8" t="s">
        <v>101</v>
      </c>
      <c r="AF8">
        <v>16</v>
      </c>
      <c r="AG8">
        <v>0</v>
      </c>
    </row>
    <row r="9" spans="1:33" x14ac:dyDescent="0.3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103</v>
      </c>
      <c r="Y9" t="s">
        <v>99</v>
      </c>
      <c r="Z9" t="s">
        <v>104</v>
      </c>
      <c r="AA9">
        <v>0</v>
      </c>
      <c r="AB9">
        <v>0</v>
      </c>
      <c r="AD9">
        <v>2021</v>
      </c>
      <c r="AE9" t="s">
        <v>109</v>
      </c>
      <c r="AF9">
        <v>0</v>
      </c>
      <c r="AG9">
        <v>10</v>
      </c>
    </row>
    <row r="10" spans="1:33" x14ac:dyDescent="0.3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105</v>
      </c>
      <c r="Y10" t="s">
        <v>101</v>
      </c>
      <c r="Z10" t="s">
        <v>104</v>
      </c>
      <c r="AA10">
        <v>0</v>
      </c>
      <c r="AB10">
        <v>0</v>
      </c>
      <c r="AD10">
        <v>2021</v>
      </c>
      <c r="AE10" t="s">
        <v>107</v>
      </c>
      <c r="AF10">
        <v>20</v>
      </c>
      <c r="AG10">
        <v>0</v>
      </c>
    </row>
    <row r="11" spans="1:33" x14ac:dyDescent="0.3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106</v>
      </c>
      <c r="Y11" t="s">
        <v>95</v>
      </c>
      <c r="Z11" t="s">
        <v>107</v>
      </c>
      <c r="AA11">
        <v>20</v>
      </c>
      <c r="AB11">
        <v>4.0684800000000001</v>
      </c>
      <c r="AD11">
        <v>2021</v>
      </c>
      <c r="AE11" t="s">
        <v>104</v>
      </c>
      <c r="AF11">
        <v>0</v>
      </c>
      <c r="AG11">
        <v>0</v>
      </c>
    </row>
    <row r="12" spans="1:33" x14ac:dyDescent="0.3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108</v>
      </c>
      <c r="Y12" t="s">
        <v>109</v>
      </c>
      <c r="Z12" t="s">
        <v>95</v>
      </c>
      <c r="AA12">
        <v>10</v>
      </c>
      <c r="AB12">
        <v>2.03424</v>
      </c>
      <c r="AD12">
        <v>2022</v>
      </c>
      <c r="AE12" t="s">
        <v>92</v>
      </c>
      <c r="AF12">
        <v>0</v>
      </c>
      <c r="AG12">
        <v>60</v>
      </c>
    </row>
    <row r="13" spans="1:33" x14ac:dyDescent="0.35">
      <c r="C13" s="32" t="s">
        <v>145</v>
      </c>
      <c r="W13">
        <v>2022</v>
      </c>
      <c r="X13" t="s">
        <v>108</v>
      </c>
      <c r="Y13" t="s">
        <v>109</v>
      </c>
      <c r="Z13" t="s">
        <v>95</v>
      </c>
      <c r="AA13">
        <v>10</v>
      </c>
      <c r="AB13">
        <v>2.03424</v>
      </c>
      <c r="AD13">
        <v>2022</v>
      </c>
      <c r="AE13" t="s">
        <v>93</v>
      </c>
      <c r="AF13">
        <v>60</v>
      </c>
      <c r="AG13">
        <v>60</v>
      </c>
    </row>
    <row r="14" spans="1:33" x14ac:dyDescent="0.35">
      <c r="B14" s="27"/>
      <c r="C14">
        <v>2021</v>
      </c>
      <c r="D14">
        <v>2022</v>
      </c>
      <c r="E14">
        <v>2023</v>
      </c>
      <c r="F14">
        <v>2024</v>
      </c>
      <c r="G14">
        <v>2025</v>
      </c>
      <c r="H14">
        <v>2026</v>
      </c>
      <c r="I14">
        <v>2027</v>
      </c>
      <c r="J14">
        <v>2028</v>
      </c>
      <c r="K14">
        <v>2029</v>
      </c>
      <c r="L14">
        <v>2030</v>
      </c>
      <c r="W14">
        <v>2022</v>
      </c>
      <c r="X14" t="s">
        <v>106</v>
      </c>
      <c r="Y14" t="s">
        <v>95</v>
      </c>
      <c r="Z14" t="s">
        <v>107</v>
      </c>
      <c r="AA14">
        <v>20</v>
      </c>
      <c r="AB14">
        <v>4.0684800000000001</v>
      </c>
      <c r="AD14">
        <v>2022</v>
      </c>
      <c r="AE14" t="s">
        <v>97</v>
      </c>
      <c r="AF14">
        <v>10</v>
      </c>
      <c r="AG14">
        <v>0</v>
      </c>
    </row>
    <row r="15" spans="1:33" x14ac:dyDescent="0.35">
      <c r="A15" s="27"/>
      <c r="B15">
        <v>2021</v>
      </c>
      <c r="C15" s="27">
        <v>15.999995413574799</v>
      </c>
      <c r="D15" s="25">
        <v>0</v>
      </c>
      <c r="E15" s="25">
        <v>0</v>
      </c>
      <c r="F15" s="25">
        <v>0</v>
      </c>
      <c r="G15" s="25">
        <v>0</v>
      </c>
      <c r="H15" s="25">
        <v>0</v>
      </c>
      <c r="I15" s="25">
        <v>0</v>
      </c>
      <c r="J15" s="25">
        <v>0</v>
      </c>
      <c r="K15" s="25">
        <v>0</v>
      </c>
      <c r="L15" s="25">
        <v>0</v>
      </c>
      <c r="W15">
        <v>2022</v>
      </c>
      <c r="X15" t="s">
        <v>105</v>
      </c>
      <c r="Y15" t="s">
        <v>101</v>
      </c>
      <c r="Z15" t="s">
        <v>104</v>
      </c>
      <c r="AA15">
        <v>5.1000000000000004E-4</v>
      </c>
      <c r="AB15">
        <v>1.1E-4</v>
      </c>
      <c r="AD15">
        <v>2022</v>
      </c>
      <c r="AE15" t="s">
        <v>95</v>
      </c>
      <c r="AF15">
        <v>60</v>
      </c>
      <c r="AG15">
        <v>60</v>
      </c>
    </row>
    <row r="16" spans="1:33" x14ac:dyDescent="0.35">
      <c r="B16">
        <v>2022</v>
      </c>
      <c r="C16" s="27">
        <v>15.999493260130601</v>
      </c>
      <c r="D16" s="27">
        <v>15.999995413574799</v>
      </c>
      <c r="E16" s="25">
        <v>0</v>
      </c>
      <c r="F16" s="25">
        <v>0</v>
      </c>
      <c r="G16" s="25">
        <v>0</v>
      </c>
      <c r="H16" s="25">
        <v>0</v>
      </c>
      <c r="I16" s="25">
        <v>0</v>
      </c>
      <c r="J16" s="25">
        <v>0</v>
      </c>
      <c r="K16" s="25">
        <v>0</v>
      </c>
      <c r="L16" s="25">
        <v>0</v>
      </c>
      <c r="W16">
        <v>2022</v>
      </c>
      <c r="X16" t="s">
        <v>103</v>
      </c>
      <c r="Y16" t="s">
        <v>99</v>
      </c>
      <c r="Z16" t="s">
        <v>104</v>
      </c>
      <c r="AA16">
        <v>0</v>
      </c>
      <c r="AB16">
        <v>0</v>
      </c>
      <c r="AD16">
        <v>2022</v>
      </c>
      <c r="AE16" t="s">
        <v>99</v>
      </c>
      <c r="AF16">
        <v>24</v>
      </c>
      <c r="AG16">
        <v>0</v>
      </c>
    </row>
    <row r="17" spans="2:33" x14ac:dyDescent="0.35">
      <c r="B17">
        <v>2023</v>
      </c>
      <c r="C17" s="27">
        <v>15.978401631493901</v>
      </c>
      <c r="D17" s="27">
        <v>15.999493260130601</v>
      </c>
      <c r="E17" s="27">
        <v>15.999995413574799</v>
      </c>
      <c r="F17" s="25">
        <v>0</v>
      </c>
      <c r="G17" s="25">
        <v>0</v>
      </c>
      <c r="H17" s="25">
        <v>0</v>
      </c>
      <c r="I17" s="25">
        <v>0</v>
      </c>
      <c r="J17" s="25">
        <v>0</v>
      </c>
      <c r="K17" s="25">
        <v>0</v>
      </c>
      <c r="L17" s="25">
        <v>0</v>
      </c>
      <c r="W17">
        <v>2022</v>
      </c>
      <c r="X17" t="s">
        <v>102</v>
      </c>
      <c r="Y17" t="s">
        <v>99</v>
      </c>
      <c r="Z17" t="s">
        <v>93</v>
      </c>
      <c r="AA17">
        <v>0</v>
      </c>
      <c r="AB17">
        <v>0</v>
      </c>
      <c r="AD17">
        <v>2022</v>
      </c>
      <c r="AE17" t="s">
        <v>101</v>
      </c>
      <c r="AF17">
        <v>16</v>
      </c>
      <c r="AG17">
        <v>5.1000000000000004E-4</v>
      </c>
    </row>
    <row r="18" spans="2:33" x14ac:dyDescent="0.35">
      <c r="B18">
        <v>2024</v>
      </c>
      <c r="C18" s="27">
        <v>15.635997888829101</v>
      </c>
      <c r="D18" s="27">
        <v>15.978401631493901</v>
      </c>
      <c r="E18" s="27">
        <v>15.999493260130601</v>
      </c>
      <c r="F18" s="27">
        <v>15.9999954135797</v>
      </c>
      <c r="G18" s="25">
        <v>0</v>
      </c>
      <c r="H18" s="25">
        <v>0</v>
      </c>
      <c r="I18" s="25">
        <v>0</v>
      </c>
      <c r="J18" s="25">
        <v>0</v>
      </c>
      <c r="K18" s="25">
        <v>0</v>
      </c>
      <c r="L18" s="25">
        <v>0</v>
      </c>
      <c r="W18">
        <v>2022</v>
      </c>
      <c r="X18" t="s">
        <v>96</v>
      </c>
      <c r="Y18" t="s">
        <v>93</v>
      </c>
      <c r="Z18" t="s">
        <v>97</v>
      </c>
      <c r="AA18">
        <v>10</v>
      </c>
      <c r="AB18">
        <v>1.8959999999999999</v>
      </c>
      <c r="AD18">
        <v>2022</v>
      </c>
      <c r="AE18" t="s">
        <v>109</v>
      </c>
      <c r="AF18">
        <v>0</v>
      </c>
      <c r="AG18">
        <v>10</v>
      </c>
    </row>
    <row r="19" spans="2:33" x14ac:dyDescent="0.3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98</v>
      </c>
      <c r="Y19" t="s">
        <v>95</v>
      </c>
      <c r="Z19" t="s">
        <v>99</v>
      </c>
      <c r="AA19">
        <v>24</v>
      </c>
      <c r="AB19">
        <v>5.5296000000000003</v>
      </c>
      <c r="AD19">
        <v>2022</v>
      </c>
      <c r="AE19" t="s">
        <v>107</v>
      </c>
      <c r="AF19">
        <v>20</v>
      </c>
      <c r="AG19">
        <v>0</v>
      </c>
    </row>
    <row r="20" spans="2:33" x14ac:dyDescent="0.3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94</v>
      </c>
      <c r="Y20" t="s">
        <v>93</v>
      </c>
      <c r="Z20" t="s">
        <v>95</v>
      </c>
      <c r="AA20">
        <v>50</v>
      </c>
      <c r="AB20">
        <v>10.171200000000001</v>
      </c>
      <c r="AD20">
        <v>2022</v>
      </c>
      <c r="AE20" t="s">
        <v>104</v>
      </c>
      <c r="AF20">
        <v>5.1000000000000004E-4</v>
      </c>
      <c r="AG20">
        <v>0</v>
      </c>
    </row>
    <row r="21" spans="2:33" x14ac:dyDescent="0.3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91</v>
      </c>
      <c r="Y21" t="s">
        <v>92</v>
      </c>
      <c r="Z21" t="s">
        <v>93</v>
      </c>
      <c r="AA21">
        <v>60</v>
      </c>
      <c r="AB21">
        <v>12.205439999999999</v>
      </c>
      <c r="AD21">
        <v>2023</v>
      </c>
      <c r="AE21" t="s">
        <v>92</v>
      </c>
      <c r="AF21">
        <v>0</v>
      </c>
      <c r="AG21">
        <v>60</v>
      </c>
    </row>
    <row r="22" spans="2:33" x14ac:dyDescent="0.3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100</v>
      </c>
      <c r="Y22" t="s">
        <v>95</v>
      </c>
      <c r="Z22" t="s">
        <v>101</v>
      </c>
      <c r="AA22">
        <v>16</v>
      </c>
      <c r="AB22">
        <v>3.456</v>
      </c>
      <c r="AD22">
        <v>2023</v>
      </c>
      <c r="AE22" t="s">
        <v>93</v>
      </c>
      <c r="AF22">
        <v>60</v>
      </c>
      <c r="AG22">
        <v>60</v>
      </c>
    </row>
    <row r="23" spans="2:33" x14ac:dyDescent="0.3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103</v>
      </c>
      <c r="Y23" t="s">
        <v>99</v>
      </c>
      <c r="Z23" t="s">
        <v>104</v>
      </c>
      <c r="AA23">
        <v>0</v>
      </c>
      <c r="AB23">
        <v>0</v>
      </c>
      <c r="AD23">
        <v>2023</v>
      </c>
      <c r="AE23" t="s">
        <v>97</v>
      </c>
      <c r="AF23">
        <v>10</v>
      </c>
      <c r="AG23">
        <v>0</v>
      </c>
    </row>
    <row r="24" spans="2:33" x14ac:dyDescent="0.3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108</v>
      </c>
      <c r="Y24" t="s">
        <v>109</v>
      </c>
      <c r="Z24" t="s">
        <v>95</v>
      </c>
      <c r="AA24">
        <v>10</v>
      </c>
      <c r="AB24">
        <v>2.03424</v>
      </c>
      <c r="AD24">
        <v>2023</v>
      </c>
      <c r="AE24" t="s">
        <v>95</v>
      </c>
      <c r="AF24">
        <v>60</v>
      </c>
      <c r="AG24">
        <v>60</v>
      </c>
    </row>
    <row r="25" spans="2:33" x14ac:dyDescent="0.35">
      <c r="C25" s="32" t="s">
        <v>89</v>
      </c>
      <c r="W25">
        <v>2023</v>
      </c>
      <c r="X25" t="s">
        <v>106</v>
      </c>
      <c r="Y25" t="s">
        <v>95</v>
      </c>
      <c r="Z25" t="s">
        <v>107</v>
      </c>
      <c r="AA25">
        <v>20</v>
      </c>
      <c r="AB25">
        <v>4.0684800000000001</v>
      </c>
      <c r="AD25">
        <v>2023</v>
      </c>
      <c r="AE25" t="s">
        <v>99</v>
      </c>
      <c r="AF25">
        <v>24</v>
      </c>
      <c r="AG25">
        <v>0</v>
      </c>
    </row>
    <row r="26" spans="2:33" x14ac:dyDescent="0.35">
      <c r="B26" s="27"/>
      <c r="C26">
        <v>2021</v>
      </c>
      <c r="D26">
        <v>2022</v>
      </c>
      <c r="E26">
        <v>2023</v>
      </c>
      <c r="F26">
        <v>2024</v>
      </c>
      <c r="G26">
        <v>2025</v>
      </c>
      <c r="H26">
        <v>2026</v>
      </c>
      <c r="I26">
        <v>2027</v>
      </c>
      <c r="J26">
        <v>2028</v>
      </c>
      <c r="K26">
        <v>2029</v>
      </c>
      <c r="L26">
        <v>2030</v>
      </c>
      <c r="W26">
        <v>2023</v>
      </c>
      <c r="X26" t="s">
        <v>105</v>
      </c>
      <c r="Y26" t="s">
        <v>101</v>
      </c>
      <c r="Z26" t="s">
        <v>104</v>
      </c>
      <c r="AA26">
        <v>2.1600000000000001E-2</v>
      </c>
      <c r="AB26">
        <v>4.6699999999999997E-3</v>
      </c>
      <c r="AD26">
        <v>2023</v>
      </c>
      <c r="AE26" t="s">
        <v>101</v>
      </c>
      <c r="AF26">
        <v>16</v>
      </c>
      <c r="AG26">
        <v>2.1600000000000001E-2</v>
      </c>
    </row>
    <row r="27" spans="2:33" x14ac:dyDescent="0.35">
      <c r="B27">
        <v>2021</v>
      </c>
      <c r="C27" s="27">
        <v>9.9066783265655502E-7</v>
      </c>
      <c r="D27" s="25">
        <v>0</v>
      </c>
      <c r="E27" s="25">
        <v>0</v>
      </c>
      <c r="F27" s="25">
        <v>0</v>
      </c>
      <c r="G27" s="25">
        <v>0</v>
      </c>
      <c r="H27" s="25">
        <v>0</v>
      </c>
      <c r="I27" s="25">
        <v>0</v>
      </c>
      <c r="J27" s="25">
        <v>0</v>
      </c>
      <c r="K27" s="25">
        <v>0</v>
      </c>
      <c r="L27" s="25">
        <v>0</v>
      </c>
      <c r="M27" s="41"/>
      <c r="W27">
        <v>2023</v>
      </c>
      <c r="X27" t="s">
        <v>102</v>
      </c>
      <c r="Y27" t="s">
        <v>99</v>
      </c>
      <c r="Z27" t="s">
        <v>93</v>
      </c>
      <c r="AA27">
        <v>0</v>
      </c>
      <c r="AB27">
        <v>0</v>
      </c>
      <c r="AD27">
        <v>2023</v>
      </c>
      <c r="AE27" t="s">
        <v>109</v>
      </c>
      <c r="AF27">
        <v>0</v>
      </c>
      <c r="AG27">
        <v>10</v>
      </c>
    </row>
    <row r="28" spans="2:33" x14ac:dyDescent="0.35">
      <c r="B28">
        <v>2022</v>
      </c>
      <c r="C28" s="27">
        <v>1.0846514394247101E-4</v>
      </c>
      <c r="D28" s="27">
        <v>9.9066783265655502E-7</v>
      </c>
      <c r="E28" s="25">
        <v>0</v>
      </c>
      <c r="F28" s="25">
        <v>0</v>
      </c>
      <c r="G28" s="25">
        <v>0</v>
      </c>
      <c r="H28" s="25">
        <v>0</v>
      </c>
      <c r="I28" s="25">
        <v>0</v>
      </c>
      <c r="J28" s="25">
        <v>0</v>
      </c>
      <c r="K28" s="25">
        <v>0</v>
      </c>
      <c r="L28" s="25">
        <v>0</v>
      </c>
      <c r="N28" s="41"/>
      <c r="W28">
        <v>2023</v>
      </c>
      <c r="X28" t="s">
        <v>94</v>
      </c>
      <c r="Y28" t="s">
        <v>93</v>
      </c>
      <c r="Z28" t="s">
        <v>95</v>
      </c>
      <c r="AA28">
        <v>50</v>
      </c>
      <c r="AB28">
        <v>10.171200000000001</v>
      </c>
      <c r="AD28">
        <v>2023</v>
      </c>
      <c r="AE28" t="s">
        <v>107</v>
      </c>
      <c r="AF28">
        <v>20</v>
      </c>
      <c r="AG28">
        <v>0</v>
      </c>
    </row>
    <row r="29" spans="2:33" x14ac:dyDescent="0.3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98</v>
      </c>
      <c r="Y29" t="s">
        <v>95</v>
      </c>
      <c r="Z29" t="s">
        <v>99</v>
      </c>
      <c r="AA29">
        <v>24</v>
      </c>
      <c r="AB29">
        <v>5.5296000000000003</v>
      </c>
      <c r="AD29">
        <v>2023</v>
      </c>
      <c r="AE29" t="s">
        <v>104</v>
      </c>
      <c r="AF29">
        <v>2.1600000000000001E-2</v>
      </c>
      <c r="AG29">
        <v>0</v>
      </c>
    </row>
    <row r="30" spans="2:33" x14ac:dyDescent="0.3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96</v>
      </c>
      <c r="Y30" t="s">
        <v>93</v>
      </c>
      <c r="Z30" t="s">
        <v>97</v>
      </c>
      <c r="AA30">
        <v>10</v>
      </c>
      <c r="AB30">
        <v>1.8959999999999999</v>
      </c>
      <c r="AD30">
        <v>2024</v>
      </c>
      <c r="AE30" t="s">
        <v>92</v>
      </c>
      <c r="AF30">
        <v>0</v>
      </c>
      <c r="AG30">
        <v>60</v>
      </c>
    </row>
    <row r="31" spans="2:33" x14ac:dyDescent="0.3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91</v>
      </c>
      <c r="Y31" t="s">
        <v>92</v>
      </c>
      <c r="Z31" t="s">
        <v>93</v>
      </c>
      <c r="AA31">
        <v>60</v>
      </c>
      <c r="AB31">
        <v>12.205439999999999</v>
      </c>
      <c r="AD31">
        <v>2024</v>
      </c>
      <c r="AE31" t="s">
        <v>93</v>
      </c>
      <c r="AF31">
        <v>60</v>
      </c>
      <c r="AG31">
        <v>60</v>
      </c>
    </row>
    <row r="32" spans="2:33" x14ac:dyDescent="0.3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100</v>
      </c>
      <c r="Y32" t="s">
        <v>95</v>
      </c>
      <c r="Z32" t="s">
        <v>101</v>
      </c>
      <c r="AA32">
        <v>16</v>
      </c>
      <c r="AB32">
        <v>3.456</v>
      </c>
      <c r="AD32">
        <v>2024</v>
      </c>
      <c r="AE32" t="s">
        <v>97</v>
      </c>
      <c r="AF32">
        <v>10</v>
      </c>
      <c r="AG32">
        <v>0</v>
      </c>
    </row>
    <row r="33" spans="2:33" x14ac:dyDescent="0.3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108</v>
      </c>
      <c r="Y33" t="s">
        <v>109</v>
      </c>
      <c r="Z33" t="s">
        <v>95</v>
      </c>
      <c r="AA33">
        <v>10</v>
      </c>
      <c r="AB33">
        <v>2.03424</v>
      </c>
      <c r="AD33">
        <v>2024</v>
      </c>
      <c r="AE33" t="s">
        <v>95</v>
      </c>
      <c r="AF33">
        <v>60</v>
      </c>
      <c r="AG33">
        <v>60</v>
      </c>
    </row>
    <row r="34" spans="2:33" x14ac:dyDescent="0.3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106</v>
      </c>
      <c r="Y34" t="s">
        <v>95</v>
      </c>
      <c r="Z34" t="s">
        <v>107</v>
      </c>
      <c r="AA34">
        <v>20</v>
      </c>
      <c r="AB34">
        <v>4.0684800000000001</v>
      </c>
      <c r="AD34">
        <v>2024</v>
      </c>
      <c r="AE34" t="s">
        <v>99</v>
      </c>
      <c r="AF34">
        <v>24</v>
      </c>
      <c r="AG34">
        <v>0</v>
      </c>
    </row>
    <row r="35" spans="2:33" x14ac:dyDescent="0.3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105</v>
      </c>
      <c r="Y35" t="s">
        <v>101</v>
      </c>
      <c r="Z35" t="s">
        <v>104</v>
      </c>
      <c r="AA35">
        <v>0.36399999999999999</v>
      </c>
      <c r="AB35">
        <v>7.8619999999999995E-2</v>
      </c>
      <c r="AD35">
        <v>2024</v>
      </c>
      <c r="AE35" t="s">
        <v>101</v>
      </c>
      <c r="AF35">
        <v>16</v>
      </c>
      <c r="AG35">
        <v>0.36399999999999999</v>
      </c>
    </row>
    <row r="36" spans="2:33" x14ac:dyDescent="0.3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103</v>
      </c>
      <c r="Y36" t="s">
        <v>99</v>
      </c>
      <c r="Z36" t="s">
        <v>104</v>
      </c>
      <c r="AA36">
        <v>0</v>
      </c>
      <c r="AB36">
        <v>0</v>
      </c>
      <c r="AD36">
        <v>2024</v>
      </c>
      <c r="AE36" t="s">
        <v>109</v>
      </c>
      <c r="AF36">
        <v>0</v>
      </c>
      <c r="AG36">
        <v>10</v>
      </c>
    </row>
    <row r="37" spans="2:33" x14ac:dyDescent="0.35">
      <c r="C37" s="32" t="s">
        <v>90</v>
      </c>
      <c r="W37">
        <v>2024</v>
      </c>
      <c r="X37" t="s">
        <v>102</v>
      </c>
      <c r="Y37" t="s">
        <v>99</v>
      </c>
      <c r="Z37" t="s">
        <v>93</v>
      </c>
      <c r="AA37">
        <v>0</v>
      </c>
      <c r="AB37">
        <v>0</v>
      </c>
      <c r="AD37">
        <v>2024</v>
      </c>
      <c r="AE37" t="s">
        <v>107</v>
      </c>
      <c r="AF37">
        <v>20</v>
      </c>
      <c r="AG37">
        <v>0</v>
      </c>
    </row>
    <row r="38" spans="2:33" x14ac:dyDescent="0.35">
      <c r="B38" s="27"/>
      <c r="C38">
        <v>2021</v>
      </c>
      <c r="D38">
        <v>2022</v>
      </c>
      <c r="E38">
        <v>2023</v>
      </c>
      <c r="F38">
        <v>2024</v>
      </c>
      <c r="G38">
        <v>2025</v>
      </c>
      <c r="H38">
        <v>2026</v>
      </c>
      <c r="I38">
        <v>2027</v>
      </c>
      <c r="J38">
        <v>2028</v>
      </c>
      <c r="K38">
        <v>2029</v>
      </c>
      <c r="L38">
        <v>2030</v>
      </c>
      <c r="W38">
        <v>2024</v>
      </c>
      <c r="X38" t="s">
        <v>100</v>
      </c>
      <c r="Y38" t="s">
        <v>95</v>
      </c>
      <c r="Z38" t="s">
        <v>101</v>
      </c>
      <c r="AA38">
        <v>16</v>
      </c>
      <c r="AB38">
        <v>3.456</v>
      </c>
      <c r="AD38">
        <v>2024</v>
      </c>
      <c r="AE38" t="s">
        <v>104</v>
      </c>
      <c r="AF38">
        <v>0.36399999999999999</v>
      </c>
      <c r="AG38">
        <v>0</v>
      </c>
    </row>
    <row r="39" spans="2:33" x14ac:dyDescent="0.35">
      <c r="B39">
        <v>2021</v>
      </c>
      <c r="C39">
        <v>3.4559990093321602</v>
      </c>
      <c r="D39">
        <v>0</v>
      </c>
      <c r="E39">
        <v>0</v>
      </c>
      <c r="F39">
        <v>0</v>
      </c>
      <c r="G39">
        <v>0</v>
      </c>
      <c r="H39">
        <v>0</v>
      </c>
      <c r="I39">
        <v>0</v>
      </c>
      <c r="J39">
        <v>0</v>
      </c>
      <c r="K39">
        <v>0</v>
      </c>
      <c r="L39">
        <v>0</v>
      </c>
      <c r="W39">
        <v>2024</v>
      </c>
      <c r="X39" t="s">
        <v>96</v>
      </c>
      <c r="Y39" t="s">
        <v>93</v>
      </c>
      <c r="Z39" t="s">
        <v>97</v>
      </c>
      <c r="AA39">
        <v>10</v>
      </c>
      <c r="AB39">
        <v>1.8959999999999999</v>
      </c>
      <c r="AD39">
        <v>2025</v>
      </c>
      <c r="AE39" t="s">
        <v>92</v>
      </c>
      <c r="AF39">
        <v>0</v>
      </c>
      <c r="AG39">
        <v>60</v>
      </c>
    </row>
    <row r="40" spans="2:33" x14ac:dyDescent="0.35">
      <c r="B40">
        <v>2022</v>
      </c>
      <c r="C40">
        <v>3.4558905441882199</v>
      </c>
      <c r="D40">
        <v>3.4559990093321602</v>
      </c>
      <c r="E40">
        <v>0</v>
      </c>
      <c r="F40">
        <v>0</v>
      </c>
      <c r="G40">
        <v>0</v>
      </c>
      <c r="H40">
        <v>0</v>
      </c>
      <c r="I40">
        <v>0</v>
      </c>
      <c r="J40">
        <v>0</v>
      </c>
      <c r="K40">
        <v>0</v>
      </c>
      <c r="L40">
        <v>0</v>
      </c>
      <c r="W40">
        <v>2024</v>
      </c>
      <c r="X40" t="s">
        <v>94</v>
      </c>
      <c r="Y40" t="s">
        <v>93</v>
      </c>
      <c r="Z40" t="s">
        <v>95</v>
      </c>
      <c r="AA40">
        <v>50</v>
      </c>
      <c r="AB40">
        <v>10.171200000000001</v>
      </c>
      <c r="AD40">
        <v>2025</v>
      </c>
      <c r="AE40" t="s">
        <v>93</v>
      </c>
      <c r="AF40">
        <v>60</v>
      </c>
      <c r="AG40">
        <v>60</v>
      </c>
    </row>
    <row r="41" spans="2:33" x14ac:dyDescent="0.35">
      <c r="B41">
        <v>2023</v>
      </c>
      <c r="C41">
        <v>3.4513347524026798</v>
      </c>
      <c r="D41">
        <v>3.4558905441882199</v>
      </c>
      <c r="E41">
        <v>3.4559990093321602</v>
      </c>
      <c r="F41">
        <v>0</v>
      </c>
      <c r="G41">
        <v>0</v>
      </c>
      <c r="H41">
        <v>0</v>
      </c>
      <c r="I41">
        <v>0</v>
      </c>
      <c r="J41">
        <v>0</v>
      </c>
      <c r="K41">
        <v>0</v>
      </c>
      <c r="L41">
        <v>0</v>
      </c>
      <c r="W41">
        <v>2024</v>
      </c>
      <c r="X41" t="s">
        <v>91</v>
      </c>
      <c r="Y41" t="s">
        <v>92</v>
      </c>
      <c r="Z41" t="s">
        <v>93</v>
      </c>
      <c r="AA41">
        <v>60</v>
      </c>
      <c r="AB41">
        <v>12.205439999999999</v>
      </c>
      <c r="AD41">
        <v>2025</v>
      </c>
      <c r="AE41" t="s">
        <v>97</v>
      </c>
      <c r="AF41">
        <v>10</v>
      </c>
      <c r="AG41">
        <v>0</v>
      </c>
    </row>
    <row r="42" spans="2:33" x14ac:dyDescent="0.35">
      <c r="B42">
        <v>2024</v>
      </c>
      <c r="C42">
        <v>3.3773755439870898</v>
      </c>
      <c r="D42">
        <v>3.4513347524026798</v>
      </c>
      <c r="E42">
        <v>3.4558905441882199</v>
      </c>
      <c r="F42">
        <v>3.4559990093332198</v>
      </c>
      <c r="G42">
        <v>0</v>
      </c>
      <c r="H42">
        <v>0</v>
      </c>
      <c r="I42">
        <v>0</v>
      </c>
      <c r="J42">
        <v>0</v>
      </c>
      <c r="K42">
        <v>0</v>
      </c>
      <c r="L42">
        <v>0</v>
      </c>
      <c r="W42">
        <v>2024</v>
      </c>
      <c r="X42" t="s">
        <v>98</v>
      </c>
      <c r="Y42" t="s">
        <v>95</v>
      </c>
      <c r="Z42" t="s">
        <v>99</v>
      </c>
      <c r="AA42">
        <v>24</v>
      </c>
      <c r="AB42">
        <v>5.5296000000000003</v>
      </c>
      <c r="AD42">
        <v>2025</v>
      </c>
      <c r="AE42" t="s">
        <v>95</v>
      </c>
      <c r="AF42">
        <v>60</v>
      </c>
      <c r="AG42">
        <v>60</v>
      </c>
    </row>
    <row r="43" spans="2:33" x14ac:dyDescent="0.35">
      <c r="B43">
        <v>2025</v>
      </c>
      <c r="C43">
        <v>2.9076874424128798</v>
      </c>
      <c r="D43">
        <v>3.3773755439870898</v>
      </c>
      <c r="E43">
        <v>3.4513347524026798</v>
      </c>
      <c r="F43">
        <v>3.45589054418928</v>
      </c>
      <c r="G43">
        <v>3.4559990101504798</v>
      </c>
      <c r="H43">
        <v>0</v>
      </c>
      <c r="I43">
        <v>0</v>
      </c>
      <c r="J43">
        <v>0</v>
      </c>
      <c r="K43">
        <v>0</v>
      </c>
      <c r="L43">
        <v>0</v>
      </c>
      <c r="W43">
        <v>2025</v>
      </c>
      <c r="X43" t="s">
        <v>103</v>
      </c>
      <c r="Y43" t="s">
        <v>99</v>
      </c>
      <c r="Z43" t="s">
        <v>104</v>
      </c>
      <c r="AA43">
        <v>0</v>
      </c>
      <c r="AB43">
        <v>0</v>
      </c>
      <c r="AD43">
        <v>2025</v>
      </c>
      <c r="AE43" t="s">
        <v>99</v>
      </c>
      <c r="AF43">
        <v>24</v>
      </c>
      <c r="AG43">
        <v>0</v>
      </c>
    </row>
    <row r="44" spans="2:33" x14ac:dyDescent="0.35">
      <c r="B44">
        <v>2026</v>
      </c>
      <c r="C44">
        <v>1.728</v>
      </c>
      <c r="D44">
        <v>2.9076874424128798</v>
      </c>
      <c r="E44">
        <v>3.3773755439870898</v>
      </c>
      <c r="F44">
        <v>3.4513347524037399</v>
      </c>
      <c r="G44">
        <v>3.4558905450065098</v>
      </c>
      <c r="H44">
        <v>3.4559992470923699</v>
      </c>
      <c r="I44">
        <v>0</v>
      </c>
      <c r="J44">
        <v>0</v>
      </c>
      <c r="K44">
        <v>0</v>
      </c>
      <c r="L44">
        <v>0</v>
      </c>
      <c r="W44">
        <v>2025</v>
      </c>
      <c r="X44" t="s">
        <v>106</v>
      </c>
      <c r="Y44" t="s">
        <v>95</v>
      </c>
      <c r="Z44" t="s">
        <v>107</v>
      </c>
      <c r="AA44">
        <v>20</v>
      </c>
      <c r="AB44">
        <v>4.0684800000000001</v>
      </c>
      <c r="AD44">
        <v>2025</v>
      </c>
      <c r="AE44" t="s">
        <v>101</v>
      </c>
      <c r="AF44">
        <v>16</v>
      </c>
      <c r="AG44">
        <v>2.5384799999999998</v>
      </c>
    </row>
    <row r="45" spans="2:33" x14ac:dyDescent="0.35">
      <c r="B45">
        <v>2027</v>
      </c>
      <c r="C45">
        <v>0.54831255758711495</v>
      </c>
      <c r="D45">
        <v>1.728</v>
      </c>
      <c r="E45">
        <v>2.9076874424128798</v>
      </c>
      <c r="F45">
        <v>3.3773755439881299</v>
      </c>
      <c r="G45">
        <v>3.4513347532198901</v>
      </c>
      <c r="H45">
        <v>3.4558907819409699</v>
      </c>
      <c r="I45">
        <v>3.4560252787194599</v>
      </c>
      <c r="J45">
        <v>0</v>
      </c>
      <c r="K45">
        <v>0</v>
      </c>
      <c r="L45">
        <v>0</v>
      </c>
      <c r="W45">
        <v>2025</v>
      </c>
      <c r="X45" t="s">
        <v>105</v>
      </c>
      <c r="Y45" t="s">
        <v>101</v>
      </c>
      <c r="Z45" t="s">
        <v>104</v>
      </c>
      <c r="AA45">
        <v>2.5384799999999998</v>
      </c>
      <c r="AB45">
        <v>0.54830999999999996</v>
      </c>
      <c r="AD45">
        <v>2025</v>
      </c>
      <c r="AE45" t="s">
        <v>109</v>
      </c>
      <c r="AF45">
        <v>0</v>
      </c>
      <c r="AG45">
        <v>10</v>
      </c>
    </row>
    <row r="46" spans="2:33" x14ac:dyDescent="0.3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102</v>
      </c>
      <c r="Y46" t="s">
        <v>99</v>
      </c>
      <c r="Z46" t="s">
        <v>93</v>
      </c>
      <c r="AA46">
        <v>0</v>
      </c>
      <c r="AB46">
        <v>0</v>
      </c>
      <c r="AD46">
        <v>2025</v>
      </c>
      <c r="AE46" t="s">
        <v>107</v>
      </c>
      <c r="AF46">
        <v>20</v>
      </c>
      <c r="AG46">
        <v>0</v>
      </c>
    </row>
    <row r="47" spans="2:33" x14ac:dyDescent="0.3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108</v>
      </c>
      <c r="Y47" t="s">
        <v>109</v>
      </c>
      <c r="Z47" t="s">
        <v>95</v>
      </c>
      <c r="AA47">
        <v>10</v>
      </c>
      <c r="AB47">
        <v>2.03424</v>
      </c>
      <c r="AD47">
        <v>2025</v>
      </c>
      <c r="AE47" t="s">
        <v>104</v>
      </c>
      <c r="AF47">
        <v>2.5384799999999998</v>
      </c>
      <c r="AG47">
        <v>0</v>
      </c>
    </row>
    <row r="48" spans="2:33" x14ac:dyDescent="0.3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98</v>
      </c>
      <c r="Y48" t="s">
        <v>95</v>
      </c>
      <c r="Z48" t="s">
        <v>99</v>
      </c>
      <c r="AA48">
        <v>24</v>
      </c>
      <c r="AB48">
        <v>5.5296000000000003</v>
      </c>
      <c r="AD48">
        <v>2026</v>
      </c>
      <c r="AE48" t="s">
        <v>92</v>
      </c>
      <c r="AF48">
        <v>0</v>
      </c>
      <c r="AG48">
        <v>60</v>
      </c>
    </row>
    <row r="49" spans="23:33" x14ac:dyDescent="0.35">
      <c r="W49">
        <v>2025</v>
      </c>
      <c r="X49" t="s">
        <v>96</v>
      </c>
      <c r="Y49" t="s">
        <v>93</v>
      </c>
      <c r="Z49" t="s">
        <v>97</v>
      </c>
      <c r="AA49">
        <v>10</v>
      </c>
      <c r="AB49">
        <v>1.8959999999999999</v>
      </c>
      <c r="AD49">
        <v>2026</v>
      </c>
      <c r="AE49" t="s">
        <v>93</v>
      </c>
      <c r="AF49">
        <v>60</v>
      </c>
      <c r="AG49">
        <v>60</v>
      </c>
    </row>
    <row r="50" spans="23:33" x14ac:dyDescent="0.35">
      <c r="W50">
        <v>2025</v>
      </c>
      <c r="X50" t="s">
        <v>94</v>
      </c>
      <c r="Y50" t="s">
        <v>93</v>
      </c>
      <c r="Z50" t="s">
        <v>95</v>
      </c>
      <c r="AA50">
        <v>50</v>
      </c>
      <c r="AB50">
        <v>10.171200000000001</v>
      </c>
      <c r="AD50">
        <v>2026</v>
      </c>
      <c r="AE50" t="s">
        <v>97</v>
      </c>
      <c r="AF50">
        <v>10</v>
      </c>
      <c r="AG50">
        <v>0</v>
      </c>
    </row>
    <row r="51" spans="23:33" x14ac:dyDescent="0.35">
      <c r="W51">
        <v>2025</v>
      </c>
      <c r="X51" t="s">
        <v>91</v>
      </c>
      <c r="Y51" t="s">
        <v>92</v>
      </c>
      <c r="Z51" t="s">
        <v>93</v>
      </c>
      <c r="AA51">
        <v>60</v>
      </c>
      <c r="AB51">
        <v>12.205439999999999</v>
      </c>
      <c r="AD51">
        <v>2026</v>
      </c>
      <c r="AE51" t="s">
        <v>95</v>
      </c>
      <c r="AF51">
        <v>60</v>
      </c>
      <c r="AG51">
        <v>60</v>
      </c>
    </row>
    <row r="52" spans="23:33" x14ac:dyDescent="0.35">
      <c r="W52">
        <v>2025</v>
      </c>
      <c r="X52" t="s">
        <v>100</v>
      </c>
      <c r="Y52" t="s">
        <v>95</v>
      </c>
      <c r="Z52" t="s">
        <v>101</v>
      </c>
      <c r="AA52">
        <v>16</v>
      </c>
      <c r="AB52">
        <v>3.456</v>
      </c>
      <c r="AD52">
        <v>2026</v>
      </c>
      <c r="AE52" t="s">
        <v>99</v>
      </c>
      <c r="AF52">
        <v>24</v>
      </c>
      <c r="AG52">
        <v>1.0000000000000001E-5</v>
      </c>
    </row>
    <row r="53" spans="23:33" x14ac:dyDescent="0.35">
      <c r="W53">
        <v>2026</v>
      </c>
      <c r="X53" t="s">
        <v>106</v>
      </c>
      <c r="Y53" t="s">
        <v>95</v>
      </c>
      <c r="Z53" t="s">
        <v>107</v>
      </c>
      <c r="AA53">
        <v>20</v>
      </c>
      <c r="AB53">
        <v>4.0684800000000001</v>
      </c>
      <c r="AD53">
        <v>2026</v>
      </c>
      <c r="AE53" t="s">
        <v>101</v>
      </c>
      <c r="AF53">
        <v>16</v>
      </c>
      <c r="AG53">
        <v>8</v>
      </c>
    </row>
    <row r="54" spans="23:33" x14ac:dyDescent="0.35">
      <c r="W54">
        <v>2026</v>
      </c>
      <c r="X54" t="s">
        <v>105</v>
      </c>
      <c r="Y54" t="s">
        <v>101</v>
      </c>
      <c r="Z54" t="s">
        <v>104</v>
      </c>
      <c r="AA54">
        <v>8</v>
      </c>
      <c r="AB54">
        <v>1.728</v>
      </c>
      <c r="AD54">
        <v>2026</v>
      </c>
      <c r="AE54" t="s">
        <v>109</v>
      </c>
      <c r="AF54">
        <v>0</v>
      </c>
      <c r="AG54">
        <v>10</v>
      </c>
    </row>
    <row r="55" spans="23:33" x14ac:dyDescent="0.35">
      <c r="W55">
        <v>2026</v>
      </c>
      <c r="X55" t="s">
        <v>103</v>
      </c>
      <c r="Y55" t="s">
        <v>99</v>
      </c>
      <c r="Z55" t="s">
        <v>104</v>
      </c>
      <c r="AA55">
        <v>0</v>
      </c>
      <c r="AB55">
        <v>0</v>
      </c>
      <c r="AD55">
        <v>2026</v>
      </c>
      <c r="AE55" t="s">
        <v>107</v>
      </c>
      <c r="AF55">
        <v>20</v>
      </c>
      <c r="AG55">
        <v>0</v>
      </c>
    </row>
    <row r="56" spans="23:33" x14ac:dyDescent="0.35">
      <c r="W56">
        <v>2026</v>
      </c>
      <c r="X56" t="s">
        <v>102</v>
      </c>
      <c r="Y56" t="s">
        <v>99</v>
      </c>
      <c r="Z56" t="s">
        <v>93</v>
      </c>
      <c r="AA56">
        <v>0</v>
      </c>
      <c r="AB56">
        <v>0</v>
      </c>
      <c r="AD56">
        <v>2026</v>
      </c>
      <c r="AE56" t="s">
        <v>104</v>
      </c>
      <c r="AF56">
        <v>8</v>
      </c>
      <c r="AG56">
        <v>0</v>
      </c>
    </row>
    <row r="57" spans="23:33" x14ac:dyDescent="0.35">
      <c r="W57">
        <v>2026</v>
      </c>
      <c r="X57" t="s">
        <v>108</v>
      </c>
      <c r="Y57" t="s">
        <v>109</v>
      </c>
      <c r="Z57" t="s">
        <v>95</v>
      </c>
      <c r="AA57">
        <v>10</v>
      </c>
      <c r="AB57">
        <v>2.03424</v>
      </c>
      <c r="AD57">
        <v>2027</v>
      </c>
      <c r="AE57" t="s">
        <v>92</v>
      </c>
      <c r="AF57">
        <v>0</v>
      </c>
      <c r="AG57">
        <v>60</v>
      </c>
    </row>
    <row r="58" spans="23:33" x14ac:dyDescent="0.35">
      <c r="W58">
        <v>2026</v>
      </c>
      <c r="X58" t="s">
        <v>98</v>
      </c>
      <c r="Y58" t="s">
        <v>95</v>
      </c>
      <c r="Z58" t="s">
        <v>99</v>
      </c>
      <c r="AA58">
        <v>24</v>
      </c>
      <c r="AB58">
        <v>5.5296000000000003</v>
      </c>
      <c r="AD58">
        <v>2027</v>
      </c>
      <c r="AE58" t="s">
        <v>93</v>
      </c>
      <c r="AF58">
        <v>60.000300000000003</v>
      </c>
      <c r="AG58">
        <v>60.000300000000003</v>
      </c>
    </row>
    <row r="59" spans="23:33" x14ac:dyDescent="0.35">
      <c r="W59">
        <v>2026</v>
      </c>
      <c r="X59" t="s">
        <v>96</v>
      </c>
      <c r="Y59" t="s">
        <v>93</v>
      </c>
      <c r="Z59" t="s">
        <v>97</v>
      </c>
      <c r="AA59">
        <v>10</v>
      </c>
      <c r="AB59">
        <v>1.8959999999999999</v>
      </c>
      <c r="AD59">
        <v>2027</v>
      </c>
      <c r="AE59" t="s">
        <v>97</v>
      </c>
      <c r="AF59">
        <v>10</v>
      </c>
      <c r="AG59">
        <v>0</v>
      </c>
    </row>
    <row r="60" spans="23:33" x14ac:dyDescent="0.35">
      <c r="W60">
        <v>2026</v>
      </c>
      <c r="X60" t="s">
        <v>94</v>
      </c>
      <c r="Y60" t="s">
        <v>93</v>
      </c>
      <c r="Z60" t="s">
        <v>95</v>
      </c>
      <c r="AA60">
        <v>50</v>
      </c>
      <c r="AB60">
        <v>10.171200000000001</v>
      </c>
      <c r="AD60">
        <v>2027</v>
      </c>
      <c r="AE60" t="s">
        <v>95</v>
      </c>
      <c r="AF60">
        <v>60.000300000000003</v>
      </c>
      <c r="AG60">
        <v>60.000300000000003</v>
      </c>
    </row>
    <row r="61" spans="23:33" x14ac:dyDescent="0.35">
      <c r="W61">
        <v>2026</v>
      </c>
      <c r="X61" t="s">
        <v>91</v>
      </c>
      <c r="Y61" t="s">
        <v>92</v>
      </c>
      <c r="Z61" t="s">
        <v>93</v>
      </c>
      <c r="AA61">
        <v>60</v>
      </c>
      <c r="AB61">
        <v>12.205439999999999</v>
      </c>
      <c r="AD61">
        <v>2027</v>
      </c>
      <c r="AE61" t="s">
        <v>99</v>
      </c>
      <c r="AF61">
        <v>24.00018</v>
      </c>
      <c r="AG61">
        <v>7.6000000000000004E-4</v>
      </c>
    </row>
    <row r="62" spans="23:33" x14ac:dyDescent="0.35">
      <c r="W62">
        <v>2026</v>
      </c>
      <c r="X62" t="s">
        <v>100</v>
      </c>
      <c r="Y62" t="s">
        <v>95</v>
      </c>
      <c r="Z62" t="s">
        <v>101</v>
      </c>
      <c r="AA62">
        <v>16</v>
      </c>
      <c r="AB62">
        <v>3.456</v>
      </c>
      <c r="AD62">
        <v>2027</v>
      </c>
      <c r="AE62" t="s">
        <v>101</v>
      </c>
      <c r="AF62">
        <v>16.000119999999999</v>
      </c>
      <c r="AG62">
        <v>13.46152</v>
      </c>
    </row>
    <row r="63" spans="23:33" x14ac:dyDescent="0.35">
      <c r="W63">
        <v>2027</v>
      </c>
      <c r="X63" t="s">
        <v>108</v>
      </c>
      <c r="Y63" t="s">
        <v>109</v>
      </c>
      <c r="Z63" t="s">
        <v>95</v>
      </c>
      <c r="AA63">
        <v>10</v>
      </c>
      <c r="AB63">
        <v>2.03424</v>
      </c>
      <c r="AD63">
        <v>2027</v>
      </c>
      <c r="AE63" t="s">
        <v>109</v>
      </c>
      <c r="AF63">
        <v>0</v>
      </c>
      <c r="AG63">
        <v>10</v>
      </c>
    </row>
    <row r="64" spans="23:33" x14ac:dyDescent="0.35">
      <c r="W64">
        <v>2027</v>
      </c>
      <c r="X64" t="s">
        <v>106</v>
      </c>
      <c r="Y64" t="s">
        <v>95</v>
      </c>
      <c r="Z64" t="s">
        <v>107</v>
      </c>
      <c r="AA64">
        <v>20</v>
      </c>
      <c r="AB64">
        <v>4.0684800000000001</v>
      </c>
      <c r="AD64">
        <v>2027</v>
      </c>
      <c r="AE64" t="s">
        <v>107</v>
      </c>
      <c r="AF64">
        <v>20</v>
      </c>
      <c r="AG64">
        <v>0</v>
      </c>
    </row>
    <row r="65" spans="23:33" x14ac:dyDescent="0.35">
      <c r="W65">
        <v>2027</v>
      </c>
      <c r="X65" t="s">
        <v>105</v>
      </c>
      <c r="Y65" t="s">
        <v>101</v>
      </c>
      <c r="Z65" t="s">
        <v>104</v>
      </c>
      <c r="AA65">
        <v>13.46152</v>
      </c>
      <c r="AB65">
        <v>2.9076900000000001</v>
      </c>
      <c r="AD65">
        <v>2027</v>
      </c>
      <c r="AE65" t="s">
        <v>104</v>
      </c>
      <c r="AF65">
        <v>13.461970000000001</v>
      </c>
      <c r="AG65">
        <v>0</v>
      </c>
    </row>
    <row r="66" spans="23:33" x14ac:dyDescent="0.35">
      <c r="W66">
        <v>2027</v>
      </c>
      <c r="X66" t="s">
        <v>103</v>
      </c>
      <c r="Y66" t="s">
        <v>99</v>
      </c>
      <c r="Z66" t="s">
        <v>104</v>
      </c>
      <c r="AA66">
        <v>4.6000000000000001E-4</v>
      </c>
      <c r="AB66">
        <v>1E-4</v>
      </c>
      <c r="AD66">
        <v>2028</v>
      </c>
      <c r="AE66" t="s">
        <v>92</v>
      </c>
      <c r="AF66">
        <v>0</v>
      </c>
      <c r="AG66">
        <v>60</v>
      </c>
    </row>
    <row r="67" spans="23:33" x14ac:dyDescent="0.35">
      <c r="W67">
        <v>2027</v>
      </c>
      <c r="X67" t="s">
        <v>102</v>
      </c>
      <c r="Y67" t="s">
        <v>99</v>
      </c>
      <c r="Z67" t="s">
        <v>93</v>
      </c>
      <c r="AA67">
        <v>2.9999999999999997E-4</v>
      </c>
      <c r="AB67">
        <v>6.9999999999999994E-5</v>
      </c>
      <c r="AD67">
        <v>2028</v>
      </c>
      <c r="AE67" t="s">
        <v>93</v>
      </c>
      <c r="AF67">
        <v>60.01296</v>
      </c>
      <c r="AG67">
        <v>60.01296</v>
      </c>
    </row>
    <row r="68" spans="23:33" x14ac:dyDescent="0.35">
      <c r="W68">
        <v>2027</v>
      </c>
      <c r="X68" t="s">
        <v>100</v>
      </c>
      <c r="Y68" t="s">
        <v>95</v>
      </c>
      <c r="Z68" t="s">
        <v>101</v>
      </c>
      <c r="AA68">
        <v>16.000119999999999</v>
      </c>
      <c r="AB68">
        <v>3.4560300000000002</v>
      </c>
      <c r="AD68">
        <v>2028</v>
      </c>
      <c r="AE68" t="s">
        <v>97</v>
      </c>
      <c r="AF68">
        <v>10</v>
      </c>
      <c r="AG68">
        <v>0</v>
      </c>
    </row>
    <row r="69" spans="23:33" x14ac:dyDescent="0.35">
      <c r="W69">
        <v>2027</v>
      </c>
      <c r="X69" t="s">
        <v>96</v>
      </c>
      <c r="Y69" t="s">
        <v>93</v>
      </c>
      <c r="Z69" t="s">
        <v>97</v>
      </c>
      <c r="AA69">
        <v>10</v>
      </c>
      <c r="AB69">
        <v>1.8959999999999999</v>
      </c>
      <c r="AD69">
        <v>2028</v>
      </c>
      <c r="AE69" t="s">
        <v>95</v>
      </c>
      <c r="AF69">
        <v>60.01296</v>
      </c>
      <c r="AG69">
        <v>60.01296</v>
      </c>
    </row>
    <row r="70" spans="23:33" x14ac:dyDescent="0.35">
      <c r="W70">
        <v>2027</v>
      </c>
      <c r="X70" t="s">
        <v>94</v>
      </c>
      <c r="Y70" t="s">
        <v>93</v>
      </c>
      <c r="Z70" t="s">
        <v>95</v>
      </c>
      <c r="AA70">
        <v>50.000300000000003</v>
      </c>
      <c r="AB70">
        <v>10.17126</v>
      </c>
      <c r="AD70">
        <v>2028</v>
      </c>
      <c r="AE70" t="s">
        <v>99</v>
      </c>
      <c r="AF70">
        <v>24.00778</v>
      </c>
      <c r="AG70">
        <v>3.2399999999999998E-2</v>
      </c>
    </row>
    <row r="71" spans="23:33" x14ac:dyDescent="0.35">
      <c r="W71">
        <v>2027</v>
      </c>
      <c r="X71" t="s">
        <v>91</v>
      </c>
      <c r="Y71" t="s">
        <v>92</v>
      </c>
      <c r="Z71" t="s">
        <v>93</v>
      </c>
      <c r="AA71">
        <v>60</v>
      </c>
      <c r="AB71">
        <v>12.205439999999999</v>
      </c>
      <c r="AD71">
        <v>2028</v>
      </c>
      <c r="AE71" t="s">
        <v>101</v>
      </c>
      <c r="AF71">
        <v>16.005179999999999</v>
      </c>
      <c r="AG71">
        <v>15.635999999999999</v>
      </c>
    </row>
    <row r="72" spans="23:33" x14ac:dyDescent="0.35">
      <c r="W72">
        <v>2027</v>
      </c>
      <c r="X72" t="s">
        <v>98</v>
      </c>
      <c r="Y72" t="s">
        <v>95</v>
      </c>
      <c r="Z72" t="s">
        <v>99</v>
      </c>
      <c r="AA72">
        <v>24.00018</v>
      </c>
      <c r="AB72">
        <v>5.5296399999999997</v>
      </c>
      <c r="AD72">
        <v>2028</v>
      </c>
      <c r="AE72" t="s">
        <v>109</v>
      </c>
      <c r="AF72">
        <v>0</v>
      </c>
      <c r="AG72">
        <v>10</v>
      </c>
    </row>
    <row r="73" spans="23:33" x14ac:dyDescent="0.35">
      <c r="W73">
        <v>2028</v>
      </c>
      <c r="X73" t="s">
        <v>103</v>
      </c>
      <c r="Y73" t="s">
        <v>99</v>
      </c>
      <c r="Z73" t="s">
        <v>104</v>
      </c>
      <c r="AA73">
        <v>1.9439999999999999E-2</v>
      </c>
      <c r="AB73">
        <v>4.1999999999999997E-3</v>
      </c>
      <c r="AD73">
        <v>2028</v>
      </c>
      <c r="AE73" t="s">
        <v>107</v>
      </c>
      <c r="AF73">
        <v>20</v>
      </c>
      <c r="AG73">
        <v>0</v>
      </c>
    </row>
    <row r="74" spans="23:33" x14ac:dyDescent="0.35">
      <c r="W74">
        <v>2028</v>
      </c>
      <c r="X74" t="s">
        <v>106</v>
      </c>
      <c r="Y74" t="s">
        <v>95</v>
      </c>
      <c r="Z74" t="s">
        <v>107</v>
      </c>
      <c r="AA74">
        <v>20</v>
      </c>
      <c r="AB74">
        <v>4.0684800000000001</v>
      </c>
      <c r="AD74">
        <v>2028</v>
      </c>
      <c r="AE74" t="s">
        <v>104</v>
      </c>
      <c r="AF74">
        <v>15.65544</v>
      </c>
      <c r="AG74">
        <v>0</v>
      </c>
    </row>
    <row r="75" spans="23:33" x14ac:dyDescent="0.35">
      <c r="W75">
        <v>2028</v>
      </c>
      <c r="X75" t="s">
        <v>105</v>
      </c>
      <c r="Y75" t="s">
        <v>101</v>
      </c>
      <c r="Z75" t="s">
        <v>104</v>
      </c>
      <c r="AA75">
        <v>15.635999999999999</v>
      </c>
      <c r="AB75">
        <v>3.37738</v>
      </c>
      <c r="AD75">
        <v>2029</v>
      </c>
      <c r="AE75" t="s">
        <v>92</v>
      </c>
      <c r="AF75">
        <v>0</v>
      </c>
      <c r="AG75">
        <v>60</v>
      </c>
    </row>
    <row r="76" spans="23:33" x14ac:dyDescent="0.35">
      <c r="W76">
        <v>2028</v>
      </c>
      <c r="X76" t="s">
        <v>108</v>
      </c>
      <c r="Y76" t="s">
        <v>109</v>
      </c>
      <c r="Z76" t="s">
        <v>95</v>
      </c>
      <c r="AA76">
        <v>10</v>
      </c>
      <c r="AB76">
        <v>2.03424</v>
      </c>
      <c r="AD76">
        <v>2029</v>
      </c>
      <c r="AE76" t="s">
        <v>93</v>
      </c>
      <c r="AF76">
        <v>60.218400000000003</v>
      </c>
      <c r="AG76">
        <v>60.218400000000003</v>
      </c>
    </row>
    <row r="77" spans="23:33" x14ac:dyDescent="0.35">
      <c r="W77">
        <v>2028</v>
      </c>
      <c r="X77" t="s">
        <v>102</v>
      </c>
      <c r="Y77" t="s">
        <v>99</v>
      </c>
      <c r="Z77" t="s">
        <v>93</v>
      </c>
      <c r="AA77">
        <v>1.2959999999999999E-2</v>
      </c>
      <c r="AB77">
        <v>2.99E-3</v>
      </c>
      <c r="AD77">
        <v>2029</v>
      </c>
      <c r="AE77" t="s">
        <v>97</v>
      </c>
      <c r="AF77">
        <v>10</v>
      </c>
      <c r="AG77">
        <v>0</v>
      </c>
    </row>
    <row r="78" spans="23:33" x14ac:dyDescent="0.35">
      <c r="W78">
        <v>2028</v>
      </c>
      <c r="X78" t="s">
        <v>96</v>
      </c>
      <c r="Y78" t="s">
        <v>93</v>
      </c>
      <c r="Z78" t="s">
        <v>97</v>
      </c>
      <c r="AA78">
        <v>10</v>
      </c>
      <c r="AB78">
        <v>1.8959999999999999</v>
      </c>
      <c r="AD78">
        <v>2029</v>
      </c>
      <c r="AE78" t="s">
        <v>95</v>
      </c>
      <c r="AF78">
        <v>60.218400000000003</v>
      </c>
      <c r="AG78">
        <v>60.218400000000003</v>
      </c>
    </row>
    <row r="79" spans="23:33" x14ac:dyDescent="0.35">
      <c r="W79">
        <v>2028</v>
      </c>
      <c r="X79" t="s">
        <v>98</v>
      </c>
      <c r="Y79" t="s">
        <v>95</v>
      </c>
      <c r="Z79" t="s">
        <v>99</v>
      </c>
      <c r="AA79">
        <v>24.00778</v>
      </c>
      <c r="AB79">
        <v>5.53139</v>
      </c>
      <c r="AD79">
        <v>2029</v>
      </c>
      <c r="AE79" t="s">
        <v>99</v>
      </c>
      <c r="AF79">
        <v>24.131039999999999</v>
      </c>
      <c r="AG79">
        <v>0.54600000000000004</v>
      </c>
    </row>
    <row r="80" spans="23:33" x14ac:dyDescent="0.35">
      <c r="W80">
        <v>2028</v>
      </c>
      <c r="X80" t="s">
        <v>94</v>
      </c>
      <c r="Y80" t="s">
        <v>93</v>
      </c>
      <c r="Z80" t="s">
        <v>95</v>
      </c>
      <c r="AA80">
        <v>50.01296</v>
      </c>
      <c r="AB80">
        <v>10.17384</v>
      </c>
      <c r="AD80">
        <v>2029</v>
      </c>
      <c r="AE80" t="s">
        <v>101</v>
      </c>
      <c r="AF80">
        <v>16.08736</v>
      </c>
      <c r="AG80">
        <v>15.978400000000001</v>
      </c>
    </row>
    <row r="81" spans="23:33" x14ac:dyDescent="0.35">
      <c r="W81">
        <v>2028</v>
      </c>
      <c r="X81" t="s">
        <v>91</v>
      </c>
      <c r="Y81" t="s">
        <v>92</v>
      </c>
      <c r="Z81" t="s">
        <v>93</v>
      </c>
      <c r="AA81">
        <v>60</v>
      </c>
      <c r="AB81">
        <v>12.205439999999999</v>
      </c>
      <c r="AD81">
        <v>2029</v>
      </c>
      <c r="AE81" t="s">
        <v>109</v>
      </c>
      <c r="AF81">
        <v>0</v>
      </c>
      <c r="AG81">
        <v>10</v>
      </c>
    </row>
    <row r="82" spans="23:33" x14ac:dyDescent="0.35">
      <c r="W82">
        <v>2028</v>
      </c>
      <c r="X82" t="s">
        <v>100</v>
      </c>
      <c r="Y82" t="s">
        <v>95</v>
      </c>
      <c r="Z82" t="s">
        <v>101</v>
      </c>
      <c r="AA82">
        <v>16.005179999999999</v>
      </c>
      <c r="AB82">
        <v>3.4571200000000002</v>
      </c>
      <c r="AD82">
        <v>2029</v>
      </c>
      <c r="AE82" t="s">
        <v>107</v>
      </c>
      <c r="AF82">
        <v>20</v>
      </c>
      <c r="AG82">
        <v>0</v>
      </c>
    </row>
    <row r="83" spans="23:33" x14ac:dyDescent="0.35">
      <c r="W83">
        <v>2029</v>
      </c>
      <c r="X83" t="s">
        <v>108</v>
      </c>
      <c r="Y83" t="s">
        <v>109</v>
      </c>
      <c r="Z83" t="s">
        <v>95</v>
      </c>
      <c r="AA83">
        <v>10</v>
      </c>
      <c r="AB83">
        <v>2.03424</v>
      </c>
      <c r="AD83">
        <v>2029</v>
      </c>
      <c r="AE83" t="s">
        <v>104</v>
      </c>
      <c r="AF83">
        <v>16.306000000000001</v>
      </c>
      <c r="AG83">
        <v>0</v>
      </c>
    </row>
    <row r="84" spans="23:33" x14ac:dyDescent="0.35">
      <c r="W84">
        <v>2029</v>
      </c>
      <c r="X84" t="s">
        <v>106</v>
      </c>
      <c r="Y84" t="s">
        <v>95</v>
      </c>
      <c r="Z84" t="s">
        <v>107</v>
      </c>
      <c r="AA84">
        <v>20</v>
      </c>
      <c r="AB84">
        <v>4.0684800000000001</v>
      </c>
      <c r="AD84">
        <v>2030</v>
      </c>
      <c r="AE84" t="s">
        <v>92</v>
      </c>
      <c r="AF84">
        <v>0</v>
      </c>
      <c r="AG84">
        <v>60</v>
      </c>
    </row>
    <row r="85" spans="23:33" x14ac:dyDescent="0.35">
      <c r="W85">
        <v>2029</v>
      </c>
      <c r="X85" t="s">
        <v>103</v>
      </c>
      <c r="Y85" t="s">
        <v>99</v>
      </c>
      <c r="Z85" t="s">
        <v>104</v>
      </c>
      <c r="AA85">
        <v>0.3276</v>
      </c>
      <c r="AB85">
        <v>7.0760000000000003E-2</v>
      </c>
      <c r="AD85">
        <v>2030</v>
      </c>
      <c r="AE85" t="s">
        <v>93</v>
      </c>
      <c r="AF85">
        <v>61.523090000000003</v>
      </c>
      <c r="AG85">
        <v>61.523090000000003</v>
      </c>
    </row>
    <row r="86" spans="23:33" x14ac:dyDescent="0.35">
      <c r="W86">
        <v>2029</v>
      </c>
      <c r="X86" t="s">
        <v>102</v>
      </c>
      <c r="Y86" t="s">
        <v>99</v>
      </c>
      <c r="Z86" t="s">
        <v>93</v>
      </c>
      <c r="AA86">
        <v>0.21840000000000001</v>
      </c>
      <c r="AB86">
        <v>5.0319999999999997E-2</v>
      </c>
      <c r="AD86">
        <v>2030</v>
      </c>
      <c r="AE86" t="s">
        <v>97</v>
      </c>
      <c r="AF86">
        <v>10</v>
      </c>
      <c r="AG86">
        <v>0</v>
      </c>
    </row>
    <row r="87" spans="23:33" x14ac:dyDescent="0.35">
      <c r="W87">
        <v>2029</v>
      </c>
      <c r="X87" t="s">
        <v>105</v>
      </c>
      <c r="Y87" t="s">
        <v>101</v>
      </c>
      <c r="Z87" t="s">
        <v>104</v>
      </c>
      <c r="AA87">
        <v>15.978400000000001</v>
      </c>
      <c r="AB87">
        <v>3.45133</v>
      </c>
      <c r="AD87">
        <v>2030</v>
      </c>
      <c r="AE87" t="s">
        <v>95</v>
      </c>
      <c r="AF87">
        <v>61.523090000000003</v>
      </c>
      <c r="AG87">
        <v>61.523090000000003</v>
      </c>
    </row>
    <row r="88" spans="23:33" x14ac:dyDescent="0.35">
      <c r="W88">
        <v>2029</v>
      </c>
      <c r="X88" t="s">
        <v>98</v>
      </c>
      <c r="Y88" t="s">
        <v>95</v>
      </c>
      <c r="Z88" t="s">
        <v>99</v>
      </c>
      <c r="AA88">
        <v>24.131039999999999</v>
      </c>
      <c r="AB88">
        <v>5.5597899999999996</v>
      </c>
      <c r="AD88">
        <v>2030</v>
      </c>
      <c r="AE88" t="s">
        <v>99</v>
      </c>
      <c r="AF88">
        <v>24.91385</v>
      </c>
      <c r="AG88">
        <v>3.8077299999999998</v>
      </c>
    </row>
    <row r="89" spans="23:33" x14ac:dyDescent="0.35">
      <c r="W89">
        <v>2029</v>
      </c>
      <c r="X89" t="s">
        <v>96</v>
      </c>
      <c r="Y89" t="s">
        <v>93</v>
      </c>
      <c r="Z89" t="s">
        <v>97</v>
      </c>
      <c r="AA89">
        <v>10</v>
      </c>
      <c r="AB89">
        <v>1.8959999999999999</v>
      </c>
      <c r="AD89">
        <v>2030</v>
      </c>
      <c r="AE89" t="s">
        <v>101</v>
      </c>
      <c r="AF89">
        <v>16.60924</v>
      </c>
      <c r="AG89">
        <v>15.999510000000001</v>
      </c>
    </row>
    <row r="90" spans="23:33" x14ac:dyDescent="0.35">
      <c r="W90">
        <v>2029</v>
      </c>
      <c r="X90" t="s">
        <v>94</v>
      </c>
      <c r="Y90" t="s">
        <v>93</v>
      </c>
      <c r="Z90" t="s">
        <v>95</v>
      </c>
      <c r="AA90">
        <v>50.218400000000003</v>
      </c>
      <c r="AB90">
        <v>10.215630000000001</v>
      </c>
      <c r="AD90">
        <v>2030</v>
      </c>
      <c r="AE90" t="s">
        <v>109</v>
      </c>
      <c r="AF90">
        <v>0</v>
      </c>
      <c r="AG90">
        <v>10</v>
      </c>
    </row>
    <row r="91" spans="23:33" x14ac:dyDescent="0.35">
      <c r="W91">
        <v>2029</v>
      </c>
      <c r="X91" t="s">
        <v>91</v>
      </c>
      <c r="Y91" t="s">
        <v>92</v>
      </c>
      <c r="Z91" t="s">
        <v>93</v>
      </c>
      <c r="AA91">
        <v>60</v>
      </c>
      <c r="AB91">
        <v>12.205439999999999</v>
      </c>
      <c r="AD91">
        <v>2030</v>
      </c>
      <c r="AE91" t="s">
        <v>107</v>
      </c>
      <c r="AF91">
        <v>20</v>
      </c>
      <c r="AG91">
        <v>0</v>
      </c>
    </row>
    <row r="92" spans="23:33" x14ac:dyDescent="0.35">
      <c r="W92">
        <v>2029</v>
      </c>
      <c r="X92" t="s">
        <v>100</v>
      </c>
      <c r="Y92" t="s">
        <v>95</v>
      </c>
      <c r="Z92" t="s">
        <v>101</v>
      </c>
      <c r="AA92">
        <v>16.08736</v>
      </c>
      <c r="AB92">
        <v>3.4748700000000001</v>
      </c>
      <c r="AD92">
        <v>2030</v>
      </c>
      <c r="AE92" t="s">
        <v>104</v>
      </c>
      <c r="AF92">
        <v>18.284140000000001</v>
      </c>
      <c r="AG92">
        <v>0</v>
      </c>
    </row>
    <row r="93" spans="23:33" x14ac:dyDescent="0.35">
      <c r="W93">
        <v>2030</v>
      </c>
      <c r="X93" t="s">
        <v>106</v>
      </c>
      <c r="Y93" t="s">
        <v>95</v>
      </c>
      <c r="Z93" t="s">
        <v>107</v>
      </c>
      <c r="AA93">
        <v>20</v>
      </c>
      <c r="AB93">
        <v>4.0684800000000001</v>
      </c>
    </row>
    <row r="94" spans="23:33" x14ac:dyDescent="0.35">
      <c r="W94">
        <v>2030</v>
      </c>
      <c r="X94" t="s">
        <v>91</v>
      </c>
      <c r="Y94" t="s">
        <v>92</v>
      </c>
      <c r="Z94" t="s">
        <v>93</v>
      </c>
      <c r="AA94">
        <v>60</v>
      </c>
      <c r="AB94">
        <v>12.205439999999999</v>
      </c>
    </row>
    <row r="95" spans="23:33" x14ac:dyDescent="0.35">
      <c r="W95">
        <v>2030</v>
      </c>
      <c r="X95" t="s">
        <v>94</v>
      </c>
      <c r="Y95" t="s">
        <v>93</v>
      </c>
      <c r="Z95" t="s">
        <v>95</v>
      </c>
      <c r="AA95">
        <v>51.523090000000003</v>
      </c>
      <c r="AB95">
        <v>10.481030000000001</v>
      </c>
    </row>
    <row r="96" spans="23:33" x14ac:dyDescent="0.35">
      <c r="W96">
        <v>2030</v>
      </c>
      <c r="X96" t="s">
        <v>96</v>
      </c>
      <c r="Y96" t="s">
        <v>93</v>
      </c>
      <c r="Z96" t="s">
        <v>97</v>
      </c>
      <c r="AA96">
        <v>10</v>
      </c>
      <c r="AB96">
        <v>1.8959999999999999</v>
      </c>
    </row>
    <row r="97" spans="23:28" x14ac:dyDescent="0.35">
      <c r="W97">
        <v>2030</v>
      </c>
      <c r="X97" t="s">
        <v>98</v>
      </c>
      <c r="Y97" t="s">
        <v>95</v>
      </c>
      <c r="Z97" t="s">
        <v>99</v>
      </c>
      <c r="AA97">
        <v>24.91385</v>
      </c>
      <c r="AB97">
        <v>5.7401499999999999</v>
      </c>
    </row>
    <row r="98" spans="23:28" x14ac:dyDescent="0.35">
      <c r="W98">
        <v>2030</v>
      </c>
      <c r="X98" t="s">
        <v>100</v>
      </c>
      <c r="Y98" t="s">
        <v>95</v>
      </c>
      <c r="Z98" t="s">
        <v>101</v>
      </c>
      <c r="AA98">
        <v>16.60924</v>
      </c>
      <c r="AB98">
        <v>3.5876000000000001</v>
      </c>
    </row>
    <row r="99" spans="23:28" x14ac:dyDescent="0.35">
      <c r="W99">
        <v>2030</v>
      </c>
      <c r="X99" t="s">
        <v>102</v>
      </c>
      <c r="Y99" t="s">
        <v>99</v>
      </c>
      <c r="Z99" t="s">
        <v>93</v>
      </c>
      <c r="AA99">
        <v>1.5230900000000001</v>
      </c>
      <c r="AB99">
        <v>0.35092000000000001</v>
      </c>
    </row>
    <row r="100" spans="23:28" x14ac:dyDescent="0.35">
      <c r="W100">
        <v>2030</v>
      </c>
      <c r="X100" t="s">
        <v>103</v>
      </c>
      <c r="Y100" t="s">
        <v>99</v>
      </c>
      <c r="Z100" t="s">
        <v>104</v>
      </c>
      <c r="AA100">
        <v>2.28464</v>
      </c>
      <c r="AB100">
        <v>0.49347999999999997</v>
      </c>
    </row>
    <row r="101" spans="23:28" x14ac:dyDescent="0.35">
      <c r="W101">
        <v>2030</v>
      </c>
      <c r="X101" t="s">
        <v>105</v>
      </c>
      <c r="Y101" t="s">
        <v>101</v>
      </c>
      <c r="Z101" t="s">
        <v>104</v>
      </c>
      <c r="AA101">
        <v>15.999510000000001</v>
      </c>
      <c r="AB101">
        <v>3.4558900000000001</v>
      </c>
    </row>
    <row r="102" spans="23:28" x14ac:dyDescent="0.35">
      <c r="W102">
        <v>2030</v>
      </c>
      <c r="X102" t="s">
        <v>108</v>
      </c>
      <c r="Y102" t="s">
        <v>109</v>
      </c>
      <c r="Z102" t="s">
        <v>95</v>
      </c>
      <c r="AA102">
        <v>10</v>
      </c>
      <c r="AB102">
        <v>2.03424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129</v>
      </c>
      <c r="C2">
        <v>0.48</v>
      </c>
      <c r="D2"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D6"/>
  <sheetViews>
    <sheetView workbookViewId="0">
      <selection activeCell="D12" sqref="D12"/>
    </sheetView>
  </sheetViews>
  <sheetFormatPr defaultRowHeight="14.5" x14ac:dyDescent="0.35"/>
  <cols>
    <col min="3" max="3" width="16.453125" customWidth="1"/>
    <col min="4" max="4" width="19.1796875" customWidth="1"/>
    <col min="11" max="11" width="30.54296875" customWidth="1"/>
  </cols>
  <sheetData>
    <row r="1" spans="3:4" x14ac:dyDescent="0.35">
      <c r="C1" s="32" t="s">
        <v>201</v>
      </c>
      <c r="D1" s="32" t="s">
        <v>185</v>
      </c>
    </row>
    <row r="2" spans="3:4" x14ac:dyDescent="0.35">
      <c r="C2" t="s">
        <v>146</v>
      </c>
      <c r="D2" t="b">
        <v>1</v>
      </c>
    </row>
    <row r="3" spans="3:4" x14ac:dyDescent="0.35">
      <c r="C3" t="s">
        <v>74</v>
      </c>
      <c r="D3" t="b">
        <v>0</v>
      </c>
    </row>
    <row r="4" spans="3:4" x14ac:dyDescent="0.35">
      <c r="C4" t="s">
        <v>147</v>
      </c>
    </row>
    <row r="5" spans="3:4" x14ac:dyDescent="0.35">
      <c r="C5" t="s">
        <v>149</v>
      </c>
    </row>
    <row r="6" spans="3:4" x14ac:dyDescent="0.35">
      <c r="C6" t="s">
        <v>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2024-09-13T13:29:10Z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