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ClOrfani\PycharmProjects\aiphoria\template\"/>
    </mc:Choice>
  </mc:AlternateContent>
  <xr:revisionPtr revIDLastSave="0" documentId="13_ncr:1_{52F59247-3882-49EE-BE2D-A428449E9E2D}" xr6:coauthVersionLast="47" xr6:coauthVersionMax="47" xr10:uidLastSave="{00000000-0000-0000-0000-000000000000}"/>
  <bookViews>
    <workbookView xWindow="-28920" yWindow="15" windowWidth="29040" windowHeight="15720" activeTab="3" xr2:uid="{1000A452-A98F-45C1-B843-91F7F67E097C}"/>
  </bookViews>
  <sheets>
    <sheet name="Readme" sheetId="10" r:id="rId1"/>
    <sheet name="Settings" sheetId="11" r:id="rId2"/>
    <sheet name="Processes" sheetId="6" r:id="rId3"/>
    <sheet name="Flows" sheetId="1" r:id="rId4"/>
    <sheet name="Carbon fraction (will be moved)" sheetId="7" r:id="rId5"/>
    <sheet name="Sheet1" sheetId="12" r:id="rId6"/>
  </sheets>
  <definedNames>
    <definedName name="_xlnm._FilterDatabase" localSheetId="3" hidden="1">Flows!$B$3:$M$89</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C6" i="1" s="1"/>
  <c r="I6" i="1"/>
  <c r="F6" i="1" s="1"/>
  <c r="P6" i="1"/>
  <c r="D7" i="6"/>
  <c r="D6" i="6"/>
  <c r="P5" i="1"/>
  <c r="P4" i="1"/>
  <c r="H4" i="1" l="1"/>
  <c r="I4" i="1"/>
  <c r="H5" i="1"/>
  <c r="I5" i="1"/>
  <c r="D5" i="6" l="1"/>
  <c r="D4" i="6"/>
  <c r="C5" i="1" l="1"/>
  <c r="F5" i="1"/>
  <c r="F4"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tc={E0420DE5-0C68-4247-A968-F7ADA1450266}</author>
  </authors>
  <commentList>
    <comment ref="P3" authorId="0" shapeId="0" xr:uid="{E0420DE5-0C68-4247-A968-F7ADA1450266}">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tc={00ACE76D-287A-45EC-B71C-BD8339701482}</author>
  </authors>
  <commentList>
    <comment ref="P3" authorId="0" shapeId="0" xr:uid="{00ACE76D-287A-45EC-B71C-BD8339701482}">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<sst xmlns="http://schemas.openxmlformats.org/spreadsheetml/2006/main" count="209" uniqueCount="144">
  <si>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</si>
  <si>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</si>
  <si>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</si>
  <si>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</si>
  <si>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</si>
  <si>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</si>
  <si>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</si>
  <si>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</si>
  <si>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</si>
  <si>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</si>
  <si>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</si>
  <si>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</si>
  <si>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</si>
  <si>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</si>
  <si>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</si>
  <si>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</si>
  <si>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</si>
  <si>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</si>
  <si>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</si>
  <si>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</si>
  <si>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</si>
  <si>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</si>
  <si>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</si>
  <si>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</si>
  <si>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</si>
  <si>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Data_source</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</si>
  <si>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</si>
  <si>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</si>
  <si>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</si>
  <si>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</si>
  <si>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</si>
  <si>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</si>
  <si>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</si>
  <si>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</si>
  <si>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</si>
  <si>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</si>
  <si>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</si>
  <si>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</si>
  <si>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</si>
  <si>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</si>
  <si>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</si>
  <si>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</si>
  <si>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</si>
  <si>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</si>
  <si>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t xml:space="preserve">Must filled in cells </t>
  </si>
  <si>
    <t xml:space="preserve">Cells to fill for running aiphoria </t>
  </si>
  <si>
    <t xml:space="preserve">Please check the starred (*) cells on the processes and flows sheets. </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</si>
  <si>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</si>
  <si>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</si>
  <si>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</si>
  <si>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</si>
  <si>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</si>
  <si>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</si>
  <si>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</si>
  <si>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</si>
  <si>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Data_source_comment</t>
  </si>
  <si>
    <t xml:space="preserve">Conversion_factor_used </t>
  </si>
  <si>
    <t>Indicator0</t>
  </si>
  <si>
    <t>Indicator1</t>
  </si>
  <si>
    <t>FI</t>
  </si>
  <si>
    <t>Industrial_roundwood</t>
  </si>
  <si>
    <t>Sawnwood</t>
  </si>
  <si>
    <t>Sawmilling</t>
  </si>
  <si>
    <t>Residues</t>
  </si>
  <si>
    <t>by_prod</t>
  </si>
  <si>
    <t>Normal</t>
  </si>
  <si>
    <t>https://doi.org/10.1016/j.resconrec.2024.107476</t>
  </si>
  <si>
    <t>https://doi.org/10.1016/j.resconrec.2024.107476, assumed average conversion factor 80% soft 20% hard</t>
  </si>
  <si>
    <t xml:space="preserve">Random input values </t>
  </si>
  <si>
    <t xml:space="preserve">0 Roundwood </t>
  </si>
  <si>
    <t>1 Sawmilling</t>
  </si>
  <si>
    <t>2 By products</t>
  </si>
  <si>
    <t>3 Sawnwood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</si>
  <si>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</si>
  <si>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</si>
  <si>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</si>
  <si>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</si>
  <si>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</si>
  <si>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</si>
  <si>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</si>
  <si>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</si>
  <si>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Unit*</t>
  </si>
  <si>
    <t>Year*</t>
  </si>
  <si>
    <t>Carbon_content_conversion</t>
  </si>
  <si>
    <t>a</t>
  </si>
  <si>
    <t>b</t>
  </si>
  <si>
    <t>c</t>
  </si>
  <si>
    <t xml:space="preserve">https://excalidraw.com/#json=acMq06Ek074LvgJQcBgt-,_z-k-OWtxYKdxCtl_tJVQg </t>
  </si>
  <si>
    <t xml:space="preserve">tuple </t>
  </si>
  <si>
    <t>Process</t>
  </si>
  <si>
    <t>Process_location</t>
  </si>
  <si>
    <t>Process_ID</t>
  </si>
  <si>
    <t>Transformation_Stage</t>
  </si>
  <si>
    <t>Lifetime</t>
  </si>
  <si>
    <t>Distribution_type</t>
  </si>
  <si>
    <t>Source_process</t>
  </si>
  <si>
    <t>Source_process_location</t>
  </si>
  <si>
    <t>Target_process</t>
  </si>
  <si>
    <t>Target_process_location</t>
  </si>
  <si>
    <t>Source _ID</t>
  </si>
  <si>
    <t>Target_ID</t>
  </si>
  <si>
    <t>Value</t>
  </si>
  <si>
    <t>Carbon_content_conversion_source</t>
  </si>
  <si>
    <t>Fixed</t>
  </si>
  <si>
    <t>LogNormal</t>
  </si>
  <si>
    <t>FoldedNormal</t>
  </si>
  <si>
    <t>Weibull</t>
  </si>
  <si>
    <t>Distribution_parameters</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</si>
  <si>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</si>
  <si>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</si>
  <si>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50%)  </t>
    </r>
  </si>
  <si>
    <t xml:space="preserve">The carbon fraction sheet is only temprorary here and it is being used by thee Flows sheet. In the next version of aiphoria this will be moved. </t>
  </si>
  <si>
    <t>Conversion factor from C to CO2</t>
  </si>
  <si>
    <t>conversion_factor_c_to_co2</t>
  </si>
  <si>
    <t>If using virtual flows, create virtual flow to process if process total inputs and outputs difference is greater than this value</t>
  </si>
  <si>
    <t>virtual_flows_epsilon</t>
  </si>
  <si>
    <t>Use virtual flows. If enabled, creates missing flows for Processes that have imbalance of input and output flows i.e. unreported flows</t>
  </si>
  <si>
    <t>use_virtual_flows</t>
  </si>
  <si>
    <t>Detect the year range automatically from file</t>
  </si>
  <si>
    <t>detect_year_range</t>
  </si>
  <si>
    <t>Ending year of the model, included in in time range</t>
  </si>
  <si>
    <t>end_year</t>
  </si>
  <si>
    <t>Starting year of the model</t>
  </si>
  <si>
    <t>start_year</t>
  </si>
  <si>
    <t>Number of rows to skip when reading data for Processes (e.g. 2). NOTE: Header row must be the first row to read!</t>
  </si>
  <si>
    <t>skip_num_rows_flows</t>
  </si>
  <si>
    <t>Start column name and end column name separated by colon (e.g. B:R) that contain data for Flows</t>
  </si>
  <si>
    <t>B:U</t>
  </si>
  <si>
    <t>column_range_flows</t>
  </si>
  <si>
    <t>Sheet name that contains data for Flows, (e.g. Flows)</t>
  </si>
  <si>
    <t>sheet_name_flows</t>
  </si>
  <si>
    <t>skip_num_rows_processes</t>
  </si>
  <si>
    <t>Start column name and end column name separated by colon (e.g. B:R) that contain data for Processes</t>
  </si>
  <si>
    <t>B:R</t>
  </si>
  <si>
    <t>column_range_processes</t>
  </si>
  <si>
    <t>Sheet name that contains data for Processes, e.g. (Processes)</t>
  </si>
  <si>
    <t>sheet_name_processes</t>
  </si>
  <si>
    <t>Type</t>
  </si>
  <si>
    <t>Parameter name</t>
  </si>
  <si>
    <t>Example: first parameter sheet_name_processes goes to cell B6 and value Processes goes to cell C6.</t>
  </si>
  <si>
    <t>NOTE: The parameters are read columns B and C and from row 7 downward, including that row.</t>
  </si>
  <si>
    <t>These are the settings for the scenario file</t>
  </si>
  <si>
    <t>Boolean values</t>
  </si>
  <si>
    <t>Distribution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</si>
</sst>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sz val="11"/>
      <color theme="5" tint="0.79998168889431442"/>
      <name val="Calibri"/>
      <family val="2"/>
      <scheme val="minor"/>
    </font>
    <font>
      <b/>
      <sz val="16"/>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0" fillId="3" borderId="0" xfId="0" applyFill="1" applyAlignment="1">
      <alignment horizontal="left" vertical="center"/>
    </xf>
    <xf numFmtId="0" fontId="1" fillId="4" borderId="0" xfId="0" applyFont="1" applyFill="1" applyAlignment="1">
      <alignment horizontal="left" vertical="center"/>
    </xf>
    <xf numFmtId="2" fontId="0" fillId="0" borderId="0" xfId="0" applyNumberFormat="1"/>
    <xf numFmtId="164" fontId="0" fillId="0" borderId="0" xfId="0" applyNumberFormat="1"/>
    <xf numFmtId="1" fontId="0" fillId="0" borderId="0" xfId="0" applyNumberFormat="1"/>
    <xf numFmtId="49" fontId="8" fillId="0" borderId="0" xfId="0" applyNumberFormat="1" applyFont="1"/>
    <xf numFmtId="49" fontId="0" fillId="0" borderId="0" xfId="0" applyNumberFormat="1"/>
    <xf numFmtId="0" fontId="1" fillId="0" borderId="0" xfId="0" applyFont="1"/>
    <xf numFmtId="0" fontId="1" fillId="0" borderId="0" xfId="0" applyFont="1" applyAlignment="1">
      <alignment vertical="top"/>
    </xf>
    <xf numFmtId="0" fontId="9" fillId="0" borderId="0" xfId="0" applyFont="1"/>
    <xf numFmtId="0" fontId="0" fillId="4" borderId="0" xfId="0" applyFill="1" applyAlignment="1">
      <alignment horizontal="center" vertical="center" wrapText="1"/>
    </xf>
    <xf numFmtId="0" fontId="0" fillId="4" borderId="0" xfId="0"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wrapText="1"/>
    </xf>
    <xf numFmtId="0" fontId="1" fillId="4" borderId="0" xfId="0" applyFont="1" applyFill="1" applyAlignment="1">
      <alignment horizontal="center" vertical="center" wrapText="1"/>
    </xf>
  </cellXfs>
  <cellStyles count="2">
    <cellStyle name="Hyperlink" xfId="1" builtinId="8"/>
    <cellStyle name="Normal" xfId="0" builtinId="0"/>
  </cellStyles>
  <dxfs count="2">
    <dxf>
      <numFmt numFmtId="0" formatCode="General"/>
      <fill>
        <patternFill>
          <bgColor rgb="FFCC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779319</xdr:colOff>
      <xdr:row>26</xdr:row>
      <xdr:rowOff>64064</xdr:rowOff>
    </xdr:from>
    <xdr:to>
      <xdr:col>10</xdr:col>
      <xdr:colOff>314785</xdr:colOff>
      <xdr:row>42</xdr:row>
      <xdr:rowOff>16634</xdr:rowOff>
    </xdr:to>
    <xdr:pic>
      <xdr:nvPicPr>
        <xdr:cNvPr id="2" name="Graphic 1">
          <a:extLst>
            <a:ext uri="{FF2B5EF4-FFF2-40B4-BE49-F238E27FC236}">
              <a16:creationId xmlns:a16="http://schemas.microsoft.com/office/drawing/2014/main" id="{060A53AB-2C39-4786-AA4D-FFB36F5549B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04955" y="4618746"/>
          <a:ext cx="9594155" cy="272347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E0420DE5-0C68-4247-A968-F7ADA1450266}">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00ACE76D-287A-45EC-B71C-BD8339701482}">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17/10/relationships/threadedComment" Target="../threadedComments/threadedComment2.xml"/><Relationship Id="rId2" Type="http://schemas.openxmlformats.org/officeDocument/2006/relationships/hyperlink" Target="https://excalidraw.com/" TargetMode="External"/><Relationship Id="rId1" Type="http://schemas.openxmlformats.org/officeDocument/2006/relationships/hyperlink" Target="https://doi.org/10.1016/j.resconrec.2024.107476"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D2205-82D8-4539-BF3B-F097E196F1D1}">
  <dimension ref="A1:E13"/>
  <sheetViews>
    <sheetView zoomScaleNormal="100" workbookViewId="0">
      <selection activeCell="F3" sqref="F3"/>
    </sheetView>
  </sheetViews>
  <sheetFormatPr defaultColWidth="9.1796875" defaultRowHeight="14.5" x14ac:dyDescent="0.35"/>
  <cols>
    <col min="1" max="1" width="37.81640625" style="16" customWidth="1"/>
    <col min="2" max="2" width="36.54296875" style="18" customWidth="1"/>
    <col min="3" max="3" width="29" style="19" bestFit="1" customWidth="1"/>
    <col min="4" max="4" width="69.54296875" style="1" customWidth="1"/>
    <col min="5" max="16384" width="9.1796875" style="16"/>
  </cols>
  <sheetData>
    <row r="1" spans="1:5" x14ac:dyDescent="0.35">
      <c r="A1" s="14" t="s">
        <v>3</v>
      </c>
      <c r="B1" s="15" t="s">
        <v>4</v>
      </c>
      <c r="C1" s="40" t="s">
        <v>5</v>
      </c>
      <c r="D1" s="40"/>
    </row>
    <row r="2" spans="1:5" ht="156" customHeight="1" x14ac:dyDescent="0.35">
      <c r="A2" s="10" t="s">
        <v>1</v>
      </c>
      <c r="B2" s="10" t="s">
        <v>6</v>
      </c>
      <c r="C2" s="41" t="s">
        <v>108</v>
      </c>
      <c r="D2" s="41"/>
      <c r="E2" s="1"/>
    </row>
    <row r="3" spans="1:5" ht="203.25" customHeight="1" x14ac:dyDescent="0.35">
      <c r="A3" s="28" t="s">
        <v>2</v>
      </c>
      <c r="B3" s="10" t="s">
        <v>7</v>
      </c>
      <c r="C3" s="41" t="s">
        <v>79</v>
      </c>
      <c r="D3" s="41"/>
    </row>
    <row r="4" spans="1:5" s="17" customFormat="1" ht="18.649999999999999" customHeight="1" x14ac:dyDescent="0.35">
      <c r="A4" s="29" t="s">
        <v>34</v>
      </c>
      <c r="B4" s="11" t="s">
        <v>35</v>
      </c>
      <c r="C4" s="42" t="s">
        <v>36</v>
      </c>
      <c r="D4" s="42"/>
    </row>
    <row r="5" spans="1:5" s="17" customFormat="1" ht="96.65" customHeight="1" x14ac:dyDescent="0.35">
      <c r="A5" s="29" t="s">
        <v>47</v>
      </c>
      <c r="B5" s="11" t="s">
        <v>48</v>
      </c>
      <c r="C5" s="42" t="s">
        <v>109</v>
      </c>
      <c r="D5" s="42"/>
    </row>
    <row r="6" spans="1:5" ht="145" customHeight="1" x14ac:dyDescent="0.35">
      <c r="A6" s="13" t="s">
        <v>30</v>
      </c>
      <c r="B6" s="12" t="s">
        <v>32</v>
      </c>
      <c r="C6" s="38" t="s">
        <v>110</v>
      </c>
      <c r="D6" s="38"/>
    </row>
    <row r="7" spans="1:5" x14ac:dyDescent="0.35">
      <c r="A7" s="13" t="s">
        <v>31</v>
      </c>
      <c r="B7" s="13" t="s">
        <v>33</v>
      </c>
      <c r="C7" s="39" t="s">
        <v>42</v>
      </c>
      <c r="D7" s="39"/>
    </row>
    <row r="8" spans="1:5" x14ac:dyDescent="0.35">
      <c r="A8" s="13" t="s">
        <v>37</v>
      </c>
      <c r="B8" s="12" t="s">
        <v>38</v>
      </c>
      <c r="C8" s="38" t="s">
        <v>43</v>
      </c>
      <c r="D8" s="38"/>
    </row>
    <row r="9" spans="1:5" x14ac:dyDescent="0.35">
      <c r="A9" s="13" t="s">
        <v>39</v>
      </c>
      <c r="B9" s="12" t="s">
        <v>40</v>
      </c>
      <c r="C9" s="39" t="s">
        <v>41</v>
      </c>
      <c r="D9" s="39"/>
    </row>
    <row r="10" spans="1:5" x14ac:dyDescent="0.35">
      <c r="A10" s="13" t="s">
        <v>44</v>
      </c>
      <c r="B10" s="13" t="s">
        <v>45</v>
      </c>
      <c r="C10" s="39" t="s">
        <v>46</v>
      </c>
      <c r="D10" s="39"/>
    </row>
    <row r="11" spans="1:5" ht="64" customHeight="1" x14ac:dyDescent="0.35">
      <c r="A11" s="12" t="s">
        <v>52</v>
      </c>
      <c r="B11" s="13" t="s">
        <v>49</v>
      </c>
      <c r="C11" s="38" t="s">
        <v>50</v>
      </c>
      <c r="D11" s="38"/>
    </row>
    <row r="12" spans="1:5" ht="72.650000000000006" customHeight="1" x14ac:dyDescent="0.35">
      <c r="A12" s="13" t="s">
        <v>73</v>
      </c>
      <c r="B12" s="13" t="s">
        <v>77</v>
      </c>
      <c r="C12" s="38" t="s">
        <v>74</v>
      </c>
      <c r="D12" s="38"/>
    </row>
    <row r="13" spans="1:5" ht="72.650000000000006" customHeight="1" x14ac:dyDescent="0.35">
      <c r="A13" s="13" t="s">
        <v>75</v>
      </c>
      <c r="B13" s="13" t="s">
        <v>76</v>
      </c>
      <c r="C13" s="38" t="s">
        <v>111</v>
      </c>
      <c r="D13" s="38"/>
    </row>
  </sheetData>
  <mergeCells count="13">
    <mergeCell ref="C6:D6"/>
    <mergeCell ref="C1:D1"/>
    <mergeCell ref="C2:D2"/>
    <mergeCell ref="C3:D3"/>
    <mergeCell ref="C4:D4"/>
    <mergeCell ref="C5:D5"/>
    <mergeCell ref="C13:D13"/>
    <mergeCell ref="C7:D7"/>
    <mergeCell ref="C8:D8"/>
    <mergeCell ref="C9:D9"/>
    <mergeCell ref="C10:D10"/>
    <mergeCell ref="C11:D11"/>
    <mergeCell ref="C12:D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50B1-BB9C-4949-B068-97B97AFD08C4}">
  <dimension ref="B2:E18"/>
  <sheetViews>
    <sheetView workbookViewId="0">
      <selection activeCell="D15" sqref="D15"/>
    </sheetView>
  </sheetViews>
  <sheetFormatPr defaultRowHeight="14.5" x14ac:dyDescent="0.35"/>
  <cols>
    <col min="2" max="2" width="33.81640625" customWidth="1"/>
    <col min="3" max="4" width="12.453125" customWidth="1"/>
    <col min="5" max="5" width="103.7265625" bestFit="1" customWidth="1"/>
  </cols>
  <sheetData>
    <row r="2" spans="2:5" ht="21" x14ac:dyDescent="0.5">
      <c r="B2" s="37" t="s">
        <v>141</v>
      </c>
    </row>
    <row r="3" spans="2:5" x14ac:dyDescent="0.35">
      <c r="B3" s="36" t="s">
        <v>140</v>
      </c>
    </row>
    <row r="4" spans="2:5" x14ac:dyDescent="0.35">
      <c r="B4" t="s">
        <v>139</v>
      </c>
      <c r="C4" s="36"/>
      <c r="D4" s="36"/>
      <c r="E4" s="36"/>
    </row>
    <row r="6" spans="2:5" x14ac:dyDescent="0.35">
      <c r="B6" s="35" t="s">
        <v>138</v>
      </c>
      <c r="C6" s="35" t="s">
        <v>101</v>
      </c>
      <c r="D6" s="35" t="s">
        <v>137</v>
      </c>
      <c r="E6" s="35" t="s">
        <v>4</v>
      </c>
    </row>
    <row r="7" spans="2:5" x14ac:dyDescent="0.35">
      <c r="B7" t="s">
        <v>136</v>
      </c>
      <c r="C7" s="34" t="s">
        <v>1</v>
      </c>
      <c r="D7" s="34"/>
      <c r="E7" t="s">
        <v>135</v>
      </c>
    </row>
    <row r="8" spans="2:5" x14ac:dyDescent="0.35">
      <c r="B8" t="s">
        <v>134</v>
      </c>
      <c r="C8" s="34" t="s">
        <v>133</v>
      </c>
      <c r="D8" s="34"/>
      <c r="E8" t="s">
        <v>132</v>
      </c>
    </row>
    <row r="9" spans="2:5" x14ac:dyDescent="0.35">
      <c r="B9" t="s">
        <v>131</v>
      </c>
      <c r="C9" s="32">
        <v>2</v>
      </c>
      <c r="D9" s="32"/>
      <c r="E9" t="s">
        <v>124</v>
      </c>
    </row>
    <row r="10" spans="2:5" x14ac:dyDescent="0.35">
      <c r="B10" t="s">
        <v>130</v>
      </c>
      <c r="C10" s="34" t="s">
        <v>2</v>
      </c>
      <c r="D10" s="34"/>
      <c r="E10" t="s">
        <v>129</v>
      </c>
    </row>
    <row r="11" spans="2:5" x14ac:dyDescent="0.35">
      <c r="B11" t="s">
        <v>128</v>
      </c>
      <c r="C11" s="34" t="s">
        <v>127</v>
      </c>
      <c r="D11" s="34"/>
      <c r="E11" t="s">
        <v>126</v>
      </c>
    </row>
    <row r="12" spans="2:5" x14ac:dyDescent="0.35">
      <c r="B12" t="s">
        <v>125</v>
      </c>
      <c r="C12" s="32">
        <v>2</v>
      </c>
      <c r="D12" s="32"/>
      <c r="E12" t="s">
        <v>124</v>
      </c>
    </row>
    <row r="13" spans="2:5" x14ac:dyDescent="0.35">
      <c r="B13" t="s">
        <v>123</v>
      </c>
      <c r="C13" s="32">
        <v>2021</v>
      </c>
      <c r="D13" s="32"/>
      <c r="E13" t="s">
        <v>122</v>
      </c>
    </row>
    <row r="14" spans="2:5" x14ac:dyDescent="0.35">
      <c r="B14" t="s">
        <v>121</v>
      </c>
      <c r="C14" s="32">
        <v>2030</v>
      </c>
      <c r="D14" s="32"/>
      <c r="E14" t="s">
        <v>120</v>
      </c>
    </row>
    <row r="15" spans="2:5" x14ac:dyDescent="0.35">
      <c r="B15" t="s">
        <v>119</v>
      </c>
      <c r="C15" s="33" t="b">
        <v>0</v>
      </c>
      <c r="D15" s="32"/>
      <c r="E15" t="s">
        <v>118</v>
      </c>
    </row>
    <row r="16" spans="2:5" x14ac:dyDescent="0.35">
      <c r="B16" t="s">
        <v>117</v>
      </c>
      <c r="C16" s="33" t="b">
        <v>0</v>
      </c>
      <c r="D16" s="32"/>
      <c r="E16" t="s">
        <v>116</v>
      </c>
    </row>
    <row r="17" spans="2:5" x14ac:dyDescent="0.35">
      <c r="B17" t="s">
        <v>115</v>
      </c>
      <c r="C17" s="31">
        <v>0.1</v>
      </c>
      <c r="E17" t="s">
        <v>114</v>
      </c>
    </row>
    <row r="18" spans="2:5" x14ac:dyDescent="0.35">
      <c r="B18" t="s">
        <v>113</v>
      </c>
      <c r="C18" s="30">
        <v>3.67</v>
      </c>
      <c r="D18" s="30"/>
      <c r="E18" t="s">
        <v>112</v>
      </c>
    </row>
  </sheetData>
  <conditionalFormatting sqref="C15:C16">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xr:uid="{5D3B6C52-629A-48C0-B345-97745DEAC80B}">
      <formula1>Boolean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9"/>
  <sheetViews>
    <sheetView zoomScale="77" zoomScaleNormal="77" workbookViewId="0">
      <selection activeCell="A8" sqref="A8:XFD15"/>
    </sheetView>
  </sheetViews>
  <sheetFormatPr defaultRowHeight="14.5" x14ac:dyDescent="0.35"/>
  <cols>
    <col min="1" max="1" width="9" customWidth="1"/>
    <col min="2" max="2" width="23.54296875" bestFit="1" customWidth="1"/>
    <col min="3" max="3" width="16.1796875" customWidth="1"/>
    <col min="4" max="4" width="29.1796875" bestFit="1" customWidth="1"/>
    <col min="5" max="5" width="20.6328125" bestFit="1" customWidth="1"/>
    <col min="7" max="7" width="14.453125" bestFit="1" customWidth="1"/>
    <col min="8" max="8" width="19.453125" customWidth="1"/>
    <col min="9" max="9" width="21.54296875" bestFit="1" customWidth="1"/>
    <col min="10" max="10" width="14.453125" bestFit="1" customWidth="1"/>
    <col min="11" max="11" width="32.7265625" bestFit="1" customWidth="1"/>
    <col min="13" max="13" width="14.1796875" bestFit="1" customWidth="1"/>
    <col min="14" max="15" width="17.45312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88</v>
      </c>
      <c r="J1" s="3" t="s">
        <v>11</v>
      </c>
      <c r="K1" s="3" t="s">
        <v>9</v>
      </c>
      <c r="L1" s="3" t="s">
        <v>11</v>
      </c>
      <c r="M1" s="3" t="s">
        <v>9</v>
      </c>
      <c r="N1" s="3" t="s">
        <v>9</v>
      </c>
      <c r="O1" s="3" t="s">
        <v>9</v>
      </c>
      <c r="P1" s="3" t="s">
        <v>29</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27" customFormat="1" ht="29" x14ac:dyDescent="0.35">
      <c r="A3" s="25"/>
      <c r="B3" s="26" t="s">
        <v>89</v>
      </c>
      <c r="C3" s="26" t="s">
        <v>90</v>
      </c>
      <c r="D3" s="26" t="s">
        <v>91</v>
      </c>
      <c r="E3" s="26" t="s">
        <v>92</v>
      </c>
      <c r="F3" s="26" t="s">
        <v>93</v>
      </c>
      <c r="G3" s="26" t="s">
        <v>15</v>
      </c>
      <c r="H3" s="26" t="s">
        <v>94</v>
      </c>
      <c r="I3" s="26" t="s">
        <v>107</v>
      </c>
      <c r="J3" s="26" t="s">
        <v>16</v>
      </c>
      <c r="K3" s="26" t="s">
        <v>17</v>
      </c>
      <c r="L3" s="26" t="s">
        <v>18</v>
      </c>
      <c r="M3" s="26" t="s">
        <v>19</v>
      </c>
      <c r="N3" s="26" t="s">
        <v>20</v>
      </c>
      <c r="O3" s="26" t="s">
        <v>28</v>
      </c>
      <c r="P3" s="26" t="s">
        <v>26</v>
      </c>
      <c r="Q3" s="26" t="s">
        <v>27</v>
      </c>
      <c r="R3" s="26" t="s">
        <v>51</v>
      </c>
    </row>
    <row r="4" spans="1:18" ht="15" x14ac:dyDescent="0.4">
      <c r="A4">
        <v>0</v>
      </c>
      <c r="B4" t="s">
        <v>60</v>
      </c>
      <c r="C4" t="s">
        <v>59</v>
      </c>
      <c r="D4" t="str">
        <f>_xlfn.CONCAT(B4,":",C4)</f>
        <v>Industrial_roundwood:FI</v>
      </c>
      <c r="E4" t="s">
        <v>22</v>
      </c>
      <c r="F4">
        <v>0</v>
      </c>
      <c r="H4" t="s">
        <v>65</v>
      </c>
      <c r="I4">
        <v>1</v>
      </c>
      <c r="M4" s="5"/>
      <c r="P4">
        <v>3.6999999999999998E-2</v>
      </c>
      <c r="Q4">
        <v>0.34699999999999998</v>
      </c>
      <c r="R4" t="s">
        <v>69</v>
      </c>
    </row>
    <row r="5" spans="1:18" ht="15" x14ac:dyDescent="0.4">
      <c r="A5">
        <v>1</v>
      </c>
      <c r="B5" t="s">
        <v>62</v>
      </c>
      <c r="C5" t="s">
        <v>59</v>
      </c>
      <c r="D5" t="str">
        <f t="shared" ref="D5:D6" si="0">_xlfn.CONCAT(B5,":",C5)</f>
        <v>Sawmilling:FI</v>
      </c>
      <c r="E5" t="s">
        <v>23</v>
      </c>
      <c r="F5">
        <v>0</v>
      </c>
      <c r="H5" t="s">
        <v>65</v>
      </c>
      <c r="I5">
        <v>1</v>
      </c>
      <c r="M5" s="5"/>
      <c r="P5">
        <v>0.24299999999999999</v>
      </c>
      <c r="Q5">
        <v>0.39200000000000002</v>
      </c>
      <c r="R5" t="s">
        <v>70</v>
      </c>
    </row>
    <row r="6" spans="1:18" x14ac:dyDescent="0.35">
      <c r="A6">
        <v>2</v>
      </c>
      <c r="B6" t="s">
        <v>63</v>
      </c>
      <c r="C6" t="s">
        <v>59</v>
      </c>
      <c r="D6" t="str">
        <f t="shared" si="0"/>
        <v>Residues:FI</v>
      </c>
      <c r="E6" t="s">
        <v>64</v>
      </c>
      <c r="F6">
        <v>0</v>
      </c>
      <c r="H6" t="s">
        <v>65</v>
      </c>
      <c r="I6">
        <v>1</v>
      </c>
      <c r="P6">
        <v>0.40300000000000002</v>
      </c>
      <c r="Q6">
        <v>0.10100000000000001</v>
      </c>
      <c r="R6" t="s">
        <v>71</v>
      </c>
    </row>
    <row r="7" spans="1:18" x14ac:dyDescent="0.35">
      <c r="A7">
        <v>3</v>
      </c>
      <c r="B7" t="s">
        <v>61</v>
      </c>
      <c r="C7" t="s">
        <v>59</v>
      </c>
      <c r="D7" t="str">
        <f t="shared" ref="D7" si="1">_xlfn.CONCAT(B7,":",C7)</f>
        <v>Sawnwood:FI</v>
      </c>
      <c r="E7" t="s">
        <v>24</v>
      </c>
      <c r="F7">
        <v>0</v>
      </c>
      <c r="H7" t="s">
        <v>65</v>
      </c>
      <c r="I7">
        <v>1</v>
      </c>
      <c r="P7">
        <v>0.40899999999999997</v>
      </c>
      <c r="Q7">
        <v>0.53200000000000003</v>
      </c>
      <c r="R7" t="s">
        <v>72</v>
      </c>
    </row>
    <row r="8" spans="1:18" ht="14.5" customHeight="1" x14ac:dyDescent="0.35"/>
    <row r="9" spans="1:18" ht="14.5" customHeight="1" x14ac:dyDescent="0.35"/>
  </sheetData>
  <phoneticPr fontId="5" type="noConversion"/>
  <dataValidations count="1">
    <dataValidation allowBlank="1" showInputMessage="1" showErrorMessage="1" promptTitle="Distribution parameters" prompt="tuple = number or list of parameters separated by comma. Example: for stddev only number! e.g., 1. For shape and scale list separated by comma e.g., shape=1, scale=1.5" sqref="I4" xr:uid="{D124036C-F0AC-436A-866C-354CA25FBBC5}"/>
  </dataValidations>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Distribution type" prompt="Distribution type for stock outflows (=decay). _x000a_-Fixed only uses lifetimes so no parameter is used._x000a_-Normal, LogNormal, FoldedNormal use standard deviation. _x000a_-Weibull uses shape and scale. " xr:uid="{1B854FDE-0BAE-42E5-8C60-482CEE80872A}">
          <x14:formula1>
            <xm:f>Sheet1!$C$2:$C$6</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tabSelected="1" zoomScale="55" zoomScaleNormal="55" workbookViewId="0">
      <selection activeCell="H22" sqref="H22"/>
    </sheetView>
  </sheetViews>
  <sheetFormatPr defaultRowHeight="14.5" x14ac:dyDescent="0.35"/>
  <cols>
    <col min="1" max="1" width="10.453125" customWidth="1"/>
    <col min="2" max="2" width="29" bestFit="1"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6.54296875" customWidth="1"/>
    <col min="10" max="10" width="17.81640625" customWidth="1"/>
    <col min="11" max="11" width="15.81640625" customWidth="1"/>
    <col min="12" max="12" width="12.81640625" customWidth="1"/>
    <col min="13" max="13" width="40.81640625" customWidth="1"/>
    <col min="14" max="14" width="21.7265625" style="6" bestFit="1" customWidth="1"/>
    <col min="15" max="15" width="23.26953125" style="6" bestFit="1"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53</v>
      </c>
      <c r="L2" s="3"/>
      <c r="M2" s="3"/>
      <c r="N2" s="3"/>
      <c r="O2" s="3"/>
      <c r="P2" s="3"/>
      <c r="Q2" s="3"/>
      <c r="R2" s="3" t="s">
        <v>54</v>
      </c>
      <c r="S2" s="3"/>
      <c r="T2" s="3"/>
      <c r="U2" s="3"/>
    </row>
    <row r="3" spans="1:21" x14ac:dyDescent="0.35">
      <c r="A3" s="3"/>
      <c r="B3" s="20" t="s">
        <v>95</v>
      </c>
      <c r="C3" s="20" t="s">
        <v>92</v>
      </c>
      <c r="D3" s="20" t="s">
        <v>96</v>
      </c>
      <c r="E3" s="20" t="s">
        <v>97</v>
      </c>
      <c r="F3" s="20" t="s">
        <v>92</v>
      </c>
      <c r="G3" s="20" t="s">
        <v>98</v>
      </c>
      <c r="H3" s="20" t="s">
        <v>99</v>
      </c>
      <c r="I3" s="20" t="s">
        <v>100</v>
      </c>
      <c r="J3" s="20" t="s">
        <v>101</v>
      </c>
      <c r="K3" s="20" t="s">
        <v>81</v>
      </c>
      <c r="L3" s="20" t="s">
        <v>82</v>
      </c>
      <c r="M3" s="20" t="s">
        <v>25</v>
      </c>
      <c r="N3" s="21" t="s">
        <v>55</v>
      </c>
      <c r="O3" s="21" t="s">
        <v>56</v>
      </c>
      <c r="P3" s="21" t="s">
        <v>83</v>
      </c>
      <c r="Q3" s="21" t="s">
        <v>102</v>
      </c>
      <c r="R3" s="22" t="s">
        <v>57</v>
      </c>
      <c r="S3" s="23" t="s">
        <v>21</v>
      </c>
      <c r="T3" s="22" t="s">
        <v>58</v>
      </c>
      <c r="U3" s="23" t="s">
        <v>21</v>
      </c>
    </row>
    <row r="4" spans="1:21" x14ac:dyDescent="0.35">
      <c r="A4" t="s">
        <v>84</v>
      </c>
      <c r="B4" t="s">
        <v>60</v>
      </c>
      <c r="C4" t="str">
        <f>+_xlfn.XLOOKUP(H4,Processes!$D$4:$D$47,Processes!$E$4:$E$47)</f>
        <v>Source</v>
      </c>
      <c r="D4" t="s">
        <v>59</v>
      </c>
      <c r="E4" t="s">
        <v>62</v>
      </c>
      <c r="F4" t="str">
        <f>+_xlfn.XLOOKUP(I4,Processes!$D$4:$D$47,Processes!$E$4:$E$47)</f>
        <v>First</v>
      </c>
      <c r="G4" t="s">
        <v>59</v>
      </c>
      <c r="H4" s="4" t="str">
        <f t="shared" ref="H4:H6" si="0">_xlfn.CONCAT(B4,":",D4)</f>
        <v>Industrial_roundwood:FI</v>
      </c>
      <c r="I4" s="4" t="str">
        <f t="shared" ref="I4:I6" si="1">_xlfn.CONCAT(E4,":",G4)</f>
        <v>Sawmilling:FI</v>
      </c>
      <c r="J4">
        <v>60</v>
      </c>
      <c r="K4" t="s">
        <v>80</v>
      </c>
      <c r="L4">
        <v>2021</v>
      </c>
      <c r="N4" t="s">
        <v>68</v>
      </c>
      <c r="P4">
        <f>0.4238*'Carbon fraction (will be moved)'!$C$2</f>
        <v>0.20342399999999999</v>
      </c>
      <c r="Q4" s="24" t="s">
        <v>66</v>
      </c>
    </row>
    <row r="5" spans="1:21" x14ac:dyDescent="0.35">
      <c r="A5" t="s">
        <v>85</v>
      </c>
      <c r="B5" t="s">
        <v>62</v>
      </c>
      <c r="C5" t="str">
        <f>+_xlfn.XLOOKUP(H5,Processes!$D$4:$D$47,Processes!$E$4:$E$47)</f>
        <v>First</v>
      </c>
      <c r="D5" t="s">
        <v>59</v>
      </c>
      <c r="E5" t="s">
        <v>61</v>
      </c>
      <c r="F5" t="str">
        <f>+_xlfn.XLOOKUP(I5,Processes!$D$4:$D$47,Processes!$E$4:$E$47)</f>
        <v>Second</v>
      </c>
      <c r="G5" t="s">
        <v>59</v>
      </c>
      <c r="H5" s="4" t="str">
        <f t="shared" si="0"/>
        <v>Sawmilling:FI</v>
      </c>
      <c r="I5" s="4" t="str">
        <f t="shared" si="1"/>
        <v>Sawnwood:FI</v>
      </c>
      <c r="J5">
        <v>50</v>
      </c>
      <c r="K5" t="s">
        <v>80</v>
      </c>
      <c r="L5">
        <v>2021</v>
      </c>
      <c r="N5" t="s">
        <v>68</v>
      </c>
      <c r="P5">
        <f>0.4238*'Carbon fraction (will be moved)'!C2</f>
        <v>0.20342399999999999</v>
      </c>
      <c r="Q5" s="24" t="s">
        <v>67</v>
      </c>
    </row>
    <row r="6" spans="1:21" x14ac:dyDescent="0.35">
      <c r="A6" t="s">
        <v>86</v>
      </c>
      <c r="B6" t="s">
        <v>62</v>
      </c>
      <c r="C6" t="str">
        <f>+_xlfn.XLOOKUP(H6,Processes!$D$4:$D$47,Processes!$E$4:$E$47)</f>
        <v>First</v>
      </c>
      <c r="D6" t="s">
        <v>59</v>
      </c>
      <c r="E6" t="s">
        <v>63</v>
      </c>
      <c r="F6" t="str">
        <f>+_xlfn.XLOOKUP(I6,Processes!$D$4:$D$47,Processes!$E$4:$E$47)</f>
        <v>by_prod</v>
      </c>
      <c r="G6" t="s">
        <v>59</v>
      </c>
      <c r="H6" s="4" t="str">
        <f t="shared" si="0"/>
        <v>Sawmilling:FI</v>
      </c>
      <c r="I6" s="4" t="str">
        <f t="shared" si="1"/>
        <v>Residues:FI</v>
      </c>
      <c r="J6">
        <v>19.5</v>
      </c>
      <c r="K6" t="s">
        <v>80</v>
      </c>
      <c r="L6">
        <v>2021</v>
      </c>
      <c r="N6" t="s">
        <v>68</v>
      </c>
      <c r="P6">
        <f>0.395*'Carbon fraction (will be moved)'!C2</f>
        <v>0.18959999999999999</v>
      </c>
      <c r="Q6" s="24" t="s">
        <v>67</v>
      </c>
    </row>
    <row r="7" spans="1:21" x14ac:dyDescent="0.35">
      <c r="H7" s="4"/>
      <c r="I7" s="4"/>
      <c r="N7"/>
    </row>
    <row r="8" spans="1:21" x14ac:dyDescent="0.35">
      <c r="H8" s="4"/>
      <c r="I8" s="4"/>
      <c r="N8"/>
    </row>
    <row r="9" spans="1:21" x14ac:dyDescent="0.35">
      <c r="H9" s="4"/>
      <c r="I9" s="4"/>
      <c r="N9"/>
    </row>
    <row r="10" spans="1:21" ht="15.65" customHeight="1" x14ac:dyDescent="0.35">
      <c r="H10" s="4"/>
      <c r="I10" s="4"/>
      <c r="N10"/>
    </row>
    <row r="11" spans="1:21" x14ac:dyDescent="0.35">
      <c r="H11" s="4"/>
      <c r="I11" s="4"/>
      <c r="N11"/>
      <c r="Q11" s="24"/>
    </row>
    <row r="12" spans="1:21" x14ac:dyDescent="0.35">
      <c r="H12" s="4"/>
      <c r="I12" s="4"/>
      <c r="N12"/>
      <c r="Q12" s="24"/>
    </row>
    <row r="13" spans="1:21" x14ac:dyDescent="0.35">
      <c r="H13" s="4"/>
      <c r="I13" s="4"/>
      <c r="N13"/>
      <c r="Q13" s="24"/>
    </row>
    <row r="14" spans="1:21" x14ac:dyDescent="0.35">
      <c r="H14" s="4"/>
      <c r="I14" s="4"/>
      <c r="N14"/>
      <c r="Q14" s="24"/>
    </row>
    <row r="15" spans="1:21" x14ac:dyDescent="0.35">
      <c r="H15" s="4"/>
      <c r="I15" s="4"/>
      <c r="N15"/>
      <c r="Q15" s="24"/>
    </row>
    <row r="16" spans="1:21" x14ac:dyDescent="0.35">
      <c r="H16" s="4"/>
      <c r="I16" s="4"/>
      <c r="N16"/>
      <c r="Q16" s="24"/>
    </row>
    <row r="17" spans="8:17" x14ac:dyDescent="0.35">
      <c r="H17" s="4"/>
      <c r="I17" s="4"/>
      <c r="N17"/>
      <c r="Q17" s="24"/>
    </row>
    <row r="18" spans="8:17" x14ac:dyDescent="0.35">
      <c r="H18" s="4"/>
      <c r="I18" s="4"/>
      <c r="N18"/>
      <c r="Q18" s="24"/>
    </row>
    <row r="19" spans="8:17" x14ac:dyDescent="0.35">
      <c r="H19" s="4"/>
      <c r="I19" s="4"/>
      <c r="N19"/>
    </row>
    <row r="20" spans="8:17" x14ac:dyDescent="0.35">
      <c r="H20" s="4"/>
      <c r="I20" s="4"/>
      <c r="N20"/>
    </row>
    <row r="21" spans="8:17" x14ac:dyDescent="0.35">
      <c r="H21" s="4"/>
      <c r="I21" s="4"/>
      <c r="N21"/>
      <c r="Q21" s="24"/>
    </row>
    <row r="22" spans="8:17" x14ac:dyDescent="0.35">
      <c r="H22" s="4"/>
      <c r="I22" s="4"/>
      <c r="N22"/>
      <c r="Q22" s="24"/>
    </row>
    <row r="23" spans="8:17" x14ac:dyDescent="0.35">
      <c r="H23" s="4"/>
      <c r="I23" s="4"/>
      <c r="N23"/>
      <c r="Q23" s="24"/>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t="s">
        <v>87</v>
      </c>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C45" r:id="rId2" location="json=acMq06Ek074LvgJQcBgt-,_z-k-OWtxYKdxCtl_tJVQg " xr:uid="{96378F21-3514-4467-8F52-95C692A9B7F8}"/>
  </hyperlinks>
  <pageMargins left="0.7" right="0.7" top="0.75" bottom="0.75" header="0.3" footer="0.3"/>
  <pageSetup paperSize="9" orientation="portrait" r:id="rId3"/>
  <drawing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D15" sqref="D15"/>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78</v>
      </c>
      <c r="C2">
        <v>0.48</v>
      </c>
      <c r="D2"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5D0A5-68C9-46A8-897F-5695B3E81330}">
  <dimension ref="C1:D6"/>
  <sheetViews>
    <sheetView workbookViewId="0">
      <selection activeCell="F21" sqref="F21"/>
    </sheetView>
  </sheetViews>
  <sheetFormatPr defaultRowHeight="14.5" x14ac:dyDescent="0.35"/>
  <cols>
    <col min="3" max="3" width="16.453125" customWidth="1"/>
    <col min="4" max="4" width="19.1796875" customWidth="1"/>
    <col min="11" max="11" width="30.54296875" customWidth="1"/>
  </cols>
  <sheetData>
    <row r="1" spans="3:4" x14ac:dyDescent="0.35">
      <c r="C1" s="35" t="s">
        <v>143</v>
      </c>
      <c r="D1" s="35" t="s">
        <v>142</v>
      </c>
    </row>
    <row r="2" spans="3:4" x14ac:dyDescent="0.35">
      <c r="C2" t="s">
        <v>103</v>
      </c>
      <c r="D2" t="b">
        <v>1</v>
      </c>
    </row>
    <row r="3" spans="3:4" x14ac:dyDescent="0.35">
      <c r="C3" t="s">
        <v>65</v>
      </c>
      <c r="D3" t="b">
        <v>0</v>
      </c>
    </row>
    <row r="4" spans="3:4" x14ac:dyDescent="0.35">
      <c r="C4" t="s">
        <v>104</v>
      </c>
    </row>
    <row r="5" spans="3:4" x14ac:dyDescent="0.35">
      <c r="C5" t="s">
        <v>105</v>
      </c>
    </row>
    <row r="6" spans="3:4" x14ac:dyDescent="0.35">
      <c r="C6" t="s">
        <v>106</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Settings</vt:lpstr>
      <vt:lpstr>Processes</vt:lpstr>
      <vt:lpstr>Flows</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dcterms:created xsi:type="dcterms:W3CDTF">2023-11-13T06:23:18Z</dcterms:created>
  <dcterms:modified xsi:type="dcterms:W3CDTF">2024-09-13T13:28:30Z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